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05" windowWidth="20115" windowHeight="7245"/>
  </bookViews>
  <sheets>
    <sheet name="Matin" sheetId="1" r:id="rId1"/>
    <sheet name="AFFECTATION MATIN" sheetId="2" r:id="rId2"/>
    <sheet name="Data" sheetId="3" state="hidden" r:id="rId3"/>
  </sheets>
  <externalReferences>
    <externalReference r:id="rId4"/>
  </externalReferences>
  <definedNames>
    <definedName name="_xlnm._FilterDatabase" localSheetId="0" hidden="1">Matin!$B$3:$O$3</definedName>
    <definedName name="LISTE">Data!$C$1:$C$23</definedName>
    <definedName name="Z_7307FEA7_F5A1_4026_8CCA_2420017A6C7D_.wvu.Cols" hidden="1">#REF!</definedName>
    <definedName name="_xlnm.Print_Area" localSheetId="1">'AFFECTATION MATIN'!$A$1:$AF$62</definedName>
  </definedNames>
  <calcPr calcId="125725"/>
</workbook>
</file>

<file path=xl/calcChain.xml><?xml version="1.0" encoding="utf-8"?>
<calcChain xmlns="http://schemas.openxmlformats.org/spreadsheetml/2006/main">
  <c r="AB61" i="2"/>
  <c r="AA61"/>
  <c r="T61"/>
  <c r="S61"/>
  <c r="P61"/>
  <c r="N61"/>
  <c r="L61"/>
  <c r="K61"/>
  <c r="H61"/>
  <c r="F61"/>
  <c r="D61"/>
  <c r="C61"/>
  <c r="AB60"/>
  <c r="AA60"/>
  <c r="T60"/>
  <c r="S60"/>
  <c r="P60"/>
  <c r="N60"/>
  <c r="L60"/>
  <c r="K60"/>
  <c r="H60"/>
  <c r="F60"/>
  <c r="D60"/>
  <c r="C60"/>
  <c r="AB59"/>
  <c r="AA59"/>
  <c r="T59"/>
  <c r="S59"/>
  <c r="P59"/>
  <c r="N59"/>
  <c r="L59"/>
  <c r="K59"/>
  <c r="H59"/>
  <c r="F59"/>
  <c r="D59"/>
  <c r="C59"/>
  <c r="AB58"/>
  <c r="AA58"/>
  <c r="T58"/>
  <c r="S58"/>
  <c r="P58"/>
  <c r="N58"/>
  <c r="L58"/>
  <c r="K58"/>
  <c r="H58"/>
  <c r="F58"/>
  <c r="D58"/>
  <c r="C58"/>
  <c r="AB57"/>
  <c r="AA57"/>
  <c r="T57"/>
  <c r="S57"/>
  <c r="P57"/>
  <c r="N57"/>
  <c r="L57"/>
  <c r="K57"/>
  <c r="H57"/>
  <c r="F57"/>
  <c r="D57"/>
  <c r="C57"/>
  <c r="AB56"/>
  <c r="AA56"/>
  <c r="T56"/>
  <c r="S56"/>
  <c r="P56"/>
  <c r="N56"/>
  <c r="L56"/>
  <c r="K56"/>
  <c r="H56"/>
  <c r="F56"/>
  <c r="D56"/>
  <c r="C56"/>
  <c r="AB55"/>
  <c r="AA55"/>
  <c r="T55"/>
  <c r="S55"/>
  <c r="P55"/>
  <c r="N55"/>
  <c r="L55"/>
  <c r="K55"/>
  <c r="H55"/>
  <c r="F55"/>
  <c r="D55"/>
  <c r="C55"/>
  <c r="AB54"/>
  <c r="AA54"/>
  <c r="T54"/>
  <c r="S54"/>
  <c r="P54"/>
  <c r="N54"/>
  <c r="L54"/>
  <c r="K54"/>
  <c r="H54"/>
  <c r="F54"/>
  <c r="D54"/>
  <c r="C54"/>
  <c r="AB53"/>
  <c r="AA53"/>
  <c r="T53"/>
  <c r="S53"/>
  <c r="P53"/>
  <c r="N53"/>
  <c r="L53"/>
  <c r="K53"/>
  <c r="H53"/>
  <c r="F53"/>
  <c r="D53"/>
  <c r="C53"/>
  <c r="AB52"/>
  <c r="AA52"/>
  <c r="T52"/>
  <c r="S52"/>
  <c r="P52"/>
  <c r="N52"/>
  <c r="L52"/>
  <c r="K52"/>
  <c r="H52"/>
  <c r="F52"/>
  <c r="D52"/>
  <c r="C52"/>
  <c r="AB51"/>
  <c r="AA51"/>
  <c r="N50"/>
  <c r="F50"/>
  <c r="AB48"/>
  <c r="AA48"/>
  <c r="L48"/>
  <c r="K48"/>
  <c r="D48"/>
  <c r="C48"/>
  <c r="AB47"/>
  <c r="AA47"/>
  <c r="L47"/>
  <c r="K47"/>
  <c r="D47"/>
  <c r="C47"/>
  <c r="AB46"/>
  <c r="AA46"/>
  <c r="AB45"/>
  <c r="AA45"/>
  <c r="AB44"/>
  <c r="AA44"/>
  <c r="AB43"/>
  <c r="AA43"/>
  <c r="N43"/>
  <c r="N45" s="1"/>
  <c r="F43"/>
  <c r="F45" s="1"/>
  <c r="P41"/>
  <c r="N41"/>
  <c r="L41"/>
  <c r="K41"/>
  <c r="H41"/>
  <c r="F41"/>
  <c r="D41"/>
  <c r="C41"/>
  <c r="P40"/>
  <c r="N40"/>
  <c r="L40"/>
  <c r="K40"/>
  <c r="H40"/>
  <c r="F40"/>
  <c r="D40"/>
  <c r="C40"/>
  <c r="AB39"/>
  <c r="AA39"/>
  <c r="P39"/>
  <c r="N39"/>
  <c r="L39"/>
  <c r="K39"/>
  <c r="H39"/>
  <c r="F39"/>
  <c r="D39"/>
  <c r="C39"/>
  <c r="AB38"/>
  <c r="AA38"/>
  <c r="P38"/>
  <c r="N38"/>
  <c r="L38"/>
  <c r="K38"/>
  <c r="H38"/>
  <c r="F38"/>
  <c r="D38"/>
  <c r="C38"/>
  <c r="S37"/>
  <c r="P37"/>
  <c r="N37"/>
  <c r="L37"/>
  <c r="K37"/>
  <c r="H37"/>
  <c r="F37"/>
  <c r="D37"/>
  <c r="C37"/>
  <c r="P36"/>
  <c r="N36"/>
  <c r="L36"/>
  <c r="K36"/>
  <c r="H36"/>
  <c r="F36"/>
  <c r="D36"/>
  <c r="C36"/>
  <c r="S35"/>
  <c r="P35"/>
  <c r="N35"/>
  <c r="L35"/>
  <c r="K35"/>
  <c r="H35"/>
  <c r="F35"/>
  <c r="D35"/>
  <c r="C35"/>
  <c r="AB34"/>
  <c r="AA34"/>
  <c r="S34"/>
  <c r="S39" s="1"/>
  <c r="P34"/>
  <c r="N34"/>
  <c r="L34"/>
  <c r="K34"/>
  <c r="H34"/>
  <c r="F34"/>
  <c r="D34"/>
  <c r="C34"/>
  <c r="AB33"/>
  <c r="AA33"/>
  <c r="S33"/>
  <c r="S36" s="1"/>
  <c r="S32" s="1"/>
  <c r="P33"/>
  <c r="N33"/>
  <c r="L33"/>
  <c r="K33"/>
  <c r="H33"/>
  <c r="F33"/>
  <c r="D33"/>
  <c r="C33"/>
  <c r="P32"/>
  <c r="N32"/>
  <c r="L32"/>
  <c r="K32"/>
  <c r="H32"/>
  <c r="F32"/>
  <c r="D32"/>
  <c r="C32"/>
  <c r="P31"/>
  <c r="N31"/>
  <c r="L31"/>
  <c r="K31"/>
  <c r="H31"/>
  <c r="F31"/>
  <c r="D31"/>
  <c r="C31"/>
  <c r="AB30"/>
  <c r="AA30"/>
  <c r="P30"/>
  <c r="N30"/>
  <c r="L30"/>
  <c r="K30"/>
  <c r="H30"/>
  <c r="F30"/>
  <c r="D30"/>
  <c r="C30"/>
  <c r="AB29"/>
  <c r="AA29"/>
  <c r="V29"/>
  <c r="T29"/>
  <c r="S29"/>
  <c r="P29"/>
  <c r="N29"/>
  <c r="L29"/>
  <c r="K29"/>
  <c r="H29"/>
  <c r="F29"/>
  <c r="D29"/>
  <c r="C29"/>
  <c r="AB28"/>
  <c r="AA28"/>
  <c r="X28"/>
  <c r="V28"/>
  <c r="T28"/>
  <c r="S28"/>
  <c r="P28"/>
  <c r="N28"/>
  <c r="L28"/>
  <c r="K28"/>
  <c r="H28"/>
  <c r="F28"/>
  <c r="D28"/>
  <c r="C28"/>
  <c r="X27"/>
  <c r="V27"/>
  <c r="T27"/>
  <c r="S27"/>
  <c r="P27"/>
  <c r="N27"/>
  <c r="L27"/>
  <c r="K27"/>
  <c r="H27"/>
  <c r="F27"/>
  <c r="D27"/>
  <c r="C27"/>
  <c r="X26"/>
  <c r="V26"/>
  <c r="T26"/>
  <c r="S26"/>
  <c r="P26"/>
  <c r="N26"/>
  <c r="L26"/>
  <c r="K26"/>
  <c r="H26"/>
  <c r="F26"/>
  <c r="D26"/>
  <c r="C26"/>
  <c r="X25"/>
  <c r="V25"/>
  <c r="T25"/>
  <c r="S25"/>
  <c r="P25"/>
  <c r="N25"/>
  <c r="L25"/>
  <c r="K25"/>
  <c r="H25"/>
  <c r="F25"/>
  <c r="D25"/>
  <c r="C25"/>
  <c r="AB24"/>
  <c r="AA24"/>
  <c r="X24"/>
  <c r="V24"/>
  <c r="T24"/>
  <c r="S24"/>
  <c r="P24"/>
  <c r="N24"/>
  <c r="L24"/>
  <c r="K24"/>
  <c r="H24"/>
  <c r="F24"/>
  <c r="D24"/>
  <c r="C24"/>
  <c r="AB23"/>
  <c r="AA23"/>
  <c r="X23"/>
  <c r="V23"/>
  <c r="T23"/>
  <c r="S23"/>
  <c r="P23"/>
  <c r="N23"/>
  <c r="L23"/>
  <c r="K23"/>
  <c r="H23"/>
  <c r="F23"/>
  <c r="D23"/>
  <c r="C23"/>
  <c r="X22"/>
  <c r="V22"/>
  <c r="T22"/>
  <c r="S22"/>
  <c r="P22"/>
  <c r="N22"/>
  <c r="L22"/>
  <c r="K22"/>
  <c r="H22"/>
  <c r="F22"/>
  <c r="D22"/>
  <c r="C22"/>
  <c r="X21"/>
  <c r="V21"/>
  <c r="T21"/>
  <c r="S21"/>
  <c r="P21"/>
  <c r="N21"/>
  <c r="L21"/>
  <c r="K21"/>
  <c r="H21"/>
  <c r="F21"/>
  <c r="D21"/>
  <c r="C21"/>
  <c r="AB20"/>
  <c r="AA20"/>
  <c r="X20"/>
  <c r="V20"/>
  <c r="T20"/>
  <c r="S20"/>
  <c r="P20"/>
  <c r="N20"/>
  <c r="L20"/>
  <c r="K20"/>
  <c r="H20"/>
  <c r="F20"/>
  <c r="D20"/>
  <c r="C20"/>
  <c r="AB19"/>
  <c r="AA19"/>
  <c r="X19"/>
  <c r="V19"/>
  <c r="T19"/>
  <c r="S19"/>
  <c r="P19"/>
  <c r="N19"/>
  <c r="L19"/>
  <c r="K19"/>
  <c r="H19"/>
  <c r="F19"/>
  <c r="D19"/>
  <c r="C19"/>
  <c r="X18"/>
  <c r="V18"/>
  <c r="T18"/>
  <c r="S18"/>
  <c r="P18"/>
  <c r="N18"/>
  <c r="L18"/>
  <c r="K18"/>
  <c r="H18"/>
  <c r="F18"/>
  <c r="D18"/>
  <c r="C18"/>
  <c r="X17"/>
  <c r="V3" s="1"/>
  <c r="V5" s="1"/>
  <c r="V17"/>
  <c r="T17"/>
  <c r="S17"/>
  <c r="P17"/>
  <c r="N17"/>
  <c r="L17"/>
  <c r="N15" s="1"/>
  <c r="K17"/>
  <c r="H17"/>
  <c r="F3" s="1"/>
  <c r="F5" s="1"/>
  <c r="F17"/>
  <c r="D17"/>
  <c r="C17"/>
  <c r="AB16"/>
  <c r="AA16"/>
  <c r="AB15"/>
  <c r="AA15"/>
  <c r="V15"/>
  <c r="F15"/>
  <c r="AB14"/>
  <c r="AA14"/>
  <c r="AB13"/>
  <c r="AA13"/>
  <c r="T13"/>
  <c r="S13"/>
  <c r="L13"/>
  <c r="K13"/>
  <c r="D13"/>
  <c r="C13"/>
  <c r="AB12"/>
  <c r="AA12"/>
  <c r="T12"/>
  <c r="S12"/>
  <c r="L12"/>
  <c r="K12"/>
  <c r="D12"/>
  <c r="C12"/>
  <c r="AB11"/>
  <c r="AA11"/>
  <c r="T11"/>
  <c r="S11"/>
  <c r="L11"/>
  <c r="K11"/>
  <c r="D11"/>
  <c r="C11"/>
  <c r="T10"/>
  <c r="S10"/>
  <c r="L10"/>
  <c r="K10"/>
  <c r="D10"/>
  <c r="C10"/>
  <c r="T9"/>
  <c r="S9"/>
  <c r="L9"/>
  <c r="K9"/>
  <c r="D9"/>
  <c r="C9"/>
  <c r="AB8"/>
  <c r="AA8"/>
  <c r="T8"/>
  <c r="S8"/>
  <c r="L8"/>
  <c r="K8"/>
  <c r="D8"/>
  <c r="C8"/>
  <c r="AB7"/>
  <c r="AA7"/>
  <c r="T7"/>
  <c r="S7"/>
  <c r="L7"/>
  <c r="K7"/>
  <c r="D7"/>
  <c r="C7"/>
  <c r="N3"/>
  <c r="N5" s="1"/>
  <c r="C65" i="1"/>
  <c r="C64"/>
  <c r="C63"/>
  <c r="C62"/>
  <c r="C61"/>
  <c r="C60"/>
  <c r="C59"/>
  <c r="C58"/>
  <c r="R8"/>
  <c r="R7"/>
  <c r="R6"/>
  <c r="R5"/>
  <c r="R4"/>
  <c r="R23"/>
  <c r="S40" i="2" l="1"/>
  <c r="S41"/>
  <c r="S8" i="1"/>
  <c r="S9"/>
  <c r="S4"/>
  <c r="S5"/>
  <c r="S6"/>
  <c r="S7"/>
  <c r="R10"/>
  <c r="R12"/>
  <c r="R13"/>
  <c r="R14"/>
  <c r="R15"/>
  <c r="R16"/>
  <c r="R17"/>
  <c r="R18"/>
  <c r="R19"/>
  <c r="R20"/>
  <c r="R21"/>
  <c r="R22"/>
  <c r="S10" l="1"/>
</calcChain>
</file>

<file path=xl/sharedStrings.xml><?xml version="1.0" encoding="utf-8"?>
<sst xmlns="http://schemas.openxmlformats.org/spreadsheetml/2006/main" count="450" uniqueCount="171">
  <si>
    <t>Zones</t>
  </si>
  <si>
    <t>S02</t>
  </si>
  <si>
    <t>L06</t>
  </si>
  <si>
    <t>NAL</t>
  </si>
  <si>
    <t>ALC</t>
  </si>
  <si>
    <t>Total</t>
  </si>
  <si>
    <t>Préparateurs</t>
  </si>
  <si>
    <t>PREPARATEURS</t>
  </si>
  <si>
    <t>CARISTES</t>
  </si>
  <si>
    <t>AUTRES</t>
  </si>
  <si>
    <t>NOM</t>
  </si>
  <si>
    <t>N° INFOLOG</t>
  </si>
  <si>
    <t>SECTEUR</t>
  </si>
  <si>
    <t>Coefficient</t>
  </si>
  <si>
    <t>AFFECTATION</t>
  </si>
  <si>
    <t>ACTIVITE</t>
  </si>
  <si>
    <t>ALTINOK</t>
  </si>
  <si>
    <t>NAL - Prep</t>
  </si>
  <si>
    <t>BONNEAU</t>
  </si>
  <si>
    <t>ABES</t>
  </si>
  <si>
    <t>Formation</t>
  </si>
  <si>
    <t>AZEMA</t>
  </si>
  <si>
    <t>S02 - Prep</t>
  </si>
  <si>
    <t>CABOS</t>
  </si>
  <si>
    <t>ALVES ARAUJO</t>
  </si>
  <si>
    <t>Chargem. - 7h</t>
  </si>
  <si>
    <t>BANYAMMOUH</t>
  </si>
  <si>
    <t>CLAVERIE</t>
  </si>
  <si>
    <t>BOUYGES</t>
  </si>
  <si>
    <t>TAQ - 5h</t>
  </si>
  <si>
    <t>BEAUHAIRE</t>
  </si>
  <si>
    <t>L06 - Prep</t>
  </si>
  <si>
    <t>COMBARIEU</t>
  </si>
  <si>
    <t>EMIN-MOHAMMED</t>
  </si>
  <si>
    <t>BIAU</t>
  </si>
  <si>
    <t>ALC - Prep</t>
  </si>
  <si>
    <t>ESPEOUT</t>
  </si>
  <si>
    <t>HARYOULY</t>
  </si>
  <si>
    <t>BIBY</t>
  </si>
  <si>
    <t>FORGEOT</t>
  </si>
  <si>
    <t>LE GUYADER</t>
  </si>
  <si>
    <t>Nettoyage - 5h</t>
  </si>
  <si>
    <t>CARENOU</t>
  </si>
  <si>
    <t>LEDOUX</t>
  </si>
  <si>
    <t>PIFARELLY</t>
  </si>
  <si>
    <t>CHAJARI</t>
  </si>
  <si>
    <t>MASSAT</t>
  </si>
  <si>
    <t>VAYSSIE</t>
  </si>
  <si>
    <t>CORNAC</t>
  </si>
  <si>
    <t>Synthèse Matin</t>
  </si>
  <si>
    <t>MAURIERES</t>
  </si>
  <si>
    <t>CUVELIER</t>
  </si>
  <si>
    <t>Zone</t>
  </si>
  <si>
    <t>Caristes</t>
  </si>
  <si>
    <t>MOUISSET</t>
  </si>
  <si>
    <t>DELORENZI</t>
  </si>
  <si>
    <t>MULOVIC</t>
  </si>
  <si>
    <t>DELPECH</t>
  </si>
  <si>
    <t>MEA - Prep</t>
  </si>
  <si>
    <t>NAVARRO</t>
  </si>
  <si>
    <t>DIALLO</t>
  </si>
  <si>
    <t>PALTOT</t>
  </si>
  <si>
    <t>DRUILHET</t>
  </si>
  <si>
    <t>PARISE</t>
  </si>
  <si>
    <t>DUBIAU</t>
  </si>
  <si>
    <t>?? MEA ??</t>
  </si>
  <si>
    <t>THO</t>
  </si>
  <si>
    <t>DUMONT</t>
  </si>
  <si>
    <t>ZUR</t>
  </si>
  <si>
    <t>TRAN</t>
  </si>
  <si>
    <t>FLAMIN</t>
  </si>
  <si>
    <t>TRAORE</t>
  </si>
  <si>
    <t>FORNARA</t>
  </si>
  <si>
    <t>FURLAN</t>
  </si>
  <si>
    <t>Aide Encadrement</t>
  </si>
  <si>
    <t>GAILLARD</t>
  </si>
  <si>
    <t>Chargement</t>
  </si>
  <si>
    <t>GALLAIS</t>
  </si>
  <si>
    <t>Contenant</t>
  </si>
  <si>
    <t>GARAFFA</t>
  </si>
  <si>
    <t>Ctrl mag</t>
  </si>
  <si>
    <t>GAUBENS</t>
  </si>
  <si>
    <t>Nettoyage</t>
  </si>
  <si>
    <t>GAUGIRAND</t>
  </si>
  <si>
    <t>Réception</t>
  </si>
  <si>
    <t>GENSOUS</t>
  </si>
  <si>
    <t>Reconditionnement</t>
  </si>
  <si>
    <t>GESSE</t>
  </si>
  <si>
    <t>Retour IM</t>
  </si>
  <si>
    <t>HERADI</t>
  </si>
  <si>
    <t>Etiquette ALC</t>
  </si>
  <si>
    <t>KREMEUR</t>
  </si>
  <si>
    <t>LALLOYEAU</t>
  </si>
  <si>
    <t>Service Stock</t>
  </si>
  <si>
    <t>LATOUR</t>
  </si>
  <si>
    <t>TAQ</t>
  </si>
  <si>
    <t>LE COQ</t>
  </si>
  <si>
    <t>LEROY</t>
  </si>
  <si>
    <t>LESUEUR</t>
  </si>
  <si>
    <t>LISET</t>
  </si>
  <si>
    <t>LOBRE-BONHOURE</t>
  </si>
  <si>
    <t>MADI ATTOUMANI</t>
  </si>
  <si>
    <t>MAINTENANT</t>
  </si>
  <si>
    <t>MALLER</t>
  </si>
  <si>
    <t>MARTIGNON</t>
  </si>
  <si>
    <t>MIENS</t>
  </si>
  <si>
    <t>NOUGAYREDE</t>
  </si>
  <si>
    <t>Prod</t>
  </si>
  <si>
    <t>OLLINO</t>
  </si>
  <si>
    <t>PACCHIANO</t>
  </si>
  <si>
    <t>RENOULD</t>
  </si>
  <si>
    <t>ROCCO</t>
  </si>
  <si>
    <t>SARDA</t>
  </si>
  <si>
    <t>SCHMITT</t>
  </si>
  <si>
    <t>SIERRA</t>
  </si>
  <si>
    <t>THEVENIN</t>
  </si>
  <si>
    <t>TORRE</t>
  </si>
  <si>
    <t>TSITSIVAKOS</t>
  </si>
  <si>
    <t>VALLART</t>
  </si>
  <si>
    <t>VELEZ</t>
  </si>
  <si>
    <t>VIGNAU</t>
  </si>
  <si>
    <t/>
  </si>
  <si>
    <t>AFFECTATION PAR ZONES</t>
  </si>
  <si>
    <t>02</t>
  </si>
  <si>
    <t>06</t>
  </si>
  <si>
    <t>Repos CP RTT</t>
  </si>
  <si>
    <t>NETTOYAGE</t>
  </si>
  <si>
    <t>CP / Recup / JRC</t>
  </si>
  <si>
    <t>NOMS</t>
  </si>
  <si>
    <t>CODE</t>
  </si>
  <si>
    <t>Temps</t>
  </si>
  <si>
    <t>+/-</t>
  </si>
  <si>
    <t>CONTENANT</t>
  </si>
  <si>
    <t>CONTRÔLE</t>
  </si>
  <si>
    <t>EXPEDITION</t>
  </si>
  <si>
    <t>TOTAL GENERAL</t>
  </si>
  <si>
    <t>RTT</t>
  </si>
  <si>
    <t>TOTAL PRESENTS</t>
  </si>
  <si>
    <t>RECEPTION</t>
  </si>
  <si>
    <t>ABS</t>
  </si>
  <si>
    <t>CAR/PREP hors ZUR</t>
  </si>
  <si>
    <t>% IMPROD (sur present)</t>
  </si>
  <si>
    <t>% ABS</t>
  </si>
  <si>
    <t>Alcool</t>
  </si>
  <si>
    <t>MEA</t>
  </si>
  <si>
    <t xml:space="preserve"> </t>
  </si>
  <si>
    <t>formation</t>
  </si>
  <si>
    <t>ABSENCES NON PREVUES</t>
  </si>
  <si>
    <t>SA  039</t>
  </si>
  <si>
    <t>S02 - Car</t>
  </si>
  <si>
    <t>SA 025</t>
  </si>
  <si>
    <t>ALC - Car</t>
  </si>
  <si>
    <t>SA 010</t>
  </si>
  <si>
    <t>SA 023</t>
  </si>
  <si>
    <t>NAL - Car</t>
  </si>
  <si>
    <t>SA 086</t>
  </si>
  <si>
    <t>L06 - Car</t>
  </si>
  <si>
    <t>SA 153</t>
  </si>
  <si>
    <t>SA 209</t>
  </si>
  <si>
    <t>ZUR - Car</t>
  </si>
  <si>
    <t>SA  004</t>
  </si>
  <si>
    <t>SA 125</t>
  </si>
  <si>
    <t>SA 090</t>
  </si>
  <si>
    <t>SA 362</t>
  </si>
  <si>
    <t>SA 203</t>
  </si>
  <si>
    <t>SA 223</t>
  </si>
  <si>
    <t>SA 041</t>
  </si>
  <si>
    <t>SA 212</t>
  </si>
  <si>
    <t>SA 029</t>
  </si>
  <si>
    <t>SA  005</t>
  </si>
  <si>
    <t>MEA - Car</t>
  </si>
</sst>
</file>

<file path=xl/styles.xml><?xml version="1.0" encoding="utf-8"?>
<styleSheet xmlns="http://schemas.openxmlformats.org/spreadsheetml/2006/main">
  <numFmts count="4">
    <numFmt numFmtId="167" formatCode="_-* #,##0.00\ [$€]_-;\-* #,##0.00\ [$€]_-;_-* &quot;-&quot;??\ [$€]_-;_-@_-"/>
    <numFmt numFmtId="168" formatCode="_(* #,##0.00_);_(* \(#,##0.00\);_(* &quot;-&quot;??_);_(@_)"/>
    <numFmt numFmtId="169" formatCode="[$-F800]dddd\,\ mmmm\ dd\,\ yyyy"/>
    <numFmt numFmtId="170" formatCode="0.0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sz val="9"/>
      <color indexed="8"/>
      <name val="Trebuchet MS"/>
      <family val="2"/>
    </font>
    <font>
      <b/>
      <sz val="10"/>
      <color indexed="8"/>
      <name val="Arial"/>
      <family val="2"/>
    </font>
    <font>
      <sz val="10"/>
      <name val="Comic Sans MS"/>
      <family val="4"/>
    </font>
    <font>
      <sz val="10"/>
      <name val="Arial"/>
      <family val="2"/>
    </font>
    <font>
      <b/>
      <sz val="10"/>
      <color rgb="FFFF0000"/>
      <name val="Arial"/>
      <family val="2"/>
    </font>
    <font>
      <sz val="8"/>
      <name val="Arial"/>
      <family val="2"/>
    </font>
    <font>
      <b/>
      <i/>
      <u/>
      <sz val="16"/>
      <name val="Arial"/>
      <family val="2"/>
    </font>
    <font>
      <b/>
      <sz val="12"/>
      <name val="Arial"/>
      <family val="2"/>
    </font>
    <font>
      <b/>
      <sz val="9"/>
      <color indexed="8"/>
      <name val="Trebuchet MS"/>
      <family val="2"/>
    </font>
    <font>
      <b/>
      <sz val="9"/>
      <color theme="0"/>
      <name val="Trebuchet MS"/>
      <family val="2"/>
    </font>
    <font>
      <b/>
      <sz val="8"/>
      <name val="Arial"/>
      <family val="2"/>
    </font>
    <font>
      <b/>
      <sz val="9"/>
      <color rgb="FFFF0000"/>
      <name val="Trebuchet MS"/>
      <family val="2"/>
    </font>
    <font>
      <sz val="8"/>
      <color indexed="8"/>
      <name val="Trebuchet MS"/>
      <family val="2"/>
    </font>
    <font>
      <sz val="10"/>
      <color indexed="8"/>
      <name val="Trebuchet MS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9">
    <xf numFmtId="0" fontId="0" fillId="0" borderId="0"/>
    <xf numFmtId="9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" fillId="0" borderId="0"/>
    <xf numFmtId="9" fontId="8" fillId="0" borderId="0" applyFont="0" applyFill="0" applyBorder="0" applyAlignment="0" applyProtection="0"/>
  </cellStyleXfs>
  <cellXfs count="120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4" borderId="3" xfId="0" applyFont="1" applyFill="1" applyBorder="1" applyAlignment="1" applyProtection="1">
      <alignment horizontal="left"/>
      <protection locked="0"/>
    </xf>
    <xf numFmtId="0" fontId="3" fillId="0" borderId="3" xfId="0" applyFont="1" applyFill="1" applyBorder="1" applyAlignment="1" applyProtection="1">
      <alignment horizontal="center" vertical="center"/>
      <protection locked="0"/>
    </xf>
    <xf numFmtId="0" fontId="6" fillId="0" borderId="3" xfId="0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 applyProtection="1">
      <alignment vertical="center"/>
      <protection locked="0"/>
    </xf>
    <xf numFmtId="0" fontId="2" fillId="0" borderId="0" xfId="0" applyFont="1" applyAlignment="1">
      <alignment vertical="center"/>
    </xf>
    <xf numFmtId="3" fontId="4" fillId="3" borderId="1" xfId="0" applyNumberFormat="1" applyFont="1" applyFill="1" applyBorder="1" applyAlignment="1">
      <alignment horizontal="center" vertical="center"/>
    </xf>
    <xf numFmtId="3" fontId="4" fillId="3" borderId="4" xfId="0" applyNumberFormat="1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169" fontId="12" fillId="0" borderId="0" xfId="0" applyNumberFormat="1" applyFont="1" applyFill="1" applyAlignment="1">
      <alignment horizontal="center" vertical="center"/>
    </xf>
    <xf numFmtId="0" fontId="12" fillId="5" borderId="3" xfId="0" quotePrefix="1" applyFont="1" applyFill="1" applyBorder="1" applyAlignment="1">
      <alignment horizontal="center" vertical="center"/>
    </xf>
    <xf numFmtId="1" fontId="4" fillId="5" borderId="3" xfId="0" applyNumberFormat="1" applyFont="1" applyFill="1" applyBorder="1" applyAlignment="1">
      <alignment horizontal="center" vertical="center"/>
    </xf>
    <xf numFmtId="0" fontId="12" fillId="5" borderId="0" xfId="0" quotePrefix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3" xfId="0" quotePrefix="1" applyFont="1" applyFill="1" applyBorder="1" applyAlignment="1">
      <alignment horizontal="center" vertical="center"/>
    </xf>
    <xf numFmtId="1" fontId="4" fillId="3" borderId="1" xfId="0" applyNumberFormat="1" applyFont="1" applyFill="1" applyBorder="1" applyAlignment="1">
      <alignment horizontal="center" vertical="center"/>
    </xf>
    <xf numFmtId="1" fontId="4" fillId="3" borderId="2" xfId="0" applyNumberFormat="1" applyFont="1" applyFill="1" applyBorder="1" applyAlignment="1">
      <alignment horizontal="center" vertical="center"/>
    </xf>
    <xf numFmtId="0" fontId="12" fillId="3" borderId="0" xfId="0" quotePrefix="1" applyFont="1" applyFill="1" applyBorder="1" applyAlignment="1">
      <alignment horizontal="center" vertical="center"/>
    </xf>
    <xf numFmtId="0" fontId="12" fillId="2" borderId="3" xfId="0" quotePrefix="1" applyFont="1" applyFill="1" applyBorder="1" applyAlignment="1">
      <alignment horizontal="center" vertical="center"/>
    </xf>
    <xf numFmtId="1" fontId="4" fillId="2" borderId="3" xfId="0" applyNumberFormat="1" applyFont="1" applyFill="1" applyBorder="1" applyAlignment="1">
      <alignment horizontal="center" vertical="center"/>
    </xf>
    <xf numFmtId="0" fontId="12" fillId="2" borderId="0" xfId="0" quotePrefix="1" applyFont="1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3" fillId="5" borderId="3" xfId="0" applyFont="1" applyFill="1" applyBorder="1" applyAlignment="1" applyProtection="1">
      <alignment horizontal="center" vertical="center"/>
      <protection locked="0"/>
    </xf>
    <xf numFmtId="170" fontId="4" fillId="5" borderId="3" xfId="0" applyNumberFormat="1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3" fillId="3" borderId="3" xfId="0" applyFont="1" applyFill="1" applyBorder="1" applyAlignment="1" applyProtection="1">
      <alignment horizontal="center" vertical="center"/>
      <protection locked="0"/>
    </xf>
    <xf numFmtId="170" fontId="4" fillId="3" borderId="3" xfId="0" applyNumberFormat="1" applyFont="1" applyFill="1" applyBorder="1" applyAlignment="1">
      <alignment horizontal="center" vertical="center"/>
    </xf>
    <xf numFmtId="0" fontId="13" fillId="2" borderId="3" xfId="0" applyFont="1" applyFill="1" applyBorder="1" applyAlignment="1" applyProtection="1">
      <alignment horizontal="center" vertical="center"/>
      <protection locked="0"/>
    </xf>
    <xf numFmtId="170" fontId="4" fillId="2" borderId="3" xfId="0" applyNumberFormat="1" applyFont="1" applyFill="1" applyBorder="1" applyAlignment="1">
      <alignment horizontal="center" vertical="center"/>
    </xf>
    <xf numFmtId="0" fontId="13" fillId="6" borderId="3" xfId="0" applyFont="1" applyFill="1" applyBorder="1" applyAlignment="1" applyProtection="1">
      <alignment horizontal="center" vertical="center"/>
      <protection locked="0"/>
    </xf>
    <xf numFmtId="0" fontId="5" fillId="7" borderId="3" xfId="0" applyFont="1" applyFill="1" applyBorder="1" applyAlignment="1" applyProtection="1">
      <alignment horizontal="center" vertical="center"/>
      <protection locked="0"/>
    </xf>
    <xf numFmtId="0" fontId="13" fillId="5" borderId="3" xfId="0" applyFont="1" applyFill="1" applyBorder="1" applyAlignment="1" applyProtection="1">
      <alignment horizontal="center" vertical="center"/>
      <protection locked="0"/>
    </xf>
    <xf numFmtId="0" fontId="14" fillId="5" borderId="3" xfId="0" quotePrefix="1" applyFont="1" applyFill="1" applyBorder="1" applyAlignment="1" applyProtection="1">
      <alignment horizontal="center" vertical="center"/>
      <protection locked="0"/>
    </xf>
    <xf numFmtId="0" fontId="15" fillId="5" borderId="3" xfId="0" applyFont="1" applyFill="1" applyBorder="1" applyAlignment="1">
      <alignment horizontal="center" vertical="center"/>
    </xf>
    <xf numFmtId="0" fontId="13" fillId="3" borderId="3" xfId="0" applyFont="1" applyFill="1" applyBorder="1" applyAlignment="1" applyProtection="1">
      <alignment horizontal="center" vertical="center"/>
      <protection locked="0"/>
    </xf>
    <xf numFmtId="0" fontId="16" fillId="3" borderId="3" xfId="0" quotePrefix="1" applyFont="1" applyFill="1" applyBorder="1" applyAlignment="1" applyProtection="1">
      <alignment horizontal="center" vertical="center"/>
      <protection locked="0"/>
    </xf>
    <xf numFmtId="0" fontId="15" fillId="3" borderId="3" xfId="0" applyFont="1" applyFill="1" applyBorder="1" applyAlignment="1">
      <alignment horizontal="center" vertical="center"/>
    </xf>
    <xf numFmtId="0" fontId="13" fillId="2" borderId="3" xfId="0" applyFont="1" applyFill="1" applyBorder="1" applyAlignment="1" applyProtection="1">
      <alignment horizontal="center" vertical="center"/>
      <protection locked="0"/>
    </xf>
    <xf numFmtId="0" fontId="16" fillId="2" borderId="3" xfId="0" quotePrefix="1" applyFont="1" applyFill="1" applyBorder="1" applyAlignment="1" applyProtection="1">
      <alignment horizontal="center" vertical="center"/>
      <protection locked="0"/>
    </xf>
    <xf numFmtId="0" fontId="15" fillId="2" borderId="3" xfId="0" applyFont="1" applyFill="1" applyBorder="1" applyAlignment="1">
      <alignment horizontal="center" vertical="center"/>
    </xf>
    <xf numFmtId="0" fontId="13" fillId="6" borderId="3" xfId="0" applyFont="1" applyFill="1" applyBorder="1" applyAlignment="1" applyProtection="1">
      <alignment horizontal="center" vertical="center"/>
      <protection locked="0"/>
    </xf>
    <xf numFmtId="0" fontId="14" fillId="6" borderId="3" xfId="0" quotePrefix="1" applyFont="1" applyFill="1" applyBorder="1" applyAlignment="1" applyProtection="1">
      <alignment horizontal="center" vertical="center"/>
      <protection locked="0"/>
    </xf>
    <xf numFmtId="0" fontId="17" fillId="7" borderId="3" xfId="0" applyFont="1" applyFill="1" applyBorder="1" applyAlignment="1" applyProtection="1">
      <alignment horizontal="center" vertical="center"/>
      <protection locked="0"/>
    </xf>
    <xf numFmtId="0" fontId="4" fillId="8" borderId="3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17" fillId="0" borderId="3" xfId="0" applyFont="1" applyFill="1" applyBorder="1" applyAlignment="1" applyProtection="1">
      <alignment horizontal="center" vertical="center"/>
      <protection locked="0"/>
    </xf>
    <xf numFmtId="0" fontId="10" fillId="4" borderId="3" xfId="0" applyFont="1" applyFill="1" applyBorder="1" applyAlignment="1">
      <alignment horizontal="center" vertical="center"/>
    </xf>
    <xf numFmtId="0" fontId="13" fillId="9" borderId="3" xfId="0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Border="1" applyAlignment="1" applyProtection="1">
      <alignment horizontal="center" vertical="center"/>
      <protection locked="0"/>
    </xf>
    <xf numFmtId="0" fontId="17" fillId="4" borderId="0" xfId="0" applyFont="1" applyFill="1" applyBorder="1" applyAlignment="1" applyProtection="1">
      <alignment horizontal="center" vertical="center"/>
      <protection locked="0"/>
    </xf>
    <xf numFmtId="0" fontId="14" fillId="9" borderId="3" xfId="0" quotePrefix="1" applyFont="1" applyFill="1" applyBorder="1" applyAlignment="1" applyProtection="1">
      <alignment horizontal="center" vertical="center"/>
      <protection locked="0"/>
    </xf>
    <xf numFmtId="0" fontId="17" fillId="4" borderId="3" xfId="0" applyFont="1" applyFill="1" applyBorder="1" applyAlignment="1" applyProtection="1">
      <alignment horizontal="center" vertical="center"/>
      <protection locked="0"/>
    </xf>
    <xf numFmtId="0" fontId="0" fillId="4" borderId="3" xfId="0" applyFill="1" applyBorder="1" applyAlignment="1">
      <alignment horizontal="center" vertical="center"/>
    </xf>
    <xf numFmtId="170" fontId="13" fillId="5" borderId="3" xfId="0" applyNumberFormat="1" applyFont="1" applyFill="1" applyBorder="1" applyAlignment="1" applyProtection="1">
      <alignment horizontal="center" vertical="center"/>
      <protection locked="0"/>
    </xf>
    <xf numFmtId="0" fontId="13" fillId="5" borderId="0" xfId="0" applyFont="1" applyFill="1" applyBorder="1" applyAlignment="1" applyProtection="1">
      <alignment horizontal="center" vertical="center"/>
      <protection locked="0"/>
    </xf>
    <xf numFmtId="170" fontId="13" fillId="3" borderId="3" xfId="0" applyNumberFormat="1" applyFont="1" applyFill="1" applyBorder="1" applyAlignment="1" applyProtection="1">
      <alignment horizontal="center" vertical="center"/>
      <protection locked="0"/>
    </xf>
    <xf numFmtId="0" fontId="13" fillId="3" borderId="0" xfId="0" applyFont="1" applyFill="1" applyBorder="1" applyAlignment="1" applyProtection="1">
      <alignment horizontal="center" vertical="center"/>
      <protection locked="0"/>
    </xf>
    <xf numFmtId="170" fontId="13" fillId="2" borderId="3" xfId="0" applyNumberFormat="1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0" fillId="4" borderId="0" xfId="0" applyFont="1" applyFill="1" applyBorder="1" applyAlignment="1">
      <alignment horizontal="left" vertical="center"/>
    </xf>
    <xf numFmtId="0" fontId="10" fillId="4" borderId="0" xfId="0" applyFont="1" applyFill="1" applyBorder="1" applyAlignment="1">
      <alignment horizontal="right" vertical="center"/>
    </xf>
    <xf numFmtId="0" fontId="18" fillId="4" borderId="3" xfId="0" applyFont="1" applyFill="1" applyBorder="1" applyAlignment="1" applyProtection="1">
      <alignment horizontal="center" vertical="center"/>
      <protection locked="0"/>
    </xf>
    <xf numFmtId="0" fontId="5" fillId="10" borderId="3" xfId="0" applyFont="1" applyFill="1" applyBorder="1" applyAlignment="1" applyProtection="1">
      <alignment horizontal="center" vertical="center"/>
      <protection locked="0"/>
    </xf>
    <xf numFmtId="0" fontId="17" fillId="10" borderId="3" xfId="0" applyFont="1" applyFill="1" applyBorder="1" applyAlignment="1" applyProtection="1">
      <alignment horizontal="center" vertical="center"/>
      <protection locked="0"/>
    </xf>
    <xf numFmtId="170" fontId="10" fillId="4" borderId="0" xfId="0" applyNumberFormat="1" applyFont="1" applyFill="1" applyBorder="1" applyAlignment="1">
      <alignment horizontal="right" vertical="center"/>
    </xf>
    <xf numFmtId="170" fontId="10" fillId="4" borderId="0" xfId="0" applyNumberFormat="1" applyFont="1" applyFill="1" applyBorder="1" applyAlignment="1">
      <alignment horizontal="center" vertical="center"/>
    </xf>
    <xf numFmtId="9" fontId="10" fillId="4" borderId="0" xfId="1" applyFont="1" applyFill="1" applyBorder="1" applyAlignment="1">
      <alignment horizontal="right" vertical="center"/>
    </xf>
    <xf numFmtId="9" fontId="10" fillId="4" borderId="0" xfId="1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2" fillId="10" borderId="3" xfId="0" applyFont="1" applyFill="1" applyBorder="1" applyAlignment="1">
      <alignment horizontal="center" vertical="center"/>
    </xf>
    <xf numFmtId="1" fontId="4" fillId="10" borderId="3" xfId="0" applyNumberFormat="1" applyFont="1" applyFill="1" applyBorder="1" applyAlignment="1">
      <alignment horizontal="center" vertical="center"/>
    </xf>
    <xf numFmtId="0" fontId="12" fillId="10" borderId="0" xfId="0" quotePrefix="1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center" vertical="center"/>
    </xf>
    <xf numFmtId="1" fontId="4" fillId="9" borderId="3" xfId="0" applyNumberFormat="1" applyFont="1" applyFill="1" applyBorder="1" applyAlignment="1">
      <alignment horizontal="center" vertical="center"/>
    </xf>
    <xf numFmtId="0" fontId="12" fillId="9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3" fillId="10" borderId="1" xfId="0" applyFont="1" applyFill="1" applyBorder="1" applyAlignment="1" applyProtection="1">
      <alignment horizontal="center" vertical="center"/>
      <protection locked="0"/>
    </xf>
    <xf numFmtId="0" fontId="13" fillId="10" borderId="4" xfId="0" applyFont="1" applyFill="1" applyBorder="1" applyAlignment="1" applyProtection="1">
      <alignment horizontal="center" vertical="center"/>
      <protection locked="0"/>
    </xf>
    <xf numFmtId="0" fontId="13" fillId="10" borderId="2" xfId="0" applyFont="1" applyFill="1" applyBorder="1" applyAlignment="1" applyProtection="1">
      <alignment horizontal="center" vertical="center"/>
      <protection locked="0"/>
    </xf>
    <xf numFmtId="170" fontId="4" fillId="10" borderId="3" xfId="0" applyNumberFormat="1" applyFont="1" applyFill="1" applyBorder="1" applyAlignment="1">
      <alignment horizontal="center" vertical="center"/>
    </xf>
    <xf numFmtId="0" fontId="13" fillId="9" borderId="3" xfId="0" applyFont="1" applyFill="1" applyBorder="1" applyAlignment="1" applyProtection="1">
      <alignment horizontal="center" vertical="center"/>
      <protection locked="0"/>
    </xf>
    <xf numFmtId="170" fontId="4" fillId="9" borderId="3" xfId="0" applyNumberFormat="1" applyFont="1" applyFill="1" applyBorder="1" applyAlignment="1">
      <alignment horizontal="center" vertical="center"/>
    </xf>
    <xf numFmtId="0" fontId="13" fillId="10" borderId="3" xfId="0" applyFont="1" applyFill="1" applyBorder="1" applyAlignment="1" applyProtection="1">
      <alignment horizontal="center" vertical="center"/>
      <protection locked="0"/>
    </xf>
    <xf numFmtId="0" fontId="16" fillId="10" borderId="3" xfId="0" quotePrefix="1" applyFont="1" applyFill="1" applyBorder="1" applyAlignment="1" applyProtection="1">
      <alignment horizontal="center" vertical="center"/>
      <protection locked="0"/>
    </xf>
    <xf numFmtId="0" fontId="15" fillId="10" borderId="3" xfId="0" applyFont="1" applyFill="1" applyBorder="1" applyAlignment="1">
      <alignment horizontal="center" vertical="center"/>
    </xf>
    <xf numFmtId="0" fontId="16" fillId="9" borderId="3" xfId="0" quotePrefix="1" applyFont="1" applyFill="1" applyBorder="1" applyAlignment="1" applyProtection="1">
      <alignment horizontal="center" vertical="center"/>
      <protection locked="0"/>
    </xf>
    <xf numFmtId="0" fontId="15" fillId="9" borderId="3" xfId="0" applyFont="1" applyFill="1" applyBorder="1" applyAlignment="1">
      <alignment horizontal="center" vertical="center"/>
    </xf>
    <xf numFmtId="0" fontId="13" fillId="10" borderId="3" xfId="0" applyFont="1" applyFill="1" applyBorder="1" applyAlignment="1" applyProtection="1">
      <alignment horizontal="center" vertical="center"/>
      <protection locked="0"/>
    </xf>
    <xf numFmtId="170" fontId="13" fillId="10" borderId="3" xfId="0" applyNumberFormat="1" applyFont="1" applyFill="1" applyBorder="1" applyAlignment="1" applyProtection="1">
      <alignment horizontal="center" vertical="center"/>
      <protection locked="0"/>
    </xf>
    <xf numFmtId="0" fontId="13" fillId="10" borderId="0" xfId="0" applyFont="1" applyFill="1" applyBorder="1" applyAlignment="1" applyProtection="1">
      <alignment horizontal="center" vertical="center"/>
      <protection locked="0"/>
    </xf>
    <xf numFmtId="170" fontId="13" fillId="9" borderId="3" xfId="0" applyNumberFormat="1" applyFont="1" applyFill="1" applyBorder="1" applyAlignment="1" applyProtection="1">
      <alignment horizontal="center" vertical="center"/>
      <protection locked="0"/>
    </xf>
    <xf numFmtId="0" fontId="13" fillId="9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Fill="1"/>
    <xf numFmtId="0" fontId="10" fillId="4" borderId="0" xfId="0" applyFont="1" applyFill="1"/>
    <xf numFmtId="0" fontId="0" fillId="0" borderId="3" xfId="0" applyBorder="1"/>
    <xf numFmtId="0" fontId="12" fillId="2" borderId="3" xfId="0" applyFont="1" applyFill="1" applyBorder="1" applyAlignment="1">
      <alignment horizontal="center" vertical="center"/>
    </xf>
  </cellXfs>
  <cellStyles count="9">
    <cellStyle name="Euro" xfId="2"/>
    <cellStyle name="Milliers 2" xfId="3"/>
    <cellStyle name="Normal" xfId="0" builtinId="0"/>
    <cellStyle name="Normal 2" xfId="4"/>
    <cellStyle name="Normal 2 2" xfId="5"/>
    <cellStyle name="Normal 3" xfId="6"/>
    <cellStyle name="Normal 4" xfId="7"/>
    <cellStyle name="Pourcentage" xfId="1" builtinId="5"/>
    <cellStyle name="Pourcentage 2" xfId="8"/>
  </cellStyles>
  <dxfs count="87">
    <dxf>
      <font>
        <b/>
        <i val="0"/>
        <color rgb="FFFF0000"/>
      </font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DUITE%20JOURNE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tin"/>
      <sheetName val="AFFECTATION MATIN"/>
      <sheetName val="Effectifs Matin"/>
      <sheetName val="Après-Midi"/>
      <sheetName val="AFFECTATION APRES-MIDI"/>
      <sheetName val="Effectifs Après-Midi"/>
      <sheetName val="Data1"/>
    </sheetNames>
    <sheetDataSet>
      <sheetData sheetId="0">
        <row r="2">
          <cell r="D2">
            <v>41999</v>
          </cell>
        </row>
      </sheetData>
      <sheetData sheetId="1"/>
      <sheetData sheetId="2"/>
      <sheetData sheetId="3" refreshError="1"/>
      <sheetData sheetId="4" refreshError="1"/>
      <sheetData sheetId="5"/>
      <sheetData sheetId="6">
        <row r="5">
          <cell r="B5" t="str">
            <v>S02 - Prep</v>
          </cell>
        </row>
        <row r="6">
          <cell r="B6" t="str">
            <v>L06 - Prep</v>
          </cell>
        </row>
        <row r="7">
          <cell r="B7" t="str">
            <v>NAL - Prep</v>
          </cell>
        </row>
        <row r="8">
          <cell r="B8" t="str">
            <v>ALC - Prep</v>
          </cell>
        </row>
        <row r="9">
          <cell r="B9" t="str">
            <v>MEA - Prep</v>
          </cell>
        </row>
        <row r="10">
          <cell r="B10" t="str">
            <v>S02 - Car</v>
          </cell>
        </row>
        <row r="11">
          <cell r="B11" t="str">
            <v>L06 - Car</v>
          </cell>
        </row>
        <row r="12">
          <cell r="B12" t="str">
            <v>NAL - Car</v>
          </cell>
        </row>
        <row r="13">
          <cell r="B13" t="str">
            <v>ALC - Car</v>
          </cell>
        </row>
        <row r="14">
          <cell r="B14" t="str">
            <v>MEA - Car</v>
          </cell>
        </row>
        <row r="15">
          <cell r="B15" t="str">
            <v>ZUR - Car</v>
          </cell>
        </row>
        <row r="16">
          <cell r="B16" t="str">
            <v>Aide Encadrement</v>
          </cell>
        </row>
        <row r="17">
          <cell r="B17" t="str">
            <v>Chargement</v>
          </cell>
        </row>
        <row r="18">
          <cell r="B18" t="str">
            <v>Contenant</v>
          </cell>
        </row>
        <row r="19">
          <cell r="B19" t="str">
            <v>Ctrl mag</v>
          </cell>
        </row>
        <row r="20">
          <cell r="B20" t="str">
            <v>Nettoyage</v>
          </cell>
        </row>
        <row r="21">
          <cell r="B21" t="str">
            <v>Réception</v>
          </cell>
        </row>
        <row r="22">
          <cell r="B22" t="str">
            <v>Reconditionnement</v>
          </cell>
        </row>
        <row r="23">
          <cell r="B23" t="str">
            <v>Retour IM</v>
          </cell>
        </row>
        <row r="24">
          <cell r="B24" t="str">
            <v>Etiquette ALC</v>
          </cell>
        </row>
        <row r="25">
          <cell r="B25" t="str">
            <v>Formation</v>
          </cell>
        </row>
        <row r="26">
          <cell r="B26" t="str">
            <v>Service Stock</v>
          </cell>
        </row>
        <row r="27">
          <cell r="B27" t="str">
            <v>TAQ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F0"/>
  </sheetPr>
  <dimension ref="B1:S65"/>
  <sheetViews>
    <sheetView showGridLines="0" tabSelected="1" zoomScale="70" zoomScaleNormal="70" workbookViewId="0">
      <selection activeCell="E20" sqref="E20"/>
    </sheetView>
  </sheetViews>
  <sheetFormatPr baseColWidth="10" defaultColWidth="11.42578125" defaultRowHeight="12.75" customHeight="1"/>
  <cols>
    <col min="1" max="1" width="11.42578125" style="1"/>
    <col min="2" max="2" width="21.7109375" style="1" bestFit="1" customWidth="1"/>
    <col min="3" max="3" width="19.42578125" style="1" bestFit="1" customWidth="1"/>
    <col min="4" max="4" width="19.5703125" style="2" customWidth="1"/>
    <col min="5" max="12" width="19.5703125" style="1" customWidth="1"/>
    <col min="13" max="14" width="21.7109375" style="1" customWidth="1"/>
    <col min="15" max="15" width="21.7109375" style="1" bestFit="1" customWidth="1"/>
    <col min="16" max="19" width="21.42578125" style="1" customWidth="1"/>
    <col min="20" max="16384" width="11.42578125" style="1"/>
  </cols>
  <sheetData>
    <row r="1" spans="2:19" s="2" customFormat="1" ht="12.75" customHeight="1"/>
    <row r="2" spans="2:19" ht="12.75" customHeight="1">
      <c r="B2" s="4" t="s">
        <v>7</v>
      </c>
      <c r="C2" s="5"/>
      <c r="D2" s="5"/>
      <c r="E2" s="6"/>
      <c r="F2" s="7"/>
      <c r="G2" s="4" t="s">
        <v>8</v>
      </c>
      <c r="H2" s="5"/>
      <c r="I2" s="5"/>
      <c r="J2" s="6"/>
      <c r="L2" s="4" t="s">
        <v>9</v>
      </c>
      <c r="M2" s="5"/>
      <c r="N2" s="5"/>
      <c r="O2" s="6"/>
      <c r="Q2" s="14" t="s">
        <v>49</v>
      </c>
      <c r="R2" s="15"/>
      <c r="S2" s="16"/>
    </row>
    <row r="3" spans="2:19" ht="12.75" customHeight="1">
      <c r="B3" s="3" t="s">
        <v>10</v>
      </c>
      <c r="C3" s="3" t="s">
        <v>11</v>
      </c>
      <c r="D3" s="3" t="s">
        <v>12</v>
      </c>
      <c r="E3" s="3" t="s">
        <v>13</v>
      </c>
      <c r="G3" s="3" t="s">
        <v>10</v>
      </c>
      <c r="H3" s="3" t="s">
        <v>11</v>
      </c>
      <c r="I3" s="3" t="s">
        <v>12</v>
      </c>
      <c r="J3" s="3" t="s">
        <v>13</v>
      </c>
      <c r="L3" s="3" t="s">
        <v>10</v>
      </c>
      <c r="M3" s="3" t="s">
        <v>14</v>
      </c>
      <c r="N3" s="3" t="s">
        <v>15</v>
      </c>
      <c r="O3" s="3" t="s">
        <v>13</v>
      </c>
      <c r="Q3" s="11" t="s">
        <v>52</v>
      </c>
      <c r="R3" s="11" t="s">
        <v>6</v>
      </c>
      <c r="S3" s="11" t="s">
        <v>53</v>
      </c>
    </row>
    <row r="4" spans="2:19" ht="12.75" customHeight="1">
      <c r="B4" s="8" t="s">
        <v>16</v>
      </c>
      <c r="C4" s="9">
        <v>8003</v>
      </c>
      <c r="D4" s="10" t="s">
        <v>17</v>
      </c>
      <c r="E4" s="9">
        <v>1</v>
      </c>
      <c r="G4" s="8" t="s">
        <v>18</v>
      </c>
      <c r="H4" s="9" t="s">
        <v>148</v>
      </c>
      <c r="I4" s="12" t="s">
        <v>149</v>
      </c>
      <c r="J4" s="9">
        <v>1</v>
      </c>
      <c r="L4" s="8" t="s">
        <v>19</v>
      </c>
      <c r="M4" s="9" t="s">
        <v>20</v>
      </c>
      <c r="N4" s="12" t="s">
        <v>20</v>
      </c>
      <c r="O4" s="9">
        <v>1</v>
      </c>
      <c r="Q4" s="11" t="s">
        <v>1</v>
      </c>
      <c r="R4" s="11">
        <f>SUMIFS($E$4:$E$65,$D$4:$D$65,[1]Data1!B5)</f>
        <v>23</v>
      </c>
      <c r="S4" s="11">
        <f>SUMIFS($J$4:$J$50,$I$4:$I$50,[1]Data1!B10)</f>
        <v>5</v>
      </c>
    </row>
    <row r="5" spans="2:19" ht="12.75" customHeight="1">
      <c r="B5" s="8" t="s">
        <v>21</v>
      </c>
      <c r="C5" s="9">
        <v>10257</v>
      </c>
      <c r="D5" s="10" t="s">
        <v>22</v>
      </c>
      <c r="E5" s="9">
        <v>1</v>
      </c>
      <c r="G5" s="8" t="s">
        <v>23</v>
      </c>
      <c r="H5" s="9" t="s">
        <v>150</v>
      </c>
      <c r="I5" s="12" t="s">
        <v>151</v>
      </c>
      <c r="J5" s="9">
        <v>1</v>
      </c>
      <c r="K5" s="13"/>
      <c r="L5" s="8" t="s">
        <v>24</v>
      </c>
      <c r="M5" s="9" t="s">
        <v>25</v>
      </c>
      <c r="N5" s="12" t="s">
        <v>76</v>
      </c>
      <c r="O5" s="9">
        <v>1</v>
      </c>
      <c r="Q5" s="11" t="s">
        <v>2</v>
      </c>
      <c r="R5" s="11">
        <f>SUMIFS($E$4:$E$65,$D$4:$D$65,[1]Data1!B6)</f>
        <v>13</v>
      </c>
      <c r="S5" s="11">
        <f>SUMIFS($J$4:$J$50,$I$4:$I$50,[1]Data1!B11)</f>
        <v>2</v>
      </c>
    </row>
    <row r="6" spans="2:19" ht="12.75" customHeight="1">
      <c r="B6" s="8" t="s">
        <v>26</v>
      </c>
      <c r="C6" s="9">
        <v>10312</v>
      </c>
      <c r="D6" s="10" t="s">
        <v>22</v>
      </c>
      <c r="E6" s="9">
        <v>1</v>
      </c>
      <c r="G6" s="8" t="s">
        <v>27</v>
      </c>
      <c r="H6" s="9" t="s">
        <v>152</v>
      </c>
      <c r="I6" s="12" t="s">
        <v>149</v>
      </c>
      <c r="J6" s="9">
        <v>1</v>
      </c>
      <c r="K6" s="13"/>
      <c r="L6" s="8" t="s">
        <v>28</v>
      </c>
      <c r="M6" s="9" t="s">
        <v>29</v>
      </c>
      <c r="N6" s="12" t="s">
        <v>95</v>
      </c>
      <c r="O6" s="9">
        <v>1</v>
      </c>
      <c r="Q6" s="11" t="s">
        <v>3</v>
      </c>
      <c r="R6" s="11">
        <f>SUMIFS($E$4:$E$65,$D$4:$D$65,[1]Data1!B7)</f>
        <v>10</v>
      </c>
      <c r="S6" s="11">
        <f>SUMIFS($J$4:$J$50,$I$4:$I$50,[1]Data1!B12)</f>
        <v>3</v>
      </c>
    </row>
    <row r="7" spans="2:19" ht="12.75" customHeight="1">
      <c r="B7" s="8" t="s">
        <v>30</v>
      </c>
      <c r="C7" s="9">
        <v>10286</v>
      </c>
      <c r="D7" s="10" t="s">
        <v>31</v>
      </c>
      <c r="E7" s="9">
        <v>1</v>
      </c>
      <c r="G7" s="8" t="s">
        <v>32</v>
      </c>
      <c r="H7" s="9" t="s">
        <v>153</v>
      </c>
      <c r="I7" s="12" t="s">
        <v>154</v>
      </c>
      <c r="J7" s="9">
        <v>1</v>
      </c>
      <c r="K7" s="13"/>
      <c r="L7" s="8" t="s">
        <v>33</v>
      </c>
      <c r="M7" s="9" t="s">
        <v>25</v>
      </c>
      <c r="N7" s="12" t="s">
        <v>76</v>
      </c>
      <c r="O7" s="9">
        <v>1</v>
      </c>
      <c r="Q7" s="11" t="s">
        <v>4</v>
      </c>
      <c r="R7" s="11">
        <f>SUMIFS($E$4:$E$65,$D$4:$D$65,[1]Data1!B8)</f>
        <v>3</v>
      </c>
      <c r="S7" s="11">
        <f>SUMIFS($J$4:$J$50,$I$4:$I$50,[1]Data1!B13)</f>
        <v>1</v>
      </c>
    </row>
    <row r="8" spans="2:19" ht="12.75" customHeight="1">
      <c r="B8" s="8" t="s">
        <v>34</v>
      </c>
      <c r="C8" s="9">
        <v>9750</v>
      </c>
      <c r="D8" s="10" t="s">
        <v>35</v>
      </c>
      <c r="E8" s="9">
        <v>1</v>
      </c>
      <c r="G8" s="8" t="s">
        <v>36</v>
      </c>
      <c r="H8" s="9" t="s">
        <v>155</v>
      </c>
      <c r="I8" s="12" t="s">
        <v>156</v>
      </c>
      <c r="J8" s="9">
        <v>1</v>
      </c>
      <c r="K8" s="13"/>
      <c r="L8" s="8" t="s">
        <v>37</v>
      </c>
      <c r="M8" s="9" t="s">
        <v>20</v>
      </c>
      <c r="N8" s="12" t="s">
        <v>20</v>
      </c>
      <c r="O8" s="9">
        <v>1</v>
      </c>
      <c r="Q8" s="11" t="s">
        <v>65</v>
      </c>
      <c r="R8" s="11">
        <f>SUMIFS($E$4:$E$65,$D$4:$D$65,[1]Data1!B9)</f>
        <v>4</v>
      </c>
      <c r="S8" s="11">
        <f>SUMIFS($J$4:$J$50,$I$4:$I$50,[1]Data1!B14)</f>
        <v>0</v>
      </c>
    </row>
    <row r="9" spans="2:19" ht="12.75" customHeight="1" thickBot="1">
      <c r="B9" s="8" t="s">
        <v>38</v>
      </c>
      <c r="C9" s="9">
        <v>10081</v>
      </c>
      <c r="D9" s="10" t="s">
        <v>17</v>
      </c>
      <c r="E9" s="9">
        <v>1</v>
      </c>
      <c r="G9" s="8" t="s">
        <v>39</v>
      </c>
      <c r="H9" s="9" t="s">
        <v>157</v>
      </c>
      <c r="I9" s="12" t="s">
        <v>154</v>
      </c>
      <c r="J9" s="9">
        <v>1</v>
      </c>
      <c r="K9" s="13"/>
      <c r="L9" s="8" t="s">
        <v>40</v>
      </c>
      <c r="M9" s="9" t="s">
        <v>41</v>
      </c>
      <c r="N9" s="12" t="s">
        <v>82</v>
      </c>
      <c r="O9" s="9">
        <v>1</v>
      </c>
      <c r="Q9" s="17" t="s">
        <v>68</v>
      </c>
      <c r="R9" s="18"/>
      <c r="S9" s="17">
        <f>SUMIFS($J$4:$J$50,$I$4:$I$50,[1]Data1!B15)</f>
        <v>6</v>
      </c>
    </row>
    <row r="10" spans="2:19" ht="12.75" customHeight="1" thickTop="1">
      <c r="B10" s="8" t="s">
        <v>42</v>
      </c>
      <c r="C10" s="9">
        <v>10295</v>
      </c>
      <c r="D10" s="10" t="s">
        <v>31</v>
      </c>
      <c r="E10" s="9">
        <v>1</v>
      </c>
      <c r="G10" s="8" t="s">
        <v>43</v>
      </c>
      <c r="H10" s="9" t="s">
        <v>158</v>
      </c>
      <c r="I10" s="12" t="s">
        <v>159</v>
      </c>
      <c r="J10" s="9">
        <v>1</v>
      </c>
      <c r="K10" s="13"/>
      <c r="L10" s="8" t="s">
        <v>44</v>
      </c>
      <c r="M10" s="9" t="s">
        <v>25</v>
      </c>
      <c r="N10" s="12" t="s">
        <v>76</v>
      </c>
      <c r="O10" s="9">
        <v>1</v>
      </c>
      <c r="Q10" s="19" t="s">
        <v>5</v>
      </c>
      <c r="R10" s="19">
        <f>SUM(R4:R8)</f>
        <v>53</v>
      </c>
      <c r="S10" s="19">
        <f>SUM(S4:S9)</f>
        <v>17</v>
      </c>
    </row>
    <row r="11" spans="2:19" ht="12.75" customHeight="1">
      <c r="B11" s="8" t="s">
        <v>45</v>
      </c>
      <c r="C11" s="9">
        <v>9475</v>
      </c>
      <c r="D11" s="10" t="s">
        <v>31</v>
      </c>
      <c r="E11" s="9">
        <v>1</v>
      </c>
      <c r="G11" s="8" t="s">
        <v>46</v>
      </c>
      <c r="H11" s="9" t="s">
        <v>160</v>
      </c>
      <c r="I11" s="12" t="s">
        <v>159</v>
      </c>
      <c r="J11" s="9">
        <v>1</v>
      </c>
      <c r="K11" s="13"/>
      <c r="L11" s="8" t="s">
        <v>47</v>
      </c>
      <c r="M11" s="9" t="s">
        <v>29</v>
      </c>
      <c r="N11" s="12" t="s">
        <v>95</v>
      </c>
      <c r="O11" s="9">
        <v>1</v>
      </c>
      <c r="S11" s="20"/>
    </row>
    <row r="12" spans="2:19" ht="12.75" customHeight="1">
      <c r="B12" s="8" t="s">
        <v>48</v>
      </c>
      <c r="C12" s="9">
        <v>9459</v>
      </c>
      <c r="D12" s="10" t="s">
        <v>31</v>
      </c>
      <c r="E12" s="9">
        <v>1</v>
      </c>
      <c r="G12" s="8" t="s">
        <v>50</v>
      </c>
      <c r="H12" s="9" t="s">
        <v>161</v>
      </c>
      <c r="I12" s="12" t="s">
        <v>159</v>
      </c>
      <c r="J12" s="9">
        <v>1</v>
      </c>
      <c r="K12" s="13"/>
      <c r="L12" s="8"/>
      <c r="M12" s="9"/>
      <c r="N12" s="12" t="s">
        <v>121</v>
      </c>
      <c r="O12" s="9">
        <v>1</v>
      </c>
      <c r="Q12" s="11" t="s">
        <v>74</v>
      </c>
      <c r="R12" s="11">
        <f>SUMIFS($O$4:$O$21,$N$4:$N$21,[1]Data1!B16)</f>
        <v>0</v>
      </c>
      <c r="S12" s="20"/>
    </row>
    <row r="13" spans="2:19" ht="12.75" customHeight="1">
      <c r="B13" s="8" t="s">
        <v>51</v>
      </c>
      <c r="C13" s="9">
        <v>10224</v>
      </c>
      <c r="D13" s="10" t="s">
        <v>22</v>
      </c>
      <c r="E13" s="9">
        <v>1</v>
      </c>
      <c r="G13" s="8" t="s">
        <v>54</v>
      </c>
      <c r="H13" s="9" t="s">
        <v>162</v>
      </c>
      <c r="I13" s="12" t="s">
        <v>149</v>
      </c>
      <c r="J13" s="9">
        <v>1</v>
      </c>
      <c r="K13" s="13"/>
      <c r="L13" s="8"/>
      <c r="M13" s="9"/>
      <c r="N13" s="12" t="s">
        <v>121</v>
      </c>
      <c r="O13" s="9">
        <v>1</v>
      </c>
      <c r="Q13" s="11" t="s">
        <v>76</v>
      </c>
      <c r="R13" s="11">
        <f>SUMIFS($O$4:$O$21,$N$4:$N$21,[1]Data1!B17)</f>
        <v>3</v>
      </c>
      <c r="S13" s="20"/>
    </row>
    <row r="14" spans="2:19" ht="12.75" customHeight="1">
      <c r="B14" s="8" t="s">
        <v>55</v>
      </c>
      <c r="C14" s="9">
        <v>10239</v>
      </c>
      <c r="D14" s="10" t="s">
        <v>22</v>
      </c>
      <c r="E14" s="9">
        <v>1</v>
      </c>
      <c r="G14" s="8" t="s">
        <v>56</v>
      </c>
      <c r="H14" s="9" t="s">
        <v>163</v>
      </c>
      <c r="I14" s="12" t="s">
        <v>159</v>
      </c>
      <c r="J14" s="9">
        <v>1</v>
      </c>
      <c r="K14" s="13"/>
      <c r="L14" s="8"/>
      <c r="M14" s="9"/>
      <c r="N14" s="12" t="s">
        <v>121</v>
      </c>
      <c r="O14" s="9">
        <v>1</v>
      </c>
      <c r="Q14" s="11" t="s">
        <v>78</v>
      </c>
      <c r="R14" s="11">
        <f>SUMIFS($O$4:$O$21,$N$4:$N$21,[1]Data1!B18)</f>
        <v>0</v>
      </c>
      <c r="S14" s="20"/>
    </row>
    <row r="15" spans="2:19" ht="12.75" customHeight="1">
      <c r="B15" s="8" t="s">
        <v>57</v>
      </c>
      <c r="C15" s="9">
        <v>9783</v>
      </c>
      <c r="D15" s="10" t="s">
        <v>58</v>
      </c>
      <c r="E15" s="9">
        <v>1</v>
      </c>
      <c r="G15" s="8" t="s">
        <v>59</v>
      </c>
      <c r="H15" s="9" t="s">
        <v>164</v>
      </c>
      <c r="I15" s="12" t="s">
        <v>154</v>
      </c>
      <c r="J15" s="9">
        <v>1</v>
      </c>
      <c r="K15" s="13"/>
      <c r="L15" s="8"/>
      <c r="M15" s="9"/>
      <c r="N15" s="12" t="s">
        <v>121</v>
      </c>
      <c r="O15" s="9">
        <v>1</v>
      </c>
      <c r="Q15" s="11" t="s">
        <v>80</v>
      </c>
      <c r="R15" s="11">
        <f>SUMIFS($O$4:$O$21,$N$4:$N$21,[1]Data1!B19)</f>
        <v>0</v>
      </c>
      <c r="S15" s="20"/>
    </row>
    <row r="16" spans="2:19" ht="12.75" customHeight="1">
      <c r="B16" s="8" t="s">
        <v>60</v>
      </c>
      <c r="C16" s="9">
        <v>10150</v>
      </c>
      <c r="D16" s="10" t="s">
        <v>31</v>
      </c>
      <c r="E16" s="9">
        <v>1</v>
      </c>
      <c r="G16" s="8" t="s">
        <v>61</v>
      </c>
      <c r="H16" s="9" t="s">
        <v>165</v>
      </c>
      <c r="I16" s="12" t="s">
        <v>159</v>
      </c>
      <c r="J16" s="9">
        <v>1</v>
      </c>
      <c r="K16" s="13"/>
      <c r="L16" s="8"/>
      <c r="M16" s="9"/>
      <c r="N16" s="12" t="s">
        <v>121</v>
      </c>
      <c r="O16" s="9">
        <v>1</v>
      </c>
      <c r="Q16" s="11" t="s">
        <v>82</v>
      </c>
      <c r="R16" s="11">
        <f>SUMIFS($O$4:$O$21,$N$4:$N$21,[1]Data1!B20)</f>
        <v>1</v>
      </c>
      <c r="S16" s="20"/>
    </row>
    <row r="17" spans="2:19" ht="12.75" customHeight="1">
      <c r="B17" s="8" t="s">
        <v>62</v>
      </c>
      <c r="C17" s="9">
        <v>10281</v>
      </c>
      <c r="D17" s="10" t="s">
        <v>22</v>
      </c>
      <c r="E17" s="9">
        <v>1</v>
      </c>
      <c r="G17" s="8" t="s">
        <v>63</v>
      </c>
      <c r="H17" s="9" t="s">
        <v>166</v>
      </c>
      <c r="I17" s="12" t="s">
        <v>159</v>
      </c>
      <c r="J17" s="9">
        <v>1</v>
      </c>
      <c r="K17" s="13"/>
      <c r="L17" s="8"/>
      <c r="M17" s="9"/>
      <c r="N17" s="12" t="s">
        <v>121</v>
      </c>
      <c r="O17" s="9">
        <v>1</v>
      </c>
      <c r="Q17" s="11" t="s">
        <v>84</v>
      </c>
      <c r="R17" s="11">
        <f>SUMIFS($O$4:$O$21,$N$4:$N$21,[1]Data1!B21)</f>
        <v>0</v>
      </c>
      <c r="S17" s="20"/>
    </row>
    <row r="18" spans="2:19" ht="12.75" customHeight="1">
      <c r="B18" s="8" t="s">
        <v>64</v>
      </c>
      <c r="C18" s="9">
        <v>10245</v>
      </c>
      <c r="D18" s="10" t="s">
        <v>22</v>
      </c>
      <c r="E18" s="9">
        <v>1</v>
      </c>
      <c r="G18" s="8" t="s">
        <v>66</v>
      </c>
      <c r="H18" s="9" t="s">
        <v>167</v>
      </c>
      <c r="I18" s="12" t="s">
        <v>149</v>
      </c>
      <c r="J18" s="9">
        <v>1</v>
      </c>
      <c r="K18" s="13"/>
      <c r="L18" s="8"/>
      <c r="M18" s="9"/>
      <c r="N18" s="12" t="s">
        <v>121</v>
      </c>
      <c r="O18" s="9">
        <v>1</v>
      </c>
      <c r="Q18" s="11" t="s">
        <v>86</v>
      </c>
      <c r="R18" s="11">
        <f>SUMIFS($O$4:$O$21,$N$4:$N$21,[1]Data1!B22)</f>
        <v>0</v>
      </c>
      <c r="S18" s="20"/>
    </row>
    <row r="19" spans="2:19" ht="12.75" customHeight="1">
      <c r="B19" s="8" t="s">
        <v>67</v>
      </c>
      <c r="C19" s="9">
        <v>10032</v>
      </c>
      <c r="D19" s="10" t="s">
        <v>17</v>
      </c>
      <c r="E19" s="9">
        <v>1</v>
      </c>
      <c r="G19" s="8" t="s">
        <v>69</v>
      </c>
      <c r="H19" s="9" t="s">
        <v>168</v>
      </c>
      <c r="I19" s="12" t="s">
        <v>149</v>
      </c>
      <c r="J19" s="9">
        <v>1</v>
      </c>
      <c r="K19" s="13"/>
      <c r="L19" s="8"/>
      <c r="M19" s="9"/>
      <c r="N19" s="12" t="s">
        <v>121</v>
      </c>
      <c r="O19" s="9">
        <v>1</v>
      </c>
      <c r="Q19" s="11" t="s">
        <v>88</v>
      </c>
      <c r="R19" s="11">
        <f>SUMIFS($O$4:$O$21,$N$4:$N$21,[1]Data1!B23)</f>
        <v>0</v>
      </c>
      <c r="S19" s="20"/>
    </row>
    <row r="20" spans="2:19" ht="12.75" customHeight="1">
      <c r="B20" s="8" t="s">
        <v>70</v>
      </c>
      <c r="C20" s="9">
        <v>9729</v>
      </c>
      <c r="D20" s="10" t="s">
        <v>22</v>
      </c>
      <c r="E20" s="9">
        <v>1</v>
      </c>
      <c r="G20" s="8" t="s">
        <v>71</v>
      </c>
      <c r="H20" s="9" t="s">
        <v>169</v>
      </c>
      <c r="I20" s="12" t="s">
        <v>156</v>
      </c>
      <c r="J20" s="9">
        <v>1</v>
      </c>
      <c r="L20" s="8"/>
      <c r="M20" s="9"/>
      <c r="N20" s="12" t="s">
        <v>121</v>
      </c>
      <c r="O20" s="9">
        <v>1</v>
      </c>
      <c r="Q20" s="11" t="s">
        <v>90</v>
      </c>
      <c r="R20" s="11">
        <f>SUMIFS($O$4:$O$21,$N$4:$N$21,[1]Data1!B24)</f>
        <v>0</v>
      </c>
    </row>
    <row r="21" spans="2:19" ht="12.75" customHeight="1">
      <c r="B21" s="8" t="s">
        <v>72</v>
      </c>
      <c r="C21" s="9">
        <v>9328</v>
      </c>
      <c r="D21" s="10" t="s">
        <v>17</v>
      </c>
      <c r="E21" s="9">
        <v>1</v>
      </c>
      <c r="G21" s="8"/>
      <c r="H21" s="9" t="s">
        <v>121</v>
      </c>
      <c r="I21" s="12" t="s">
        <v>121</v>
      </c>
      <c r="J21" s="9">
        <v>1</v>
      </c>
      <c r="L21" s="8"/>
      <c r="M21" s="9"/>
      <c r="N21" s="12" t="s">
        <v>121</v>
      </c>
      <c r="O21" s="9">
        <v>1</v>
      </c>
      <c r="Q21" s="11" t="s">
        <v>20</v>
      </c>
      <c r="R21" s="11">
        <f>SUMIFS($O$4:$O$21,$N$4:$N$21,[1]Data1!B25)</f>
        <v>2</v>
      </c>
    </row>
    <row r="22" spans="2:19" ht="12.75" customHeight="1">
      <c r="B22" s="8" t="s">
        <v>73</v>
      </c>
      <c r="C22" s="9">
        <v>9506</v>
      </c>
      <c r="D22" s="10" t="s">
        <v>22</v>
      </c>
      <c r="E22" s="9">
        <v>1</v>
      </c>
      <c r="G22" s="8"/>
      <c r="H22" s="9" t="s">
        <v>121</v>
      </c>
      <c r="I22" s="12" t="s">
        <v>121</v>
      </c>
      <c r="J22" s="9">
        <v>1</v>
      </c>
      <c r="Q22" s="11" t="s">
        <v>93</v>
      </c>
      <c r="R22" s="11">
        <f>SUMIFS($O$4:$O$21,$N$4:$N$21,[1]Data1!B26)</f>
        <v>0</v>
      </c>
    </row>
    <row r="23" spans="2:19" ht="12.75" customHeight="1">
      <c r="B23" s="8" t="s">
        <v>75</v>
      </c>
      <c r="C23" s="9">
        <v>10086</v>
      </c>
      <c r="D23" s="10" t="s">
        <v>31</v>
      </c>
      <c r="E23" s="9">
        <v>1</v>
      </c>
      <c r="G23" s="8"/>
      <c r="H23" s="9" t="s">
        <v>121</v>
      </c>
      <c r="I23" s="12" t="s">
        <v>121</v>
      </c>
      <c r="J23" s="9">
        <v>1</v>
      </c>
      <c r="Q23" s="11" t="s">
        <v>95</v>
      </c>
      <c r="R23" s="11">
        <f>SUMIFS($O$4:$O$21,$N$4:$N$21,[1]Data1!B27)</f>
        <v>2</v>
      </c>
    </row>
    <row r="24" spans="2:19" ht="12.75" customHeight="1">
      <c r="B24" s="8" t="s">
        <v>77</v>
      </c>
      <c r="C24" s="9">
        <v>9471</v>
      </c>
      <c r="D24" s="10" t="s">
        <v>17</v>
      </c>
      <c r="E24" s="9">
        <v>1</v>
      </c>
      <c r="G24" s="8"/>
      <c r="H24" s="9" t="s">
        <v>121</v>
      </c>
      <c r="I24" s="12" t="s">
        <v>121</v>
      </c>
      <c r="J24" s="9">
        <v>1</v>
      </c>
    </row>
    <row r="25" spans="2:19" ht="12.75" customHeight="1">
      <c r="B25" s="8" t="s">
        <v>79</v>
      </c>
      <c r="C25" s="9">
        <v>9997</v>
      </c>
      <c r="D25" s="10" t="s">
        <v>22</v>
      </c>
      <c r="E25" s="9">
        <v>1</v>
      </c>
      <c r="G25" s="8"/>
      <c r="H25" s="9" t="s">
        <v>121</v>
      </c>
      <c r="I25" s="12" t="s">
        <v>121</v>
      </c>
      <c r="J25" s="9">
        <v>1</v>
      </c>
    </row>
    <row r="26" spans="2:19" ht="12.75" customHeight="1">
      <c r="B26" s="8" t="s">
        <v>81</v>
      </c>
      <c r="C26" s="9">
        <v>9503</v>
      </c>
      <c r="D26" s="10" t="s">
        <v>17</v>
      </c>
      <c r="E26" s="9">
        <v>1</v>
      </c>
      <c r="G26" s="8"/>
      <c r="H26" s="9" t="s">
        <v>121</v>
      </c>
      <c r="I26" s="12" t="s">
        <v>121</v>
      </c>
      <c r="J26" s="9">
        <v>1</v>
      </c>
    </row>
    <row r="27" spans="2:19" ht="12.75" customHeight="1">
      <c r="B27" s="8" t="s">
        <v>83</v>
      </c>
      <c r="C27" s="9">
        <v>9490</v>
      </c>
      <c r="D27" s="10" t="s">
        <v>17</v>
      </c>
      <c r="E27" s="9">
        <v>1</v>
      </c>
      <c r="G27" s="8"/>
      <c r="H27" s="9" t="s">
        <v>121</v>
      </c>
      <c r="I27" s="12" t="s">
        <v>121</v>
      </c>
      <c r="J27" s="9">
        <v>1</v>
      </c>
    </row>
    <row r="28" spans="2:19" ht="12.75" customHeight="1">
      <c r="B28" s="8" t="s">
        <v>85</v>
      </c>
      <c r="C28" s="9">
        <v>9135</v>
      </c>
      <c r="D28" s="10" t="s">
        <v>22</v>
      </c>
      <c r="E28" s="9">
        <v>1</v>
      </c>
      <c r="G28" s="8"/>
      <c r="H28" s="9" t="s">
        <v>121</v>
      </c>
      <c r="I28" s="12" t="s">
        <v>121</v>
      </c>
      <c r="J28" s="9">
        <v>1</v>
      </c>
    </row>
    <row r="29" spans="2:19" ht="12.75" customHeight="1">
      <c r="B29" s="8" t="s">
        <v>87</v>
      </c>
      <c r="C29" s="9">
        <v>10300</v>
      </c>
      <c r="D29" s="10" t="s">
        <v>22</v>
      </c>
      <c r="E29" s="9">
        <v>1</v>
      </c>
      <c r="G29" s="8"/>
      <c r="H29" s="9" t="s">
        <v>121</v>
      </c>
      <c r="I29" s="12" t="s">
        <v>121</v>
      </c>
      <c r="J29" s="9">
        <v>1</v>
      </c>
    </row>
    <row r="30" spans="2:19" ht="15">
      <c r="B30" s="8" t="s">
        <v>89</v>
      </c>
      <c r="C30" s="9">
        <v>377</v>
      </c>
      <c r="D30" s="10" t="s">
        <v>31</v>
      </c>
      <c r="E30" s="9">
        <v>1</v>
      </c>
      <c r="G30" s="8"/>
      <c r="H30" s="9" t="s">
        <v>121</v>
      </c>
      <c r="I30" s="12" t="s">
        <v>121</v>
      </c>
      <c r="J30" s="9">
        <v>1</v>
      </c>
    </row>
    <row r="31" spans="2:19" ht="12.75" customHeight="1">
      <c r="B31" s="8" t="s">
        <v>91</v>
      </c>
      <c r="C31" s="9">
        <v>8950</v>
      </c>
      <c r="D31" s="10" t="s">
        <v>17</v>
      </c>
      <c r="E31" s="9">
        <v>1</v>
      </c>
      <c r="G31" s="8"/>
      <c r="H31" s="9" t="s">
        <v>121</v>
      </c>
      <c r="I31" s="12" t="s">
        <v>121</v>
      </c>
      <c r="J31" s="9">
        <v>1</v>
      </c>
    </row>
    <row r="32" spans="2:19" ht="12.75" customHeight="1">
      <c r="B32" s="8" t="s">
        <v>92</v>
      </c>
      <c r="C32" s="9">
        <v>10288</v>
      </c>
      <c r="D32" s="10" t="s">
        <v>22</v>
      </c>
      <c r="E32" s="9">
        <v>1</v>
      </c>
      <c r="G32" s="8"/>
      <c r="H32" s="9" t="s">
        <v>121</v>
      </c>
      <c r="I32" s="12" t="s">
        <v>121</v>
      </c>
      <c r="J32" s="9">
        <v>1</v>
      </c>
    </row>
    <row r="33" spans="2:10" ht="15">
      <c r="B33" s="8" t="s">
        <v>94</v>
      </c>
      <c r="C33" s="9">
        <v>10012</v>
      </c>
      <c r="D33" s="10" t="s">
        <v>58</v>
      </c>
      <c r="E33" s="9">
        <v>1</v>
      </c>
      <c r="G33" s="8"/>
      <c r="H33" s="9" t="s">
        <v>121</v>
      </c>
      <c r="I33" s="12" t="s">
        <v>121</v>
      </c>
      <c r="J33" s="9">
        <v>1</v>
      </c>
    </row>
    <row r="34" spans="2:10" ht="12.75" customHeight="1">
      <c r="B34" s="8" t="s">
        <v>96</v>
      </c>
      <c r="C34" s="9">
        <v>10159</v>
      </c>
      <c r="D34" s="10" t="s">
        <v>31</v>
      </c>
      <c r="E34" s="9">
        <v>1</v>
      </c>
      <c r="G34" s="8"/>
      <c r="H34" s="9" t="s">
        <v>121</v>
      </c>
      <c r="I34" s="12" t="s">
        <v>121</v>
      </c>
      <c r="J34" s="9">
        <v>1</v>
      </c>
    </row>
    <row r="35" spans="2:10" ht="15">
      <c r="B35" s="8" t="s">
        <v>97</v>
      </c>
      <c r="C35" s="9">
        <v>10242</v>
      </c>
      <c r="D35" s="10" t="s">
        <v>31</v>
      </c>
      <c r="E35" s="9">
        <v>1</v>
      </c>
      <c r="G35" s="8"/>
      <c r="H35" s="9" t="s">
        <v>121</v>
      </c>
      <c r="I35" s="12" t="s">
        <v>121</v>
      </c>
      <c r="J35" s="9">
        <v>1</v>
      </c>
    </row>
    <row r="36" spans="2:10" ht="12.75" customHeight="1">
      <c r="B36" s="8" t="s">
        <v>98</v>
      </c>
      <c r="C36" s="9">
        <v>10297</v>
      </c>
      <c r="D36" s="10" t="s">
        <v>22</v>
      </c>
      <c r="E36" s="9">
        <v>1</v>
      </c>
      <c r="G36" s="8"/>
      <c r="H36" s="9" t="s">
        <v>121</v>
      </c>
      <c r="I36" s="12" t="s">
        <v>121</v>
      </c>
      <c r="J36" s="9">
        <v>1</v>
      </c>
    </row>
    <row r="37" spans="2:10" ht="12.75" customHeight="1">
      <c r="B37" s="8" t="s">
        <v>99</v>
      </c>
      <c r="C37" s="9">
        <v>10296</v>
      </c>
      <c r="D37" s="10" t="s">
        <v>22</v>
      </c>
      <c r="E37" s="9">
        <v>1</v>
      </c>
      <c r="G37" s="8"/>
      <c r="H37" s="9" t="s">
        <v>121</v>
      </c>
      <c r="I37" s="12" t="s">
        <v>121</v>
      </c>
      <c r="J37" s="9">
        <v>1</v>
      </c>
    </row>
    <row r="38" spans="2:10" ht="12.75" customHeight="1">
      <c r="B38" s="8" t="s">
        <v>100</v>
      </c>
      <c r="C38" s="9">
        <v>10085</v>
      </c>
      <c r="D38" s="10" t="s">
        <v>31</v>
      </c>
      <c r="E38" s="9">
        <v>1</v>
      </c>
      <c r="G38" s="8"/>
      <c r="H38" s="9" t="s">
        <v>121</v>
      </c>
      <c r="I38" s="12" t="s">
        <v>121</v>
      </c>
      <c r="J38" s="9">
        <v>1</v>
      </c>
    </row>
    <row r="39" spans="2:10" ht="12.75" customHeight="1">
      <c r="B39" s="8" t="s">
        <v>101</v>
      </c>
      <c r="C39" s="9">
        <v>10294</v>
      </c>
      <c r="D39" s="10" t="s">
        <v>22</v>
      </c>
      <c r="E39" s="9">
        <v>1</v>
      </c>
      <c r="G39" s="8"/>
      <c r="H39" s="9" t="s">
        <v>121</v>
      </c>
      <c r="I39" s="12" t="s">
        <v>121</v>
      </c>
      <c r="J39" s="9">
        <v>1</v>
      </c>
    </row>
    <row r="40" spans="2:10" ht="15">
      <c r="B40" s="8" t="s">
        <v>102</v>
      </c>
      <c r="C40" s="9">
        <v>319</v>
      </c>
      <c r="D40" s="10" t="s">
        <v>17</v>
      </c>
      <c r="E40" s="9">
        <v>1</v>
      </c>
      <c r="G40" s="8"/>
      <c r="H40" s="9" t="s">
        <v>121</v>
      </c>
      <c r="I40" s="12" t="s">
        <v>121</v>
      </c>
      <c r="J40" s="9">
        <v>1</v>
      </c>
    </row>
    <row r="41" spans="2:10" ht="12.75" customHeight="1">
      <c r="B41" s="8" t="s">
        <v>103</v>
      </c>
      <c r="C41" s="9" t="e">
        <v>#N/A</v>
      </c>
      <c r="D41" s="10" t="e">
        <v>#N/A</v>
      </c>
      <c r="E41" s="9">
        <v>1</v>
      </c>
      <c r="G41" s="8"/>
      <c r="H41" s="9" t="s">
        <v>121</v>
      </c>
      <c r="I41" s="12" t="s">
        <v>121</v>
      </c>
      <c r="J41" s="9">
        <v>1</v>
      </c>
    </row>
    <row r="42" spans="2:10" ht="12.75" customHeight="1">
      <c r="B42" s="8" t="s">
        <v>104</v>
      </c>
      <c r="C42" s="9">
        <v>138</v>
      </c>
      <c r="D42" s="10" t="s">
        <v>22</v>
      </c>
      <c r="E42" s="9">
        <v>1</v>
      </c>
      <c r="G42" s="8"/>
      <c r="H42" s="9" t="s">
        <v>121</v>
      </c>
      <c r="I42" s="12" t="s">
        <v>121</v>
      </c>
      <c r="J42" s="9">
        <v>1</v>
      </c>
    </row>
    <row r="43" spans="2:10" ht="12.75" customHeight="1">
      <c r="B43" s="8" t="s">
        <v>105</v>
      </c>
      <c r="C43" s="9">
        <v>10303</v>
      </c>
      <c r="D43" s="10" t="s">
        <v>22</v>
      </c>
      <c r="E43" s="9">
        <v>1</v>
      </c>
      <c r="G43" s="8"/>
      <c r="H43" s="9" t="s">
        <v>121</v>
      </c>
      <c r="I43" s="12" t="s">
        <v>121</v>
      </c>
      <c r="J43" s="9">
        <v>1</v>
      </c>
    </row>
    <row r="44" spans="2:10" ht="12.75" customHeight="1">
      <c r="B44" s="8" t="s">
        <v>106</v>
      </c>
      <c r="C44" s="9">
        <v>9858</v>
      </c>
      <c r="D44" s="10" t="s">
        <v>31</v>
      </c>
      <c r="E44" s="9">
        <v>1</v>
      </c>
      <c r="G44" s="8"/>
      <c r="H44" s="9" t="s">
        <v>121</v>
      </c>
      <c r="I44" s="12" t="s">
        <v>121</v>
      </c>
      <c r="J44" s="9">
        <v>1</v>
      </c>
    </row>
    <row r="45" spans="2:10" ht="12.75" customHeight="1">
      <c r="B45" s="8" t="s">
        <v>108</v>
      </c>
      <c r="C45" s="9">
        <v>10091</v>
      </c>
      <c r="D45" s="10" t="s">
        <v>31</v>
      </c>
      <c r="E45" s="9">
        <v>1</v>
      </c>
      <c r="G45" s="8"/>
      <c r="H45" s="9" t="s">
        <v>121</v>
      </c>
      <c r="I45" s="12" t="s">
        <v>121</v>
      </c>
      <c r="J45" s="9">
        <v>1</v>
      </c>
    </row>
    <row r="46" spans="2:10" ht="12.75" customHeight="1">
      <c r="B46" s="8" t="s">
        <v>109</v>
      </c>
      <c r="C46" s="9">
        <v>9322</v>
      </c>
      <c r="D46" s="10" t="s">
        <v>58</v>
      </c>
      <c r="E46" s="9">
        <v>1</v>
      </c>
      <c r="G46" s="8"/>
      <c r="H46" s="9" t="s">
        <v>121</v>
      </c>
      <c r="I46" s="12" t="s">
        <v>121</v>
      </c>
      <c r="J46" s="9">
        <v>1</v>
      </c>
    </row>
    <row r="47" spans="2:10" ht="12.75" customHeight="1">
      <c r="B47" s="8" t="s">
        <v>110</v>
      </c>
      <c r="C47" s="9">
        <v>10256</v>
      </c>
      <c r="D47" s="10" t="s">
        <v>22</v>
      </c>
      <c r="E47" s="9">
        <v>1</v>
      </c>
      <c r="G47" s="8"/>
      <c r="H47" s="9" t="s">
        <v>121</v>
      </c>
      <c r="I47" s="12" t="s">
        <v>121</v>
      </c>
      <c r="J47" s="9">
        <v>1</v>
      </c>
    </row>
    <row r="48" spans="2:10" ht="12.75" customHeight="1">
      <c r="B48" s="8" t="s">
        <v>111</v>
      </c>
      <c r="C48" s="9">
        <v>9374</v>
      </c>
      <c r="D48" s="10" t="s">
        <v>17</v>
      </c>
      <c r="E48" s="9">
        <v>1</v>
      </c>
      <c r="G48" s="8"/>
      <c r="H48" s="9" t="s">
        <v>121</v>
      </c>
      <c r="I48" s="12" t="s">
        <v>121</v>
      </c>
      <c r="J48" s="9">
        <v>1</v>
      </c>
    </row>
    <row r="49" spans="2:10" ht="12.75" customHeight="1">
      <c r="B49" s="8" t="s">
        <v>112</v>
      </c>
      <c r="C49" s="9">
        <v>10299</v>
      </c>
      <c r="D49" s="10" t="s">
        <v>22</v>
      </c>
      <c r="E49" s="9">
        <v>1</v>
      </c>
      <c r="G49" s="8"/>
      <c r="H49" s="9" t="s">
        <v>121</v>
      </c>
      <c r="I49" s="12" t="s">
        <v>121</v>
      </c>
      <c r="J49" s="9">
        <v>1</v>
      </c>
    </row>
    <row r="50" spans="2:10" ht="12.75" customHeight="1">
      <c r="B50" s="8" t="s">
        <v>113</v>
      </c>
      <c r="C50" s="9">
        <v>9741</v>
      </c>
      <c r="D50" s="10" t="s">
        <v>58</v>
      </c>
      <c r="E50" s="9">
        <v>1</v>
      </c>
      <c r="G50" s="8"/>
      <c r="H50" s="9" t="s">
        <v>121</v>
      </c>
      <c r="I50" s="12" t="s">
        <v>121</v>
      </c>
      <c r="J50" s="9">
        <v>1</v>
      </c>
    </row>
    <row r="51" spans="2:10" ht="12.75" customHeight="1">
      <c r="B51" s="8" t="s">
        <v>114</v>
      </c>
      <c r="C51" s="9">
        <v>10238</v>
      </c>
      <c r="D51" s="10" t="s">
        <v>22</v>
      </c>
      <c r="E51" s="9">
        <v>1</v>
      </c>
    </row>
    <row r="52" spans="2:10" ht="12.75" customHeight="1">
      <c r="B52" s="8" t="s">
        <v>115</v>
      </c>
      <c r="C52" s="9">
        <v>10168</v>
      </c>
      <c r="D52" s="10" t="s">
        <v>22</v>
      </c>
      <c r="E52" s="9">
        <v>1</v>
      </c>
    </row>
    <row r="53" spans="2:10" ht="12.75" customHeight="1">
      <c r="B53" s="8" t="s">
        <v>116</v>
      </c>
      <c r="C53" s="9">
        <v>10141</v>
      </c>
      <c r="D53" s="10" t="s">
        <v>35</v>
      </c>
      <c r="E53" s="9">
        <v>1</v>
      </c>
    </row>
    <row r="54" spans="2:10" ht="12.75" customHeight="1">
      <c r="B54" s="8" t="s">
        <v>117</v>
      </c>
      <c r="C54" s="9">
        <v>10304</v>
      </c>
      <c r="D54" s="10" t="s">
        <v>22</v>
      </c>
      <c r="E54" s="9">
        <v>1</v>
      </c>
    </row>
    <row r="55" spans="2:10" ht="12.75" customHeight="1">
      <c r="B55" s="8" t="s">
        <v>118</v>
      </c>
      <c r="C55" s="9">
        <v>10287</v>
      </c>
      <c r="D55" s="10" t="s">
        <v>22</v>
      </c>
      <c r="E55" s="9">
        <v>1</v>
      </c>
    </row>
    <row r="56" spans="2:10" ht="12.75" customHeight="1">
      <c r="B56" s="8" t="s">
        <v>119</v>
      </c>
      <c r="C56" s="9">
        <v>10006</v>
      </c>
      <c r="D56" s="10" t="s">
        <v>31</v>
      </c>
      <c r="E56" s="9">
        <v>1</v>
      </c>
    </row>
    <row r="57" spans="2:10" ht="12.75" customHeight="1">
      <c r="B57" s="8" t="s">
        <v>120</v>
      </c>
      <c r="C57" s="9">
        <v>9782</v>
      </c>
      <c r="D57" s="10" t="s">
        <v>35</v>
      </c>
      <c r="E57" s="9">
        <v>1</v>
      </c>
    </row>
    <row r="58" spans="2:10" ht="12.75" customHeight="1">
      <c r="B58" s="8"/>
      <c r="C58" s="9" t="str">
        <f t="shared" ref="C36:C65" si="0">IF(B58="","",VLOOKUP(B58,PREPM,3,FALSE))</f>
        <v/>
      </c>
      <c r="D58" s="10" t="s">
        <v>121</v>
      </c>
      <c r="E58" s="9">
        <v>1</v>
      </c>
    </row>
    <row r="59" spans="2:10" ht="12.75" customHeight="1">
      <c r="B59" s="8"/>
      <c r="C59" s="9" t="str">
        <f t="shared" si="0"/>
        <v/>
      </c>
      <c r="D59" s="10" t="s">
        <v>121</v>
      </c>
      <c r="E59" s="9">
        <v>1</v>
      </c>
    </row>
    <row r="60" spans="2:10" ht="12.75" customHeight="1">
      <c r="B60" s="8"/>
      <c r="C60" s="9" t="str">
        <f t="shared" si="0"/>
        <v/>
      </c>
      <c r="D60" s="10" t="s">
        <v>121</v>
      </c>
      <c r="E60" s="9">
        <v>1</v>
      </c>
    </row>
    <row r="61" spans="2:10" ht="12.75" customHeight="1">
      <c r="B61" s="8"/>
      <c r="C61" s="9" t="str">
        <f t="shared" si="0"/>
        <v/>
      </c>
      <c r="D61" s="10" t="s">
        <v>121</v>
      </c>
      <c r="E61" s="9">
        <v>1</v>
      </c>
    </row>
    <row r="62" spans="2:10" ht="12.75" customHeight="1">
      <c r="B62" s="8"/>
      <c r="C62" s="9" t="str">
        <f t="shared" si="0"/>
        <v/>
      </c>
      <c r="D62" s="10" t="s">
        <v>121</v>
      </c>
      <c r="E62" s="9">
        <v>1</v>
      </c>
    </row>
    <row r="63" spans="2:10" ht="12.75" customHeight="1">
      <c r="B63" s="8"/>
      <c r="C63" s="9" t="str">
        <f t="shared" si="0"/>
        <v/>
      </c>
      <c r="D63" s="10" t="s">
        <v>121</v>
      </c>
      <c r="E63" s="9">
        <v>1</v>
      </c>
    </row>
    <row r="64" spans="2:10" ht="12.75" customHeight="1">
      <c r="B64" s="8"/>
      <c r="C64" s="9" t="str">
        <f t="shared" si="0"/>
        <v/>
      </c>
      <c r="D64" s="10" t="s">
        <v>121</v>
      </c>
      <c r="E64" s="9">
        <v>1</v>
      </c>
    </row>
    <row r="65" spans="2:5" ht="12.75" customHeight="1">
      <c r="B65" s="8"/>
      <c r="C65" s="9" t="str">
        <f t="shared" si="0"/>
        <v/>
      </c>
      <c r="D65" s="10" t="s">
        <v>121</v>
      </c>
      <c r="E65" s="9">
        <v>1</v>
      </c>
    </row>
  </sheetData>
  <sheetProtection formatCells="0" formatColumns="0" formatRows="0" sort="0" autoFilter="0"/>
  <autoFilter ref="B3:O3"/>
  <mergeCells count="4">
    <mergeCell ref="B2:E2"/>
    <mergeCell ref="G2:J2"/>
    <mergeCell ref="L2:O2"/>
    <mergeCell ref="Q2:S2"/>
  </mergeCells>
  <conditionalFormatting sqref="Q2">
    <cfRule type="containsText" dxfId="86" priority="103" operator="containsText" text="Absents Après-Midi Estimés (semaine)">
      <formula>NOT(ISERROR(SEARCH("Absents Après-Midi Estimés (semaine)",Q2)))</formula>
    </cfRule>
    <cfRule type="containsText" dxfId="85" priority="104" operator="containsText" text="Absents Matin Estimés (semaine)">
      <formula>NOT(ISERROR(SEARCH("Absents Matin Estimés (semaine)",Q2)))</formula>
    </cfRule>
  </conditionalFormatting>
  <conditionalFormatting sqref="R4">
    <cfRule type="cellIs" dxfId="84" priority="89" operator="lessThan">
      <formula>#REF!</formula>
    </cfRule>
  </conditionalFormatting>
  <conditionalFormatting sqref="R5">
    <cfRule type="cellIs" dxfId="83" priority="88" operator="lessThan">
      <formula>#REF!</formula>
    </cfRule>
  </conditionalFormatting>
  <conditionalFormatting sqref="B11:B21">
    <cfRule type="expression" dxfId="82" priority="83">
      <formula>$A11="Polyva. Cariste"</formula>
    </cfRule>
  </conditionalFormatting>
  <conditionalFormatting sqref="G4:G50 L4:L21 B4:B65">
    <cfRule type="containsText" dxfId="81" priority="79" operator="containsText" text="RH">
      <formula>NOT(ISERROR(SEARCH("RH",B4)))</formula>
    </cfRule>
    <cfRule type="containsText" dxfId="80" priority="80" operator="containsText" text="CP/Recup/JRC">
      <formula>NOT(ISERROR(SEARCH("CP/Recup/JRC",B4)))</formula>
    </cfRule>
    <cfRule type="containsText" dxfId="79" priority="81" operator="containsText" text="Stop/FM">
      <formula>NOT(ISERROR(SEARCH("Stop/FM",B4)))</formula>
    </cfRule>
    <cfRule type="containsText" dxfId="78" priority="82" operator="containsText" text="RTT">
      <formula>NOT(ISERROR(SEARCH("RTT",B4)))</formula>
    </cfRule>
  </conditionalFormatting>
  <conditionalFormatting sqref="B11:B12">
    <cfRule type="expression" dxfId="77" priority="78">
      <formula>$A11=TAQ</formula>
    </cfRule>
  </conditionalFormatting>
  <conditionalFormatting sqref="B11:B21">
    <cfRule type="expression" dxfId="76" priority="77">
      <formula>$A11="TAQ"</formula>
    </cfRule>
  </conditionalFormatting>
  <conditionalFormatting sqref="B11:B21">
    <cfRule type="expression" dxfId="75" priority="75">
      <formula>$A11="Recond."</formula>
    </cfRule>
    <cfRule type="expression" dxfId="74" priority="76">
      <formula>$A11="Nettoyage"</formula>
    </cfRule>
  </conditionalFormatting>
  <conditionalFormatting sqref="G17:G19">
    <cfRule type="expression" dxfId="73" priority="74">
      <formula>$A17="Polyva. Cariste"</formula>
    </cfRule>
  </conditionalFormatting>
  <conditionalFormatting sqref="G17:G19">
    <cfRule type="expression" dxfId="72" priority="73">
      <formula>$A17="TAQ"</formula>
    </cfRule>
  </conditionalFormatting>
  <conditionalFormatting sqref="G17:G19">
    <cfRule type="expression" dxfId="71" priority="71">
      <formula>$A17="Recond."</formula>
    </cfRule>
    <cfRule type="expression" dxfId="70" priority="72">
      <formula>$A17="Nettoyage"</formula>
    </cfRule>
  </conditionalFormatting>
  <conditionalFormatting sqref="B4:B6 B8:B65">
    <cfRule type="expression" dxfId="69" priority="70">
      <formula>$F4="Polyva. Cariste"</formula>
    </cfRule>
  </conditionalFormatting>
  <conditionalFormatting sqref="B4:B6 B8:B65">
    <cfRule type="expression" dxfId="68" priority="69">
      <formula>$F4="TAQ"</formula>
    </cfRule>
  </conditionalFormatting>
  <conditionalFormatting sqref="B5:B6 B13:B20 G21:G27">
    <cfRule type="expression" dxfId="67" priority="68">
      <formula>$F5=TAQ</formula>
    </cfRule>
  </conditionalFormatting>
  <conditionalFormatting sqref="B4:B6 B8:B65">
    <cfRule type="expression" dxfId="66" priority="66">
      <formula>$F4="Recond."</formula>
    </cfRule>
    <cfRule type="expression" dxfId="65" priority="67">
      <formula>$F4="Nettoyage"</formula>
    </cfRule>
  </conditionalFormatting>
  <conditionalFormatting sqref="B5">
    <cfRule type="expression" dxfId="64" priority="65">
      <formula>$F5="TAQ"</formula>
    </cfRule>
  </conditionalFormatting>
  <conditionalFormatting sqref="B5">
    <cfRule type="expression" dxfId="63" priority="63">
      <formula>$F5="Recond."</formula>
    </cfRule>
    <cfRule type="expression" dxfId="62" priority="64">
      <formula>$F5="Nettoyage"</formula>
    </cfRule>
  </conditionalFormatting>
  <conditionalFormatting sqref="B7">
    <cfRule type="expression" dxfId="61" priority="61">
      <formula>#REF!="Polyva. Cariste"</formula>
    </cfRule>
  </conditionalFormatting>
  <conditionalFormatting sqref="B7">
    <cfRule type="expression" dxfId="60" priority="60">
      <formula>#REF!="TAQ"</formula>
    </cfRule>
  </conditionalFormatting>
  <conditionalFormatting sqref="B7">
    <cfRule type="expression" dxfId="59" priority="58">
      <formula>#REF!="Recond."</formula>
    </cfRule>
    <cfRule type="expression" dxfId="58" priority="59">
      <formula>#REF!="Nettoyage"</formula>
    </cfRule>
  </conditionalFormatting>
  <conditionalFormatting sqref="R10">
    <cfRule type="cellIs" dxfId="57" priority="57" operator="lessThan">
      <formula>#REF!</formula>
    </cfRule>
  </conditionalFormatting>
  <conditionalFormatting sqref="R6">
    <cfRule type="cellIs" dxfId="56" priority="56" operator="lessThan">
      <formula>#REF!</formula>
    </cfRule>
  </conditionalFormatting>
  <conditionalFormatting sqref="R7">
    <cfRule type="cellIs" dxfId="55" priority="55" operator="lessThan">
      <formula>#REF!</formula>
    </cfRule>
  </conditionalFormatting>
  <conditionalFormatting sqref="B4:B65">
    <cfRule type="expression" dxfId="54" priority="54">
      <formula>$F4="Polyva. Cariste"</formula>
    </cfRule>
  </conditionalFormatting>
  <conditionalFormatting sqref="B4:B65">
    <cfRule type="expression" dxfId="53" priority="53">
      <formula>$F4="TAQ"</formula>
    </cfRule>
  </conditionalFormatting>
  <conditionalFormatting sqref="B4:B65">
    <cfRule type="expression" dxfId="52" priority="51">
      <formula>$F4="Recond."</formula>
    </cfRule>
    <cfRule type="expression" dxfId="51" priority="52">
      <formula>$F4="Nettoyage"</formula>
    </cfRule>
  </conditionalFormatting>
  <conditionalFormatting sqref="B4:B13">
    <cfRule type="expression" dxfId="50" priority="50">
      <formula>$E4="Polyva. Cariste"</formula>
    </cfRule>
  </conditionalFormatting>
  <conditionalFormatting sqref="B4:B6">
    <cfRule type="expression" dxfId="49" priority="49">
      <formula>$E4="Polyva. Cariste"</formula>
    </cfRule>
  </conditionalFormatting>
  <conditionalFormatting sqref="B4:B13">
    <cfRule type="expression" dxfId="48" priority="48">
      <formula>$E4="TAQ"</formula>
    </cfRule>
  </conditionalFormatting>
  <conditionalFormatting sqref="B4:B13">
    <cfRule type="expression" dxfId="47" priority="46">
      <formula>$E4="Recond."</formula>
    </cfRule>
    <cfRule type="expression" dxfId="46" priority="47">
      <formula>$E4="Nettoyage"</formula>
    </cfRule>
  </conditionalFormatting>
  <conditionalFormatting sqref="B14:B16 B21:B27">
    <cfRule type="expression" dxfId="45" priority="45">
      <formula>$F14=TAQ</formula>
    </cfRule>
  </conditionalFormatting>
  <conditionalFormatting sqref="B23:B34">
    <cfRule type="expression" dxfId="44" priority="44">
      <formula>$F23="Polyva. Cariste"</formula>
    </cfRule>
  </conditionalFormatting>
  <conditionalFormatting sqref="B23:B34">
    <cfRule type="expression" dxfId="43" priority="43">
      <formula>$F23="TAQ"</formula>
    </cfRule>
  </conditionalFormatting>
  <conditionalFormatting sqref="B23:B34">
    <cfRule type="expression" dxfId="42" priority="41">
      <formula>$F23="Recond."</formula>
    </cfRule>
    <cfRule type="expression" dxfId="41" priority="42">
      <formula>$F23="Nettoyage"</formula>
    </cfRule>
  </conditionalFormatting>
  <conditionalFormatting sqref="B4:B65">
    <cfRule type="expression" dxfId="40" priority="40">
      <formula>$F4="Polyva. Cariste"</formula>
    </cfRule>
  </conditionalFormatting>
  <conditionalFormatting sqref="B4:B65">
    <cfRule type="expression" dxfId="39" priority="39">
      <formula>$F4="TAQ"</formula>
    </cfRule>
  </conditionalFormatting>
  <conditionalFormatting sqref="B4:B65">
    <cfRule type="expression" dxfId="38" priority="37">
      <formula>$F4="Recond."</formula>
    </cfRule>
    <cfRule type="expression" dxfId="37" priority="38">
      <formula>$F4="Nettoyage"</formula>
    </cfRule>
  </conditionalFormatting>
  <conditionalFormatting sqref="B4:B13">
    <cfRule type="expression" dxfId="36" priority="36">
      <formula>$E4="Polyva. Cariste"</formula>
    </cfRule>
  </conditionalFormatting>
  <conditionalFormatting sqref="B4:B6">
    <cfRule type="expression" dxfId="35" priority="35">
      <formula>$E4="Polyva. Cariste"</formula>
    </cfRule>
  </conditionalFormatting>
  <conditionalFormatting sqref="B4:B13">
    <cfRule type="expression" dxfId="34" priority="34">
      <formula>$E4="TAQ"</formula>
    </cfRule>
  </conditionalFormatting>
  <conditionalFormatting sqref="B4:B13">
    <cfRule type="expression" dxfId="33" priority="32">
      <formula>$E4="Recond."</formula>
    </cfRule>
    <cfRule type="expression" dxfId="32" priority="33">
      <formula>$E4="Nettoyage"</formula>
    </cfRule>
  </conditionalFormatting>
  <conditionalFormatting sqref="B14:B16 B21:B27">
    <cfRule type="expression" dxfId="31" priority="31">
      <formula>$F14=TAQ</formula>
    </cfRule>
  </conditionalFormatting>
  <conditionalFormatting sqref="B23:B34">
    <cfRule type="expression" dxfId="30" priority="30">
      <formula>$F23="Polyva. Cariste"</formula>
    </cfRule>
  </conditionalFormatting>
  <conditionalFormatting sqref="B23:B34">
    <cfRule type="expression" dxfId="29" priority="29">
      <formula>$F23="TAQ"</formula>
    </cfRule>
  </conditionalFormatting>
  <conditionalFormatting sqref="B23:B34">
    <cfRule type="expression" dxfId="28" priority="27">
      <formula>$F23="Recond."</formula>
    </cfRule>
    <cfRule type="expression" dxfId="27" priority="28">
      <formula>$F23="Nettoyage"</formula>
    </cfRule>
  </conditionalFormatting>
  <conditionalFormatting sqref="G4:G50">
    <cfRule type="expression" dxfId="26" priority="26">
      <formula>$F4="Polyva. Cariste"</formula>
    </cfRule>
  </conditionalFormatting>
  <conditionalFormatting sqref="G4:G50">
    <cfRule type="expression" dxfId="25" priority="25">
      <formula>$F4="TAQ"</formula>
    </cfRule>
  </conditionalFormatting>
  <conditionalFormatting sqref="G4:G50">
    <cfRule type="expression" dxfId="24" priority="23">
      <formula>$F4="Recond."</formula>
    </cfRule>
    <cfRule type="expression" dxfId="23" priority="24">
      <formula>$F4="Nettoyage"</formula>
    </cfRule>
  </conditionalFormatting>
  <conditionalFormatting sqref="G4:G50">
    <cfRule type="expression" dxfId="22" priority="22">
      <formula>$E4="Polyva. Cariste"</formula>
    </cfRule>
  </conditionalFormatting>
  <conditionalFormatting sqref="G4:G6">
    <cfRule type="expression" dxfId="21" priority="21">
      <formula>$E4="Polyva. Cariste"</formula>
    </cfRule>
  </conditionalFormatting>
  <conditionalFormatting sqref="G4:G50">
    <cfRule type="expression" dxfId="20" priority="20">
      <formula>$E4="TAQ"</formula>
    </cfRule>
  </conditionalFormatting>
  <conditionalFormatting sqref="G4:G50">
    <cfRule type="expression" dxfId="19" priority="18">
      <formula>$E4="Recond."</formula>
    </cfRule>
    <cfRule type="expression" dxfId="18" priority="19">
      <formula>$E4="Nettoyage"</formula>
    </cfRule>
  </conditionalFormatting>
  <conditionalFormatting sqref="G14:G16">
    <cfRule type="expression" dxfId="17" priority="17">
      <formula>$F14=TAQ</formula>
    </cfRule>
  </conditionalFormatting>
  <conditionalFormatting sqref="G23:G50">
    <cfRule type="expression" dxfId="16" priority="16">
      <formula>$F23="Polyva. Cariste"</formula>
    </cfRule>
  </conditionalFormatting>
  <conditionalFormatting sqref="G23:G50">
    <cfRule type="expression" dxfId="15" priority="15">
      <formula>$F23="TAQ"</formula>
    </cfRule>
  </conditionalFormatting>
  <conditionalFormatting sqref="G23:G50">
    <cfRule type="expression" dxfId="14" priority="13">
      <formula>$F23="Recond."</formula>
    </cfRule>
    <cfRule type="expression" dxfId="13" priority="14">
      <formula>$F23="Nettoyage"</formula>
    </cfRule>
  </conditionalFormatting>
  <conditionalFormatting sqref="L4:L21">
    <cfRule type="expression" dxfId="12" priority="12">
      <formula>$F33="Polyva. Cariste"</formula>
    </cfRule>
  </conditionalFormatting>
  <conditionalFormatting sqref="L4:L21">
    <cfRule type="expression" dxfId="11" priority="11">
      <formula>$F33="TAQ"</formula>
    </cfRule>
  </conditionalFormatting>
  <conditionalFormatting sqref="L4:L21">
    <cfRule type="expression" dxfId="10" priority="9">
      <formula>$F33="Recond."</formula>
    </cfRule>
    <cfRule type="expression" dxfId="9" priority="10">
      <formula>$F33="Nettoyage"</formula>
    </cfRule>
  </conditionalFormatting>
  <conditionalFormatting sqref="B40">
    <cfRule type="expression" dxfId="8" priority="8">
      <formula>$F40="Polyva. Cariste"</formula>
    </cfRule>
  </conditionalFormatting>
  <conditionalFormatting sqref="B40">
    <cfRule type="expression" dxfId="7" priority="7">
      <formula>$F40="TAQ"</formula>
    </cfRule>
  </conditionalFormatting>
  <conditionalFormatting sqref="B40">
    <cfRule type="expression" dxfId="6" priority="5">
      <formula>$F40="Recond."</formula>
    </cfRule>
    <cfRule type="expression" dxfId="5" priority="6">
      <formula>$F40="Nettoyage"</formula>
    </cfRule>
  </conditionalFormatting>
  <conditionalFormatting sqref="B40">
    <cfRule type="expression" dxfId="4" priority="4">
      <formula>$F40="Polyva. Cariste"</formula>
    </cfRule>
  </conditionalFormatting>
  <conditionalFormatting sqref="B40">
    <cfRule type="expression" dxfId="3" priority="3">
      <formula>$F40="TAQ"</formula>
    </cfRule>
  </conditionalFormatting>
  <conditionalFormatting sqref="B40">
    <cfRule type="expression" dxfId="2" priority="1">
      <formula>$F40="Recond."</formula>
    </cfRule>
    <cfRule type="expression" dxfId="1" priority="2">
      <formula>$F40="Nettoyage"</formula>
    </cfRule>
  </conditionalFormatting>
  <conditionalFormatting sqref="R8">
    <cfRule type="cellIs" dxfId="0" priority="148" operator="lessThan">
      <formula>#REF!</formula>
    </cfRule>
  </conditionalFormatting>
  <dataValidations count="3">
    <dataValidation type="list" allowBlank="1" showInputMessage="1" showErrorMessage="1" sqref="O4:O21 J4:J50 E4:E65">
      <formula1>Coef</formula1>
    </dataValidation>
    <dataValidation type="list" allowBlank="1" showInputMessage="1" showErrorMessage="1" sqref="N4:N21">
      <formula1>LISTE</formula1>
    </dataValidation>
    <dataValidation type="list" allowBlank="1" showInputMessage="1" showErrorMessage="1" sqref="D4:D65 I4:I50">
      <formula1>LISTE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>
    <tabColor rgb="FF00B0F0"/>
  </sheetPr>
  <dimension ref="A1:AF429"/>
  <sheetViews>
    <sheetView showGridLines="0" view="pageBreakPreview" topLeftCell="A30" zoomScale="80" zoomScaleNormal="80" zoomScaleSheetLayoutView="80" workbookViewId="0">
      <selection activeCell="T13" sqref="T13"/>
    </sheetView>
  </sheetViews>
  <sheetFormatPr baseColWidth="10" defaultRowHeight="15"/>
  <cols>
    <col min="1" max="1" width="1.7109375" style="115" customWidth="1"/>
    <col min="2" max="2" width="17" customWidth="1"/>
    <col min="3" max="3" width="7.140625" customWidth="1"/>
    <col min="4" max="7" width="6.7109375" customWidth="1"/>
    <col min="8" max="8" width="6.7109375" hidden="1" customWidth="1"/>
    <col min="9" max="9" width="1.7109375" customWidth="1"/>
    <col min="10" max="10" width="17.7109375" customWidth="1"/>
    <col min="11" max="11" width="7.85546875" bestFit="1" customWidth="1"/>
    <col min="12" max="15" width="6.7109375" customWidth="1"/>
    <col min="16" max="16" width="9.28515625" hidden="1" customWidth="1"/>
    <col min="17" max="17" width="1.7109375" customWidth="1"/>
    <col min="18" max="18" width="18.140625" bestFit="1" customWidth="1"/>
    <col min="19" max="19" width="7.85546875" bestFit="1" customWidth="1"/>
    <col min="20" max="23" width="6.7109375" customWidth="1"/>
    <col min="24" max="24" width="7.42578125" hidden="1" customWidth="1"/>
    <col min="25" max="25" width="1.7109375" customWidth="1"/>
    <col min="26" max="26" width="16.42578125" bestFit="1" customWidth="1"/>
    <col min="27" max="27" width="7.85546875" bestFit="1" customWidth="1"/>
    <col min="28" max="29" width="6.7109375" customWidth="1"/>
    <col min="30" max="30" width="1.7109375" customWidth="1"/>
    <col min="31" max="31" width="18" customWidth="1"/>
    <col min="32" max="32" width="5.28515625" style="118" customWidth="1"/>
    <col min="33" max="33" width="14.28515625" bestFit="1" customWidth="1"/>
    <col min="34" max="34" width="7.42578125" customWidth="1"/>
    <col min="35" max="37" width="6.7109375" customWidth="1"/>
    <col min="38" max="41" width="6.85546875" customWidth="1"/>
    <col min="257" max="257" width="1.7109375" customWidth="1"/>
    <col min="258" max="258" width="17" customWidth="1"/>
    <col min="259" max="259" width="7.140625" customWidth="1"/>
    <col min="260" max="263" width="6.7109375" customWidth="1"/>
    <col min="264" max="264" width="0" hidden="1" customWidth="1"/>
    <col min="265" max="265" width="1.7109375" customWidth="1"/>
    <col min="266" max="266" width="17.7109375" customWidth="1"/>
    <col min="267" max="267" width="7.85546875" bestFit="1" customWidth="1"/>
    <col min="268" max="271" width="6.7109375" customWidth="1"/>
    <col min="272" max="272" width="0" hidden="1" customWidth="1"/>
    <col min="273" max="273" width="1.7109375" customWidth="1"/>
    <col min="274" max="274" width="18.140625" bestFit="1" customWidth="1"/>
    <col min="275" max="275" width="7.85546875" bestFit="1" customWidth="1"/>
    <col min="276" max="279" width="6.7109375" customWidth="1"/>
    <col min="280" max="280" width="0" hidden="1" customWidth="1"/>
    <col min="281" max="281" width="1.7109375" customWidth="1"/>
    <col min="282" max="282" width="16.42578125" bestFit="1" customWidth="1"/>
    <col min="283" max="283" width="7.85546875" bestFit="1" customWidth="1"/>
    <col min="284" max="285" width="6.7109375" customWidth="1"/>
    <col min="286" max="286" width="1.7109375" customWidth="1"/>
    <col min="287" max="287" width="18" customWidth="1"/>
    <col min="288" max="288" width="5.28515625" customWidth="1"/>
    <col min="289" max="289" width="14.28515625" bestFit="1" customWidth="1"/>
    <col min="290" max="290" width="7.42578125" customWidth="1"/>
    <col min="291" max="293" width="6.7109375" customWidth="1"/>
    <col min="294" max="297" width="6.85546875" customWidth="1"/>
    <col min="513" max="513" width="1.7109375" customWidth="1"/>
    <col min="514" max="514" width="17" customWidth="1"/>
    <col min="515" max="515" width="7.140625" customWidth="1"/>
    <col min="516" max="519" width="6.7109375" customWidth="1"/>
    <col min="520" max="520" width="0" hidden="1" customWidth="1"/>
    <col min="521" max="521" width="1.7109375" customWidth="1"/>
    <col min="522" max="522" width="17.7109375" customWidth="1"/>
    <col min="523" max="523" width="7.85546875" bestFit="1" customWidth="1"/>
    <col min="524" max="527" width="6.7109375" customWidth="1"/>
    <col min="528" max="528" width="0" hidden="1" customWidth="1"/>
    <col min="529" max="529" width="1.7109375" customWidth="1"/>
    <col min="530" max="530" width="18.140625" bestFit="1" customWidth="1"/>
    <col min="531" max="531" width="7.85546875" bestFit="1" customWidth="1"/>
    <col min="532" max="535" width="6.7109375" customWidth="1"/>
    <col min="536" max="536" width="0" hidden="1" customWidth="1"/>
    <col min="537" max="537" width="1.7109375" customWidth="1"/>
    <col min="538" max="538" width="16.42578125" bestFit="1" customWidth="1"/>
    <col min="539" max="539" width="7.85546875" bestFit="1" customWidth="1"/>
    <col min="540" max="541" width="6.7109375" customWidth="1"/>
    <col min="542" max="542" width="1.7109375" customWidth="1"/>
    <col min="543" max="543" width="18" customWidth="1"/>
    <col min="544" max="544" width="5.28515625" customWidth="1"/>
    <col min="545" max="545" width="14.28515625" bestFit="1" customWidth="1"/>
    <col min="546" max="546" width="7.42578125" customWidth="1"/>
    <col min="547" max="549" width="6.7109375" customWidth="1"/>
    <col min="550" max="553" width="6.85546875" customWidth="1"/>
    <col min="769" max="769" width="1.7109375" customWidth="1"/>
    <col min="770" max="770" width="17" customWidth="1"/>
    <col min="771" max="771" width="7.140625" customWidth="1"/>
    <col min="772" max="775" width="6.7109375" customWidth="1"/>
    <col min="776" max="776" width="0" hidden="1" customWidth="1"/>
    <col min="777" max="777" width="1.7109375" customWidth="1"/>
    <col min="778" max="778" width="17.7109375" customWidth="1"/>
    <col min="779" max="779" width="7.85546875" bestFit="1" customWidth="1"/>
    <col min="780" max="783" width="6.7109375" customWidth="1"/>
    <col min="784" max="784" width="0" hidden="1" customWidth="1"/>
    <col min="785" max="785" width="1.7109375" customWidth="1"/>
    <col min="786" max="786" width="18.140625" bestFit="1" customWidth="1"/>
    <col min="787" max="787" width="7.85546875" bestFit="1" customWidth="1"/>
    <col min="788" max="791" width="6.7109375" customWidth="1"/>
    <col min="792" max="792" width="0" hidden="1" customWidth="1"/>
    <col min="793" max="793" width="1.7109375" customWidth="1"/>
    <col min="794" max="794" width="16.42578125" bestFit="1" customWidth="1"/>
    <col min="795" max="795" width="7.85546875" bestFit="1" customWidth="1"/>
    <col min="796" max="797" width="6.7109375" customWidth="1"/>
    <col min="798" max="798" width="1.7109375" customWidth="1"/>
    <col min="799" max="799" width="18" customWidth="1"/>
    <col min="800" max="800" width="5.28515625" customWidth="1"/>
    <col min="801" max="801" width="14.28515625" bestFit="1" customWidth="1"/>
    <col min="802" max="802" width="7.42578125" customWidth="1"/>
    <col min="803" max="805" width="6.7109375" customWidth="1"/>
    <col min="806" max="809" width="6.85546875" customWidth="1"/>
    <col min="1025" max="1025" width="1.7109375" customWidth="1"/>
    <col min="1026" max="1026" width="17" customWidth="1"/>
    <col min="1027" max="1027" width="7.140625" customWidth="1"/>
    <col min="1028" max="1031" width="6.7109375" customWidth="1"/>
    <col min="1032" max="1032" width="0" hidden="1" customWidth="1"/>
    <col min="1033" max="1033" width="1.7109375" customWidth="1"/>
    <col min="1034" max="1034" width="17.7109375" customWidth="1"/>
    <col min="1035" max="1035" width="7.85546875" bestFit="1" customWidth="1"/>
    <col min="1036" max="1039" width="6.7109375" customWidth="1"/>
    <col min="1040" max="1040" width="0" hidden="1" customWidth="1"/>
    <col min="1041" max="1041" width="1.7109375" customWidth="1"/>
    <col min="1042" max="1042" width="18.140625" bestFit="1" customWidth="1"/>
    <col min="1043" max="1043" width="7.85546875" bestFit="1" customWidth="1"/>
    <col min="1044" max="1047" width="6.7109375" customWidth="1"/>
    <col min="1048" max="1048" width="0" hidden="1" customWidth="1"/>
    <col min="1049" max="1049" width="1.7109375" customWidth="1"/>
    <col min="1050" max="1050" width="16.42578125" bestFit="1" customWidth="1"/>
    <col min="1051" max="1051" width="7.85546875" bestFit="1" customWidth="1"/>
    <col min="1052" max="1053" width="6.7109375" customWidth="1"/>
    <col min="1054" max="1054" width="1.7109375" customWidth="1"/>
    <col min="1055" max="1055" width="18" customWidth="1"/>
    <col min="1056" max="1056" width="5.28515625" customWidth="1"/>
    <col min="1057" max="1057" width="14.28515625" bestFit="1" customWidth="1"/>
    <col min="1058" max="1058" width="7.42578125" customWidth="1"/>
    <col min="1059" max="1061" width="6.7109375" customWidth="1"/>
    <col min="1062" max="1065" width="6.85546875" customWidth="1"/>
    <col min="1281" max="1281" width="1.7109375" customWidth="1"/>
    <col min="1282" max="1282" width="17" customWidth="1"/>
    <col min="1283" max="1283" width="7.140625" customWidth="1"/>
    <col min="1284" max="1287" width="6.7109375" customWidth="1"/>
    <col min="1288" max="1288" width="0" hidden="1" customWidth="1"/>
    <col min="1289" max="1289" width="1.7109375" customWidth="1"/>
    <col min="1290" max="1290" width="17.7109375" customWidth="1"/>
    <col min="1291" max="1291" width="7.85546875" bestFit="1" customWidth="1"/>
    <col min="1292" max="1295" width="6.7109375" customWidth="1"/>
    <col min="1296" max="1296" width="0" hidden="1" customWidth="1"/>
    <col min="1297" max="1297" width="1.7109375" customWidth="1"/>
    <col min="1298" max="1298" width="18.140625" bestFit="1" customWidth="1"/>
    <col min="1299" max="1299" width="7.85546875" bestFit="1" customWidth="1"/>
    <col min="1300" max="1303" width="6.7109375" customWidth="1"/>
    <col min="1304" max="1304" width="0" hidden="1" customWidth="1"/>
    <col min="1305" max="1305" width="1.7109375" customWidth="1"/>
    <col min="1306" max="1306" width="16.42578125" bestFit="1" customWidth="1"/>
    <col min="1307" max="1307" width="7.85546875" bestFit="1" customWidth="1"/>
    <col min="1308" max="1309" width="6.7109375" customWidth="1"/>
    <col min="1310" max="1310" width="1.7109375" customWidth="1"/>
    <col min="1311" max="1311" width="18" customWidth="1"/>
    <col min="1312" max="1312" width="5.28515625" customWidth="1"/>
    <col min="1313" max="1313" width="14.28515625" bestFit="1" customWidth="1"/>
    <col min="1314" max="1314" width="7.42578125" customWidth="1"/>
    <col min="1315" max="1317" width="6.7109375" customWidth="1"/>
    <col min="1318" max="1321" width="6.85546875" customWidth="1"/>
    <col min="1537" max="1537" width="1.7109375" customWidth="1"/>
    <col min="1538" max="1538" width="17" customWidth="1"/>
    <col min="1539" max="1539" width="7.140625" customWidth="1"/>
    <col min="1540" max="1543" width="6.7109375" customWidth="1"/>
    <col min="1544" max="1544" width="0" hidden="1" customWidth="1"/>
    <col min="1545" max="1545" width="1.7109375" customWidth="1"/>
    <col min="1546" max="1546" width="17.7109375" customWidth="1"/>
    <col min="1547" max="1547" width="7.85546875" bestFit="1" customWidth="1"/>
    <col min="1548" max="1551" width="6.7109375" customWidth="1"/>
    <col min="1552" max="1552" width="0" hidden="1" customWidth="1"/>
    <col min="1553" max="1553" width="1.7109375" customWidth="1"/>
    <col min="1554" max="1554" width="18.140625" bestFit="1" customWidth="1"/>
    <col min="1555" max="1555" width="7.85546875" bestFit="1" customWidth="1"/>
    <col min="1556" max="1559" width="6.7109375" customWidth="1"/>
    <col min="1560" max="1560" width="0" hidden="1" customWidth="1"/>
    <col min="1561" max="1561" width="1.7109375" customWidth="1"/>
    <col min="1562" max="1562" width="16.42578125" bestFit="1" customWidth="1"/>
    <col min="1563" max="1563" width="7.85546875" bestFit="1" customWidth="1"/>
    <col min="1564" max="1565" width="6.7109375" customWidth="1"/>
    <col min="1566" max="1566" width="1.7109375" customWidth="1"/>
    <col min="1567" max="1567" width="18" customWidth="1"/>
    <col min="1568" max="1568" width="5.28515625" customWidth="1"/>
    <col min="1569" max="1569" width="14.28515625" bestFit="1" customWidth="1"/>
    <col min="1570" max="1570" width="7.42578125" customWidth="1"/>
    <col min="1571" max="1573" width="6.7109375" customWidth="1"/>
    <col min="1574" max="1577" width="6.85546875" customWidth="1"/>
    <col min="1793" max="1793" width="1.7109375" customWidth="1"/>
    <col min="1794" max="1794" width="17" customWidth="1"/>
    <col min="1795" max="1795" width="7.140625" customWidth="1"/>
    <col min="1796" max="1799" width="6.7109375" customWidth="1"/>
    <col min="1800" max="1800" width="0" hidden="1" customWidth="1"/>
    <col min="1801" max="1801" width="1.7109375" customWidth="1"/>
    <col min="1802" max="1802" width="17.7109375" customWidth="1"/>
    <col min="1803" max="1803" width="7.85546875" bestFit="1" customWidth="1"/>
    <col min="1804" max="1807" width="6.7109375" customWidth="1"/>
    <col min="1808" max="1808" width="0" hidden="1" customWidth="1"/>
    <col min="1809" max="1809" width="1.7109375" customWidth="1"/>
    <col min="1810" max="1810" width="18.140625" bestFit="1" customWidth="1"/>
    <col min="1811" max="1811" width="7.85546875" bestFit="1" customWidth="1"/>
    <col min="1812" max="1815" width="6.7109375" customWidth="1"/>
    <col min="1816" max="1816" width="0" hidden="1" customWidth="1"/>
    <col min="1817" max="1817" width="1.7109375" customWidth="1"/>
    <col min="1818" max="1818" width="16.42578125" bestFit="1" customWidth="1"/>
    <col min="1819" max="1819" width="7.85546875" bestFit="1" customWidth="1"/>
    <col min="1820" max="1821" width="6.7109375" customWidth="1"/>
    <col min="1822" max="1822" width="1.7109375" customWidth="1"/>
    <col min="1823" max="1823" width="18" customWidth="1"/>
    <col min="1824" max="1824" width="5.28515625" customWidth="1"/>
    <col min="1825" max="1825" width="14.28515625" bestFit="1" customWidth="1"/>
    <col min="1826" max="1826" width="7.42578125" customWidth="1"/>
    <col min="1827" max="1829" width="6.7109375" customWidth="1"/>
    <col min="1830" max="1833" width="6.85546875" customWidth="1"/>
    <col min="2049" max="2049" width="1.7109375" customWidth="1"/>
    <col min="2050" max="2050" width="17" customWidth="1"/>
    <col min="2051" max="2051" width="7.140625" customWidth="1"/>
    <col min="2052" max="2055" width="6.7109375" customWidth="1"/>
    <col min="2056" max="2056" width="0" hidden="1" customWidth="1"/>
    <col min="2057" max="2057" width="1.7109375" customWidth="1"/>
    <col min="2058" max="2058" width="17.7109375" customWidth="1"/>
    <col min="2059" max="2059" width="7.85546875" bestFit="1" customWidth="1"/>
    <col min="2060" max="2063" width="6.7109375" customWidth="1"/>
    <col min="2064" max="2064" width="0" hidden="1" customWidth="1"/>
    <col min="2065" max="2065" width="1.7109375" customWidth="1"/>
    <col min="2066" max="2066" width="18.140625" bestFit="1" customWidth="1"/>
    <col min="2067" max="2067" width="7.85546875" bestFit="1" customWidth="1"/>
    <col min="2068" max="2071" width="6.7109375" customWidth="1"/>
    <col min="2072" max="2072" width="0" hidden="1" customWidth="1"/>
    <col min="2073" max="2073" width="1.7109375" customWidth="1"/>
    <col min="2074" max="2074" width="16.42578125" bestFit="1" customWidth="1"/>
    <col min="2075" max="2075" width="7.85546875" bestFit="1" customWidth="1"/>
    <col min="2076" max="2077" width="6.7109375" customWidth="1"/>
    <col min="2078" max="2078" width="1.7109375" customWidth="1"/>
    <col min="2079" max="2079" width="18" customWidth="1"/>
    <col min="2080" max="2080" width="5.28515625" customWidth="1"/>
    <col min="2081" max="2081" width="14.28515625" bestFit="1" customWidth="1"/>
    <col min="2082" max="2082" width="7.42578125" customWidth="1"/>
    <col min="2083" max="2085" width="6.7109375" customWidth="1"/>
    <col min="2086" max="2089" width="6.85546875" customWidth="1"/>
    <col min="2305" max="2305" width="1.7109375" customWidth="1"/>
    <col min="2306" max="2306" width="17" customWidth="1"/>
    <col min="2307" max="2307" width="7.140625" customWidth="1"/>
    <col min="2308" max="2311" width="6.7109375" customWidth="1"/>
    <col min="2312" max="2312" width="0" hidden="1" customWidth="1"/>
    <col min="2313" max="2313" width="1.7109375" customWidth="1"/>
    <col min="2314" max="2314" width="17.7109375" customWidth="1"/>
    <col min="2315" max="2315" width="7.85546875" bestFit="1" customWidth="1"/>
    <col min="2316" max="2319" width="6.7109375" customWidth="1"/>
    <col min="2320" max="2320" width="0" hidden="1" customWidth="1"/>
    <col min="2321" max="2321" width="1.7109375" customWidth="1"/>
    <col min="2322" max="2322" width="18.140625" bestFit="1" customWidth="1"/>
    <col min="2323" max="2323" width="7.85546875" bestFit="1" customWidth="1"/>
    <col min="2324" max="2327" width="6.7109375" customWidth="1"/>
    <col min="2328" max="2328" width="0" hidden="1" customWidth="1"/>
    <col min="2329" max="2329" width="1.7109375" customWidth="1"/>
    <col min="2330" max="2330" width="16.42578125" bestFit="1" customWidth="1"/>
    <col min="2331" max="2331" width="7.85546875" bestFit="1" customWidth="1"/>
    <col min="2332" max="2333" width="6.7109375" customWidth="1"/>
    <col min="2334" max="2334" width="1.7109375" customWidth="1"/>
    <col min="2335" max="2335" width="18" customWidth="1"/>
    <col min="2336" max="2336" width="5.28515625" customWidth="1"/>
    <col min="2337" max="2337" width="14.28515625" bestFit="1" customWidth="1"/>
    <col min="2338" max="2338" width="7.42578125" customWidth="1"/>
    <col min="2339" max="2341" width="6.7109375" customWidth="1"/>
    <col min="2342" max="2345" width="6.85546875" customWidth="1"/>
    <col min="2561" max="2561" width="1.7109375" customWidth="1"/>
    <col min="2562" max="2562" width="17" customWidth="1"/>
    <col min="2563" max="2563" width="7.140625" customWidth="1"/>
    <col min="2564" max="2567" width="6.7109375" customWidth="1"/>
    <col min="2568" max="2568" width="0" hidden="1" customWidth="1"/>
    <col min="2569" max="2569" width="1.7109375" customWidth="1"/>
    <col min="2570" max="2570" width="17.7109375" customWidth="1"/>
    <col min="2571" max="2571" width="7.85546875" bestFit="1" customWidth="1"/>
    <col min="2572" max="2575" width="6.7109375" customWidth="1"/>
    <col min="2576" max="2576" width="0" hidden="1" customWidth="1"/>
    <col min="2577" max="2577" width="1.7109375" customWidth="1"/>
    <col min="2578" max="2578" width="18.140625" bestFit="1" customWidth="1"/>
    <col min="2579" max="2579" width="7.85546875" bestFit="1" customWidth="1"/>
    <col min="2580" max="2583" width="6.7109375" customWidth="1"/>
    <col min="2584" max="2584" width="0" hidden="1" customWidth="1"/>
    <col min="2585" max="2585" width="1.7109375" customWidth="1"/>
    <col min="2586" max="2586" width="16.42578125" bestFit="1" customWidth="1"/>
    <col min="2587" max="2587" width="7.85546875" bestFit="1" customWidth="1"/>
    <col min="2588" max="2589" width="6.7109375" customWidth="1"/>
    <col min="2590" max="2590" width="1.7109375" customWidth="1"/>
    <col min="2591" max="2591" width="18" customWidth="1"/>
    <col min="2592" max="2592" width="5.28515625" customWidth="1"/>
    <col min="2593" max="2593" width="14.28515625" bestFit="1" customWidth="1"/>
    <col min="2594" max="2594" width="7.42578125" customWidth="1"/>
    <col min="2595" max="2597" width="6.7109375" customWidth="1"/>
    <col min="2598" max="2601" width="6.85546875" customWidth="1"/>
    <col min="2817" max="2817" width="1.7109375" customWidth="1"/>
    <col min="2818" max="2818" width="17" customWidth="1"/>
    <col min="2819" max="2819" width="7.140625" customWidth="1"/>
    <col min="2820" max="2823" width="6.7109375" customWidth="1"/>
    <col min="2824" max="2824" width="0" hidden="1" customWidth="1"/>
    <col min="2825" max="2825" width="1.7109375" customWidth="1"/>
    <col min="2826" max="2826" width="17.7109375" customWidth="1"/>
    <col min="2827" max="2827" width="7.85546875" bestFit="1" customWidth="1"/>
    <col min="2828" max="2831" width="6.7109375" customWidth="1"/>
    <col min="2832" max="2832" width="0" hidden="1" customWidth="1"/>
    <col min="2833" max="2833" width="1.7109375" customWidth="1"/>
    <col min="2834" max="2834" width="18.140625" bestFit="1" customWidth="1"/>
    <col min="2835" max="2835" width="7.85546875" bestFit="1" customWidth="1"/>
    <col min="2836" max="2839" width="6.7109375" customWidth="1"/>
    <col min="2840" max="2840" width="0" hidden="1" customWidth="1"/>
    <col min="2841" max="2841" width="1.7109375" customWidth="1"/>
    <col min="2842" max="2842" width="16.42578125" bestFit="1" customWidth="1"/>
    <col min="2843" max="2843" width="7.85546875" bestFit="1" customWidth="1"/>
    <col min="2844" max="2845" width="6.7109375" customWidth="1"/>
    <col min="2846" max="2846" width="1.7109375" customWidth="1"/>
    <col min="2847" max="2847" width="18" customWidth="1"/>
    <col min="2848" max="2848" width="5.28515625" customWidth="1"/>
    <col min="2849" max="2849" width="14.28515625" bestFit="1" customWidth="1"/>
    <col min="2850" max="2850" width="7.42578125" customWidth="1"/>
    <col min="2851" max="2853" width="6.7109375" customWidth="1"/>
    <col min="2854" max="2857" width="6.85546875" customWidth="1"/>
    <col min="3073" max="3073" width="1.7109375" customWidth="1"/>
    <col min="3074" max="3074" width="17" customWidth="1"/>
    <col min="3075" max="3075" width="7.140625" customWidth="1"/>
    <col min="3076" max="3079" width="6.7109375" customWidth="1"/>
    <col min="3080" max="3080" width="0" hidden="1" customWidth="1"/>
    <col min="3081" max="3081" width="1.7109375" customWidth="1"/>
    <col min="3082" max="3082" width="17.7109375" customWidth="1"/>
    <col min="3083" max="3083" width="7.85546875" bestFit="1" customWidth="1"/>
    <col min="3084" max="3087" width="6.7109375" customWidth="1"/>
    <col min="3088" max="3088" width="0" hidden="1" customWidth="1"/>
    <col min="3089" max="3089" width="1.7109375" customWidth="1"/>
    <col min="3090" max="3090" width="18.140625" bestFit="1" customWidth="1"/>
    <col min="3091" max="3091" width="7.85546875" bestFit="1" customWidth="1"/>
    <col min="3092" max="3095" width="6.7109375" customWidth="1"/>
    <col min="3096" max="3096" width="0" hidden="1" customWidth="1"/>
    <col min="3097" max="3097" width="1.7109375" customWidth="1"/>
    <col min="3098" max="3098" width="16.42578125" bestFit="1" customWidth="1"/>
    <col min="3099" max="3099" width="7.85546875" bestFit="1" customWidth="1"/>
    <col min="3100" max="3101" width="6.7109375" customWidth="1"/>
    <col min="3102" max="3102" width="1.7109375" customWidth="1"/>
    <col min="3103" max="3103" width="18" customWidth="1"/>
    <col min="3104" max="3104" width="5.28515625" customWidth="1"/>
    <col min="3105" max="3105" width="14.28515625" bestFit="1" customWidth="1"/>
    <col min="3106" max="3106" width="7.42578125" customWidth="1"/>
    <col min="3107" max="3109" width="6.7109375" customWidth="1"/>
    <col min="3110" max="3113" width="6.85546875" customWidth="1"/>
    <col min="3329" max="3329" width="1.7109375" customWidth="1"/>
    <col min="3330" max="3330" width="17" customWidth="1"/>
    <col min="3331" max="3331" width="7.140625" customWidth="1"/>
    <col min="3332" max="3335" width="6.7109375" customWidth="1"/>
    <col min="3336" max="3336" width="0" hidden="1" customWidth="1"/>
    <col min="3337" max="3337" width="1.7109375" customWidth="1"/>
    <col min="3338" max="3338" width="17.7109375" customWidth="1"/>
    <col min="3339" max="3339" width="7.85546875" bestFit="1" customWidth="1"/>
    <col min="3340" max="3343" width="6.7109375" customWidth="1"/>
    <col min="3344" max="3344" width="0" hidden="1" customWidth="1"/>
    <col min="3345" max="3345" width="1.7109375" customWidth="1"/>
    <col min="3346" max="3346" width="18.140625" bestFit="1" customWidth="1"/>
    <col min="3347" max="3347" width="7.85546875" bestFit="1" customWidth="1"/>
    <col min="3348" max="3351" width="6.7109375" customWidth="1"/>
    <col min="3352" max="3352" width="0" hidden="1" customWidth="1"/>
    <col min="3353" max="3353" width="1.7109375" customWidth="1"/>
    <col min="3354" max="3354" width="16.42578125" bestFit="1" customWidth="1"/>
    <col min="3355" max="3355" width="7.85546875" bestFit="1" customWidth="1"/>
    <col min="3356" max="3357" width="6.7109375" customWidth="1"/>
    <col min="3358" max="3358" width="1.7109375" customWidth="1"/>
    <col min="3359" max="3359" width="18" customWidth="1"/>
    <col min="3360" max="3360" width="5.28515625" customWidth="1"/>
    <col min="3361" max="3361" width="14.28515625" bestFit="1" customWidth="1"/>
    <col min="3362" max="3362" width="7.42578125" customWidth="1"/>
    <col min="3363" max="3365" width="6.7109375" customWidth="1"/>
    <col min="3366" max="3369" width="6.85546875" customWidth="1"/>
    <col min="3585" max="3585" width="1.7109375" customWidth="1"/>
    <col min="3586" max="3586" width="17" customWidth="1"/>
    <col min="3587" max="3587" width="7.140625" customWidth="1"/>
    <col min="3588" max="3591" width="6.7109375" customWidth="1"/>
    <col min="3592" max="3592" width="0" hidden="1" customWidth="1"/>
    <col min="3593" max="3593" width="1.7109375" customWidth="1"/>
    <col min="3594" max="3594" width="17.7109375" customWidth="1"/>
    <col min="3595" max="3595" width="7.85546875" bestFit="1" customWidth="1"/>
    <col min="3596" max="3599" width="6.7109375" customWidth="1"/>
    <col min="3600" max="3600" width="0" hidden="1" customWidth="1"/>
    <col min="3601" max="3601" width="1.7109375" customWidth="1"/>
    <col min="3602" max="3602" width="18.140625" bestFit="1" customWidth="1"/>
    <col min="3603" max="3603" width="7.85546875" bestFit="1" customWidth="1"/>
    <col min="3604" max="3607" width="6.7109375" customWidth="1"/>
    <col min="3608" max="3608" width="0" hidden="1" customWidth="1"/>
    <col min="3609" max="3609" width="1.7109375" customWidth="1"/>
    <col min="3610" max="3610" width="16.42578125" bestFit="1" customWidth="1"/>
    <col min="3611" max="3611" width="7.85546875" bestFit="1" customWidth="1"/>
    <col min="3612" max="3613" width="6.7109375" customWidth="1"/>
    <col min="3614" max="3614" width="1.7109375" customWidth="1"/>
    <col min="3615" max="3615" width="18" customWidth="1"/>
    <col min="3616" max="3616" width="5.28515625" customWidth="1"/>
    <col min="3617" max="3617" width="14.28515625" bestFit="1" customWidth="1"/>
    <col min="3618" max="3618" width="7.42578125" customWidth="1"/>
    <col min="3619" max="3621" width="6.7109375" customWidth="1"/>
    <col min="3622" max="3625" width="6.85546875" customWidth="1"/>
    <col min="3841" max="3841" width="1.7109375" customWidth="1"/>
    <col min="3842" max="3842" width="17" customWidth="1"/>
    <col min="3843" max="3843" width="7.140625" customWidth="1"/>
    <col min="3844" max="3847" width="6.7109375" customWidth="1"/>
    <col min="3848" max="3848" width="0" hidden="1" customWidth="1"/>
    <col min="3849" max="3849" width="1.7109375" customWidth="1"/>
    <col min="3850" max="3850" width="17.7109375" customWidth="1"/>
    <col min="3851" max="3851" width="7.85546875" bestFit="1" customWidth="1"/>
    <col min="3852" max="3855" width="6.7109375" customWidth="1"/>
    <col min="3856" max="3856" width="0" hidden="1" customWidth="1"/>
    <col min="3857" max="3857" width="1.7109375" customWidth="1"/>
    <col min="3858" max="3858" width="18.140625" bestFit="1" customWidth="1"/>
    <col min="3859" max="3859" width="7.85546875" bestFit="1" customWidth="1"/>
    <col min="3860" max="3863" width="6.7109375" customWidth="1"/>
    <col min="3864" max="3864" width="0" hidden="1" customWidth="1"/>
    <col min="3865" max="3865" width="1.7109375" customWidth="1"/>
    <col min="3866" max="3866" width="16.42578125" bestFit="1" customWidth="1"/>
    <col min="3867" max="3867" width="7.85546875" bestFit="1" customWidth="1"/>
    <col min="3868" max="3869" width="6.7109375" customWidth="1"/>
    <col min="3870" max="3870" width="1.7109375" customWidth="1"/>
    <col min="3871" max="3871" width="18" customWidth="1"/>
    <col min="3872" max="3872" width="5.28515625" customWidth="1"/>
    <col min="3873" max="3873" width="14.28515625" bestFit="1" customWidth="1"/>
    <col min="3874" max="3874" width="7.42578125" customWidth="1"/>
    <col min="3875" max="3877" width="6.7109375" customWidth="1"/>
    <col min="3878" max="3881" width="6.85546875" customWidth="1"/>
    <col min="4097" max="4097" width="1.7109375" customWidth="1"/>
    <col min="4098" max="4098" width="17" customWidth="1"/>
    <col min="4099" max="4099" width="7.140625" customWidth="1"/>
    <col min="4100" max="4103" width="6.7109375" customWidth="1"/>
    <col min="4104" max="4104" width="0" hidden="1" customWidth="1"/>
    <col min="4105" max="4105" width="1.7109375" customWidth="1"/>
    <col min="4106" max="4106" width="17.7109375" customWidth="1"/>
    <col min="4107" max="4107" width="7.85546875" bestFit="1" customWidth="1"/>
    <col min="4108" max="4111" width="6.7109375" customWidth="1"/>
    <col min="4112" max="4112" width="0" hidden="1" customWidth="1"/>
    <col min="4113" max="4113" width="1.7109375" customWidth="1"/>
    <col min="4114" max="4114" width="18.140625" bestFit="1" customWidth="1"/>
    <col min="4115" max="4115" width="7.85546875" bestFit="1" customWidth="1"/>
    <col min="4116" max="4119" width="6.7109375" customWidth="1"/>
    <col min="4120" max="4120" width="0" hidden="1" customWidth="1"/>
    <col min="4121" max="4121" width="1.7109375" customWidth="1"/>
    <col min="4122" max="4122" width="16.42578125" bestFit="1" customWidth="1"/>
    <col min="4123" max="4123" width="7.85546875" bestFit="1" customWidth="1"/>
    <col min="4124" max="4125" width="6.7109375" customWidth="1"/>
    <col min="4126" max="4126" width="1.7109375" customWidth="1"/>
    <col min="4127" max="4127" width="18" customWidth="1"/>
    <col min="4128" max="4128" width="5.28515625" customWidth="1"/>
    <col min="4129" max="4129" width="14.28515625" bestFit="1" customWidth="1"/>
    <col min="4130" max="4130" width="7.42578125" customWidth="1"/>
    <col min="4131" max="4133" width="6.7109375" customWidth="1"/>
    <col min="4134" max="4137" width="6.85546875" customWidth="1"/>
    <col min="4353" max="4353" width="1.7109375" customWidth="1"/>
    <col min="4354" max="4354" width="17" customWidth="1"/>
    <col min="4355" max="4355" width="7.140625" customWidth="1"/>
    <col min="4356" max="4359" width="6.7109375" customWidth="1"/>
    <col min="4360" max="4360" width="0" hidden="1" customWidth="1"/>
    <col min="4361" max="4361" width="1.7109375" customWidth="1"/>
    <col min="4362" max="4362" width="17.7109375" customWidth="1"/>
    <col min="4363" max="4363" width="7.85546875" bestFit="1" customWidth="1"/>
    <col min="4364" max="4367" width="6.7109375" customWidth="1"/>
    <col min="4368" max="4368" width="0" hidden="1" customWidth="1"/>
    <col min="4369" max="4369" width="1.7109375" customWidth="1"/>
    <col min="4370" max="4370" width="18.140625" bestFit="1" customWidth="1"/>
    <col min="4371" max="4371" width="7.85546875" bestFit="1" customWidth="1"/>
    <col min="4372" max="4375" width="6.7109375" customWidth="1"/>
    <col min="4376" max="4376" width="0" hidden="1" customWidth="1"/>
    <col min="4377" max="4377" width="1.7109375" customWidth="1"/>
    <col min="4378" max="4378" width="16.42578125" bestFit="1" customWidth="1"/>
    <col min="4379" max="4379" width="7.85546875" bestFit="1" customWidth="1"/>
    <col min="4380" max="4381" width="6.7109375" customWidth="1"/>
    <col min="4382" max="4382" width="1.7109375" customWidth="1"/>
    <col min="4383" max="4383" width="18" customWidth="1"/>
    <col min="4384" max="4384" width="5.28515625" customWidth="1"/>
    <col min="4385" max="4385" width="14.28515625" bestFit="1" customWidth="1"/>
    <col min="4386" max="4386" width="7.42578125" customWidth="1"/>
    <col min="4387" max="4389" width="6.7109375" customWidth="1"/>
    <col min="4390" max="4393" width="6.85546875" customWidth="1"/>
    <col min="4609" max="4609" width="1.7109375" customWidth="1"/>
    <col min="4610" max="4610" width="17" customWidth="1"/>
    <col min="4611" max="4611" width="7.140625" customWidth="1"/>
    <col min="4612" max="4615" width="6.7109375" customWidth="1"/>
    <col min="4616" max="4616" width="0" hidden="1" customWidth="1"/>
    <col min="4617" max="4617" width="1.7109375" customWidth="1"/>
    <col min="4618" max="4618" width="17.7109375" customWidth="1"/>
    <col min="4619" max="4619" width="7.85546875" bestFit="1" customWidth="1"/>
    <col min="4620" max="4623" width="6.7109375" customWidth="1"/>
    <col min="4624" max="4624" width="0" hidden="1" customWidth="1"/>
    <col min="4625" max="4625" width="1.7109375" customWidth="1"/>
    <col min="4626" max="4626" width="18.140625" bestFit="1" customWidth="1"/>
    <col min="4627" max="4627" width="7.85546875" bestFit="1" customWidth="1"/>
    <col min="4628" max="4631" width="6.7109375" customWidth="1"/>
    <col min="4632" max="4632" width="0" hidden="1" customWidth="1"/>
    <col min="4633" max="4633" width="1.7109375" customWidth="1"/>
    <col min="4634" max="4634" width="16.42578125" bestFit="1" customWidth="1"/>
    <col min="4635" max="4635" width="7.85546875" bestFit="1" customWidth="1"/>
    <col min="4636" max="4637" width="6.7109375" customWidth="1"/>
    <col min="4638" max="4638" width="1.7109375" customWidth="1"/>
    <col min="4639" max="4639" width="18" customWidth="1"/>
    <col min="4640" max="4640" width="5.28515625" customWidth="1"/>
    <col min="4641" max="4641" width="14.28515625" bestFit="1" customWidth="1"/>
    <col min="4642" max="4642" width="7.42578125" customWidth="1"/>
    <col min="4643" max="4645" width="6.7109375" customWidth="1"/>
    <col min="4646" max="4649" width="6.85546875" customWidth="1"/>
    <col min="4865" max="4865" width="1.7109375" customWidth="1"/>
    <col min="4866" max="4866" width="17" customWidth="1"/>
    <col min="4867" max="4867" width="7.140625" customWidth="1"/>
    <col min="4868" max="4871" width="6.7109375" customWidth="1"/>
    <col min="4872" max="4872" width="0" hidden="1" customWidth="1"/>
    <col min="4873" max="4873" width="1.7109375" customWidth="1"/>
    <col min="4874" max="4874" width="17.7109375" customWidth="1"/>
    <col min="4875" max="4875" width="7.85546875" bestFit="1" customWidth="1"/>
    <col min="4876" max="4879" width="6.7109375" customWidth="1"/>
    <col min="4880" max="4880" width="0" hidden="1" customWidth="1"/>
    <col min="4881" max="4881" width="1.7109375" customWidth="1"/>
    <col min="4882" max="4882" width="18.140625" bestFit="1" customWidth="1"/>
    <col min="4883" max="4883" width="7.85546875" bestFit="1" customWidth="1"/>
    <col min="4884" max="4887" width="6.7109375" customWidth="1"/>
    <col min="4888" max="4888" width="0" hidden="1" customWidth="1"/>
    <col min="4889" max="4889" width="1.7109375" customWidth="1"/>
    <col min="4890" max="4890" width="16.42578125" bestFit="1" customWidth="1"/>
    <col min="4891" max="4891" width="7.85546875" bestFit="1" customWidth="1"/>
    <col min="4892" max="4893" width="6.7109375" customWidth="1"/>
    <col min="4894" max="4894" width="1.7109375" customWidth="1"/>
    <col min="4895" max="4895" width="18" customWidth="1"/>
    <col min="4896" max="4896" width="5.28515625" customWidth="1"/>
    <col min="4897" max="4897" width="14.28515625" bestFit="1" customWidth="1"/>
    <col min="4898" max="4898" width="7.42578125" customWidth="1"/>
    <col min="4899" max="4901" width="6.7109375" customWidth="1"/>
    <col min="4902" max="4905" width="6.85546875" customWidth="1"/>
    <col min="5121" max="5121" width="1.7109375" customWidth="1"/>
    <col min="5122" max="5122" width="17" customWidth="1"/>
    <col min="5123" max="5123" width="7.140625" customWidth="1"/>
    <col min="5124" max="5127" width="6.7109375" customWidth="1"/>
    <col min="5128" max="5128" width="0" hidden="1" customWidth="1"/>
    <col min="5129" max="5129" width="1.7109375" customWidth="1"/>
    <col min="5130" max="5130" width="17.7109375" customWidth="1"/>
    <col min="5131" max="5131" width="7.85546875" bestFit="1" customWidth="1"/>
    <col min="5132" max="5135" width="6.7109375" customWidth="1"/>
    <col min="5136" max="5136" width="0" hidden="1" customWidth="1"/>
    <col min="5137" max="5137" width="1.7109375" customWidth="1"/>
    <col min="5138" max="5138" width="18.140625" bestFit="1" customWidth="1"/>
    <col min="5139" max="5139" width="7.85546875" bestFit="1" customWidth="1"/>
    <col min="5140" max="5143" width="6.7109375" customWidth="1"/>
    <col min="5144" max="5144" width="0" hidden="1" customWidth="1"/>
    <col min="5145" max="5145" width="1.7109375" customWidth="1"/>
    <col min="5146" max="5146" width="16.42578125" bestFit="1" customWidth="1"/>
    <col min="5147" max="5147" width="7.85546875" bestFit="1" customWidth="1"/>
    <col min="5148" max="5149" width="6.7109375" customWidth="1"/>
    <col min="5150" max="5150" width="1.7109375" customWidth="1"/>
    <col min="5151" max="5151" width="18" customWidth="1"/>
    <col min="5152" max="5152" width="5.28515625" customWidth="1"/>
    <col min="5153" max="5153" width="14.28515625" bestFit="1" customWidth="1"/>
    <col min="5154" max="5154" width="7.42578125" customWidth="1"/>
    <col min="5155" max="5157" width="6.7109375" customWidth="1"/>
    <col min="5158" max="5161" width="6.85546875" customWidth="1"/>
    <col min="5377" max="5377" width="1.7109375" customWidth="1"/>
    <col min="5378" max="5378" width="17" customWidth="1"/>
    <col min="5379" max="5379" width="7.140625" customWidth="1"/>
    <col min="5380" max="5383" width="6.7109375" customWidth="1"/>
    <col min="5384" max="5384" width="0" hidden="1" customWidth="1"/>
    <col min="5385" max="5385" width="1.7109375" customWidth="1"/>
    <col min="5386" max="5386" width="17.7109375" customWidth="1"/>
    <col min="5387" max="5387" width="7.85546875" bestFit="1" customWidth="1"/>
    <col min="5388" max="5391" width="6.7109375" customWidth="1"/>
    <col min="5392" max="5392" width="0" hidden="1" customWidth="1"/>
    <col min="5393" max="5393" width="1.7109375" customWidth="1"/>
    <col min="5394" max="5394" width="18.140625" bestFit="1" customWidth="1"/>
    <col min="5395" max="5395" width="7.85546875" bestFit="1" customWidth="1"/>
    <col min="5396" max="5399" width="6.7109375" customWidth="1"/>
    <col min="5400" max="5400" width="0" hidden="1" customWidth="1"/>
    <col min="5401" max="5401" width="1.7109375" customWidth="1"/>
    <col min="5402" max="5402" width="16.42578125" bestFit="1" customWidth="1"/>
    <col min="5403" max="5403" width="7.85546875" bestFit="1" customWidth="1"/>
    <col min="5404" max="5405" width="6.7109375" customWidth="1"/>
    <col min="5406" max="5406" width="1.7109375" customWidth="1"/>
    <col min="5407" max="5407" width="18" customWidth="1"/>
    <col min="5408" max="5408" width="5.28515625" customWidth="1"/>
    <col min="5409" max="5409" width="14.28515625" bestFit="1" customWidth="1"/>
    <col min="5410" max="5410" width="7.42578125" customWidth="1"/>
    <col min="5411" max="5413" width="6.7109375" customWidth="1"/>
    <col min="5414" max="5417" width="6.85546875" customWidth="1"/>
    <col min="5633" max="5633" width="1.7109375" customWidth="1"/>
    <col min="5634" max="5634" width="17" customWidth="1"/>
    <col min="5635" max="5635" width="7.140625" customWidth="1"/>
    <col min="5636" max="5639" width="6.7109375" customWidth="1"/>
    <col min="5640" max="5640" width="0" hidden="1" customWidth="1"/>
    <col min="5641" max="5641" width="1.7109375" customWidth="1"/>
    <col min="5642" max="5642" width="17.7109375" customWidth="1"/>
    <col min="5643" max="5643" width="7.85546875" bestFit="1" customWidth="1"/>
    <col min="5644" max="5647" width="6.7109375" customWidth="1"/>
    <col min="5648" max="5648" width="0" hidden="1" customWidth="1"/>
    <col min="5649" max="5649" width="1.7109375" customWidth="1"/>
    <col min="5650" max="5650" width="18.140625" bestFit="1" customWidth="1"/>
    <col min="5651" max="5651" width="7.85546875" bestFit="1" customWidth="1"/>
    <col min="5652" max="5655" width="6.7109375" customWidth="1"/>
    <col min="5656" max="5656" width="0" hidden="1" customWidth="1"/>
    <col min="5657" max="5657" width="1.7109375" customWidth="1"/>
    <col min="5658" max="5658" width="16.42578125" bestFit="1" customWidth="1"/>
    <col min="5659" max="5659" width="7.85546875" bestFit="1" customWidth="1"/>
    <col min="5660" max="5661" width="6.7109375" customWidth="1"/>
    <col min="5662" max="5662" width="1.7109375" customWidth="1"/>
    <col min="5663" max="5663" width="18" customWidth="1"/>
    <col min="5664" max="5664" width="5.28515625" customWidth="1"/>
    <col min="5665" max="5665" width="14.28515625" bestFit="1" customWidth="1"/>
    <col min="5666" max="5666" width="7.42578125" customWidth="1"/>
    <col min="5667" max="5669" width="6.7109375" customWidth="1"/>
    <col min="5670" max="5673" width="6.85546875" customWidth="1"/>
    <col min="5889" max="5889" width="1.7109375" customWidth="1"/>
    <col min="5890" max="5890" width="17" customWidth="1"/>
    <col min="5891" max="5891" width="7.140625" customWidth="1"/>
    <col min="5892" max="5895" width="6.7109375" customWidth="1"/>
    <col min="5896" max="5896" width="0" hidden="1" customWidth="1"/>
    <col min="5897" max="5897" width="1.7109375" customWidth="1"/>
    <col min="5898" max="5898" width="17.7109375" customWidth="1"/>
    <col min="5899" max="5899" width="7.85546875" bestFit="1" customWidth="1"/>
    <col min="5900" max="5903" width="6.7109375" customWidth="1"/>
    <col min="5904" max="5904" width="0" hidden="1" customWidth="1"/>
    <col min="5905" max="5905" width="1.7109375" customWidth="1"/>
    <col min="5906" max="5906" width="18.140625" bestFit="1" customWidth="1"/>
    <col min="5907" max="5907" width="7.85546875" bestFit="1" customWidth="1"/>
    <col min="5908" max="5911" width="6.7109375" customWidth="1"/>
    <col min="5912" max="5912" width="0" hidden="1" customWidth="1"/>
    <col min="5913" max="5913" width="1.7109375" customWidth="1"/>
    <col min="5914" max="5914" width="16.42578125" bestFit="1" customWidth="1"/>
    <col min="5915" max="5915" width="7.85546875" bestFit="1" customWidth="1"/>
    <col min="5916" max="5917" width="6.7109375" customWidth="1"/>
    <col min="5918" max="5918" width="1.7109375" customWidth="1"/>
    <col min="5919" max="5919" width="18" customWidth="1"/>
    <col min="5920" max="5920" width="5.28515625" customWidth="1"/>
    <col min="5921" max="5921" width="14.28515625" bestFit="1" customWidth="1"/>
    <col min="5922" max="5922" width="7.42578125" customWidth="1"/>
    <col min="5923" max="5925" width="6.7109375" customWidth="1"/>
    <col min="5926" max="5929" width="6.85546875" customWidth="1"/>
    <col min="6145" max="6145" width="1.7109375" customWidth="1"/>
    <col min="6146" max="6146" width="17" customWidth="1"/>
    <col min="6147" max="6147" width="7.140625" customWidth="1"/>
    <col min="6148" max="6151" width="6.7109375" customWidth="1"/>
    <col min="6152" max="6152" width="0" hidden="1" customWidth="1"/>
    <col min="6153" max="6153" width="1.7109375" customWidth="1"/>
    <col min="6154" max="6154" width="17.7109375" customWidth="1"/>
    <col min="6155" max="6155" width="7.85546875" bestFit="1" customWidth="1"/>
    <col min="6156" max="6159" width="6.7109375" customWidth="1"/>
    <col min="6160" max="6160" width="0" hidden="1" customWidth="1"/>
    <col min="6161" max="6161" width="1.7109375" customWidth="1"/>
    <col min="6162" max="6162" width="18.140625" bestFit="1" customWidth="1"/>
    <col min="6163" max="6163" width="7.85546875" bestFit="1" customWidth="1"/>
    <col min="6164" max="6167" width="6.7109375" customWidth="1"/>
    <col min="6168" max="6168" width="0" hidden="1" customWidth="1"/>
    <col min="6169" max="6169" width="1.7109375" customWidth="1"/>
    <col min="6170" max="6170" width="16.42578125" bestFit="1" customWidth="1"/>
    <col min="6171" max="6171" width="7.85546875" bestFit="1" customWidth="1"/>
    <col min="6172" max="6173" width="6.7109375" customWidth="1"/>
    <col min="6174" max="6174" width="1.7109375" customWidth="1"/>
    <col min="6175" max="6175" width="18" customWidth="1"/>
    <col min="6176" max="6176" width="5.28515625" customWidth="1"/>
    <col min="6177" max="6177" width="14.28515625" bestFit="1" customWidth="1"/>
    <col min="6178" max="6178" width="7.42578125" customWidth="1"/>
    <col min="6179" max="6181" width="6.7109375" customWidth="1"/>
    <col min="6182" max="6185" width="6.85546875" customWidth="1"/>
    <col min="6401" max="6401" width="1.7109375" customWidth="1"/>
    <col min="6402" max="6402" width="17" customWidth="1"/>
    <col min="6403" max="6403" width="7.140625" customWidth="1"/>
    <col min="6404" max="6407" width="6.7109375" customWidth="1"/>
    <col min="6408" max="6408" width="0" hidden="1" customWidth="1"/>
    <col min="6409" max="6409" width="1.7109375" customWidth="1"/>
    <col min="6410" max="6410" width="17.7109375" customWidth="1"/>
    <col min="6411" max="6411" width="7.85546875" bestFit="1" customWidth="1"/>
    <col min="6412" max="6415" width="6.7109375" customWidth="1"/>
    <col min="6416" max="6416" width="0" hidden="1" customWidth="1"/>
    <col min="6417" max="6417" width="1.7109375" customWidth="1"/>
    <col min="6418" max="6418" width="18.140625" bestFit="1" customWidth="1"/>
    <col min="6419" max="6419" width="7.85546875" bestFit="1" customWidth="1"/>
    <col min="6420" max="6423" width="6.7109375" customWidth="1"/>
    <col min="6424" max="6424" width="0" hidden="1" customWidth="1"/>
    <col min="6425" max="6425" width="1.7109375" customWidth="1"/>
    <col min="6426" max="6426" width="16.42578125" bestFit="1" customWidth="1"/>
    <col min="6427" max="6427" width="7.85546875" bestFit="1" customWidth="1"/>
    <col min="6428" max="6429" width="6.7109375" customWidth="1"/>
    <col min="6430" max="6430" width="1.7109375" customWidth="1"/>
    <col min="6431" max="6431" width="18" customWidth="1"/>
    <col min="6432" max="6432" width="5.28515625" customWidth="1"/>
    <col min="6433" max="6433" width="14.28515625" bestFit="1" customWidth="1"/>
    <col min="6434" max="6434" width="7.42578125" customWidth="1"/>
    <col min="6435" max="6437" width="6.7109375" customWidth="1"/>
    <col min="6438" max="6441" width="6.85546875" customWidth="1"/>
    <col min="6657" max="6657" width="1.7109375" customWidth="1"/>
    <col min="6658" max="6658" width="17" customWidth="1"/>
    <col min="6659" max="6659" width="7.140625" customWidth="1"/>
    <col min="6660" max="6663" width="6.7109375" customWidth="1"/>
    <col min="6664" max="6664" width="0" hidden="1" customWidth="1"/>
    <col min="6665" max="6665" width="1.7109375" customWidth="1"/>
    <col min="6666" max="6666" width="17.7109375" customWidth="1"/>
    <col min="6667" max="6667" width="7.85546875" bestFit="1" customWidth="1"/>
    <col min="6668" max="6671" width="6.7109375" customWidth="1"/>
    <col min="6672" max="6672" width="0" hidden="1" customWidth="1"/>
    <col min="6673" max="6673" width="1.7109375" customWidth="1"/>
    <col min="6674" max="6674" width="18.140625" bestFit="1" customWidth="1"/>
    <col min="6675" max="6675" width="7.85546875" bestFit="1" customWidth="1"/>
    <col min="6676" max="6679" width="6.7109375" customWidth="1"/>
    <col min="6680" max="6680" width="0" hidden="1" customWidth="1"/>
    <col min="6681" max="6681" width="1.7109375" customWidth="1"/>
    <col min="6682" max="6682" width="16.42578125" bestFit="1" customWidth="1"/>
    <col min="6683" max="6683" width="7.85546875" bestFit="1" customWidth="1"/>
    <col min="6684" max="6685" width="6.7109375" customWidth="1"/>
    <col min="6686" max="6686" width="1.7109375" customWidth="1"/>
    <col min="6687" max="6687" width="18" customWidth="1"/>
    <col min="6688" max="6688" width="5.28515625" customWidth="1"/>
    <col min="6689" max="6689" width="14.28515625" bestFit="1" customWidth="1"/>
    <col min="6690" max="6690" width="7.42578125" customWidth="1"/>
    <col min="6691" max="6693" width="6.7109375" customWidth="1"/>
    <col min="6694" max="6697" width="6.85546875" customWidth="1"/>
    <col min="6913" max="6913" width="1.7109375" customWidth="1"/>
    <col min="6914" max="6914" width="17" customWidth="1"/>
    <col min="6915" max="6915" width="7.140625" customWidth="1"/>
    <col min="6916" max="6919" width="6.7109375" customWidth="1"/>
    <col min="6920" max="6920" width="0" hidden="1" customWidth="1"/>
    <col min="6921" max="6921" width="1.7109375" customWidth="1"/>
    <col min="6922" max="6922" width="17.7109375" customWidth="1"/>
    <col min="6923" max="6923" width="7.85546875" bestFit="1" customWidth="1"/>
    <col min="6924" max="6927" width="6.7109375" customWidth="1"/>
    <col min="6928" max="6928" width="0" hidden="1" customWidth="1"/>
    <col min="6929" max="6929" width="1.7109375" customWidth="1"/>
    <col min="6930" max="6930" width="18.140625" bestFit="1" customWidth="1"/>
    <col min="6931" max="6931" width="7.85546875" bestFit="1" customWidth="1"/>
    <col min="6932" max="6935" width="6.7109375" customWidth="1"/>
    <col min="6936" max="6936" width="0" hidden="1" customWidth="1"/>
    <col min="6937" max="6937" width="1.7109375" customWidth="1"/>
    <col min="6938" max="6938" width="16.42578125" bestFit="1" customWidth="1"/>
    <col min="6939" max="6939" width="7.85546875" bestFit="1" customWidth="1"/>
    <col min="6940" max="6941" width="6.7109375" customWidth="1"/>
    <col min="6942" max="6942" width="1.7109375" customWidth="1"/>
    <col min="6943" max="6943" width="18" customWidth="1"/>
    <col min="6944" max="6944" width="5.28515625" customWidth="1"/>
    <col min="6945" max="6945" width="14.28515625" bestFit="1" customWidth="1"/>
    <col min="6946" max="6946" width="7.42578125" customWidth="1"/>
    <col min="6947" max="6949" width="6.7109375" customWidth="1"/>
    <col min="6950" max="6953" width="6.85546875" customWidth="1"/>
    <col min="7169" max="7169" width="1.7109375" customWidth="1"/>
    <col min="7170" max="7170" width="17" customWidth="1"/>
    <col min="7171" max="7171" width="7.140625" customWidth="1"/>
    <col min="7172" max="7175" width="6.7109375" customWidth="1"/>
    <col min="7176" max="7176" width="0" hidden="1" customWidth="1"/>
    <col min="7177" max="7177" width="1.7109375" customWidth="1"/>
    <col min="7178" max="7178" width="17.7109375" customWidth="1"/>
    <col min="7179" max="7179" width="7.85546875" bestFit="1" customWidth="1"/>
    <col min="7180" max="7183" width="6.7109375" customWidth="1"/>
    <col min="7184" max="7184" width="0" hidden="1" customWidth="1"/>
    <col min="7185" max="7185" width="1.7109375" customWidth="1"/>
    <col min="7186" max="7186" width="18.140625" bestFit="1" customWidth="1"/>
    <col min="7187" max="7187" width="7.85546875" bestFit="1" customWidth="1"/>
    <col min="7188" max="7191" width="6.7109375" customWidth="1"/>
    <col min="7192" max="7192" width="0" hidden="1" customWidth="1"/>
    <col min="7193" max="7193" width="1.7109375" customWidth="1"/>
    <col min="7194" max="7194" width="16.42578125" bestFit="1" customWidth="1"/>
    <col min="7195" max="7195" width="7.85546875" bestFit="1" customWidth="1"/>
    <col min="7196" max="7197" width="6.7109375" customWidth="1"/>
    <col min="7198" max="7198" width="1.7109375" customWidth="1"/>
    <col min="7199" max="7199" width="18" customWidth="1"/>
    <col min="7200" max="7200" width="5.28515625" customWidth="1"/>
    <col min="7201" max="7201" width="14.28515625" bestFit="1" customWidth="1"/>
    <col min="7202" max="7202" width="7.42578125" customWidth="1"/>
    <col min="7203" max="7205" width="6.7109375" customWidth="1"/>
    <col min="7206" max="7209" width="6.85546875" customWidth="1"/>
    <col min="7425" max="7425" width="1.7109375" customWidth="1"/>
    <col min="7426" max="7426" width="17" customWidth="1"/>
    <col min="7427" max="7427" width="7.140625" customWidth="1"/>
    <col min="7428" max="7431" width="6.7109375" customWidth="1"/>
    <col min="7432" max="7432" width="0" hidden="1" customWidth="1"/>
    <col min="7433" max="7433" width="1.7109375" customWidth="1"/>
    <col min="7434" max="7434" width="17.7109375" customWidth="1"/>
    <col min="7435" max="7435" width="7.85546875" bestFit="1" customWidth="1"/>
    <col min="7436" max="7439" width="6.7109375" customWidth="1"/>
    <col min="7440" max="7440" width="0" hidden="1" customWidth="1"/>
    <col min="7441" max="7441" width="1.7109375" customWidth="1"/>
    <col min="7442" max="7442" width="18.140625" bestFit="1" customWidth="1"/>
    <col min="7443" max="7443" width="7.85546875" bestFit="1" customWidth="1"/>
    <col min="7444" max="7447" width="6.7109375" customWidth="1"/>
    <col min="7448" max="7448" width="0" hidden="1" customWidth="1"/>
    <col min="7449" max="7449" width="1.7109375" customWidth="1"/>
    <col min="7450" max="7450" width="16.42578125" bestFit="1" customWidth="1"/>
    <col min="7451" max="7451" width="7.85546875" bestFit="1" customWidth="1"/>
    <col min="7452" max="7453" width="6.7109375" customWidth="1"/>
    <col min="7454" max="7454" width="1.7109375" customWidth="1"/>
    <col min="7455" max="7455" width="18" customWidth="1"/>
    <col min="7456" max="7456" width="5.28515625" customWidth="1"/>
    <col min="7457" max="7457" width="14.28515625" bestFit="1" customWidth="1"/>
    <col min="7458" max="7458" width="7.42578125" customWidth="1"/>
    <col min="7459" max="7461" width="6.7109375" customWidth="1"/>
    <col min="7462" max="7465" width="6.85546875" customWidth="1"/>
    <col min="7681" max="7681" width="1.7109375" customWidth="1"/>
    <col min="7682" max="7682" width="17" customWidth="1"/>
    <col min="7683" max="7683" width="7.140625" customWidth="1"/>
    <col min="7684" max="7687" width="6.7109375" customWidth="1"/>
    <col min="7688" max="7688" width="0" hidden="1" customWidth="1"/>
    <col min="7689" max="7689" width="1.7109375" customWidth="1"/>
    <col min="7690" max="7690" width="17.7109375" customWidth="1"/>
    <col min="7691" max="7691" width="7.85546875" bestFit="1" customWidth="1"/>
    <col min="7692" max="7695" width="6.7109375" customWidth="1"/>
    <col min="7696" max="7696" width="0" hidden="1" customWidth="1"/>
    <col min="7697" max="7697" width="1.7109375" customWidth="1"/>
    <col min="7698" max="7698" width="18.140625" bestFit="1" customWidth="1"/>
    <col min="7699" max="7699" width="7.85546875" bestFit="1" customWidth="1"/>
    <col min="7700" max="7703" width="6.7109375" customWidth="1"/>
    <col min="7704" max="7704" width="0" hidden="1" customWidth="1"/>
    <col min="7705" max="7705" width="1.7109375" customWidth="1"/>
    <col min="7706" max="7706" width="16.42578125" bestFit="1" customWidth="1"/>
    <col min="7707" max="7707" width="7.85546875" bestFit="1" customWidth="1"/>
    <col min="7708" max="7709" width="6.7109375" customWidth="1"/>
    <col min="7710" max="7710" width="1.7109375" customWidth="1"/>
    <col min="7711" max="7711" width="18" customWidth="1"/>
    <col min="7712" max="7712" width="5.28515625" customWidth="1"/>
    <col min="7713" max="7713" width="14.28515625" bestFit="1" customWidth="1"/>
    <col min="7714" max="7714" width="7.42578125" customWidth="1"/>
    <col min="7715" max="7717" width="6.7109375" customWidth="1"/>
    <col min="7718" max="7721" width="6.85546875" customWidth="1"/>
    <col min="7937" max="7937" width="1.7109375" customWidth="1"/>
    <col min="7938" max="7938" width="17" customWidth="1"/>
    <col min="7939" max="7939" width="7.140625" customWidth="1"/>
    <col min="7940" max="7943" width="6.7109375" customWidth="1"/>
    <col min="7944" max="7944" width="0" hidden="1" customWidth="1"/>
    <col min="7945" max="7945" width="1.7109375" customWidth="1"/>
    <col min="7946" max="7946" width="17.7109375" customWidth="1"/>
    <col min="7947" max="7947" width="7.85546875" bestFit="1" customWidth="1"/>
    <col min="7948" max="7951" width="6.7109375" customWidth="1"/>
    <col min="7952" max="7952" width="0" hidden="1" customWidth="1"/>
    <col min="7953" max="7953" width="1.7109375" customWidth="1"/>
    <col min="7954" max="7954" width="18.140625" bestFit="1" customWidth="1"/>
    <col min="7955" max="7955" width="7.85546875" bestFit="1" customWidth="1"/>
    <col min="7956" max="7959" width="6.7109375" customWidth="1"/>
    <col min="7960" max="7960" width="0" hidden="1" customWidth="1"/>
    <col min="7961" max="7961" width="1.7109375" customWidth="1"/>
    <col min="7962" max="7962" width="16.42578125" bestFit="1" customWidth="1"/>
    <col min="7963" max="7963" width="7.85546875" bestFit="1" customWidth="1"/>
    <col min="7964" max="7965" width="6.7109375" customWidth="1"/>
    <col min="7966" max="7966" width="1.7109375" customWidth="1"/>
    <col min="7967" max="7967" width="18" customWidth="1"/>
    <col min="7968" max="7968" width="5.28515625" customWidth="1"/>
    <col min="7969" max="7969" width="14.28515625" bestFit="1" customWidth="1"/>
    <col min="7970" max="7970" width="7.42578125" customWidth="1"/>
    <col min="7971" max="7973" width="6.7109375" customWidth="1"/>
    <col min="7974" max="7977" width="6.85546875" customWidth="1"/>
    <col min="8193" max="8193" width="1.7109375" customWidth="1"/>
    <col min="8194" max="8194" width="17" customWidth="1"/>
    <col min="8195" max="8195" width="7.140625" customWidth="1"/>
    <col min="8196" max="8199" width="6.7109375" customWidth="1"/>
    <col min="8200" max="8200" width="0" hidden="1" customWidth="1"/>
    <col min="8201" max="8201" width="1.7109375" customWidth="1"/>
    <col min="8202" max="8202" width="17.7109375" customWidth="1"/>
    <col min="8203" max="8203" width="7.85546875" bestFit="1" customWidth="1"/>
    <col min="8204" max="8207" width="6.7109375" customWidth="1"/>
    <col min="8208" max="8208" width="0" hidden="1" customWidth="1"/>
    <col min="8209" max="8209" width="1.7109375" customWidth="1"/>
    <col min="8210" max="8210" width="18.140625" bestFit="1" customWidth="1"/>
    <col min="8211" max="8211" width="7.85546875" bestFit="1" customWidth="1"/>
    <col min="8212" max="8215" width="6.7109375" customWidth="1"/>
    <col min="8216" max="8216" width="0" hidden="1" customWidth="1"/>
    <col min="8217" max="8217" width="1.7109375" customWidth="1"/>
    <col min="8218" max="8218" width="16.42578125" bestFit="1" customWidth="1"/>
    <col min="8219" max="8219" width="7.85546875" bestFit="1" customWidth="1"/>
    <col min="8220" max="8221" width="6.7109375" customWidth="1"/>
    <col min="8222" max="8222" width="1.7109375" customWidth="1"/>
    <col min="8223" max="8223" width="18" customWidth="1"/>
    <col min="8224" max="8224" width="5.28515625" customWidth="1"/>
    <col min="8225" max="8225" width="14.28515625" bestFit="1" customWidth="1"/>
    <col min="8226" max="8226" width="7.42578125" customWidth="1"/>
    <col min="8227" max="8229" width="6.7109375" customWidth="1"/>
    <col min="8230" max="8233" width="6.85546875" customWidth="1"/>
    <col min="8449" max="8449" width="1.7109375" customWidth="1"/>
    <col min="8450" max="8450" width="17" customWidth="1"/>
    <col min="8451" max="8451" width="7.140625" customWidth="1"/>
    <col min="8452" max="8455" width="6.7109375" customWidth="1"/>
    <col min="8456" max="8456" width="0" hidden="1" customWidth="1"/>
    <col min="8457" max="8457" width="1.7109375" customWidth="1"/>
    <col min="8458" max="8458" width="17.7109375" customWidth="1"/>
    <col min="8459" max="8459" width="7.85546875" bestFit="1" customWidth="1"/>
    <col min="8460" max="8463" width="6.7109375" customWidth="1"/>
    <col min="8464" max="8464" width="0" hidden="1" customWidth="1"/>
    <col min="8465" max="8465" width="1.7109375" customWidth="1"/>
    <col min="8466" max="8466" width="18.140625" bestFit="1" customWidth="1"/>
    <col min="8467" max="8467" width="7.85546875" bestFit="1" customWidth="1"/>
    <col min="8468" max="8471" width="6.7109375" customWidth="1"/>
    <col min="8472" max="8472" width="0" hidden="1" customWidth="1"/>
    <col min="8473" max="8473" width="1.7109375" customWidth="1"/>
    <col min="8474" max="8474" width="16.42578125" bestFit="1" customWidth="1"/>
    <col min="8475" max="8475" width="7.85546875" bestFit="1" customWidth="1"/>
    <col min="8476" max="8477" width="6.7109375" customWidth="1"/>
    <col min="8478" max="8478" width="1.7109375" customWidth="1"/>
    <col min="8479" max="8479" width="18" customWidth="1"/>
    <col min="8480" max="8480" width="5.28515625" customWidth="1"/>
    <col min="8481" max="8481" width="14.28515625" bestFit="1" customWidth="1"/>
    <col min="8482" max="8482" width="7.42578125" customWidth="1"/>
    <col min="8483" max="8485" width="6.7109375" customWidth="1"/>
    <col min="8486" max="8489" width="6.85546875" customWidth="1"/>
    <col min="8705" max="8705" width="1.7109375" customWidth="1"/>
    <col min="8706" max="8706" width="17" customWidth="1"/>
    <col min="8707" max="8707" width="7.140625" customWidth="1"/>
    <col min="8708" max="8711" width="6.7109375" customWidth="1"/>
    <col min="8712" max="8712" width="0" hidden="1" customWidth="1"/>
    <col min="8713" max="8713" width="1.7109375" customWidth="1"/>
    <col min="8714" max="8714" width="17.7109375" customWidth="1"/>
    <col min="8715" max="8715" width="7.85546875" bestFit="1" customWidth="1"/>
    <col min="8716" max="8719" width="6.7109375" customWidth="1"/>
    <col min="8720" max="8720" width="0" hidden="1" customWidth="1"/>
    <col min="8721" max="8721" width="1.7109375" customWidth="1"/>
    <col min="8722" max="8722" width="18.140625" bestFit="1" customWidth="1"/>
    <col min="8723" max="8723" width="7.85546875" bestFit="1" customWidth="1"/>
    <col min="8724" max="8727" width="6.7109375" customWidth="1"/>
    <col min="8728" max="8728" width="0" hidden="1" customWidth="1"/>
    <col min="8729" max="8729" width="1.7109375" customWidth="1"/>
    <col min="8730" max="8730" width="16.42578125" bestFit="1" customWidth="1"/>
    <col min="8731" max="8731" width="7.85546875" bestFit="1" customWidth="1"/>
    <col min="8732" max="8733" width="6.7109375" customWidth="1"/>
    <col min="8734" max="8734" width="1.7109375" customWidth="1"/>
    <col min="8735" max="8735" width="18" customWidth="1"/>
    <col min="8736" max="8736" width="5.28515625" customWidth="1"/>
    <col min="8737" max="8737" width="14.28515625" bestFit="1" customWidth="1"/>
    <col min="8738" max="8738" width="7.42578125" customWidth="1"/>
    <col min="8739" max="8741" width="6.7109375" customWidth="1"/>
    <col min="8742" max="8745" width="6.85546875" customWidth="1"/>
    <col min="8961" max="8961" width="1.7109375" customWidth="1"/>
    <col min="8962" max="8962" width="17" customWidth="1"/>
    <col min="8963" max="8963" width="7.140625" customWidth="1"/>
    <col min="8964" max="8967" width="6.7109375" customWidth="1"/>
    <col min="8968" max="8968" width="0" hidden="1" customWidth="1"/>
    <col min="8969" max="8969" width="1.7109375" customWidth="1"/>
    <col min="8970" max="8970" width="17.7109375" customWidth="1"/>
    <col min="8971" max="8971" width="7.85546875" bestFit="1" customWidth="1"/>
    <col min="8972" max="8975" width="6.7109375" customWidth="1"/>
    <col min="8976" max="8976" width="0" hidden="1" customWidth="1"/>
    <col min="8977" max="8977" width="1.7109375" customWidth="1"/>
    <col min="8978" max="8978" width="18.140625" bestFit="1" customWidth="1"/>
    <col min="8979" max="8979" width="7.85546875" bestFit="1" customWidth="1"/>
    <col min="8980" max="8983" width="6.7109375" customWidth="1"/>
    <col min="8984" max="8984" width="0" hidden="1" customWidth="1"/>
    <col min="8985" max="8985" width="1.7109375" customWidth="1"/>
    <col min="8986" max="8986" width="16.42578125" bestFit="1" customWidth="1"/>
    <col min="8987" max="8987" width="7.85546875" bestFit="1" customWidth="1"/>
    <col min="8988" max="8989" width="6.7109375" customWidth="1"/>
    <col min="8990" max="8990" width="1.7109375" customWidth="1"/>
    <col min="8991" max="8991" width="18" customWidth="1"/>
    <col min="8992" max="8992" width="5.28515625" customWidth="1"/>
    <col min="8993" max="8993" width="14.28515625" bestFit="1" customWidth="1"/>
    <col min="8994" max="8994" width="7.42578125" customWidth="1"/>
    <col min="8995" max="8997" width="6.7109375" customWidth="1"/>
    <col min="8998" max="9001" width="6.85546875" customWidth="1"/>
    <col min="9217" max="9217" width="1.7109375" customWidth="1"/>
    <col min="9218" max="9218" width="17" customWidth="1"/>
    <col min="9219" max="9219" width="7.140625" customWidth="1"/>
    <col min="9220" max="9223" width="6.7109375" customWidth="1"/>
    <col min="9224" max="9224" width="0" hidden="1" customWidth="1"/>
    <col min="9225" max="9225" width="1.7109375" customWidth="1"/>
    <col min="9226" max="9226" width="17.7109375" customWidth="1"/>
    <col min="9227" max="9227" width="7.85546875" bestFit="1" customWidth="1"/>
    <col min="9228" max="9231" width="6.7109375" customWidth="1"/>
    <col min="9232" max="9232" width="0" hidden="1" customWidth="1"/>
    <col min="9233" max="9233" width="1.7109375" customWidth="1"/>
    <col min="9234" max="9234" width="18.140625" bestFit="1" customWidth="1"/>
    <col min="9235" max="9235" width="7.85546875" bestFit="1" customWidth="1"/>
    <col min="9236" max="9239" width="6.7109375" customWidth="1"/>
    <col min="9240" max="9240" width="0" hidden="1" customWidth="1"/>
    <col min="9241" max="9241" width="1.7109375" customWidth="1"/>
    <col min="9242" max="9242" width="16.42578125" bestFit="1" customWidth="1"/>
    <col min="9243" max="9243" width="7.85546875" bestFit="1" customWidth="1"/>
    <col min="9244" max="9245" width="6.7109375" customWidth="1"/>
    <col min="9246" max="9246" width="1.7109375" customWidth="1"/>
    <col min="9247" max="9247" width="18" customWidth="1"/>
    <col min="9248" max="9248" width="5.28515625" customWidth="1"/>
    <col min="9249" max="9249" width="14.28515625" bestFit="1" customWidth="1"/>
    <col min="9250" max="9250" width="7.42578125" customWidth="1"/>
    <col min="9251" max="9253" width="6.7109375" customWidth="1"/>
    <col min="9254" max="9257" width="6.85546875" customWidth="1"/>
    <col min="9473" max="9473" width="1.7109375" customWidth="1"/>
    <col min="9474" max="9474" width="17" customWidth="1"/>
    <col min="9475" max="9475" width="7.140625" customWidth="1"/>
    <col min="9476" max="9479" width="6.7109375" customWidth="1"/>
    <col min="9480" max="9480" width="0" hidden="1" customWidth="1"/>
    <col min="9481" max="9481" width="1.7109375" customWidth="1"/>
    <col min="9482" max="9482" width="17.7109375" customWidth="1"/>
    <col min="9483" max="9483" width="7.85546875" bestFit="1" customWidth="1"/>
    <col min="9484" max="9487" width="6.7109375" customWidth="1"/>
    <col min="9488" max="9488" width="0" hidden="1" customWidth="1"/>
    <col min="9489" max="9489" width="1.7109375" customWidth="1"/>
    <col min="9490" max="9490" width="18.140625" bestFit="1" customWidth="1"/>
    <col min="9491" max="9491" width="7.85546875" bestFit="1" customWidth="1"/>
    <col min="9492" max="9495" width="6.7109375" customWidth="1"/>
    <col min="9496" max="9496" width="0" hidden="1" customWidth="1"/>
    <col min="9497" max="9497" width="1.7109375" customWidth="1"/>
    <col min="9498" max="9498" width="16.42578125" bestFit="1" customWidth="1"/>
    <col min="9499" max="9499" width="7.85546875" bestFit="1" customWidth="1"/>
    <col min="9500" max="9501" width="6.7109375" customWidth="1"/>
    <col min="9502" max="9502" width="1.7109375" customWidth="1"/>
    <col min="9503" max="9503" width="18" customWidth="1"/>
    <col min="9504" max="9504" width="5.28515625" customWidth="1"/>
    <col min="9505" max="9505" width="14.28515625" bestFit="1" customWidth="1"/>
    <col min="9506" max="9506" width="7.42578125" customWidth="1"/>
    <col min="9507" max="9509" width="6.7109375" customWidth="1"/>
    <col min="9510" max="9513" width="6.85546875" customWidth="1"/>
    <col min="9729" max="9729" width="1.7109375" customWidth="1"/>
    <col min="9730" max="9730" width="17" customWidth="1"/>
    <col min="9731" max="9731" width="7.140625" customWidth="1"/>
    <col min="9732" max="9735" width="6.7109375" customWidth="1"/>
    <col min="9736" max="9736" width="0" hidden="1" customWidth="1"/>
    <col min="9737" max="9737" width="1.7109375" customWidth="1"/>
    <col min="9738" max="9738" width="17.7109375" customWidth="1"/>
    <col min="9739" max="9739" width="7.85546875" bestFit="1" customWidth="1"/>
    <col min="9740" max="9743" width="6.7109375" customWidth="1"/>
    <col min="9744" max="9744" width="0" hidden="1" customWidth="1"/>
    <col min="9745" max="9745" width="1.7109375" customWidth="1"/>
    <col min="9746" max="9746" width="18.140625" bestFit="1" customWidth="1"/>
    <col min="9747" max="9747" width="7.85546875" bestFit="1" customWidth="1"/>
    <col min="9748" max="9751" width="6.7109375" customWidth="1"/>
    <col min="9752" max="9752" width="0" hidden="1" customWidth="1"/>
    <col min="9753" max="9753" width="1.7109375" customWidth="1"/>
    <col min="9754" max="9754" width="16.42578125" bestFit="1" customWidth="1"/>
    <col min="9755" max="9755" width="7.85546875" bestFit="1" customWidth="1"/>
    <col min="9756" max="9757" width="6.7109375" customWidth="1"/>
    <col min="9758" max="9758" width="1.7109375" customWidth="1"/>
    <col min="9759" max="9759" width="18" customWidth="1"/>
    <col min="9760" max="9760" width="5.28515625" customWidth="1"/>
    <col min="9761" max="9761" width="14.28515625" bestFit="1" customWidth="1"/>
    <col min="9762" max="9762" width="7.42578125" customWidth="1"/>
    <col min="9763" max="9765" width="6.7109375" customWidth="1"/>
    <col min="9766" max="9769" width="6.85546875" customWidth="1"/>
    <col min="9985" max="9985" width="1.7109375" customWidth="1"/>
    <col min="9986" max="9986" width="17" customWidth="1"/>
    <col min="9987" max="9987" width="7.140625" customWidth="1"/>
    <col min="9988" max="9991" width="6.7109375" customWidth="1"/>
    <col min="9992" max="9992" width="0" hidden="1" customWidth="1"/>
    <col min="9993" max="9993" width="1.7109375" customWidth="1"/>
    <col min="9994" max="9994" width="17.7109375" customWidth="1"/>
    <col min="9995" max="9995" width="7.85546875" bestFit="1" customWidth="1"/>
    <col min="9996" max="9999" width="6.7109375" customWidth="1"/>
    <col min="10000" max="10000" width="0" hidden="1" customWidth="1"/>
    <col min="10001" max="10001" width="1.7109375" customWidth="1"/>
    <col min="10002" max="10002" width="18.140625" bestFit="1" customWidth="1"/>
    <col min="10003" max="10003" width="7.85546875" bestFit="1" customWidth="1"/>
    <col min="10004" max="10007" width="6.7109375" customWidth="1"/>
    <col min="10008" max="10008" width="0" hidden="1" customWidth="1"/>
    <col min="10009" max="10009" width="1.7109375" customWidth="1"/>
    <col min="10010" max="10010" width="16.42578125" bestFit="1" customWidth="1"/>
    <col min="10011" max="10011" width="7.85546875" bestFit="1" customWidth="1"/>
    <col min="10012" max="10013" width="6.7109375" customWidth="1"/>
    <col min="10014" max="10014" width="1.7109375" customWidth="1"/>
    <col min="10015" max="10015" width="18" customWidth="1"/>
    <col min="10016" max="10016" width="5.28515625" customWidth="1"/>
    <col min="10017" max="10017" width="14.28515625" bestFit="1" customWidth="1"/>
    <col min="10018" max="10018" width="7.42578125" customWidth="1"/>
    <col min="10019" max="10021" width="6.7109375" customWidth="1"/>
    <col min="10022" max="10025" width="6.85546875" customWidth="1"/>
    <col min="10241" max="10241" width="1.7109375" customWidth="1"/>
    <col min="10242" max="10242" width="17" customWidth="1"/>
    <col min="10243" max="10243" width="7.140625" customWidth="1"/>
    <col min="10244" max="10247" width="6.7109375" customWidth="1"/>
    <col min="10248" max="10248" width="0" hidden="1" customWidth="1"/>
    <col min="10249" max="10249" width="1.7109375" customWidth="1"/>
    <col min="10250" max="10250" width="17.7109375" customWidth="1"/>
    <col min="10251" max="10251" width="7.85546875" bestFit="1" customWidth="1"/>
    <col min="10252" max="10255" width="6.7109375" customWidth="1"/>
    <col min="10256" max="10256" width="0" hidden="1" customWidth="1"/>
    <col min="10257" max="10257" width="1.7109375" customWidth="1"/>
    <col min="10258" max="10258" width="18.140625" bestFit="1" customWidth="1"/>
    <col min="10259" max="10259" width="7.85546875" bestFit="1" customWidth="1"/>
    <col min="10260" max="10263" width="6.7109375" customWidth="1"/>
    <col min="10264" max="10264" width="0" hidden="1" customWidth="1"/>
    <col min="10265" max="10265" width="1.7109375" customWidth="1"/>
    <col min="10266" max="10266" width="16.42578125" bestFit="1" customWidth="1"/>
    <col min="10267" max="10267" width="7.85546875" bestFit="1" customWidth="1"/>
    <col min="10268" max="10269" width="6.7109375" customWidth="1"/>
    <col min="10270" max="10270" width="1.7109375" customWidth="1"/>
    <col min="10271" max="10271" width="18" customWidth="1"/>
    <col min="10272" max="10272" width="5.28515625" customWidth="1"/>
    <col min="10273" max="10273" width="14.28515625" bestFit="1" customWidth="1"/>
    <col min="10274" max="10274" width="7.42578125" customWidth="1"/>
    <col min="10275" max="10277" width="6.7109375" customWidth="1"/>
    <col min="10278" max="10281" width="6.85546875" customWidth="1"/>
    <col min="10497" max="10497" width="1.7109375" customWidth="1"/>
    <col min="10498" max="10498" width="17" customWidth="1"/>
    <col min="10499" max="10499" width="7.140625" customWidth="1"/>
    <col min="10500" max="10503" width="6.7109375" customWidth="1"/>
    <col min="10504" max="10504" width="0" hidden="1" customWidth="1"/>
    <col min="10505" max="10505" width="1.7109375" customWidth="1"/>
    <col min="10506" max="10506" width="17.7109375" customWidth="1"/>
    <col min="10507" max="10507" width="7.85546875" bestFit="1" customWidth="1"/>
    <col min="10508" max="10511" width="6.7109375" customWidth="1"/>
    <col min="10512" max="10512" width="0" hidden="1" customWidth="1"/>
    <col min="10513" max="10513" width="1.7109375" customWidth="1"/>
    <col min="10514" max="10514" width="18.140625" bestFit="1" customWidth="1"/>
    <col min="10515" max="10515" width="7.85546875" bestFit="1" customWidth="1"/>
    <col min="10516" max="10519" width="6.7109375" customWidth="1"/>
    <col min="10520" max="10520" width="0" hidden="1" customWidth="1"/>
    <col min="10521" max="10521" width="1.7109375" customWidth="1"/>
    <col min="10522" max="10522" width="16.42578125" bestFit="1" customWidth="1"/>
    <col min="10523" max="10523" width="7.85546875" bestFit="1" customWidth="1"/>
    <col min="10524" max="10525" width="6.7109375" customWidth="1"/>
    <col min="10526" max="10526" width="1.7109375" customWidth="1"/>
    <col min="10527" max="10527" width="18" customWidth="1"/>
    <col min="10528" max="10528" width="5.28515625" customWidth="1"/>
    <col min="10529" max="10529" width="14.28515625" bestFit="1" customWidth="1"/>
    <col min="10530" max="10530" width="7.42578125" customWidth="1"/>
    <col min="10531" max="10533" width="6.7109375" customWidth="1"/>
    <col min="10534" max="10537" width="6.85546875" customWidth="1"/>
    <col min="10753" max="10753" width="1.7109375" customWidth="1"/>
    <col min="10754" max="10754" width="17" customWidth="1"/>
    <col min="10755" max="10755" width="7.140625" customWidth="1"/>
    <col min="10756" max="10759" width="6.7109375" customWidth="1"/>
    <col min="10760" max="10760" width="0" hidden="1" customWidth="1"/>
    <col min="10761" max="10761" width="1.7109375" customWidth="1"/>
    <col min="10762" max="10762" width="17.7109375" customWidth="1"/>
    <col min="10763" max="10763" width="7.85546875" bestFit="1" customWidth="1"/>
    <col min="10764" max="10767" width="6.7109375" customWidth="1"/>
    <col min="10768" max="10768" width="0" hidden="1" customWidth="1"/>
    <col min="10769" max="10769" width="1.7109375" customWidth="1"/>
    <col min="10770" max="10770" width="18.140625" bestFit="1" customWidth="1"/>
    <col min="10771" max="10771" width="7.85546875" bestFit="1" customWidth="1"/>
    <col min="10772" max="10775" width="6.7109375" customWidth="1"/>
    <col min="10776" max="10776" width="0" hidden="1" customWidth="1"/>
    <col min="10777" max="10777" width="1.7109375" customWidth="1"/>
    <col min="10778" max="10778" width="16.42578125" bestFit="1" customWidth="1"/>
    <col min="10779" max="10779" width="7.85546875" bestFit="1" customWidth="1"/>
    <col min="10780" max="10781" width="6.7109375" customWidth="1"/>
    <col min="10782" max="10782" width="1.7109375" customWidth="1"/>
    <col min="10783" max="10783" width="18" customWidth="1"/>
    <col min="10784" max="10784" width="5.28515625" customWidth="1"/>
    <col min="10785" max="10785" width="14.28515625" bestFit="1" customWidth="1"/>
    <col min="10786" max="10786" width="7.42578125" customWidth="1"/>
    <col min="10787" max="10789" width="6.7109375" customWidth="1"/>
    <col min="10790" max="10793" width="6.85546875" customWidth="1"/>
    <col min="11009" max="11009" width="1.7109375" customWidth="1"/>
    <col min="11010" max="11010" width="17" customWidth="1"/>
    <col min="11011" max="11011" width="7.140625" customWidth="1"/>
    <col min="11012" max="11015" width="6.7109375" customWidth="1"/>
    <col min="11016" max="11016" width="0" hidden="1" customWidth="1"/>
    <col min="11017" max="11017" width="1.7109375" customWidth="1"/>
    <col min="11018" max="11018" width="17.7109375" customWidth="1"/>
    <col min="11019" max="11019" width="7.85546875" bestFit="1" customWidth="1"/>
    <col min="11020" max="11023" width="6.7109375" customWidth="1"/>
    <col min="11024" max="11024" width="0" hidden="1" customWidth="1"/>
    <col min="11025" max="11025" width="1.7109375" customWidth="1"/>
    <col min="11026" max="11026" width="18.140625" bestFit="1" customWidth="1"/>
    <col min="11027" max="11027" width="7.85546875" bestFit="1" customWidth="1"/>
    <col min="11028" max="11031" width="6.7109375" customWidth="1"/>
    <col min="11032" max="11032" width="0" hidden="1" customWidth="1"/>
    <col min="11033" max="11033" width="1.7109375" customWidth="1"/>
    <col min="11034" max="11034" width="16.42578125" bestFit="1" customWidth="1"/>
    <col min="11035" max="11035" width="7.85546875" bestFit="1" customWidth="1"/>
    <col min="11036" max="11037" width="6.7109375" customWidth="1"/>
    <col min="11038" max="11038" width="1.7109375" customWidth="1"/>
    <col min="11039" max="11039" width="18" customWidth="1"/>
    <col min="11040" max="11040" width="5.28515625" customWidth="1"/>
    <col min="11041" max="11041" width="14.28515625" bestFit="1" customWidth="1"/>
    <col min="11042" max="11042" width="7.42578125" customWidth="1"/>
    <col min="11043" max="11045" width="6.7109375" customWidth="1"/>
    <col min="11046" max="11049" width="6.85546875" customWidth="1"/>
    <col min="11265" max="11265" width="1.7109375" customWidth="1"/>
    <col min="11266" max="11266" width="17" customWidth="1"/>
    <col min="11267" max="11267" width="7.140625" customWidth="1"/>
    <col min="11268" max="11271" width="6.7109375" customWidth="1"/>
    <col min="11272" max="11272" width="0" hidden="1" customWidth="1"/>
    <col min="11273" max="11273" width="1.7109375" customWidth="1"/>
    <col min="11274" max="11274" width="17.7109375" customWidth="1"/>
    <col min="11275" max="11275" width="7.85546875" bestFit="1" customWidth="1"/>
    <col min="11276" max="11279" width="6.7109375" customWidth="1"/>
    <col min="11280" max="11280" width="0" hidden="1" customWidth="1"/>
    <col min="11281" max="11281" width="1.7109375" customWidth="1"/>
    <col min="11282" max="11282" width="18.140625" bestFit="1" customWidth="1"/>
    <col min="11283" max="11283" width="7.85546875" bestFit="1" customWidth="1"/>
    <col min="11284" max="11287" width="6.7109375" customWidth="1"/>
    <col min="11288" max="11288" width="0" hidden="1" customWidth="1"/>
    <col min="11289" max="11289" width="1.7109375" customWidth="1"/>
    <col min="11290" max="11290" width="16.42578125" bestFit="1" customWidth="1"/>
    <col min="11291" max="11291" width="7.85546875" bestFit="1" customWidth="1"/>
    <col min="11292" max="11293" width="6.7109375" customWidth="1"/>
    <col min="11294" max="11294" width="1.7109375" customWidth="1"/>
    <col min="11295" max="11295" width="18" customWidth="1"/>
    <col min="11296" max="11296" width="5.28515625" customWidth="1"/>
    <col min="11297" max="11297" width="14.28515625" bestFit="1" customWidth="1"/>
    <col min="11298" max="11298" width="7.42578125" customWidth="1"/>
    <col min="11299" max="11301" width="6.7109375" customWidth="1"/>
    <col min="11302" max="11305" width="6.85546875" customWidth="1"/>
    <col min="11521" max="11521" width="1.7109375" customWidth="1"/>
    <col min="11522" max="11522" width="17" customWidth="1"/>
    <col min="11523" max="11523" width="7.140625" customWidth="1"/>
    <col min="11524" max="11527" width="6.7109375" customWidth="1"/>
    <col min="11528" max="11528" width="0" hidden="1" customWidth="1"/>
    <col min="11529" max="11529" width="1.7109375" customWidth="1"/>
    <col min="11530" max="11530" width="17.7109375" customWidth="1"/>
    <col min="11531" max="11531" width="7.85546875" bestFit="1" customWidth="1"/>
    <col min="11532" max="11535" width="6.7109375" customWidth="1"/>
    <col min="11536" max="11536" width="0" hidden="1" customWidth="1"/>
    <col min="11537" max="11537" width="1.7109375" customWidth="1"/>
    <col min="11538" max="11538" width="18.140625" bestFit="1" customWidth="1"/>
    <col min="11539" max="11539" width="7.85546875" bestFit="1" customWidth="1"/>
    <col min="11540" max="11543" width="6.7109375" customWidth="1"/>
    <col min="11544" max="11544" width="0" hidden="1" customWidth="1"/>
    <col min="11545" max="11545" width="1.7109375" customWidth="1"/>
    <col min="11546" max="11546" width="16.42578125" bestFit="1" customWidth="1"/>
    <col min="11547" max="11547" width="7.85546875" bestFit="1" customWidth="1"/>
    <col min="11548" max="11549" width="6.7109375" customWidth="1"/>
    <col min="11550" max="11550" width="1.7109375" customWidth="1"/>
    <col min="11551" max="11551" width="18" customWidth="1"/>
    <col min="11552" max="11552" width="5.28515625" customWidth="1"/>
    <col min="11553" max="11553" width="14.28515625" bestFit="1" customWidth="1"/>
    <col min="11554" max="11554" width="7.42578125" customWidth="1"/>
    <col min="11555" max="11557" width="6.7109375" customWidth="1"/>
    <col min="11558" max="11561" width="6.85546875" customWidth="1"/>
    <col min="11777" max="11777" width="1.7109375" customWidth="1"/>
    <col min="11778" max="11778" width="17" customWidth="1"/>
    <col min="11779" max="11779" width="7.140625" customWidth="1"/>
    <col min="11780" max="11783" width="6.7109375" customWidth="1"/>
    <col min="11784" max="11784" width="0" hidden="1" customWidth="1"/>
    <col min="11785" max="11785" width="1.7109375" customWidth="1"/>
    <col min="11786" max="11786" width="17.7109375" customWidth="1"/>
    <col min="11787" max="11787" width="7.85546875" bestFit="1" customWidth="1"/>
    <col min="11788" max="11791" width="6.7109375" customWidth="1"/>
    <col min="11792" max="11792" width="0" hidden="1" customWidth="1"/>
    <col min="11793" max="11793" width="1.7109375" customWidth="1"/>
    <col min="11794" max="11794" width="18.140625" bestFit="1" customWidth="1"/>
    <col min="11795" max="11795" width="7.85546875" bestFit="1" customWidth="1"/>
    <col min="11796" max="11799" width="6.7109375" customWidth="1"/>
    <col min="11800" max="11800" width="0" hidden="1" customWidth="1"/>
    <col min="11801" max="11801" width="1.7109375" customWidth="1"/>
    <col min="11802" max="11802" width="16.42578125" bestFit="1" customWidth="1"/>
    <col min="11803" max="11803" width="7.85546875" bestFit="1" customWidth="1"/>
    <col min="11804" max="11805" width="6.7109375" customWidth="1"/>
    <col min="11806" max="11806" width="1.7109375" customWidth="1"/>
    <col min="11807" max="11807" width="18" customWidth="1"/>
    <col min="11808" max="11808" width="5.28515625" customWidth="1"/>
    <col min="11809" max="11809" width="14.28515625" bestFit="1" customWidth="1"/>
    <col min="11810" max="11810" width="7.42578125" customWidth="1"/>
    <col min="11811" max="11813" width="6.7109375" customWidth="1"/>
    <col min="11814" max="11817" width="6.85546875" customWidth="1"/>
    <col min="12033" max="12033" width="1.7109375" customWidth="1"/>
    <col min="12034" max="12034" width="17" customWidth="1"/>
    <col min="12035" max="12035" width="7.140625" customWidth="1"/>
    <col min="12036" max="12039" width="6.7109375" customWidth="1"/>
    <col min="12040" max="12040" width="0" hidden="1" customWidth="1"/>
    <col min="12041" max="12041" width="1.7109375" customWidth="1"/>
    <col min="12042" max="12042" width="17.7109375" customWidth="1"/>
    <col min="12043" max="12043" width="7.85546875" bestFit="1" customWidth="1"/>
    <col min="12044" max="12047" width="6.7109375" customWidth="1"/>
    <col min="12048" max="12048" width="0" hidden="1" customWidth="1"/>
    <col min="12049" max="12049" width="1.7109375" customWidth="1"/>
    <col min="12050" max="12050" width="18.140625" bestFit="1" customWidth="1"/>
    <col min="12051" max="12051" width="7.85546875" bestFit="1" customWidth="1"/>
    <col min="12052" max="12055" width="6.7109375" customWidth="1"/>
    <col min="12056" max="12056" width="0" hidden="1" customWidth="1"/>
    <col min="12057" max="12057" width="1.7109375" customWidth="1"/>
    <col min="12058" max="12058" width="16.42578125" bestFit="1" customWidth="1"/>
    <col min="12059" max="12059" width="7.85546875" bestFit="1" customWidth="1"/>
    <col min="12060" max="12061" width="6.7109375" customWidth="1"/>
    <col min="12062" max="12062" width="1.7109375" customWidth="1"/>
    <col min="12063" max="12063" width="18" customWidth="1"/>
    <col min="12064" max="12064" width="5.28515625" customWidth="1"/>
    <col min="12065" max="12065" width="14.28515625" bestFit="1" customWidth="1"/>
    <col min="12066" max="12066" width="7.42578125" customWidth="1"/>
    <col min="12067" max="12069" width="6.7109375" customWidth="1"/>
    <col min="12070" max="12073" width="6.85546875" customWidth="1"/>
    <col min="12289" max="12289" width="1.7109375" customWidth="1"/>
    <col min="12290" max="12290" width="17" customWidth="1"/>
    <col min="12291" max="12291" width="7.140625" customWidth="1"/>
    <col min="12292" max="12295" width="6.7109375" customWidth="1"/>
    <col min="12296" max="12296" width="0" hidden="1" customWidth="1"/>
    <col min="12297" max="12297" width="1.7109375" customWidth="1"/>
    <col min="12298" max="12298" width="17.7109375" customWidth="1"/>
    <col min="12299" max="12299" width="7.85546875" bestFit="1" customWidth="1"/>
    <col min="12300" max="12303" width="6.7109375" customWidth="1"/>
    <col min="12304" max="12304" width="0" hidden="1" customWidth="1"/>
    <col min="12305" max="12305" width="1.7109375" customWidth="1"/>
    <col min="12306" max="12306" width="18.140625" bestFit="1" customWidth="1"/>
    <col min="12307" max="12307" width="7.85546875" bestFit="1" customWidth="1"/>
    <col min="12308" max="12311" width="6.7109375" customWidth="1"/>
    <col min="12312" max="12312" width="0" hidden="1" customWidth="1"/>
    <col min="12313" max="12313" width="1.7109375" customWidth="1"/>
    <col min="12314" max="12314" width="16.42578125" bestFit="1" customWidth="1"/>
    <col min="12315" max="12315" width="7.85546875" bestFit="1" customWidth="1"/>
    <col min="12316" max="12317" width="6.7109375" customWidth="1"/>
    <col min="12318" max="12318" width="1.7109375" customWidth="1"/>
    <col min="12319" max="12319" width="18" customWidth="1"/>
    <col min="12320" max="12320" width="5.28515625" customWidth="1"/>
    <col min="12321" max="12321" width="14.28515625" bestFit="1" customWidth="1"/>
    <col min="12322" max="12322" width="7.42578125" customWidth="1"/>
    <col min="12323" max="12325" width="6.7109375" customWidth="1"/>
    <col min="12326" max="12329" width="6.85546875" customWidth="1"/>
    <col min="12545" max="12545" width="1.7109375" customWidth="1"/>
    <col min="12546" max="12546" width="17" customWidth="1"/>
    <col min="12547" max="12547" width="7.140625" customWidth="1"/>
    <col min="12548" max="12551" width="6.7109375" customWidth="1"/>
    <col min="12552" max="12552" width="0" hidden="1" customWidth="1"/>
    <col min="12553" max="12553" width="1.7109375" customWidth="1"/>
    <col min="12554" max="12554" width="17.7109375" customWidth="1"/>
    <col min="12555" max="12555" width="7.85546875" bestFit="1" customWidth="1"/>
    <col min="12556" max="12559" width="6.7109375" customWidth="1"/>
    <col min="12560" max="12560" width="0" hidden="1" customWidth="1"/>
    <col min="12561" max="12561" width="1.7109375" customWidth="1"/>
    <col min="12562" max="12562" width="18.140625" bestFit="1" customWidth="1"/>
    <col min="12563" max="12563" width="7.85546875" bestFit="1" customWidth="1"/>
    <col min="12564" max="12567" width="6.7109375" customWidth="1"/>
    <col min="12568" max="12568" width="0" hidden="1" customWidth="1"/>
    <col min="12569" max="12569" width="1.7109375" customWidth="1"/>
    <col min="12570" max="12570" width="16.42578125" bestFit="1" customWidth="1"/>
    <col min="12571" max="12571" width="7.85546875" bestFit="1" customWidth="1"/>
    <col min="12572" max="12573" width="6.7109375" customWidth="1"/>
    <col min="12574" max="12574" width="1.7109375" customWidth="1"/>
    <col min="12575" max="12575" width="18" customWidth="1"/>
    <col min="12576" max="12576" width="5.28515625" customWidth="1"/>
    <col min="12577" max="12577" width="14.28515625" bestFit="1" customWidth="1"/>
    <col min="12578" max="12578" width="7.42578125" customWidth="1"/>
    <col min="12579" max="12581" width="6.7109375" customWidth="1"/>
    <col min="12582" max="12585" width="6.85546875" customWidth="1"/>
    <col min="12801" max="12801" width="1.7109375" customWidth="1"/>
    <col min="12802" max="12802" width="17" customWidth="1"/>
    <col min="12803" max="12803" width="7.140625" customWidth="1"/>
    <col min="12804" max="12807" width="6.7109375" customWidth="1"/>
    <col min="12808" max="12808" width="0" hidden="1" customWidth="1"/>
    <col min="12809" max="12809" width="1.7109375" customWidth="1"/>
    <col min="12810" max="12810" width="17.7109375" customWidth="1"/>
    <col min="12811" max="12811" width="7.85546875" bestFit="1" customWidth="1"/>
    <col min="12812" max="12815" width="6.7109375" customWidth="1"/>
    <col min="12816" max="12816" width="0" hidden="1" customWidth="1"/>
    <col min="12817" max="12817" width="1.7109375" customWidth="1"/>
    <col min="12818" max="12818" width="18.140625" bestFit="1" customWidth="1"/>
    <col min="12819" max="12819" width="7.85546875" bestFit="1" customWidth="1"/>
    <col min="12820" max="12823" width="6.7109375" customWidth="1"/>
    <col min="12824" max="12824" width="0" hidden="1" customWidth="1"/>
    <col min="12825" max="12825" width="1.7109375" customWidth="1"/>
    <col min="12826" max="12826" width="16.42578125" bestFit="1" customWidth="1"/>
    <col min="12827" max="12827" width="7.85546875" bestFit="1" customWidth="1"/>
    <col min="12828" max="12829" width="6.7109375" customWidth="1"/>
    <col min="12830" max="12830" width="1.7109375" customWidth="1"/>
    <col min="12831" max="12831" width="18" customWidth="1"/>
    <col min="12832" max="12832" width="5.28515625" customWidth="1"/>
    <col min="12833" max="12833" width="14.28515625" bestFit="1" customWidth="1"/>
    <col min="12834" max="12834" width="7.42578125" customWidth="1"/>
    <col min="12835" max="12837" width="6.7109375" customWidth="1"/>
    <col min="12838" max="12841" width="6.85546875" customWidth="1"/>
    <col min="13057" max="13057" width="1.7109375" customWidth="1"/>
    <col min="13058" max="13058" width="17" customWidth="1"/>
    <col min="13059" max="13059" width="7.140625" customWidth="1"/>
    <col min="13060" max="13063" width="6.7109375" customWidth="1"/>
    <col min="13064" max="13064" width="0" hidden="1" customWidth="1"/>
    <col min="13065" max="13065" width="1.7109375" customWidth="1"/>
    <col min="13066" max="13066" width="17.7109375" customWidth="1"/>
    <col min="13067" max="13067" width="7.85546875" bestFit="1" customWidth="1"/>
    <col min="13068" max="13071" width="6.7109375" customWidth="1"/>
    <col min="13072" max="13072" width="0" hidden="1" customWidth="1"/>
    <col min="13073" max="13073" width="1.7109375" customWidth="1"/>
    <col min="13074" max="13074" width="18.140625" bestFit="1" customWidth="1"/>
    <col min="13075" max="13075" width="7.85546875" bestFit="1" customWidth="1"/>
    <col min="13076" max="13079" width="6.7109375" customWidth="1"/>
    <col min="13080" max="13080" width="0" hidden="1" customWidth="1"/>
    <col min="13081" max="13081" width="1.7109375" customWidth="1"/>
    <col min="13082" max="13082" width="16.42578125" bestFit="1" customWidth="1"/>
    <col min="13083" max="13083" width="7.85546875" bestFit="1" customWidth="1"/>
    <col min="13084" max="13085" width="6.7109375" customWidth="1"/>
    <col min="13086" max="13086" width="1.7109375" customWidth="1"/>
    <col min="13087" max="13087" width="18" customWidth="1"/>
    <col min="13088" max="13088" width="5.28515625" customWidth="1"/>
    <col min="13089" max="13089" width="14.28515625" bestFit="1" customWidth="1"/>
    <col min="13090" max="13090" width="7.42578125" customWidth="1"/>
    <col min="13091" max="13093" width="6.7109375" customWidth="1"/>
    <col min="13094" max="13097" width="6.85546875" customWidth="1"/>
    <col min="13313" max="13313" width="1.7109375" customWidth="1"/>
    <col min="13314" max="13314" width="17" customWidth="1"/>
    <col min="13315" max="13315" width="7.140625" customWidth="1"/>
    <col min="13316" max="13319" width="6.7109375" customWidth="1"/>
    <col min="13320" max="13320" width="0" hidden="1" customWidth="1"/>
    <col min="13321" max="13321" width="1.7109375" customWidth="1"/>
    <col min="13322" max="13322" width="17.7109375" customWidth="1"/>
    <col min="13323" max="13323" width="7.85546875" bestFit="1" customWidth="1"/>
    <col min="13324" max="13327" width="6.7109375" customWidth="1"/>
    <col min="13328" max="13328" width="0" hidden="1" customWidth="1"/>
    <col min="13329" max="13329" width="1.7109375" customWidth="1"/>
    <col min="13330" max="13330" width="18.140625" bestFit="1" customWidth="1"/>
    <col min="13331" max="13331" width="7.85546875" bestFit="1" customWidth="1"/>
    <col min="13332" max="13335" width="6.7109375" customWidth="1"/>
    <col min="13336" max="13336" width="0" hidden="1" customWidth="1"/>
    <col min="13337" max="13337" width="1.7109375" customWidth="1"/>
    <col min="13338" max="13338" width="16.42578125" bestFit="1" customWidth="1"/>
    <col min="13339" max="13339" width="7.85546875" bestFit="1" customWidth="1"/>
    <col min="13340" max="13341" width="6.7109375" customWidth="1"/>
    <col min="13342" max="13342" width="1.7109375" customWidth="1"/>
    <col min="13343" max="13343" width="18" customWidth="1"/>
    <col min="13344" max="13344" width="5.28515625" customWidth="1"/>
    <col min="13345" max="13345" width="14.28515625" bestFit="1" customWidth="1"/>
    <col min="13346" max="13346" width="7.42578125" customWidth="1"/>
    <col min="13347" max="13349" width="6.7109375" customWidth="1"/>
    <col min="13350" max="13353" width="6.85546875" customWidth="1"/>
    <col min="13569" max="13569" width="1.7109375" customWidth="1"/>
    <col min="13570" max="13570" width="17" customWidth="1"/>
    <col min="13571" max="13571" width="7.140625" customWidth="1"/>
    <col min="13572" max="13575" width="6.7109375" customWidth="1"/>
    <col min="13576" max="13576" width="0" hidden="1" customWidth="1"/>
    <col min="13577" max="13577" width="1.7109375" customWidth="1"/>
    <col min="13578" max="13578" width="17.7109375" customWidth="1"/>
    <col min="13579" max="13579" width="7.85546875" bestFit="1" customWidth="1"/>
    <col min="13580" max="13583" width="6.7109375" customWidth="1"/>
    <col min="13584" max="13584" width="0" hidden="1" customWidth="1"/>
    <col min="13585" max="13585" width="1.7109375" customWidth="1"/>
    <col min="13586" max="13586" width="18.140625" bestFit="1" customWidth="1"/>
    <col min="13587" max="13587" width="7.85546875" bestFit="1" customWidth="1"/>
    <col min="13588" max="13591" width="6.7109375" customWidth="1"/>
    <col min="13592" max="13592" width="0" hidden="1" customWidth="1"/>
    <col min="13593" max="13593" width="1.7109375" customWidth="1"/>
    <col min="13594" max="13594" width="16.42578125" bestFit="1" customWidth="1"/>
    <col min="13595" max="13595" width="7.85546875" bestFit="1" customWidth="1"/>
    <col min="13596" max="13597" width="6.7109375" customWidth="1"/>
    <col min="13598" max="13598" width="1.7109375" customWidth="1"/>
    <col min="13599" max="13599" width="18" customWidth="1"/>
    <col min="13600" max="13600" width="5.28515625" customWidth="1"/>
    <col min="13601" max="13601" width="14.28515625" bestFit="1" customWidth="1"/>
    <col min="13602" max="13602" width="7.42578125" customWidth="1"/>
    <col min="13603" max="13605" width="6.7109375" customWidth="1"/>
    <col min="13606" max="13609" width="6.85546875" customWidth="1"/>
    <col min="13825" max="13825" width="1.7109375" customWidth="1"/>
    <col min="13826" max="13826" width="17" customWidth="1"/>
    <col min="13827" max="13827" width="7.140625" customWidth="1"/>
    <col min="13828" max="13831" width="6.7109375" customWidth="1"/>
    <col min="13832" max="13832" width="0" hidden="1" customWidth="1"/>
    <col min="13833" max="13833" width="1.7109375" customWidth="1"/>
    <col min="13834" max="13834" width="17.7109375" customWidth="1"/>
    <col min="13835" max="13835" width="7.85546875" bestFit="1" customWidth="1"/>
    <col min="13836" max="13839" width="6.7109375" customWidth="1"/>
    <col min="13840" max="13840" width="0" hidden="1" customWidth="1"/>
    <col min="13841" max="13841" width="1.7109375" customWidth="1"/>
    <col min="13842" max="13842" width="18.140625" bestFit="1" customWidth="1"/>
    <col min="13843" max="13843" width="7.85546875" bestFit="1" customWidth="1"/>
    <col min="13844" max="13847" width="6.7109375" customWidth="1"/>
    <col min="13848" max="13848" width="0" hidden="1" customWidth="1"/>
    <col min="13849" max="13849" width="1.7109375" customWidth="1"/>
    <col min="13850" max="13850" width="16.42578125" bestFit="1" customWidth="1"/>
    <col min="13851" max="13851" width="7.85546875" bestFit="1" customWidth="1"/>
    <col min="13852" max="13853" width="6.7109375" customWidth="1"/>
    <col min="13854" max="13854" width="1.7109375" customWidth="1"/>
    <col min="13855" max="13855" width="18" customWidth="1"/>
    <col min="13856" max="13856" width="5.28515625" customWidth="1"/>
    <col min="13857" max="13857" width="14.28515625" bestFit="1" customWidth="1"/>
    <col min="13858" max="13858" width="7.42578125" customWidth="1"/>
    <col min="13859" max="13861" width="6.7109375" customWidth="1"/>
    <col min="13862" max="13865" width="6.85546875" customWidth="1"/>
    <col min="14081" max="14081" width="1.7109375" customWidth="1"/>
    <col min="14082" max="14082" width="17" customWidth="1"/>
    <col min="14083" max="14083" width="7.140625" customWidth="1"/>
    <col min="14084" max="14087" width="6.7109375" customWidth="1"/>
    <col min="14088" max="14088" width="0" hidden="1" customWidth="1"/>
    <col min="14089" max="14089" width="1.7109375" customWidth="1"/>
    <col min="14090" max="14090" width="17.7109375" customWidth="1"/>
    <col min="14091" max="14091" width="7.85546875" bestFit="1" customWidth="1"/>
    <col min="14092" max="14095" width="6.7109375" customWidth="1"/>
    <col min="14096" max="14096" width="0" hidden="1" customWidth="1"/>
    <col min="14097" max="14097" width="1.7109375" customWidth="1"/>
    <col min="14098" max="14098" width="18.140625" bestFit="1" customWidth="1"/>
    <col min="14099" max="14099" width="7.85546875" bestFit="1" customWidth="1"/>
    <col min="14100" max="14103" width="6.7109375" customWidth="1"/>
    <col min="14104" max="14104" width="0" hidden="1" customWidth="1"/>
    <col min="14105" max="14105" width="1.7109375" customWidth="1"/>
    <col min="14106" max="14106" width="16.42578125" bestFit="1" customWidth="1"/>
    <col min="14107" max="14107" width="7.85546875" bestFit="1" customWidth="1"/>
    <col min="14108" max="14109" width="6.7109375" customWidth="1"/>
    <col min="14110" max="14110" width="1.7109375" customWidth="1"/>
    <col min="14111" max="14111" width="18" customWidth="1"/>
    <col min="14112" max="14112" width="5.28515625" customWidth="1"/>
    <col min="14113" max="14113" width="14.28515625" bestFit="1" customWidth="1"/>
    <col min="14114" max="14114" width="7.42578125" customWidth="1"/>
    <col min="14115" max="14117" width="6.7109375" customWidth="1"/>
    <col min="14118" max="14121" width="6.85546875" customWidth="1"/>
    <col min="14337" max="14337" width="1.7109375" customWidth="1"/>
    <col min="14338" max="14338" width="17" customWidth="1"/>
    <col min="14339" max="14339" width="7.140625" customWidth="1"/>
    <col min="14340" max="14343" width="6.7109375" customWidth="1"/>
    <col min="14344" max="14344" width="0" hidden="1" customWidth="1"/>
    <col min="14345" max="14345" width="1.7109375" customWidth="1"/>
    <col min="14346" max="14346" width="17.7109375" customWidth="1"/>
    <col min="14347" max="14347" width="7.85546875" bestFit="1" customWidth="1"/>
    <col min="14348" max="14351" width="6.7109375" customWidth="1"/>
    <col min="14352" max="14352" width="0" hidden="1" customWidth="1"/>
    <col min="14353" max="14353" width="1.7109375" customWidth="1"/>
    <col min="14354" max="14354" width="18.140625" bestFit="1" customWidth="1"/>
    <col min="14355" max="14355" width="7.85546875" bestFit="1" customWidth="1"/>
    <col min="14356" max="14359" width="6.7109375" customWidth="1"/>
    <col min="14360" max="14360" width="0" hidden="1" customWidth="1"/>
    <col min="14361" max="14361" width="1.7109375" customWidth="1"/>
    <col min="14362" max="14362" width="16.42578125" bestFit="1" customWidth="1"/>
    <col min="14363" max="14363" width="7.85546875" bestFit="1" customWidth="1"/>
    <col min="14364" max="14365" width="6.7109375" customWidth="1"/>
    <col min="14366" max="14366" width="1.7109375" customWidth="1"/>
    <col min="14367" max="14367" width="18" customWidth="1"/>
    <col min="14368" max="14368" width="5.28515625" customWidth="1"/>
    <col min="14369" max="14369" width="14.28515625" bestFit="1" customWidth="1"/>
    <col min="14370" max="14370" width="7.42578125" customWidth="1"/>
    <col min="14371" max="14373" width="6.7109375" customWidth="1"/>
    <col min="14374" max="14377" width="6.85546875" customWidth="1"/>
    <col min="14593" max="14593" width="1.7109375" customWidth="1"/>
    <col min="14594" max="14594" width="17" customWidth="1"/>
    <col min="14595" max="14595" width="7.140625" customWidth="1"/>
    <col min="14596" max="14599" width="6.7109375" customWidth="1"/>
    <col min="14600" max="14600" width="0" hidden="1" customWidth="1"/>
    <col min="14601" max="14601" width="1.7109375" customWidth="1"/>
    <col min="14602" max="14602" width="17.7109375" customWidth="1"/>
    <col min="14603" max="14603" width="7.85546875" bestFit="1" customWidth="1"/>
    <col min="14604" max="14607" width="6.7109375" customWidth="1"/>
    <col min="14608" max="14608" width="0" hidden="1" customWidth="1"/>
    <col min="14609" max="14609" width="1.7109375" customWidth="1"/>
    <col min="14610" max="14610" width="18.140625" bestFit="1" customWidth="1"/>
    <col min="14611" max="14611" width="7.85546875" bestFit="1" customWidth="1"/>
    <col min="14612" max="14615" width="6.7109375" customWidth="1"/>
    <col min="14616" max="14616" width="0" hidden="1" customWidth="1"/>
    <col min="14617" max="14617" width="1.7109375" customWidth="1"/>
    <col min="14618" max="14618" width="16.42578125" bestFit="1" customWidth="1"/>
    <col min="14619" max="14619" width="7.85546875" bestFit="1" customWidth="1"/>
    <col min="14620" max="14621" width="6.7109375" customWidth="1"/>
    <col min="14622" max="14622" width="1.7109375" customWidth="1"/>
    <col min="14623" max="14623" width="18" customWidth="1"/>
    <col min="14624" max="14624" width="5.28515625" customWidth="1"/>
    <col min="14625" max="14625" width="14.28515625" bestFit="1" customWidth="1"/>
    <col min="14626" max="14626" width="7.42578125" customWidth="1"/>
    <col min="14627" max="14629" width="6.7109375" customWidth="1"/>
    <col min="14630" max="14633" width="6.85546875" customWidth="1"/>
    <col min="14849" max="14849" width="1.7109375" customWidth="1"/>
    <col min="14850" max="14850" width="17" customWidth="1"/>
    <col min="14851" max="14851" width="7.140625" customWidth="1"/>
    <col min="14852" max="14855" width="6.7109375" customWidth="1"/>
    <col min="14856" max="14856" width="0" hidden="1" customWidth="1"/>
    <col min="14857" max="14857" width="1.7109375" customWidth="1"/>
    <col min="14858" max="14858" width="17.7109375" customWidth="1"/>
    <col min="14859" max="14859" width="7.85546875" bestFit="1" customWidth="1"/>
    <col min="14860" max="14863" width="6.7109375" customWidth="1"/>
    <col min="14864" max="14864" width="0" hidden="1" customWidth="1"/>
    <col min="14865" max="14865" width="1.7109375" customWidth="1"/>
    <col min="14866" max="14866" width="18.140625" bestFit="1" customWidth="1"/>
    <col min="14867" max="14867" width="7.85546875" bestFit="1" customWidth="1"/>
    <col min="14868" max="14871" width="6.7109375" customWidth="1"/>
    <col min="14872" max="14872" width="0" hidden="1" customWidth="1"/>
    <col min="14873" max="14873" width="1.7109375" customWidth="1"/>
    <col min="14874" max="14874" width="16.42578125" bestFit="1" customWidth="1"/>
    <col min="14875" max="14875" width="7.85546875" bestFit="1" customWidth="1"/>
    <col min="14876" max="14877" width="6.7109375" customWidth="1"/>
    <col min="14878" max="14878" width="1.7109375" customWidth="1"/>
    <col min="14879" max="14879" width="18" customWidth="1"/>
    <col min="14880" max="14880" width="5.28515625" customWidth="1"/>
    <col min="14881" max="14881" width="14.28515625" bestFit="1" customWidth="1"/>
    <col min="14882" max="14882" width="7.42578125" customWidth="1"/>
    <col min="14883" max="14885" width="6.7109375" customWidth="1"/>
    <col min="14886" max="14889" width="6.85546875" customWidth="1"/>
    <col min="15105" max="15105" width="1.7109375" customWidth="1"/>
    <col min="15106" max="15106" width="17" customWidth="1"/>
    <col min="15107" max="15107" width="7.140625" customWidth="1"/>
    <col min="15108" max="15111" width="6.7109375" customWidth="1"/>
    <col min="15112" max="15112" width="0" hidden="1" customWidth="1"/>
    <col min="15113" max="15113" width="1.7109375" customWidth="1"/>
    <col min="15114" max="15114" width="17.7109375" customWidth="1"/>
    <col min="15115" max="15115" width="7.85546875" bestFit="1" customWidth="1"/>
    <col min="15116" max="15119" width="6.7109375" customWidth="1"/>
    <col min="15120" max="15120" width="0" hidden="1" customWidth="1"/>
    <col min="15121" max="15121" width="1.7109375" customWidth="1"/>
    <col min="15122" max="15122" width="18.140625" bestFit="1" customWidth="1"/>
    <col min="15123" max="15123" width="7.85546875" bestFit="1" customWidth="1"/>
    <col min="15124" max="15127" width="6.7109375" customWidth="1"/>
    <col min="15128" max="15128" width="0" hidden="1" customWidth="1"/>
    <col min="15129" max="15129" width="1.7109375" customWidth="1"/>
    <col min="15130" max="15130" width="16.42578125" bestFit="1" customWidth="1"/>
    <col min="15131" max="15131" width="7.85546875" bestFit="1" customWidth="1"/>
    <col min="15132" max="15133" width="6.7109375" customWidth="1"/>
    <col min="15134" max="15134" width="1.7109375" customWidth="1"/>
    <col min="15135" max="15135" width="18" customWidth="1"/>
    <col min="15136" max="15136" width="5.28515625" customWidth="1"/>
    <col min="15137" max="15137" width="14.28515625" bestFit="1" customWidth="1"/>
    <col min="15138" max="15138" width="7.42578125" customWidth="1"/>
    <col min="15139" max="15141" width="6.7109375" customWidth="1"/>
    <col min="15142" max="15145" width="6.85546875" customWidth="1"/>
    <col min="15361" max="15361" width="1.7109375" customWidth="1"/>
    <col min="15362" max="15362" width="17" customWidth="1"/>
    <col min="15363" max="15363" width="7.140625" customWidth="1"/>
    <col min="15364" max="15367" width="6.7109375" customWidth="1"/>
    <col min="15368" max="15368" width="0" hidden="1" customWidth="1"/>
    <col min="15369" max="15369" width="1.7109375" customWidth="1"/>
    <col min="15370" max="15370" width="17.7109375" customWidth="1"/>
    <col min="15371" max="15371" width="7.85546875" bestFit="1" customWidth="1"/>
    <col min="15372" max="15375" width="6.7109375" customWidth="1"/>
    <col min="15376" max="15376" width="0" hidden="1" customWidth="1"/>
    <col min="15377" max="15377" width="1.7109375" customWidth="1"/>
    <col min="15378" max="15378" width="18.140625" bestFit="1" customWidth="1"/>
    <col min="15379" max="15379" width="7.85546875" bestFit="1" customWidth="1"/>
    <col min="15380" max="15383" width="6.7109375" customWidth="1"/>
    <col min="15384" max="15384" width="0" hidden="1" customWidth="1"/>
    <col min="15385" max="15385" width="1.7109375" customWidth="1"/>
    <col min="15386" max="15386" width="16.42578125" bestFit="1" customWidth="1"/>
    <col min="15387" max="15387" width="7.85546875" bestFit="1" customWidth="1"/>
    <col min="15388" max="15389" width="6.7109375" customWidth="1"/>
    <col min="15390" max="15390" width="1.7109375" customWidth="1"/>
    <col min="15391" max="15391" width="18" customWidth="1"/>
    <col min="15392" max="15392" width="5.28515625" customWidth="1"/>
    <col min="15393" max="15393" width="14.28515625" bestFit="1" customWidth="1"/>
    <col min="15394" max="15394" width="7.42578125" customWidth="1"/>
    <col min="15395" max="15397" width="6.7109375" customWidth="1"/>
    <col min="15398" max="15401" width="6.85546875" customWidth="1"/>
    <col min="15617" max="15617" width="1.7109375" customWidth="1"/>
    <col min="15618" max="15618" width="17" customWidth="1"/>
    <col min="15619" max="15619" width="7.140625" customWidth="1"/>
    <col min="15620" max="15623" width="6.7109375" customWidth="1"/>
    <col min="15624" max="15624" width="0" hidden="1" customWidth="1"/>
    <col min="15625" max="15625" width="1.7109375" customWidth="1"/>
    <col min="15626" max="15626" width="17.7109375" customWidth="1"/>
    <col min="15627" max="15627" width="7.85546875" bestFit="1" customWidth="1"/>
    <col min="15628" max="15631" width="6.7109375" customWidth="1"/>
    <col min="15632" max="15632" width="0" hidden="1" customWidth="1"/>
    <col min="15633" max="15633" width="1.7109375" customWidth="1"/>
    <col min="15634" max="15634" width="18.140625" bestFit="1" customWidth="1"/>
    <col min="15635" max="15635" width="7.85546875" bestFit="1" customWidth="1"/>
    <col min="15636" max="15639" width="6.7109375" customWidth="1"/>
    <col min="15640" max="15640" width="0" hidden="1" customWidth="1"/>
    <col min="15641" max="15641" width="1.7109375" customWidth="1"/>
    <col min="15642" max="15642" width="16.42578125" bestFit="1" customWidth="1"/>
    <col min="15643" max="15643" width="7.85546875" bestFit="1" customWidth="1"/>
    <col min="15644" max="15645" width="6.7109375" customWidth="1"/>
    <col min="15646" max="15646" width="1.7109375" customWidth="1"/>
    <col min="15647" max="15647" width="18" customWidth="1"/>
    <col min="15648" max="15648" width="5.28515625" customWidth="1"/>
    <col min="15649" max="15649" width="14.28515625" bestFit="1" customWidth="1"/>
    <col min="15650" max="15650" width="7.42578125" customWidth="1"/>
    <col min="15651" max="15653" width="6.7109375" customWidth="1"/>
    <col min="15654" max="15657" width="6.85546875" customWidth="1"/>
    <col min="15873" max="15873" width="1.7109375" customWidth="1"/>
    <col min="15874" max="15874" width="17" customWidth="1"/>
    <col min="15875" max="15875" width="7.140625" customWidth="1"/>
    <col min="15876" max="15879" width="6.7109375" customWidth="1"/>
    <col min="15880" max="15880" width="0" hidden="1" customWidth="1"/>
    <col min="15881" max="15881" width="1.7109375" customWidth="1"/>
    <col min="15882" max="15882" width="17.7109375" customWidth="1"/>
    <col min="15883" max="15883" width="7.85546875" bestFit="1" customWidth="1"/>
    <col min="15884" max="15887" width="6.7109375" customWidth="1"/>
    <col min="15888" max="15888" width="0" hidden="1" customWidth="1"/>
    <col min="15889" max="15889" width="1.7109375" customWidth="1"/>
    <col min="15890" max="15890" width="18.140625" bestFit="1" customWidth="1"/>
    <col min="15891" max="15891" width="7.85546875" bestFit="1" customWidth="1"/>
    <col min="15892" max="15895" width="6.7109375" customWidth="1"/>
    <col min="15896" max="15896" width="0" hidden="1" customWidth="1"/>
    <col min="15897" max="15897" width="1.7109375" customWidth="1"/>
    <col min="15898" max="15898" width="16.42578125" bestFit="1" customWidth="1"/>
    <col min="15899" max="15899" width="7.85546875" bestFit="1" customWidth="1"/>
    <col min="15900" max="15901" width="6.7109375" customWidth="1"/>
    <col min="15902" max="15902" width="1.7109375" customWidth="1"/>
    <col min="15903" max="15903" width="18" customWidth="1"/>
    <col min="15904" max="15904" width="5.28515625" customWidth="1"/>
    <col min="15905" max="15905" width="14.28515625" bestFit="1" customWidth="1"/>
    <col min="15906" max="15906" width="7.42578125" customWidth="1"/>
    <col min="15907" max="15909" width="6.7109375" customWidth="1"/>
    <col min="15910" max="15913" width="6.85546875" customWidth="1"/>
    <col min="16129" max="16129" width="1.7109375" customWidth="1"/>
    <col min="16130" max="16130" width="17" customWidth="1"/>
    <col min="16131" max="16131" width="7.140625" customWidth="1"/>
    <col min="16132" max="16135" width="6.7109375" customWidth="1"/>
    <col min="16136" max="16136" width="0" hidden="1" customWidth="1"/>
    <col min="16137" max="16137" width="1.7109375" customWidth="1"/>
    <col min="16138" max="16138" width="17.7109375" customWidth="1"/>
    <col min="16139" max="16139" width="7.85546875" bestFit="1" customWidth="1"/>
    <col min="16140" max="16143" width="6.7109375" customWidth="1"/>
    <col min="16144" max="16144" width="0" hidden="1" customWidth="1"/>
    <col min="16145" max="16145" width="1.7109375" customWidth="1"/>
    <col min="16146" max="16146" width="18.140625" bestFit="1" customWidth="1"/>
    <col min="16147" max="16147" width="7.85546875" bestFit="1" customWidth="1"/>
    <col min="16148" max="16151" width="6.7109375" customWidth="1"/>
    <col min="16152" max="16152" width="0" hidden="1" customWidth="1"/>
    <col min="16153" max="16153" width="1.7109375" customWidth="1"/>
    <col min="16154" max="16154" width="16.42578125" bestFit="1" customWidth="1"/>
    <col min="16155" max="16155" width="7.85546875" bestFit="1" customWidth="1"/>
    <col min="16156" max="16157" width="6.7109375" customWidth="1"/>
    <col min="16158" max="16158" width="1.7109375" customWidth="1"/>
    <col min="16159" max="16159" width="18" customWidth="1"/>
    <col min="16160" max="16160" width="5.28515625" customWidth="1"/>
    <col min="16161" max="16161" width="14.28515625" bestFit="1" customWidth="1"/>
    <col min="16162" max="16162" width="7.42578125" customWidth="1"/>
    <col min="16163" max="16165" width="6.7109375" customWidth="1"/>
    <col min="16166" max="16169" width="6.85546875" customWidth="1"/>
  </cols>
  <sheetData>
    <row r="1" spans="1:32" ht="12" customHeight="1">
      <c r="A1" s="21"/>
      <c r="B1" s="22" t="s">
        <v>122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3"/>
      <c r="AA1" s="23"/>
      <c r="AB1" s="23"/>
      <c r="AC1" s="23"/>
      <c r="AD1" s="23"/>
      <c r="AE1" s="23"/>
      <c r="AF1" s="21"/>
    </row>
    <row r="2" spans="1:32" ht="12" customHeight="1" thickBot="1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</row>
    <row r="3" spans="1:32" ht="12" customHeight="1" thickBot="1">
      <c r="A3" s="21"/>
      <c r="B3" s="24" t="s">
        <v>123</v>
      </c>
      <c r="C3" s="24"/>
      <c r="D3" s="24"/>
      <c r="E3" s="24"/>
      <c r="F3" s="25">
        <f>SUM(H17:H41)</f>
        <v>0</v>
      </c>
      <c r="G3" s="25"/>
      <c r="H3" s="26"/>
      <c r="I3" s="27"/>
      <c r="J3" s="28" t="s">
        <v>124</v>
      </c>
      <c r="K3" s="28"/>
      <c r="L3" s="28"/>
      <c r="M3" s="28"/>
      <c r="N3" s="29">
        <f>SUM(P17:P41)</f>
        <v>0</v>
      </c>
      <c r="O3" s="30"/>
      <c r="P3" s="31"/>
      <c r="Q3" s="27"/>
      <c r="R3" s="119" t="s">
        <v>3</v>
      </c>
      <c r="S3" s="32"/>
      <c r="T3" s="32"/>
      <c r="U3" s="32"/>
      <c r="V3" s="33">
        <f>SUM(X17:X28)</f>
        <v>0</v>
      </c>
      <c r="W3" s="33"/>
      <c r="X3" s="34"/>
      <c r="Y3" s="27"/>
      <c r="Z3" s="35" t="s">
        <v>9</v>
      </c>
      <c r="AA3" s="35"/>
      <c r="AB3" s="35"/>
      <c r="AC3" s="35"/>
      <c r="AD3" s="21"/>
      <c r="AE3" s="36" t="s">
        <v>125</v>
      </c>
      <c r="AF3" s="21"/>
    </row>
    <row r="4" spans="1:32" ht="12" customHeight="1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</row>
    <row r="5" spans="1:32" ht="12" customHeight="1">
      <c r="A5" s="21"/>
      <c r="B5" s="37" t="s">
        <v>8</v>
      </c>
      <c r="C5" s="37"/>
      <c r="D5" s="37"/>
      <c r="E5" s="37"/>
      <c r="F5" s="38">
        <f>F3/7.5/41.03/15</f>
        <v>0</v>
      </c>
      <c r="G5" s="38"/>
      <c r="H5" s="39"/>
      <c r="I5" s="39"/>
      <c r="J5" s="40" t="s">
        <v>8</v>
      </c>
      <c r="K5" s="40"/>
      <c r="L5" s="40"/>
      <c r="M5" s="40"/>
      <c r="N5" s="41">
        <f>N3/7.5/67.13/15</f>
        <v>0</v>
      </c>
      <c r="O5" s="41"/>
      <c r="P5" s="39"/>
      <c r="Q5" s="39"/>
      <c r="R5" s="42" t="s">
        <v>8</v>
      </c>
      <c r="S5" s="42"/>
      <c r="T5" s="42"/>
      <c r="U5" s="42"/>
      <c r="V5" s="43">
        <f>V3/7.5/29.15/15</f>
        <v>0</v>
      </c>
      <c r="W5" s="43"/>
      <c r="X5" s="39"/>
      <c r="Y5" s="39"/>
      <c r="Z5" s="44" t="s">
        <v>126</v>
      </c>
      <c r="AA5" s="44"/>
      <c r="AB5" s="44"/>
      <c r="AC5" s="44"/>
      <c r="AD5" s="21"/>
      <c r="AE5" s="45" t="s">
        <v>127</v>
      </c>
      <c r="AF5" s="21"/>
    </row>
    <row r="6" spans="1:32" ht="12" customHeight="1">
      <c r="A6" s="21"/>
      <c r="B6" s="46" t="s">
        <v>128</v>
      </c>
      <c r="C6" s="46" t="s">
        <v>129</v>
      </c>
      <c r="D6" s="46" t="s">
        <v>130</v>
      </c>
      <c r="E6" s="47" t="s">
        <v>131</v>
      </c>
      <c r="F6" s="48" t="s">
        <v>0</v>
      </c>
      <c r="G6" s="48"/>
      <c r="H6" s="39"/>
      <c r="I6" s="39"/>
      <c r="J6" s="49" t="s">
        <v>128</v>
      </c>
      <c r="K6" s="49" t="s">
        <v>129</v>
      </c>
      <c r="L6" s="49" t="s">
        <v>130</v>
      </c>
      <c r="M6" s="50" t="s">
        <v>131</v>
      </c>
      <c r="N6" s="51" t="s">
        <v>0</v>
      </c>
      <c r="O6" s="51"/>
      <c r="P6" s="39"/>
      <c r="Q6" s="39"/>
      <c r="R6" s="52" t="s">
        <v>128</v>
      </c>
      <c r="S6" s="52" t="s">
        <v>129</v>
      </c>
      <c r="T6" s="52" t="s">
        <v>130</v>
      </c>
      <c r="U6" s="53" t="s">
        <v>131</v>
      </c>
      <c r="V6" s="54" t="s">
        <v>0</v>
      </c>
      <c r="W6" s="54"/>
      <c r="X6" s="39"/>
      <c r="Y6" s="39"/>
      <c r="Z6" s="55" t="s">
        <v>128</v>
      </c>
      <c r="AA6" s="55" t="s">
        <v>129</v>
      </c>
      <c r="AB6" s="55" t="s">
        <v>130</v>
      </c>
      <c r="AC6" s="56" t="s">
        <v>131</v>
      </c>
      <c r="AD6" s="21"/>
      <c r="AE6" s="57"/>
      <c r="AF6" s="21"/>
    </row>
    <row r="7" spans="1:32" ht="12" customHeight="1">
      <c r="A7" s="21"/>
      <c r="B7" s="9"/>
      <c r="C7" s="58" t="str">
        <f t="shared" ref="C7:C13" si="0">IF(B7="","",VLOOKUP(B7,PREPM,3,FALSE))</f>
        <v/>
      </c>
      <c r="D7" s="58" t="str">
        <f t="shared" ref="D7:D13" si="1">IF(B7="","",VLOOKUP(B7,PREPM,12,FALSE)+E7)</f>
        <v/>
      </c>
      <c r="E7" s="59"/>
      <c r="F7" s="60"/>
      <c r="G7" s="60"/>
      <c r="H7" s="39"/>
      <c r="I7" s="39"/>
      <c r="J7" s="61"/>
      <c r="K7" s="58" t="str">
        <f t="shared" ref="K7:K13" si="2">IF(J7="","",VLOOKUP(J7,PREPM,3,FALSE))</f>
        <v/>
      </c>
      <c r="L7" s="58" t="str">
        <f t="shared" ref="L7:L13" si="3">IF(J7="","",VLOOKUP(J7,PREPM,12,FALSE)+M7)</f>
        <v/>
      </c>
      <c r="M7" s="59"/>
      <c r="N7" s="60"/>
      <c r="O7" s="60"/>
      <c r="P7" s="39"/>
      <c r="Q7" s="39"/>
      <c r="R7" s="61"/>
      <c r="S7" s="58" t="str">
        <f t="shared" ref="S7:S13" si="4">IF(R7="","",VLOOKUP(R7,PREPM,3,FALSE))</f>
        <v/>
      </c>
      <c r="T7" s="58" t="str">
        <f t="shared" ref="T7:T13" si="5">IF(R7="","",VLOOKUP(R7,PREPM,12,FALSE)+U7)</f>
        <v/>
      </c>
      <c r="U7" s="59"/>
      <c r="V7" s="62"/>
      <c r="W7" s="62"/>
      <c r="X7" s="39"/>
      <c r="Y7" s="39"/>
      <c r="Z7" s="61"/>
      <c r="AA7" s="58" t="str">
        <f>IF(Z7="","",VLOOKUP(Z7,PREPM,3,FALSE))</f>
        <v/>
      </c>
      <c r="AB7" s="58" t="str">
        <f>IF(Z7="","",7.5+AC7)</f>
        <v/>
      </c>
      <c r="AC7" s="59"/>
      <c r="AD7" s="21"/>
      <c r="AE7" s="61"/>
      <c r="AF7" s="21"/>
    </row>
    <row r="8" spans="1:32" ht="12" customHeight="1">
      <c r="A8" s="21"/>
      <c r="B8" s="9"/>
      <c r="C8" s="58" t="str">
        <f t="shared" si="0"/>
        <v/>
      </c>
      <c r="D8" s="58" t="str">
        <f t="shared" si="1"/>
        <v/>
      </c>
      <c r="E8" s="59"/>
      <c r="F8" s="60"/>
      <c r="G8" s="60"/>
      <c r="H8" s="39"/>
      <c r="I8" s="39"/>
      <c r="J8" s="61"/>
      <c r="K8" s="58" t="str">
        <f t="shared" si="2"/>
        <v/>
      </c>
      <c r="L8" s="58" t="str">
        <f t="shared" si="3"/>
        <v/>
      </c>
      <c r="M8" s="59"/>
      <c r="N8" s="60"/>
      <c r="O8" s="60"/>
      <c r="P8" s="39"/>
      <c r="Q8" s="39"/>
      <c r="R8" s="61"/>
      <c r="S8" s="58" t="str">
        <f t="shared" si="4"/>
        <v/>
      </c>
      <c r="T8" s="58" t="str">
        <f t="shared" si="5"/>
        <v/>
      </c>
      <c r="U8" s="59"/>
      <c r="V8" s="62"/>
      <c r="W8" s="62"/>
      <c r="X8" s="39"/>
      <c r="Y8" s="39"/>
      <c r="Z8" s="61"/>
      <c r="AA8" s="58" t="str">
        <f>IF(Z8="","",VLOOKUP(Z8,PREPM,3,FALSE))</f>
        <v/>
      </c>
      <c r="AB8" s="58" t="str">
        <f>IF(Z8="","",7.5+AC8)</f>
        <v/>
      </c>
      <c r="AC8" s="59"/>
      <c r="AD8" s="21"/>
      <c r="AE8" s="61"/>
      <c r="AF8" s="21"/>
    </row>
    <row r="9" spans="1:32" ht="12" customHeight="1">
      <c r="A9" s="21"/>
      <c r="B9" s="9"/>
      <c r="C9" s="58" t="str">
        <f t="shared" si="0"/>
        <v/>
      </c>
      <c r="D9" s="58" t="str">
        <f t="shared" si="1"/>
        <v/>
      </c>
      <c r="E9" s="59"/>
      <c r="F9" s="60"/>
      <c r="G9" s="60"/>
      <c r="H9" s="39"/>
      <c r="I9" s="39"/>
      <c r="J9" s="61"/>
      <c r="K9" s="58" t="str">
        <f t="shared" si="2"/>
        <v/>
      </c>
      <c r="L9" s="58" t="str">
        <f t="shared" si="3"/>
        <v/>
      </c>
      <c r="M9" s="59"/>
      <c r="N9" s="60"/>
      <c r="O9" s="60"/>
      <c r="P9" s="39"/>
      <c r="Q9" s="39"/>
      <c r="R9" s="61"/>
      <c r="S9" s="58" t="str">
        <f t="shared" si="4"/>
        <v/>
      </c>
      <c r="T9" s="58" t="str">
        <f t="shared" si="5"/>
        <v/>
      </c>
      <c r="U9" s="59"/>
      <c r="V9" s="62"/>
      <c r="W9" s="62"/>
      <c r="X9" s="39"/>
      <c r="Y9" s="39"/>
      <c r="Z9" s="63" t="s">
        <v>68</v>
      </c>
      <c r="AA9" s="63"/>
      <c r="AB9" s="63"/>
      <c r="AC9" s="63"/>
      <c r="AD9" s="21"/>
      <c r="AE9" s="61"/>
      <c r="AF9" s="21"/>
    </row>
    <row r="10" spans="1:32" ht="12" customHeight="1">
      <c r="A10" s="21"/>
      <c r="B10" s="9"/>
      <c r="C10" s="58" t="str">
        <f t="shared" si="0"/>
        <v/>
      </c>
      <c r="D10" s="58" t="str">
        <f t="shared" si="1"/>
        <v/>
      </c>
      <c r="E10" s="59"/>
      <c r="F10" s="60"/>
      <c r="G10" s="60"/>
      <c r="H10" s="39"/>
      <c r="I10" s="39"/>
      <c r="J10" s="61"/>
      <c r="K10" s="58" t="str">
        <f t="shared" si="2"/>
        <v/>
      </c>
      <c r="L10" s="58" t="str">
        <f t="shared" si="3"/>
        <v/>
      </c>
      <c r="M10" s="59"/>
      <c r="N10" s="60"/>
      <c r="O10" s="60"/>
      <c r="P10" s="64"/>
      <c r="Q10" s="39"/>
      <c r="R10" s="61"/>
      <c r="S10" s="58" t="str">
        <f t="shared" si="4"/>
        <v/>
      </c>
      <c r="T10" s="58" t="str">
        <f t="shared" si="5"/>
        <v/>
      </c>
      <c r="U10" s="59"/>
      <c r="V10" s="62"/>
      <c r="W10" s="62"/>
      <c r="X10" s="65"/>
      <c r="Y10" s="39"/>
      <c r="Z10" s="63" t="s">
        <v>128</v>
      </c>
      <c r="AA10" s="63" t="s">
        <v>129</v>
      </c>
      <c r="AB10" s="63" t="s">
        <v>130</v>
      </c>
      <c r="AC10" s="66" t="s">
        <v>131</v>
      </c>
      <c r="AD10" s="21"/>
      <c r="AE10" s="61"/>
      <c r="AF10" s="21"/>
    </row>
    <row r="11" spans="1:32" ht="12" customHeight="1">
      <c r="A11" s="21"/>
      <c r="B11" s="9"/>
      <c r="C11" s="58" t="str">
        <f t="shared" si="0"/>
        <v/>
      </c>
      <c r="D11" s="58" t="str">
        <f t="shared" si="1"/>
        <v/>
      </c>
      <c r="E11" s="59"/>
      <c r="F11" s="62"/>
      <c r="G11" s="62"/>
      <c r="H11" s="39"/>
      <c r="I11" s="39"/>
      <c r="J11" s="61"/>
      <c r="K11" s="58" t="str">
        <f t="shared" si="2"/>
        <v/>
      </c>
      <c r="L11" s="58" t="str">
        <f t="shared" si="3"/>
        <v/>
      </c>
      <c r="M11" s="59"/>
      <c r="N11" s="60"/>
      <c r="O11" s="60"/>
      <c r="P11" s="64"/>
      <c r="Q11" s="39"/>
      <c r="R11" s="61"/>
      <c r="S11" s="58" t="str">
        <f t="shared" si="4"/>
        <v/>
      </c>
      <c r="T11" s="58" t="str">
        <f t="shared" si="5"/>
        <v/>
      </c>
      <c r="U11" s="59"/>
      <c r="V11" s="62"/>
      <c r="W11" s="62"/>
      <c r="X11" s="65"/>
      <c r="Y11" s="39"/>
      <c r="Z11" s="61"/>
      <c r="AA11" s="58" t="str">
        <f t="shared" ref="AA11:AA16" si="6">IF(Z11="","",VLOOKUP(Z11,PREPM,3,FALSE))</f>
        <v/>
      </c>
      <c r="AB11" s="58" t="str">
        <f>IF(Z11="","",7.5+AC11)</f>
        <v/>
      </c>
      <c r="AC11" s="59"/>
      <c r="AD11" s="21"/>
      <c r="AE11" s="61"/>
      <c r="AF11" s="21"/>
    </row>
    <row r="12" spans="1:32" ht="12" customHeight="1">
      <c r="A12" s="21"/>
      <c r="B12" s="9"/>
      <c r="C12" s="58" t="str">
        <f t="shared" si="0"/>
        <v/>
      </c>
      <c r="D12" s="58" t="str">
        <f t="shared" si="1"/>
        <v/>
      </c>
      <c r="E12" s="59"/>
      <c r="F12" s="62"/>
      <c r="G12" s="62"/>
      <c r="H12" s="39"/>
      <c r="I12" s="39"/>
      <c r="J12" s="61"/>
      <c r="K12" s="58" t="str">
        <f t="shared" si="2"/>
        <v/>
      </c>
      <c r="L12" s="58" t="str">
        <f t="shared" si="3"/>
        <v/>
      </c>
      <c r="M12" s="59"/>
      <c r="N12" s="60"/>
      <c r="O12" s="60"/>
      <c r="P12" s="64"/>
      <c r="Q12" s="39"/>
      <c r="R12" s="61"/>
      <c r="S12" s="58" t="str">
        <f t="shared" si="4"/>
        <v/>
      </c>
      <c r="T12" s="58" t="str">
        <f t="shared" si="5"/>
        <v/>
      </c>
      <c r="U12" s="59"/>
      <c r="V12" s="62"/>
      <c r="W12" s="62"/>
      <c r="X12" s="65"/>
      <c r="Y12" s="39"/>
      <c r="Z12" s="61"/>
      <c r="AA12" s="58" t="str">
        <f t="shared" si="6"/>
        <v/>
      </c>
      <c r="AB12" s="58" t="str">
        <f t="shared" ref="AB12:AB16" si="7">IF(Z12="","",7.5+AC12)</f>
        <v/>
      </c>
      <c r="AC12" s="59"/>
      <c r="AD12" s="21"/>
      <c r="AE12" s="61"/>
      <c r="AF12" s="21"/>
    </row>
    <row r="13" spans="1:32" ht="12" customHeight="1">
      <c r="A13" s="21"/>
      <c r="B13" s="67"/>
      <c r="C13" s="58" t="str">
        <f t="shared" si="0"/>
        <v/>
      </c>
      <c r="D13" s="58" t="str">
        <f t="shared" si="1"/>
        <v/>
      </c>
      <c r="E13" s="59"/>
      <c r="F13" s="62"/>
      <c r="G13" s="62"/>
      <c r="H13" s="39"/>
      <c r="I13" s="39"/>
      <c r="J13" s="61"/>
      <c r="K13" s="58" t="str">
        <f t="shared" si="2"/>
        <v/>
      </c>
      <c r="L13" s="58" t="str">
        <f t="shared" si="3"/>
        <v/>
      </c>
      <c r="M13" s="59"/>
      <c r="N13" s="60"/>
      <c r="O13" s="60"/>
      <c r="P13" s="64"/>
      <c r="Q13" s="39"/>
      <c r="R13" s="67"/>
      <c r="S13" s="58" t="str">
        <f t="shared" si="4"/>
        <v/>
      </c>
      <c r="T13" s="58" t="str">
        <f t="shared" si="5"/>
        <v/>
      </c>
      <c r="U13" s="59"/>
      <c r="V13" s="62"/>
      <c r="W13" s="62"/>
      <c r="X13" s="65"/>
      <c r="Y13" s="39"/>
      <c r="Z13" s="61"/>
      <c r="AA13" s="58" t="str">
        <f t="shared" si="6"/>
        <v/>
      </c>
      <c r="AB13" s="58" t="str">
        <f t="shared" si="7"/>
        <v/>
      </c>
      <c r="AC13" s="59"/>
      <c r="AD13" s="21"/>
      <c r="AE13" s="61"/>
      <c r="AF13" s="21"/>
    </row>
    <row r="14" spans="1:32" ht="12" customHeight="1">
      <c r="A14" s="21"/>
      <c r="B14" s="65"/>
      <c r="C14" s="65"/>
      <c r="D14" s="65"/>
      <c r="E14" s="65"/>
      <c r="F14" s="65"/>
      <c r="G14" s="65"/>
      <c r="H14" s="65"/>
      <c r="I14" s="39"/>
      <c r="J14" s="64"/>
      <c r="K14" s="64"/>
      <c r="L14" s="64"/>
      <c r="M14" s="64"/>
      <c r="N14" s="64"/>
      <c r="O14" s="64"/>
      <c r="P14" s="64"/>
      <c r="Q14" s="39"/>
      <c r="R14" s="65"/>
      <c r="S14" s="65"/>
      <c r="T14" s="65"/>
      <c r="U14" s="65"/>
      <c r="V14" s="65"/>
      <c r="W14" s="65"/>
      <c r="X14" s="65"/>
      <c r="Y14" s="39"/>
      <c r="Z14" s="61"/>
      <c r="AA14" s="58" t="str">
        <f t="shared" si="6"/>
        <v/>
      </c>
      <c r="AB14" s="58" t="str">
        <f t="shared" si="7"/>
        <v/>
      </c>
      <c r="AC14" s="68"/>
      <c r="AD14" s="21"/>
      <c r="AE14" s="61"/>
      <c r="AF14" s="21"/>
    </row>
    <row r="15" spans="1:32" ht="12" customHeight="1">
      <c r="A15" s="21"/>
      <c r="B15" s="37" t="s">
        <v>7</v>
      </c>
      <c r="C15" s="37"/>
      <c r="D15" s="37"/>
      <c r="E15" s="37"/>
      <c r="F15" s="69">
        <f>SUM(D17:D41)/7.33</f>
        <v>0</v>
      </c>
      <c r="G15" s="69"/>
      <c r="H15" s="70"/>
      <c r="I15" s="39"/>
      <c r="J15" s="40" t="s">
        <v>7</v>
      </c>
      <c r="K15" s="40"/>
      <c r="L15" s="40"/>
      <c r="M15" s="40"/>
      <c r="N15" s="71">
        <f>SUM(L17:L41)/7.33</f>
        <v>0</v>
      </c>
      <c r="O15" s="71"/>
      <c r="P15" s="72"/>
      <c r="Q15" s="39"/>
      <c r="R15" s="42" t="s">
        <v>7</v>
      </c>
      <c r="S15" s="42"/>
      <c r="T15" s="42"/>
      <c r="U15" s="42"/>
      <c r="V15" s="73">
        <f>SUM(T17:T41)/7.33</f>
        <v>0</v>
      </c>
      <c r="W15" s="73"/>
      <c r="X15" s="74"/>
      <c r="Y15" s="39"/>
      <c r="Z15" s="61"/>
      <c r="AA15" s="58" t="str">
        <f t="shared" si="6"/>
        <v/>
      </c>
      <c r="AB15" s="58" t="str">
        <f t="shared" si="7"/>
        <v/>
      </c>
      <c r="AC15" s="68"/>
      <c r="AD15" s="21"/>
      <c r="AE15" s="61"/>
      <c r="AF15" s="21"/>
    </row>
    <row r="16" spans="1:32" ht="12" customHeight="1">
      <c r="A16" s="21"/>
      <c r="B16" s="46" t="s">
        <v>128</v>
      </c>
      <c r="C16" s="46" t="s">
        <v>129</v>
      </c>
      <c r="D16" s="46" t="s">
        <v>130</v>
      </c>
      <c r="E16" s="47" t="s">
        <v>131</v>
      </c>
      <c r="F16" s="37" t="s">
        <v>107</v>
      </c>
      <c r="G16" s="37"/>
      <c r="H16" s="70"/>
      <c r="I16" s="39"/>
      <c r="J16" s="49" t="s">
        <v>128</v>
      </c>
      <c r="K16" s="49" t="s">
        <v>129</v>
      </c>
      <c r="L16" s="49" t="s">
        <v>130</v>
      </c>
      <c r="M16" s="50" t="s">
        <v>131</v>
      </c>
      <c r="N16" s="40" t="s">
        <v>107</v>
      </c>
      <c r="O16" s="40"/>
      <c r="P16" s="72"/>
      <c r="Q16" s="39"/>
      <c r="R16" s="52" t="s">
        <v>128</v>
      </c>
      <c r="S16" s="52" t="s">
        <v>129</v>
      </c>
      <c r="T16" s="52" t="s">
        <v>130</v>
      </c>
      <c r="U16" s="53" t="s">
        <v>131</v>
      </c>
      <c r="V16" s="42" t="s">
        <v>107</v>
      </c>
      <c r="W16" s="42"/>
      <c r="X16" s="74"/>
      <c r="Y16" s="39"/>
      <c r="Z16" s="61"/>
      <c r="AA16" s="58" t="str">
        <f t="shared" si="6"/>
        <v/>
      </c>
      <c r="AB16" s="58" t="str">
        <f t="shared" si="7"/>
        <v/>
      </c>
      <c r="AC16" s="68"/>
      <c r="AD16" s="21"/>
      <c r="AE16" s="61"/>
      <c r="AF16" s="21"/>
    </row>
    <row r="17" spans="1:32" ht="12" customHeight="1">
      <c r="A17" s="75"/>
      <c r="B17" s="61"/>
      <c r="C17" s="58" t="str">
        <f t="shared" ref="C17:C41" si="8">IF(B17="","",VLOOKUP(B17,PREPM,3,FALSE))</f>
        <v/>
      </c>
      <c r="D17" s="58" t="str">
        <f t="shared" ref="D17:D41" si="9">IF(B17="","",VLOOKUP(B17,PREPM,11,FALSE)+E17)</f>
        <v/>
      </c>
      <c r="E17" s="59"/>
      <c r="F17" s="58" t="str">
        <f t="shared" ref="F17:F41" si="10">IF(B17="","",VLOOKUP(B17,PREPM,13,FALSE))</f>
        <v/>
      </c>
      <c r="G17" s="76"/>
      <c r="H17" s="77" t="str">
        <f>IF(B17="","",D17*(IF(G17="",F17,G17)))</f>
        <v/>
      </c>
      <c r="I17" s="39"/>
      <c r="J17" s="61"/>
      <c r="K17" s="58" t="str">
        <f t="shared" ref="K17:K41" si="11">IF(J17="","",VLOOKUP(J17,PREPM,3,FALSE))</f>
        <v/>
      </c>
      <c r="L17" s="58" t="str">
        <f t="shared" ref="L17:L41" si="12">IF(J17="","",VLOOKUP(J17,PREPM,11,FALSE)+M17)</f>
        <v/>
      </c>
      <c r="M17" s="59"/>
      <c r="N17" s="58" t="str">
        <f t="shared" ref="N17:N41" si="13">IF(J17="","",VLOOKUP(J17,PREPM,15,FALSE))</f>
        <v/>
      </c>
      <c r="O17" s="76"/>
      <c r="P17" s="77" t="str">
        <f>IF(J17="","",L17*(IF(O17="",N17,O17)))</f>
        <v/>
      </c>
      <c r="Q17" s="39"/>
      <c r="R17" s="61"/>
      <c r="S17" s="58" t="str">
        <f t="shared" ref="S17:S29" si="14">IF(R17="","",VLOOKUP(R17,PREPM,3,FALSE))</f>
        <v/>
      </c>
      <c r="T17" s="58" t="str">
        <f t="shared" ref="T17:T29" si="15">IF(R17="","",VLOOKUP(R17,PREPM,11,FALSE)+U17)</f>
        <v/>
      </c>
      <c r="U17" s="59"/>
      <c r="V17" s="58" t="str">
        <f t="shared" ref="V17:V29" si="16">IF(R17="","",VLOOKUP(R17,PREPM,14,FALSE))</f>
        <v/>
      </c>
      <c r="W17" s="76"/>
      <c r="X17" s="77" t="str">
        <f>IF(R17="","",T17*(IF(W17="",V17,W17)))</f>
        <v/>
      </c>
      <c r="Y17" s="39"/>
      <c r="Z17" s="44" t="s">
        <v>132</v>
      </c>
      <c r="AA17" s="44"/>
      <c r="AB17" s="44"/>
      <c r="AC17" s="44"/>
      <c r="AD17" s="21"/>
      <c r="AE17" s="61"/>
      <c r="AF17" s="21"/>
    </row>
    <row r="18" spans="1:32" ht="12" customHeight="1">
      <c r="A18" s="75"/>
      <c r="B18" s="61"/>
      <c r="C18" s="58" t="str">
        <f t="shared" si="8"/>
        <v/>
      </c>
      <c r="D18" s="58" t="str">
        <f t="shared" si="9"/>
        <v/>
      </c>
      <c r="E18" s="59"/>
      <c r="F18" s="58" t="str">
        <f t="shared" si="10"/>
        <v/>
      </c>
      <c r="G18" s="76"/>
      <c r="H18" s="77" t="str">
        <f t="shared" ref="H18:H41" si="17">IF(B18="","",D18*(IF(G18="",F18,G18)))</f>
        <v/>
      </c>
      <c r="I18" s="39"/>
      <c r="J18" s="61"/>
      <c r="K18" s="58" t="str">
        <f t="shared" si="11"/>
        <v/>
      </c>
      <c r="L18" s="58" t="str">
        <f t="shared" si="12"/>
        <v/>
      </c>
      <c r="M18" s="59"/>
      <c r="N18" s="58" t="str">
        <f t="shared" si="13"/>
        <v/>
      </c>
      <c r="O18" s="76"/>
      <c r="P18" s="77" t="str">
        <f t="shared" ref="P18:P41" si="18">IF(J18="","",L18*(IF(O18="",N18,O18)))</f>
        <v/>
      </c>
      <c r="Q18" s="39"/>
      <c r="R18" s="61"/>
      <c r="S18" s="58" t="str">
        <f t="shared" si="14"/>
        <v/>
      </c>
      <c r="T18" s="58" t="str">
        <f t="shared" si="15"/>
        <v/>
      </c>
      <c r="U18" s="59"/>
      <c r="V18" s="58" t="str">
        <f t="shared" si="16"/>
        <v/>
      </c>
      <c r="W18" s="76"/>
      <c r="X18" s="77" t="str">
        <f t="shared" ref="X18:X28" si="19">IF(R18="","",T18*(IF(W18="",V18,W18)))</f>
        <v/>
      </c>
      <c r="Y18" s="39"/>
      <c r="Z18" s="55" t="s">
        <v>128</v>
      </c>
      <c r="AA18" s="55" t="s">
        <v>129</v>
      </c>
      <c r="AB18" s="55" t="s">
        <v>130</v>
      </c>
      <c r="AC18" s="56" t="s">
        <v>131</v>
      </c>
      <c r="AD18" s="21"/>
      <c r="AE18" s="61"/>
      <c r="AF18" s="21"/>
    </row>
    <row r="19" spans="1:32" ht="12" customHeight="1">
      <c r="A19" s="75"/>
      <c r="B19" s="61"/>
      <c r="C19" s="58" t="str">
        <f t="shared" si="8"/>
        <v/>
      </c>
      <c r="D19" s="58" t="str">
        <f t="shared" si="9"/>
        <v/>
      </c>
      <c r="E19" s="59"/>
      <c r="F19" s="58" t="str">
        <f t="shared" si="10"/>
        <v/>
      </c>
      <c r="G19" s="76"/>
      <c r="H19" s="77" t="str">
        <f t="shared" si="17"/>
        <v/>
      </c>
      <c r="I19" s="39"/>
      <c r="J19" s="61"/>
      <c r="K19" s="58" t="str">
        <f t="shared" si="11"/>
        <v/>
      </c>
      <c r="L19" s="58" t="str">
        <f t="shared" si="12"/>
        <v/>
      </c>
      <c r="M19" s="59"/>
      <c r="N19" s="58" t="str">
        <f t="shared" si="13"/>
        <v/>
      </c>
      <c r="O19" s="76"/>
      <c r="P19" s="77" t="str">
        <f t="shared" si="18"/>
        <v/>
      </c>
      <c r="Q19" s="39"/>
      <c r="R19" s="61"/>
      <c r="S19" s="58" t="str">
        <f t="shared" si="14"/>
        <v/>
      </c>
      <c r="T19" s="58" t="str">
        <f t="shared" si="15"/>
        <v/>
      </c>
      <c r="U19" s="59"/>
      <c r="V19" s="58" t="str">
        <f t="shared" si="16"/>
        <v/>
      </c>
      <c r="W19" s="76"/>
      <c r="X19" s="77" t="str">
        <f t="shared" si="19"/>
        <v/>
      </c>
      <c r="Y19" s="39"/>
      <c r="Z19" s="61"/>
      <c r="AA19" s="58" t="str">
        <f>IF(Z19="","",VLOOKUP(Z19,$AG$5:$AK$101,3,FALSE))</f>
        <v/>
      </c>
      <c r="AB19" s="58" t="str">
        <f>IF(Z19="","",7.5+AC19)</f>
        <v/>
      </c>
      <c r="AC19" s="59"/>
      <c r="AD19" s="21"/>
      <c r="AE19" s="61"/>
      <c r="AF19" s="21"/>
    </row>
    <row r="20" spans="1:32" ht="12" customHeight="1">
      <c r="A20" s="75"/>
      <c r="B20" s="61"/>
      <c r="C20" s="58" t="str">
        <f t="shared" si="8"/>
        <v/>
      </c>
      <c r="D20" s="58" t="str">
        <f t="shared" si="9"/>
        <v/>
      </c>
      <c r="E20" s="59"/>
      <c r="F20" s="58" t="str">
        <f t="shared" si="10"/>
        <v/>
      </c>
      <c r="G20" s="76"/>
      <c r="H20" s="77" t="str">
        <f t="shared" si="17"/>
        <v/>
      </c>
      <c r="I20" s="39"/>
      <c r="J20" s="61"/>
      <c r="K20" s="58" t="str">
        <f t="shared" si="11"/>
        <v/>
      </c>
      <c r="L20" s="58" t="str">
        <f t="shared" si="12"/>
        <v/>
      </c>
      <c r="M20" s="59"/>
      <c r="N20" s="58" t="str">
        <f t="shared" si="13"/>
        <v/>
      </c>
      <c r="O20" s="76"/>
      <c r="P20" s="77" t="str">
        <f t="shared" si="18"/>
        <v/>
      </c>
      <c r="Q20" s="39"/>
      <c r="R20" s="61"/>
      <c r="S20" s="58" t="str">
        <f t="shared" si="14"/>
        <v/>
      </c>
      <c r="T20" s="58" t="str">
        <f t="shared" si="15"/>
        <v/>
      </c>
      <c r="U20" s="59"/>
      <c r="V20" s="58" t="str">
        <f t="shared" si="16"/>
        <v/>
      </c>
      <c r="W20" s="76"/>
      <c r="X20" s="77" t="str">
        <f t="shared" si="19"/>
        <v/>
      </c>
      <c r="Y20" s="39"/>
      <c r="Z20" s="61"/>
      <c r="AA20" s="58" t="str">
        <f>IF(Z20="","",VLOOKUP(Z20,$AG$5:$AK$101,3,FALSE))</f>
        <v/>
      </c>
      <c r="AB20" s="58" t="str">
        <f>IF(Z20="","",7.5+AC20)</f>
        <v/>
      </c>
      <c r="AC20" s="59"/>
      <c r="AD20" s="21"/>
      <c r="AE20" s="61"/>
      <c r="AF20" s="21"/>
    </row>
    <row r="21" spans="1:32" ht="12" customHeight="1">
      <c r="A21" s="75"/>
      <c r="B21" s="61"/>
      <c r="C21" s="58" t="str">
        <f t="shared" si="8"/>
        <v/>
      </c>
      <c r="D21" s="58" t="str">
        <f t="shared" si="9"/>
        <v/>
      </c>
      <c r="E21" s="59"/>
      <c r="F21" s="58" t="str">
        <f t="shared" si="10"/>
        <v/>
      </c>
      <c r="G21" s="76"/>
      <c r="H21" s="77" t="str">
        <f t="shared" si="17"/>
        <v/>
      </c>
      <c r="I21" s="39"/>
      <c r="J21" s="61"/>
      <c r="K21" s="58" t="str">
        <f t="shared" si="11"/>
        <v/>
      </c>
      <c r="L21" s="58" t="str">
        <f t="shared" si="12"/>
        <v/>
      </c>
      <c r="M21" s="59"/>
      <c r="N21" s="58" t="str">
        <f t="shared" si="13"/>
        <v/>
      </c>
      <c r="O21" s="76"/>
      <c r="P21" s="77" t="str">
        <f t="shared" si="18"/>
        <v/>
      </c>
      <c r="Q21" s="39"/>
      <c r="R21" s="61"/>
      <c r="S21" s="58" t="str">
        <f t="shared" si="14"/>
        <v/>
      </c>
      <c r="T21" s="58" t="str">
        <f t="shared" si="15"/>
        <v/>
      </c>
      <c r="U21" s="59"/>
      <c r="V21" s="58" t="str">
        <f t="shared" si="16"/>
        <v/>
      </c>
      <c r="W21" s="76"/>
      <c r="X21" s="77" t="str">
        <f t="shared" si="19"/>
        <v/>
      </c>
      <c r="Y21" s="39"/>
      <c r="Z21" s="44" t="s">
        <v>133</v>
      </c>
      <c r="AA21" s="44"/>
      <c r="AB21" s="44"/>
      <c r="AC21" s="44"/>
      <c r="AD21" s="21"/>
      <c r="AE21" s="61"/>
      <c r="AF21" s="21"/>
    </row>
    <row r="22" spans="1:32" ht="12" customHeight="1">
      <c r="A22" s="75"/>
      <c r="B22" s="61"/>
      <c r="C22" s="58" t="str">
        <f t="shared" si="8"/>
        <v/>
      </c>
      <c r="D22" s="58" t="str">
        <f t="shared" si="9"/>
        <v/>
      </c>
      <c r="E22" s="59"/>
      <c r="F22" s="58" t="str">
        <f t="shared" si="10"/>
        <v/>
      </c>
      <c r="G22" s="76"/>
      <c r="H22" s="77" t="str">
        <f t="shared" si="17"/>
        <v/>
      </c>
      <c r="I22" s="39"/>
      <c r="J22" s="61"/>
      <c r="K22" s="58" t="str">
        <f t="shared" si="11"/>
        <v/>
      </c>
      <c r="L22" s="58" t="str">
        <f t="shared" si="12"/>
        <v/>
      </c>
      <c r="M22" s="59"/>
      <c r="N22" s="58" t="str">
        <f t="shared" si="13"/>
        <v/>
      </c>
      <c r="O22" s="76"/>
      <c r="P22" s="77" t="str">
        <f t="shared" si="18"/>
        <v/>
      </c>
      <c r="Q22" s="39"/>
      <c r="R22" s="61"/>
      <c r="S22" s="58" t="str">
        <f t="shared" si="14"/>
        <v/>
      </c>
      <c r="T22" s="58" t="str">
        <f t="shared" si="15"/>
        <v/>
      </c>
      <c r="U22" s="59"/>
      <c r="V22" s="58" t="str">
        <f t="shared" si="16"/>
        <v/>
      </c>
      <c r="W22" s="76"/>
      <c r="X22" s="77" t="str">
        <f>IF(R22="","",T22*(IF(W22="",V22,W22)))</f>
        <v/>
      </c>
      <c r="Y22" s="39"/>
      <c r="Z22" s="55" t="s">
        <v>128</v>
      </c>
      <c r="AA22" s="55" t="s">
        <v>129</v>
      </c>
      <c r="AB22" s="55" t="s">
        <v>130</v>
      </c>
      <c r="AC22" s="56" t="s">
        <v>131</v>
      </c>
      <c r="AD22" s="21"/>
      <c r="AE22" s="61"/>
      <c r="AF22" s="21"/>
    </row>
    <row r="23" spans="1:32" ht="12" customHeight="1">
      <c r="A23" s="75"/>
      <c r="B23" s="61"/>
      <c r="C23" s="58" t="str">
        <f t="shared" si="8"/>
        <v/>
      </c>
      <c r="D23" s="58" t="str">
        <f t="shared" si="9"/>
        <v/>
      </c>
      <c r="E23" s="59"/>
      <c r="F23" s="58" t="str">
        <f t="shared" si="10"/>
        <v/>
      </c>
      <c r="G23" s="76"/>
      <c r="H23" s="77" t="str">
        <f t="shared" si="17"/>
        <v/>
      </c>
      <c r="I23" s="39"/>
      <c r="J23" s="61"/>
      <c r="K23" s="58" t="str">
        <f t="shared" si="11"/>
        <v/>
      </c>
      <c r="L23" s="58" t="str">
        <f t="shared" si="12"/>
        <v/>
      </c>
      <c r="M23" s="59"/>
      <c r="N23" s="58" t="str">
        <f t="shared" si="13"/>
        <v/>
      </c>
      <c r="O23" s="76"/>
      <c r="P23" s="77" t="str">
        <f t="shared" si="18"/>
        <v/>
      </c>
      <c r="Q23" s="39"/>
      <c r="R23" s="61"/>
      <c r="S23" s="58" t="str">
        <f t="shared" si="14"/>
        <v/>
      </c>
      <c r="T23" s="58" t="str">
        <f t="shared" si="15"/>
        <v/>
      </c>
      <c r="U23" s="59"/>
      <c r="V23" s="58" t="str">
        <f t="shared" si="16"/>
        <v/>
      </c>
      <c r="W23" s="76"/>
      <c r="X23" s="77" t="str">
        <f t="shared" si="19"/>
        <v/>
      </c>
      <c r="Y23" s="39"/>
      <c r="Z23" s="61"/>
      <c r="AA23" s="58" t="str">
        <f>IF(Z23="","",VLOOKUP(Z23,PREPM,3,FALSE))</f>
        <v/>
      </c>
      <c r="AB23" s="58" t="str">
        <f>IF(Z23="","",7.5+AC23)</f>
        <v/>
      </c>
      <c r="AC23" s="59"/>
      <c r="AD23" s="21"/>
      <c r="AE23" s="61"/>
      <c r="AF23" s="21"/>
    </row>
    <row r="24" spans="1:32" ht="12" customHeight="1">
      <c r="A24" s="61"/>
      <c r="B24" s="61"/>
      <c r="C24" s="58" t="str">
        <f t="shared" si="8"/>
        <v/>
      </c>
      <c r="D24" s="58" t="str">
        <f t="shared" si="9"/>
        <v/>
      </c>
      <c r="E24" s="59"/>
      <c r="F24" s="58" t="str">
        <f t="shared" si="10"/>
        <v/>
      </c>
      <c r="G24" s="76"/>
      <c r="H24" s="77" t="str">
        <f t="shared" si="17"/>
        <v/>
      </c>
      <c r="I24" s="39"/>
      <c r="J24" s="61"/>
      <c r="K24" s="58" t="str">
        <f t="shared" si="11"/>
        <v/>
      </c>
      <c r="L24" s="58" t="str">
        <f t="shared" si="12"/>
        <v/>
      </c>
      <c r="M24" s="59"/>
      <c r="N24" s="58" t="str">
        <f t="shared" si="13"/>
        <v/>
      </c>
      <c r="O24" s="76"/>
      <c r="P24" s="77" t="str">
        <f t="shared" si="18"/>
        <v/>
      </c>
      <c r="Q24" s="39"/>
      <c r="R24" s="61"/>
      <c r="S24" s="58" t="str">
        <f t="shared" si="14"/>
        <v/>
      </c>
      <c r="T24" s="58" t="str">
        <f t="shared" si="15"/>
        <v/>
      </c>
      <c r="U24" s="59"/>
      <c r="V24" s="58" t="str">
        <f t="shared" si="16"/>
        <v/>
      </c>
      <c r="W24" s="59"/>
      <c r="X24" s="77" t="str">
        <f t="shared" si="19"/>
        <v/>
      </c>
      <c r="Y24" s="39"/>
      <c r="Z24" s="61"/>
      <c r="AA24" s="58" t="str">
        <f>IF(Z24="","",VLOOKUP(Z24,PREPM,3,FALSE))</f>
        <v/>
      </c>
      <c r="AB24" s="58" t="str">
        <f>IF(Z24="","",7.5+AC24)</f>
        <v/>
      </c>
      <c r="AC24" s="59"/>
      <c r="AD24" s="21"/>
      <c r="AE24" s="61"/>
      <c r="AF24" s="21"/>
    </row>
    <row r="25" spans="1:32" ht="12" customHeight="1">
      <c r="A25" s="61"/>
      <c r="B25" s="61"/>
      <c r="C25" s="58" t="str">
        <f t="shared" si="8"/>
        <v/>
      </c>
      <c r="D25" s="58" t="str">
        <f t="shared" si="9"/>
        <v/>
      </c>
      <c r="E25" s="59"/>
      <c r="F25" s="58" t="str">
        <f t="shared" si="10"/>
        <v/>
      </c>
      <c r="G25" s="76"/>
      <c r="H25" s="77" t="str">
        <f t="shared" si="17"/>
        <v/>
      </c>
      <c r="I25" s="39"/>
      <c r="J25" s="61"/>
      <c r="K25" s="58" t="str">
        <f t="shared" si="11"/>
        <v/>
      </c>
      <c r="L25" s="58" t="str">
        <f t="shared" si="12"/>
        <v/>
      </c>
      <c r="M25" s="59"/>
      <c r="N25" s="58" t="str">
        <f t="shared" si="13"/>
        <v/>
      </c>
      <c r="O25" s="76"/>
      <c r="P25" s="77" t="str">
        <f t="shared" si="18"/>
        <v/>
      </c>
      <c r="Q25" s="39"/>
      <c r="R25" s="61"/>
      <c r="S25" s="58" t="str">
        <f t="shared" si="14"/>
        <v/>
      </c>
      <c r="T25" s="58" t="str">
        <f t="shared" si="15"/>
        <v/>
      </c>
      <c r="U25" s="59"/>
      <c r="V25" s="58" t="str">
        <f t="shared" si="16"/>
        <v/>
      </c>
      <c r="W25" s="76"/>
      <c r="X25" s="77" t="str">
        <f t="shared" si="19"/>
        <v/>
      </c>
      <c r="Y25" s="39"/>
      <c r="Z25" s="65"/>
      <c r="AA25" s="78"/>
      <c r="AB25" s="78"/>
      <c r="AC25" s="78"/>
      <c r="AD25" s="21"/>
      <c r="AE25" s="61"/>
      <c r="AF25" s="21"/>
    </row>
    <row r="26" spans="1:32" ht="12" customHeight="1">
      <c r="A26" s="75"/>
      <c r="B26" s="61"/>
      <c r="C26" s="58" t="str">
        <f t="shared" si="8"/>
        <v/>
      </c>
      <c r="D26" s="58" t="str">
        <f t="shared" si="9"/>
        <v/>
      </c>
      <c r="E26" s="59"/>
      <c r="F26" s="58" t="str">
        <f t="shared" si="10"/>
        <v/>
      </c>
      <c r="G26" s="76"/>
      <c r="H26" s="77" t="str">
        <f t="shared" si="17"/>
        <v/>
      </c>
      <c r="I26" s="39"/>
      <c r="J26" s="61"/>
      <c r="K26" s="58" t="str">
        <f t="shared" si="11"/>
        <v/>
      </c>
      <c r="L26" s="58" t="str">
        <f t="shared" si="12"/>
        <v/>
      </c>
      <c r="M26" s="59"/>
      <c r="N26" s="58" t="str">
        <f t="shared" si="13"/>
        <v/>
      </c>
      <c r="O26" s="76"/>
      <c r="P26" s="77" t="str">
        <f t="shared" si="18"/>
        <v/>
      </c>
      <c r="Q26" s="39"/>
      <c r="R26" s="61"/>
      <c r="S26" s="58" t="str">
        <f t="shared" si="14"/>
        <v/>
      </c>
      <c r="T26" s="58" t="str">
        <f t="shared" si="15"/>
        <v/>
      </c>
      <c r="U26" s="59"/>
      <c r="V26" s="58" t="str">
        <f t="shared" si="16"/>
        <v/>
      </c>
      <c r="W26" s="76"/>
      <c r="X26" s="77" t="str">
        <f t="shared" si="19"/>
        <v/>
      </c>
      <c r="Y26" s="39"/>
      <c r="Z26" s="44" t="s">
        <v>134</v>
      </c>
      <c r="AA26" s="44"/>
      <c r="AB26" s="44"/>
      <c r="AC26" s="44"/>
      <c r="AD26" s="21"/>
      <c r="AE26" s="61"/>
      <c r="AF26" s="21"/>
    </row>
    <row r="27" spans="1:32" ht="12" customHeight="1">
      <c r="A27" s="75"/>
      <c r="B27" s="61"/>
      <c r="C27" s="58" t="str">
        <f t="shared" si="8"/>
        <v/>
      </c>
      <c r="D27" s="58" t="str">
        <f t="shared" si="9"/>
        <v/>
      </c>
      <c r="E27" s="59"/>
      <c r="F27" s="58" t="str">
        <f t="shared" si="10"/>
        <v/>
      </c>
      <c r="G27" s="76"/>
      <c r="H27" s="77" t="str">
        <f t="shared" si="17"/>
        <v/>
      </c>
      <c r="I27" s="39"/>
      <c r="J27" s="61"/>
      <c r="K27" s="58" t="str">
        <f t="shared" si="11"/>
        <v/>
      </c>
      <c r="L27" s="58" t="str">
        <f t="shared" si="12"/>
        <v/>
      </c>
      <c r="M27" s="59"/>
      <c r="N27" s="58" t="str">
        <f t="shared" si="13"/>
        <v/>
      </c>
      <c r="O27" s="76"/>
      <c r="P27" s="77" t="str">
        <f t="shared" si="18"/>
        <v/>
      </c>
      <c r="Q27" s="39"/>
      <c r="R27" s="61"/>
      <c r="S27" s="58" t="str">
        <f t="shared" si="14"/>
        <v/>
      </c>
      <c r="T27" s="58" t="str">
        <f t="shared" si="15"/>
        <v/>
      </c>
      <c r="U27" s="59"/>
      <c r="V27" s="58" t="str">
        <f t="shared" si="16"/>
        <v/>
      </c>
      <c r="W27" s="76"/>
      <c r="X27" s="77" t="str">
        <f t="shared" si="19"/>
        <v/>
      </c>
      <c r="Y27" s="39"/>
      <c r="Z27" s="55" t="s">
        <v>128</v>
      </c>
      <c r="AA27" s="55" t="s">
        <v>129</v>
      </c>
      <c r="AB27" s="55" t="s">
        <v>130</v>
      </c>
      <c r="AC27" s="56" t="s">
        <v>131</v>
      </c>
      <c r="AD27" s="21"/>
      <c r="AE27" s="61"/>
      <c r="AF27" s="21"/>
    </row>
    <row r="28" spans="1:32" ht="12" customHeight="1">
      <c r="A28" s="21"/>
      <c r="B28" s="61"/>
      <c r="C28" s="58" t="str">
        <f t="shared" si="8"/>
        <v/>
      </c>
      <c r="D28" s="58" t="str">
        <f t="shared" si="9"/>
        <v/>
      </c>
      <c r="E28" s="59"/>
      <c r="F28" s="58" t="str">
        <f t="shared" si="10"/>
        <v/>
      </c>
      <c r="G28" s="76"/>
      <c r="H28" s="77" t="str">
        <f t="shared" si="17"/>
        <v/>
      </c>
      <c r="I28" s="39"/>
      <c r="J28" s="61"/>
      <c r="K28" s="58" t="str">
        <f t="shared" si="11"/>
        <v/>
      </c>
      <c r="L28" s="58" t="str">
        <f t="shared" si="12"/>
        <v/>
      </c>
      <c r="M28" s="59"/>
      <c r="N28" s="58" t="str">
        <f t="shared" si="13"/>
        <v/>
      </c>
      <c r="O28" s="76"/>
      <c r="P28" s="77" t="str">
        <f t="shared" si="18"/>
        <v/>
      </c>
      <c r="Q28" s="39"/>
      <c r="R28" s="61"/>
      <c r="S28" s="58" t="str">
        <f t="shared" si="14"/>
        <v/>
      </c>
      <c r="T28" s="58" t="str">
        <f t="shared" si="15"/>
        <v/>
      </c>
      <c r="U28" s="59"/>
      <c r="V28" s="58" t="str">
        <f t="shared" si="16"/>
        <v/>
      </c>
      <c r="W28" s="76"/>
      <c r="X28" s="77" t="str">
        <f t="shared" si="19"/>
        <v/>
      </c>
      <c r="Y28" s="39"/>
      <c r="Z28" s="61"/>
      <c r="AA28" s="58" t="str">
        <f>IF(Z28="","",VLOOKUP(Z28,$AG$5:$AK$101,3,FALSE))</f>
        <v/>
      </c>
      <c r="AB28" s="58" t="str">
        <f>IF(Z28="","",7.5+AC28)</f>
        <v/>
      </c>
      <c r="AC28" s="59"/>
      <c r="AD28" s="21"/>
      <c r="AE28" s="61"/>
      <c r="AF28" s="21"/>
    </row>
    <row r="29" spans="1:32" ht="12" customHeight="1">
      <c r="A29" s="21"/>
      <c r="B29" s="61"/>
      <c r="C29" s="58" t="str">
        <f t="shared" si="8"/>
        <v/>
      </c>
      <c r="D29" s="58" t="str">
        <f t="shared" si="9"/>
        <v/>
      </c>
      <c r="E29" s="59"/>
      <c r="F29" s="58" t="str">
        <f t="shared" si="10"/>
        <v/>
      </c>
      <c r="G29" s="76"/>
      <c r="H29" s="77" t="str">
        <f t="shared" si="17"/>
        <v/>
      </c>
      <c r="I29" s="39"/>
      <c r="J29" s="61"/>
      <c r="K29" s="58" t="str">
        <f t="shared" si="11"/>
        <v/>
      </c>
      <c r="L29" s="58" t="str">
        <f t="shared" si="12"/>
        <v/>
      </c>
      <c r="M29" s="59"/>
      <c r="N29" s="58" t="str">
        <f t="shared" si="13"/>
        <v/>
      </c>
      <c r="O29" s="76"/>
      <c r="P29" s="77" t="str">
        <f t="shared" si="18"/>
        <v/>
      </c>
      <c r="Q29" s="39"/>
      <c r="R29" s="61"/>
      <c r="S29" s="58" t="str">
        <f t="shared" si="14"/>
        <v/>
      </c>
      <c r="T29" s="58" t="str">
        <f t="shared" si="15"/>
        <v/>
      </c>
      <c r="U29" s="59"/>
      <c r="V29" s="58" t="str">
        <f t="shared" si="16"/>
        <v/>
      </c>
      <c r="W29" s="76"/>
      <c r="X29" s="39"/>
      <c r="Y29" s="39"/>
      <c r="Z29" s="61"/>
      <c r="AA29" s="58" t="str">
        <f t="shared" ref="AA29:AA30" si="20">IF(Z29="","",VLOOKUP(Z29,$AG$5:$AK$101,3,FALSE))</f>
        <v/>
      </c>
      <c r="AB29" s="58" t="str">
        <f t="shared" ref="AB29:AB30" si="21">IF(Z29="","",7.5+AC29)</f>
        <v/>
      </c>
      <c r="AC29" s="59"/>
      <c r="AD29" s="21"/>
      <c r="AE29" s="61"/>
      <c r="AF29" s="21"/>
    </row>
    <row r="30" spans="1:32" ht="12" customHeight="1">
      <c r="A30" s="39"/>
      <c r="B30" s="61"/>
      <c r="C30" s="58" t="str">
        <f t="shared" si="8"/>
        <v/>
      </c>
      <c r="D30" s="58" t="str">
        <f t="shared" si="9"/>
        <v/>
      </c>
      <c r="E30" s="59"/>
      <c r="F30" s="58" t="str">
        <f t="shared" si="10"/>
        <v/>
      </c>
      <c r="G30" s="76"/>
      <c r="H30" s="77" t="str">
        <f t="shared" si="17"/>
        <v/>
      </c>
      <c r="I30" s="39"/>
      <c r="J30" s="61"/>
      <c r="K30" s="58" t="str">
        <f t="shared" si="11"/>
        <v/>
      </c>
      <c r="L30" s="58" t="str">
        <f t="shared" si="12"/>
        <v/>
      </c>
      <c r="M30" s="59"/>
      <c r="N30" s="58" t="str">
        <f t="shared" si="13"/>
        <v/>
      </c>
      <c r="O30" s="76"/>
      <c r="P30" s="77" t="str">
        <f t="shared" si="18"/>
        <v/>
      </c>
      <c r="Q30" s="39"/>
      <c r="R30" s="39"/>
      <c r="S30" s="39"/>
      <c r="T30" s="39"/>
      <c r="U30" s="39"/>
      <c r="V30" s="39"/>
      <c r="W30" s="39"/>
      <c r="X30" s="39"/>
      <c r="Y30" s="39"/>
      <c r="Z30" s="61"/>
      <c r="AA30" s="58" t="str">
        <f t="shared" si="20"/>
        <v/>
      </c>
      <c r="AB30" s="58" t="str">
        <f t="shared" si="21"/>
        <v/>
      </c>
      <c r="AC30" s="59"/>
      <c r="AD30" s="21"/>
      <c r="AE30" s="61"/>
      <c r="AF30" s="21"/>
    </row>
    <row r="31" spans="1:32" ht="12" customHeight="1">
      <c r="A31" s="39"/>
      <c r="B31" s="61"/>
      <c r="C31" s="58" t="str">
        <f t="shared" si="8"/>
        <v/>
      </c>
      <c r="D31" s="58" t="str">
        <f t="shared" si="9"/>
        <v/>
      </c>
      <c r="E31" s="59"/>
      <c r="F31" s="58" t="str">
        <f t="shared" si="10"/>
        <v/>
      </c>
      <c r="G31" s="76"/>
      <c r="H31" s="77" t="str">
        <f t="shared" si="17"/>
        <v/>
      </c>
      <c r="I31" s="39"/>
      <c r="J31" s="61"/>
      <c r="K31" s="58" t="str">
        <f t="shared" si="11"/>
        <v/>
      </c>
      <c r="L31" s="58" t="str">
        <f t="shared" si="12"/>
        <v/>
      </c>
      <c r="M31" s="59"/>
      <c r="N31" s="58" t="str">
        <f t="shared" si="13"/>
        <v/>
      </c>
      <c r="O31" s="76"/>
      <c r="P31" s="77" t="str">
        <f t="shared" si="18"/>
        <v/>
      </c>
      <c r="Q31" s="39"/>
      <c r="R31" s="39"/>
      <c r="S31" s="39"/>
      <c r="T31" s="39"/>
      <c r="U31" s="39"/>
      <c r="V31" s="39"/>
      <c r="W31" s="39"/>
      <c r="X31" s="39"/>
      <c r="Y31" s="39"/>
      <c r="Z31" s="44" t="s">
        <v>95</v>
      </c>
      <c r="AA31" s="44"/>
      <c r="AB31" s="44"/>
      <c r="AC31" s="44"/>
      <c r="AD31" s="21"/>
      <c r="AE31" s="61"/>
      <c r="AF31" s="21"/>
    </row>
    <row r="32" spans="1:32" ht="12" customHeight="1">
      <c r="A32" s="39"/>
      <c r="B32" s="61"/>
      <c r="C32" s="58" t="str">
        <f t="shared" si="8"/>
        <v/>
      </c>
      <c r="D32" s="58" t="str">
        <f t="shared" si="9"/>
        <v/>
      </c>
      <c r="E32" s="59"/>
      <c r="F32" s="58" t="str">
        <f t="shared" si="10"/>
        <v/>
      </c>
      <c r="G32" s="76"/>
      <c r="H32" s="77" t="str">
        <f t="shared" si="17"/>
        <v/>
      </c>
      <c r="I32" s="39"/>
      <c r="J32" s="61"/>
      <c r="K32" s="58" t="str">
        <f t="shared" si="11"/>
        <v/>
      </c>
      <c r="L32" s="58" t="str">
        <f t="shared" si="12"/>
        <v/>
      </c>
      <c r="M32" s="59"/>
      <c r="N32" s="58" t="str">
        <f t="shared" si="13"/>
        <v/>
      </c>
      <c r="O32" s="76"/>
      <c r="P32" s="77" t="str">
        <f t="shared" si="18"/>
        <v/>
      </c>
      <c r="Q32" s="39"/>
      <c r="R32" s="79" t="s">
        <v>135</v>
      </c>
      <c r="S32" s="80">
        <f>S36+S37</f>
        <v>0</v>
      </c>
      <c r="T32" s="39"/>
      <c r="U32" s="39"/>
      <c r="V32" s="39"/>
      <c r="W32" s="39"/>
      <c r="X32" s="39"/>
      <c r="Y32" s="39"/>
      <c r="Z32" s="55" t="s">
        <v>128</v>
      </c>
      <c r="AA32" s="55" t="s">
        <v>129</v>
      </c>
      <c r="AB32" s="55" t="s">
        <v>130</v>
      </c>
      <c r="AC32" s="56" t="s">
        <v>131</v>
      </c>
      <c r="AD32" s="21"/>
      <c r="AE32" s="61"/>
      <c r="AF32" s="21"/>
    </row>
    <row r="33" spans="1:32" ht="12" customHeight="1">
      <c r="A33" s="39"/>
      <c r="B33" s="61"/>
      <c r="C33" s="58" t="str">
        <f t="shared" si="8"/>
        <v/>
      </c>
      <c r="D33" s="58" t="str">
        <f t="shared" si="9"/>
        <v/>
      </c>
      <c r="E33" s="59"/>
      <c r="F33" s="58" t="str">
        <f t="shared" si="10"/>
        <v/>
      </c>
      <c r="G33" s="76"/>
      <c r="H33" s="77" t="str">
        <f t="shared" si="17"/>
        <v/>
      </c>
      <c r="I33" s="39"/>
      <c r="J33" s="61"/>
      <c r="K33" s="58" t="str">
        <f t="shared" si="11"/>
        <v/>
      </c>
      <c r="L33" s="58" t="str">
        <f t="shared" si="12"/>
        <v/>
      </c>
      <c r="M33" s="59"/>
      <c r="N33" s="58" t="str">
        <f t="shared" si="13"/>
        <v/>
      </c>
      <c r="O33" s="76"/>
      <c r="P33" s="77" t="str">
        <f t="shared" si="18"/>
        <v/>
      </c>
      <c r="Q33" s="39"/>
      <c r="R33" s="79" t="s">
        <v>8</v>
      </c>
      <c r="S33" s="80">
        <f>COUNTA(B7:B13,J7:J13,R7:R13,Z11:Z16,B47:B48,J47:J48)</f>
        <v>0</v>
      </c>
      <c r="T33" s="39"/>
      <c r="U33" s="39"/>
      <c r="V33" s="39"/>
      <c r="W33" s="39"/>
      <c r="X33" s="39"/>
      <c r="Y33" s="39"/>
      <c r="Z33" s="81"/>
      <c r="AA33" s="58" t="str">
        <f>IF(Z33="","",VLOOKUP(Z33,PREPM,3,FALSE))</f>
        <v/>
      </c>
      <c r="AB33" s="58" t="str">
        <f>IF(Z33="","",7.5+AC33)</f>
        <v/>
      </c>
      <c r="AC33" s="59"/>
      <c r="AD33" s="21"/>
      <c r="AE33" s="61"/>
      <c r="AF33" s="21"/>
    </row>
    <row r="34" spans="1:32" ht="12" customHeight="1">
      <c r="A34" s="39"/>
      <c r="B34" s="61"/>
      <c r="C34" s="58" t="str">
        <f t="shared" si="8"/>
        <v/>
      </c>
      <c r="D34" s="58" t="str">
        <f t="shared" si="9"/>
        <v/>
      </c>
      <c r="E34" s="59"/>
      <c r="F34" s="58" t="str">
        <f t="shared" si="10"/>
        <v/>
      </c>
      <c r="G34" s="76"/>
      <c r="H34" s="77" t="str">
        <f t="shared" si="17"/>
        <v/>
      </c>
      <c r="I34" s="39"/>
      <c r="J34" s="61"/>
      <c r="K34" s="58" t="str">
        <f t="shared" si="11"/>
        <v/>
      </c>
      <c r="L34" s="58" t="str">
        <f t="shared" si="12"/>
        <v/>
      </c>
      <c r="M34" s="59"/>
      <c r="N34" s="58" t="str">
        <f t="shared" si="13"/>
        <v/>
      </c>
      <c r="O34" s="76"/>
      <c r="P34" s="77" t="str">
        <f t="shared" si="18"/>
        <v/>
      </c>
      <c r="Q34" s="39"/>
      <c r="R34" s="79" t="s">
        <v>7</v>
      </c>
      <c r="S34" s="80">
        <f>COUNTA(B17:B41,J17:J41,R17:R29,B52:B61,J52:J61)</f>
        <v>0</v>
      </c>
      <c r="T34" s="39"/>
      <c r="U34" s="39"/>
      <c r="V34" s="39"/>
      <c r="W34" s="39"/>
      <c r="X34" s="39"/>
      <c r="Y34" s="39"/>
      <c r="Z34" s="81"/>
      <c r="AA34" s="58" t="str">
        <f>IF(Z34="","",VLOOKUP(Z34,PREPM,3,FALSE))</f>
        <v/>
      </c>
      <c r="AB34" s="58" t="str">
        <f>IF(Z34="","",7.5+AC34)</f>
        <v/>
      </c>
      <c r="AC34" s="59"/>
      <c r="AD34" s="21"/>
      <c r="AE34" s="82" t="s">
        <v>136</v>
      </c>
      <c r="AF34" s="21"/>
    </row>
    <row r="35" spans="1:32" ht="12" customHeight="1">
      <c r="A35" s="39"/>
      <c r="B35" s="61"/>
      <c r="C35" s="58" t="str">
        <f t="shared" si="8"/>
        <v/>
      </c>
      <c r="D35" s="58" t="str">
        <f t="shared" si="9"/>
        <v/>
      </c>
      <c r="E35" s="59"/>
      <c r="F35" s="58" t="str">
        <f t="shared" si="10"/>
        <v/>
      </c>
      <c r="G35" s="76"/>
      <c r="H35" s="77" t="str">
        <f t="shared" si="17"/>
        <v/>
      </c>
      <c r="I35" s="39"/>
      <c r="J35" s="61"/>
      <c r="K35" s="58" t="str">
        <f t="shared" si="11"/>
        <v/>
      </c>
      <c r="L35" s="58" t="str">
        <f t="shared" si="12"/>
        <v/>
      </c>
      <c r="M35" s="59"/>
      <c r="N35" s="58" t="str">
        <f t="shared" si="13"/>
        <v/>
      </c>
      <c r="O35" s="76"/>
      <c r="P35" s="77" t="str">
        <f t="shared" si="18"/>
        <v/>
      </c>
      <c r="Q35" s="39"/>
      <c r="R35" s="79" t="s">
        <v>9</v>
      </c>
      <c r="S35" s="80">
        <f>COUNTA(Z7:Z8,Z16,Z19:Z20,Z23:Z24,Z28:Z30,Z33:Z34,Z38:Z39,Z43:Z48,Z51:Z62)</f>
        <v>0</v>
      </c>
      <c r="T35" s="39"/>
      <c r="U35" s="39"/>
      <c r="V35" s="39"/>
      <c r="W35" s="39"/>
      <c r="X35" s="39"/>
      <c r="Y35" s="39"/>
      <c r="Z35" s="39"/>
      <c r="AA35" s="21"/>
      <c r="AB35" s="21"/>
      <c r="AC35" s="21"/>
      <c r="AD35" s="21"/>
      <c r="AE35" s="83"/>
      <c r="AF35" s="21"/>
    </row>
    <row r="36" spans="1:32" ht="12" customHeight="1">
      <c r="A36" s="39"/>
      <c r="B36" s="61"/>
      <c r="C36" s="58" t="str">
        <f t="shared" si="8"/>
        <v/>
      </c>
      <c r="D36" s="58" t="str">
        <f t="shared" si="9"/>
        <v/>
      </c>
      <c r="E36" s="59"/>
      <c r="F36" s="58" t="str">
        <f t="shared" si="10"/>
        <v/>
      </c>
      <c r="G36" s="76"/>
      <c r="H36" s="77" t="str">
        <f t="shared" si="17"/>
        <v/>
      </c>
      <c r="I36" s="39"/>
      <c r="J36" s="61"/>
      <c r="K36" s="58" t="str">
        <f t="shared" si="11"/>
        <v/>
      </c>
      <c r="L36" s="58" t="str">
        <f t="shared" si="12"/>
        <v/>
      </c>
      <c r="M36" s="59"/>
      <c r="N36" s="58" t="str">
        <f t="shared" si="13"/>
        <v/>
      </c>
      <c r="O36" s="76"/>
      <c r="P36" s="77" t="str">
        <f t="shared" si="18"/>
        <v/>
      </c>
      <c r="Q36" s="39"/>
      <c r="R36" s="79" t="s">
        <v>137</v>
      </c>
      <c r="S36" s="80">
        <f>SUM(S33:S35)</f>
        <v>0</v>
      </c>
      <c r="T36" s="39"/>
      <c r="U36" s="39"/>
      <c r="V36" s="39"/>
      <c r="W36" s="39"/>
      <c r="X36" s="39"/>
      <c r="Y36" s="39"/>
      <c r="Z36" s="44" t="s">
        <v>138</v>
      </c>
      <c r="AA36" s="44"/>
      <c r="AB36" s="44"/>
      <c r="AC36" s="44"/>
      <c r="AD36" s="21"/>
      <c r="AE36" s="61"/>
      <c r="AF36" s="21"/>
    </row>
    <row r="37" spans="1:32" ht="12" customHeight="1">
      <c r="A37" s="39"/>
      <c r="B37" s="61"/>
      <c r="C37" s="58" t="str">
        <f t="shared" si="8"/>
        <v/>
      </c>
      <c r="D37" s="58" t="str">
        <f t="shared" si="9"/>
        <v/>
      </c>
      <c r="E37" s="59"/>
      <c r="F37" s="58" t="str">
        <f t="shared" si="10"/>
        <v/>
      </c>
      <c r="G37" s="76"/>
      <c r="H37" s="77" t="str">
        <f t="shared" si="17"/>
        <v/>
      </c>
      <c r="I37" s="39"/>
      <c r="J37" s="61"/>
      <c r="K37" s="58" t="str">
        <f t="shared" si="11"/>
        <v/>
      </c>
      <c r="L37" s="58" t="str">
        <f t="shared" si="12"/>
        <v/>
      </c>
      <c r="M37" s="59"/>
      <c r="N37" s="58" t="str">
        <f t="shared" si="13"/>
        <v/>
      </c>
      <c r="O37" s="76"/>
      <c r="P37" s="77" t="str">
        <f t="shared" si="18"/>
        <v/>
      </c>
      <c r="Q37" s="39"/>
      <c r="R37" s="79" t="s">
        <v>139</v>
      </c>
      <c r="S37" s="80">
        <f>COUNTA(AE7:AE33,AE36:AE61,R52:R61)</f>
        <v>0</v>
      </c>
      <c r="T37" s="39"/>
      <c r="U37" s="39"/>
      <c r="V37" s="39"/>
      <c r="W37" s="39"/>
      <c r="X37" s="39"/>
      <c r="Y37" s="39"/>
      <c r="Z37" s="55" t="s">
        <v>128</v>
      </c>
      <c r="AA37" s="55" t="s">
        <v>129</v>
      </c>
      <c r="AB37" s="55" t="s">
        <v>130</v>
      </c>
      <c r="AC37" s="56" t="s">
        <v>131</v>
      </c>
      <c r="AD37" s="21"/>
      <c r="AE37" s="61"/>
      <c r="AF37" s="21"/>
    </row>
    <row r="38" spans="1:32" ht="12" customHeight="1">
      <c r="A38" s="39"/>
      <c r="B38" s="61"/>
      <c r="C38" s="58" t="str">
        <f t="shared" si="8"/>
        <v/>
      </c>
      <c r="D38" s="58" t="str">
        <f t="shared" si="9"/>
        <v/>
      </c>
      <c r="E38" s="59"/>
      <c r="F38" s="58" t="str">
        <f t="shared" si="10"/>
        <v/>
      </c>
      <c r="G38" s="76"/>
      <c r="H38" s="77" t="str">
        <f t="shared" si="17"/>
        <v/>
      </c>
      <c r="I38" s="39"/>
      <c r="J38" s="61"/>
      <c r="K38" s="58" t="str">
        <f t="shared" si="11"/>
        <v/>
      </c>
      <c r="L38" s="58" t="str">
        <f t="shared" si="12"/>
        <v/>
      </c>
      <c r="M38" s="59"/>
      <c r="N38" s="58" t="str">
        <f t="shared" si="13"/>
        <v/>
      </c>
      <c r="O38" s="76"/>
      <c r="P38" s="77" t="str">
        <f t="shared" si="18"/>
        <v/>
      </c>
      <c r="Q38" s="39"/>
      <c r="R38" s="79"/>
      <c r="S38" s="80"/>
      <c r="T38" s="39"/>
      <c r="U38" s="39"/>
      <c r="V38" s="39"/>
      <c r="W38" s="39"/>
      <c r="X38" s="39"/>
      <c r="Y38" s="39"/>
      <c r="Z38" s="61"/>
      <c r="AA38" s="58" t="str">
        <f>IF(Z38="","",VLOOKUP(Z38,PREPM,3,FALSE))</f>
        <v/>
      </c>
      <c r="AB38" s="58" t="str">
        <f>IF(Z38="","",7.5+AC38)</f>
        <v/>
      </c>
      <c r="AC38" s="59"/>
      <c r="AD38" s="21"/>
      <c r="AE38" s="61"/>
      <c r="AF38" s="21"/>
    </row>
    <row r="39" spans="1:32" ht="12" customHeight="1">
      <c r="A39" s="39"/>
      <c r="B39" s="61"/>
      <c r="C39" s="58" t="str">
        <f t="shared" si="8"/>
        <v/>
      </c>
      <c r="D39" s="58" t="str">
        <f t="shared" si="9"/>
        <v/>
      </c>
      <c r="E39" s="59"/>
      <c r="F39" s="58" t="str">
        <f t="shared" si="10"/>
        <v/>
      </c>
      <c r="G39" s="76"/>
      <c r="H39" s="77" t="str">
        <f t="shared" si="17"/>
        <v/>
      </c>
      <c r="I39" s="39"/>
      <c r="J39" s="61"/>
      <c r="K39" s="58" t="str">
        <f t="shared" si="11"/>
        <v/>
      </c>
      <c r="L39" s="58" t="str">
        <f t="shared" si="12"/>
        <v/>
      </c>
      <c r="M39" s="59"/>
      <c r="N39" s="58" t="str">
        <f t="shared" si="13"/>
        <v/>
      </c>
      <c r="O39" s="76"/>
      <c r="P39" s="77" t="str">
        <f t="shared" si="18"/>
        <v/>
      </c>
      <c r="Q39" s="39"/>
      <c r="R39" s="79" t="s">
        <v>140</v>
      </c>
      <c r="S39" s="84" t="str">
        <f>IF(ISERROR(S34/(S33-COUNTA(Z11:Z16))),"",S34/(S33-COUNTA(Z11:Z16)))</f>
        <v/>
      </c>
      <c r="T39" s="85"/>
      <c r="U39" s="85"/>
      <c r="V39" s="85"/>
      <c r="W39" s="85"/>
      <c r="X39" s="85"/>
      <c r="Y39" s="39"/>
      <c r="Z39" s="61"/>
      <c r="AA39" s="58" t="str">
        <f>IF(Z39="","",VLOOKUP(Z39,PREPM,3,FALSE))</f>
        <v/>
      </c>
      <c r="AB39" s="58" t="str">
        <f>IF(Z39="","",7.5+AC39)</f>
        <v/>
      </c>
      <c r="AC39" s="59"/>
      <c r="AD39" s="21"/>
      <c r="AE39" s="61"/>
      <c r="AF39" s="21"/>
    </row>
    <row r="40" spans="1:32" ht="12" customHeight="1">
      <c r="A40" s="39"/>
      <c r="B40" s="61"/>
      <c r="C40" s="58" t="str">
        <f t="shared" si="8"/>
        <v/>
      </c>
      <c r="D40" s="58" t="str">
        <f t="shared" si="9"/>
        <v/>
      </c>
      <c r="E40" s="59"/>
      <c r="F40" s="58" t="str">
        <f t="shared" si="10"/>
        <v/>
      </c>
      <c r="G40" s="76"/>
      <c r="H40" s="77" t="str">
        <f t="shared" si="17"/>
        <v/>
      </c>
      <c r="I40" s="39"/>
      <c r="J40" s="61"/>
      <c r="K40" s="58" t="str">
        <f t="shared" si="11"/>
        <v/>
      </c>
      <c r="L40" s="58" t="str">
        <f t="shared" si="12"/>
        <v/>
      </c>
      <c r="M40" s="59"/>
      <c r="N40" s="58" t="str">
        <f t="shared" si="13"/>
        <v/>
      </c>
      <c r="O40" s="76"/>
      <c r="P40" s="77" t="str">
        <f t="shared" si="18"/>
        <v/>
      </c>
      <c r="Q40" s="39"/>
      <c r="R40" s="79" t="s">
        <v>141</v>
      </c>
      <c r="S40" s="86" t="str">
        <f>IF(ISERROR(S35/S36),"",S35/S36)</f>
        <v/>
      </c>
      <c r="T40" s="87"/>
      <c r="U40" s="87"/>
      <c r="V40" s="87"/>
      <c r="W40" s="87"/>
      <c r="X40" s="87"/>
      <c r="Y40" s="39"/>
      <c r="Z40" s="88"/>
      <c r="AA40" s="88"/>
      <c r="AB40" s="88"/>
      <c r="AC40" s="88"/>
      <c r="AD40" s="21"/>
      <c r="AE40" s="61"/>
      <c r="AF40" s="21"/>
    </row>
    <row r="41" spans="1:32" ht="12" customHeight="1">
      <c r="A41" s="39"/>
      <c r="B41" s="89"/>
      <c r="C41" s="58" t="str">
        <f t="shared" si="8"/>
        <v/>
      </c>
      <c r="D41" s="58" t="str">
        <f t="shared" si="9"/>
        <v/>
      </c>
      <c r="E41" s="59"/>
      <c r="F41" s="58" t="str">
        <f t="shared" si="10"/>
        <v/>
      </c>
      <c r="G41" s="76"/>
      <c r="H41" s="77" t="str">
        <f t="shared" si="17"/>
        <v/>
      </c>
      <c r="I41" s="39"/>
      <c r="J41" s="61"/>
      <c r="K41" s="58" t="str">
        <f t="shared" si="11"/>
        <v/>
      </c>
      <c r="L41" s="58" t="str">
        <f t="shared" si="12"/>
        <v/>
      </c>
      <c r="M41" s="59"/>
      <c r="N41" s="58" t="str">
        <f t="shared" si="13"/>
        <v/>
      </c>
      <c r="O41" s="76"/>
      <c r="P41" s="77" t="str">
        <f t="shared" si="18"/>
        <v/>
      </c>
      <c r="Q41" s="39"/>
      <c r="R41" s="79" t="s">
        <v>142</v>
      </c>
      <c r="S41" s="86" t="str">
        <f>IF(ISERROR(S37/S32),"",S37/S32)</f>
        <v/>
      </c>
      <c r="T41" s="87"/>
      <c r="U41" s="87"/>
      <c r="V41" s="87"/>
      <c r="W41" s="87"/>
      <c r="X41" s="87"/>
      <c r="Y41" s="39"/>
      <c r="Z41" s="44" t="s">
        <v>9</v>
      </c>
      <c r="AA41" s="44"/>
      <c r="AB41" s="44"/>
      <c r="AC41" s="44"/>
      <c r="AD41" s="21"/>
      <c r="AE41" s="61"/>
      <c r="AF41" s="21"/>
    </row>
    <row r="42" spans="1:32" ht="12" customHeight="1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27"/>
      <c r="R42" s="39"/>
      <c r="S42" s="39"/>
      <c r="T42" s="39"/>
      <c r="U42" s="39"/>
      <c r="V42" s="39"/>
      <c r="W42" s="39"/>
      <c r="X42" s="39"/>
      <c r="Y42" s="39"/>
      <c r="Z42" s="55" t="s">
        <v>128</v>
      </c>
      <c r="AA42" s="55" t="s">
        <v>129</v>
      </c>
      <c r="AB42" s="55" t="s">
        <v>130</v>
      </c>
      <c r="AC42" s="56" t="s">
        <v>131</v>
      </c>
      <c r="AD42" s="21"/>
      <c r="AE42" s="61"/>
      <c r="AF42" s="21"/>
    </row>
    <row r="43" spans="1:32" ht="12" customHeight="1">
      <c r="A43" s="90"/>
      <c r="B43" s="91" t="s">
        <v>143</v>
      </c>
      <c r="C43" s="91"/>
      <c r="D43" s="91"/>
      <c r="E43" s="91"/>
      <c r="F43" s="92">
        <f>SUM(H52:H61)</f>
        <v>0</v>
      </c>
      <c r="G43" s="92"/>
      <c r="H43" s="93"/>
      <c r="I43" s="39"/>
      <c r="J43" s="94" t="s">
        <v>144</v>
      </c>
      <c r="K43" s="94"/>
      <c r="L43" s="94"/>
      <c r="M43" s="94"/>
      <c r="N43" s="95">
        <f>SUM(P52:P61)</f>
        <v>0</v>
      </c>
      <c r="O43" s="95"/>
      <c r="P43" s="96"/>
      <c r="Q43" s="39"/>
      <c r="R43" s="39"/>
      <c r="S43" s="39"/>
      <c r="T43" s="39"/>
      <c r="U43" s="97"/>
      <c r="V43" s="97"/>
      <c r="W43" s="97"/>
      <c r="X43" s="39"/>
      <c r="Y43" s="98"/>
      <c r="Z43" s="61"/>
      <c r="AA43" s="58" t="str">
        <f t="shared" ref="AA43:AA48" si="22">IF(Z43="","",VLOOKUP(Z43,PREPM,3,FALSE))</f>
        <v/>
      </c>
      <c r="AB43" s="58" t="str">
        <f t="shared" ref="AB43:AB48" si="23">IF(Z43="","",7.5+AC43)</f>
        <v/>
      </c>
      <c r="AC43" s="59"/>
      <c r="AD43" s="90"/>
      <c r="AE43" s="61"/>
      <c r="AF43" s="21"/>
    </row>
    <row r="44" spans="1:32" ht="12" customHeight="1">
      <c r="A44" s="90"/>
      <c r="B44" s="21"/>
      <c r="C44" s="21"/>
      <c r="D44" s="21"/>
      <c r="E44" s="21"/>
      <c r="F44" s="21"/>
      <c r="G44" s="21"/>
      <c r="H44" s="21"/>
      <c r="I44" s="39"/>
      <c r="J44" s="65"/>
      <c r="K44" s="65"/>
      <c r="L44" s="65"/>
      <c r="M44" s="65"/>
      <c r="N44" s="65"/>
      <c r="O44" s="65"/>
      <c r="P44" s="65"/>
      <c r="Q44" s="39"/>
      <c r="R44" s="39"/>
      <c r="S44" s="39"/>
      <c r="T44" s="39"/>
      <c r="U44" s="97" t="s">
        <v>145</v>
      </c>
      <c r="V44" s="97"/>
      <c r="W44" s="97"/>
      <c r="X44" s="39"/>
      <c r="Y44" s="90"/>
      <c r="Z44" s="61"/>
      <c r="AA44" s="58" t="str">
        <f t="shared" si="22"/>
        <v/>
      </c>
      <c r="AB44" s="58" t="str">
        <f t="shared" si="23"/>
        <v/>
      </c>
      <c r="AC44" s="59"/>
      <c r="AD44" s="90"/>
      <c r="AE44" s="61"/>
      <c r="AF44" s="21"/>
    </row>
    <row r="45" spans="1:32" ht="12" customHeight="1">
      <c r="A45" s="90"/>
      <c r="B45" s="99" t="s">
        <v>8</v>
      </c>
      <c r="C45" s="100"/>
      <c r="D45" s="100"/>
      <c r="E45" s="101"/>
      <c r="F45" s="102">
        <f>F43/7.5/29.15/15</f>
        <v>0</v>
      </c>
      <c r="G45" s="102"/>
      <c r="H45" s="39"/>
      <c r="I45" s="90"/>
      <c r="J45" s="103" t="s">
        <v>8</v>
      </c>
      <c r="K45" s="103"/>
      <c r="L45" s="103"/>
      <c r="M45" s="103"/>
      <c r="N45" s="104">
        <f>N43/7.5/37.58/15</f>
        <v>0</v>
      </c>
      <c r="O45" s="104"/>
      <c r="P45" s="39"/>
      <c r="Q45" s="39"/>
      <c r="R45" s="39"/>
      <c r="S45" s="39"/>
      <c r="T45" s="39"/>
      <c r="U45" s="97"/>
      <c r="V45" s="97"/>
      <c r="W45" s="97"/>
      <c r="X45" s="39"/>
      <c r="Y45" s="39"/>
      <c r="Z45" s="61"/>
      <c r="AA45" s="58" t="str">
        <f t="shared" si="22"/>
        <v/>
      </c>
      <c r="AB45" s="58" t="str">
        <f t="shared" si="23"/>
        <v/>
      </c>
      <c r="AC45" s="59"/>
      <c r="AD45" s="90"/>
      <c r="AE45" s="61"/>
      <c r="AF45" s="21"/>
    </row>
    <row r="46" spans="1:32" ht="12" customHeight="1">
      <c r="A46" s="90"/>
      <c r="B46" s="105" t="s">
        <v>128</v>
      </c>
      <c r="C46" s="105" t="s">
        <v>129</v>
      </c>
      <c r="D46" s="105" t="s">
        <v>130</v>
      </c>
      <c r="E46" s="106" t="s">
        <v>131</v>
      </c>
      <c r="F46" s="107" t="s">
        <v>0</v>
      </c>
      <c r="G46" s="107"/>
      <c r="H46" s="39"/>
      <c r="I46" s="90"/>
      <c r="J46" s="63" t="s">
        <v>128</v>
      </c>
      <c r="K46" s="63" t="s">
        <v>129</v>
      </c>
      <c r="L46" s="63" t="s">
        <v>130</v>
      </c>
      <c r="M46" s="108" t="s">
        <v>131</v>
      </c>
      <c r="N46" s="109" t="s">
        <v>0</v>
      </c>
      <c r="O46" s="10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61"/>
      <c r="AA46" s="58" t="str">
        <f t="shared" si="22"/>
        <v/>
      </c>
      <c r="AB46" s="58" t="str">
        <f t="shared" si="23"/>
        <v/>
      </c>
      <c r="AC46" s="59"/>
      <c r="AD46" s="90"/>
      <c r="AE46" s="61"/>
      <c r="AF46" s="21"/>
    </row>
    <row r="47" spans="1:32" ht="12" customHeight="1">
      <c r="A47" s="90"/>
      <c r="B47" s="61"/>
      <c r="C47" s="58" t="str">
        <f>IF(B47="","",VLOOKUP(B47,PREPM,3,FALSE))</f>
        <v/>
      </c>
      <c r="D47" s="58" t="str">
        <f>IF(B47="","",VLOOKUP(B47,PREPM,12,FALSE)+E47)</f>
        <v/>
      </c>
      <c r="E47" s="59"/>
      <c r="F47" s="62"/>
      <c r="G47" s="62"/>
      <c r="H47" s="39"/>
      <c r="I47" s="90"/>
      <c r="J47" s="61"/>
      <c r="K47" s="58" t="str">
        <f>IF(J47="","",VLOOKUP(J47,PREPM,3,FALSE))</f>
        <v/>
      </c>
      <c r="L47" s="58" t="str">
        <f>IF(J47="","",VLOOKUP(J47,PREPM,12,FALSE)+M47)</f>
        <v/>
      </c>
      <c r="M47" s="59"/>
      <c r="N47" s="62"/>
      <c r="O47" s="62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61"/>
      <c r="AA47" s="58" t="str">
        <f t="shared" si="22"/>
        <v/>
      </c>
      <c r="AB47" s="58" t="str">
        <f t="shared" si="23"/>
        <v/>
      </c>
      <c r="AC47" s="59"/>
      <c r="AD47" s="90"/>
      <c r="AE47" s="61"/>
      <c r="AF47" s="21"/>
    </row>
    <row r="48" spans="1:32" ht="12" customHeight="1">
      <c r="A48" s="90"/>
      <c r="B48" s="61"/>
      <c r="C48" s="58" t="str">
        <f>IF(B48="","",VLOOKUP(B48,PREPM,3,FALSE))</f>
        <v/>
      </c>
      <c r="D48" s="58" t="str">
        <f>IF(B48="","",VLOOKUP(B48,PREPM,12,FALSE)+E48)</f>
        <v/>
      </c>
      <c r="E48" s="59"/>
      <c r="F48" s="62"/>
      <c r="G48" s="62"/>
      <c r="H48" s="39"/>
      <c r="I48" s="90"/>
      <c r="J48" s="61"/>
      <c r="K48" s="58" t="str">
        <f>IF(J48="","",VLOOKUP(J48,PREPM,3,FALSE))</f>
        <v/>
      </c>
      <c r="L48" s="58" t="str">
        <f>IF(J48="","",VLOOKUP(J48,PREPM,12,FALSE)+M48)</f>
        <v/>
      </c>
      <c r="M48" s="59"/>
      <c r="N48" s="62"/>
      <c r="O48" s="62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67"/>
      <c r="AA48" s="58" t="str">
        <f t="shared" si="22"/>
        <v/>
      </c>
      <c r="AB48" s="58" t="str">
        <f t="shared" si="23"/>
        <v/>
      </c>
      <c r="AC48" s="59"/>
      <c r="AD48" s="90"/>
      <c r="AE48" s="61"/>
      <c r="AF48" s="21"/>
    </row>
    <row r="49" spans="1:32" ht="12" customHeight="1">
      <c r="A49" s="90"/>
      <c r="B49" s="65"/>
      <c r="C49" s="65"/>
      <c r="D49" s="65"/>
      <c r="E49" s="65"/>
      <c r="F49" s="65"/>
      <c r="G49" s="65"/>
      <c r="H49" s="65"/>
      <c r="I49" s="90"/>
      <c r="J49" s="65"/>
      <c r="K49" s="65"/>
      <c r="L49" s="65"/>
      <c r="M49" s="65"/>
      <c r="N49" s="65"/>
      <c r="O49" s="65"/>
      <c r="P49" s="65"/>
      <c r="Q49" s="39"/>
      <c r="R49" s="39"/>
      <c r="S49" s="39"/>
      <c r="T49" s="39"/>
      <c r="U49" s="39"/>
      <c r="V49" s="39"/>
      <c r="W49" s="39"/>
      <c r="X49" s="39"/>
      <c r="Y49" s="39"/>
      <c r="Z49" s="44" t="s">
        <v>146</v>
      </c>
      <c r="AA49" s="44"/>
      <c r="AB49" s="44"/>
      <c r="AC49" s="44"/>
      <c r="AD49" s="90"/>
      <c r="AE49" s="61"/>
      <c r="AF49" s="21"/>
    </row>
    <row r="50" spans="1:32" ht="12" customHeight="1">
      <c r="A50" s="90"/>
      <c r="B50" s="110" t="s">
        <v>7</v>
      </c>
      <c r="C50" s="110"/>
      <c r="D50" s="110"/>
      <c r="E50" s="110"/>
      <c r="F50" s="111">
        <f>SUM(D52:D75)/7.33</f>
        <v>0</v>
      </c>
      <c r="G50" s="111"/>
      <c r="H50" s="112"/>
      <c r="I50" s="90"/>
      <c r="J50" s="103" t="s">
        <v>7</v>
      </c>
      <c r="K50" s="103"/>
      <c r="L50" s="103"/>
      <c r="M50" s="103"/>
      <c r="N50" s="113">
        <f>SUM(L52:L75)/7.33</f>
        <v>0</v>
      </c>
      <c r="O50" s="113"/>
      <c r="P50" s="114"/>
      <c r="Q50" s="39"/>
      <c r="R50" s="44" t="s">
        <v>147</v>
      </c>
      <c r="S50" s="44"/>
      <c r="T50" s="44"/>
      <c r="U50" s="44"/>
      <c r="V50" s="39"/>
      <c r="W50" s="39"/>
      <c r="X50" s="39"/>
      <c r="Y50" s="39"/>
      <c r="Z50" s="55" t="s">
        <v>128</v>
      </c>
      <c r="AA50" s="55" t="s">
        <v>129</v>
      </c>
      <c r="AB50" s="55" t="s">
        <v>130</v>
      </c>
      <c r="AC50" s="56" t="s">
        <v>131</v>
      </c>
      <c r="AD50" s="39"/>
      <c r="AE50" s="61"/>
      <c r="AF50" s="21"/>
    </row>
    <row r="51" spans="1:32" ht="12" customHeight="1">
      <c r="A51" s="90"/>
      <c r="B51" s="105" t="s">
        <v>128</v>
      </c>
      <c r="C51" s="105" t="s">
        <v>129</v>
      </c>
      <c r="D51" s="105" t="s">
        <v>130</v>
      </c>
      <c r="E51" s="106" t="s">
        <v>131</v>
      </c>
      <c r="F51" s="110" t="s">
        <v>107</v>
      </c>
      <c r="G51" s="110"/>
      <c r="H51" s="112"/>
      <c r="I51" s="90"/>
      <c r="J51" s="63" t="s">
        <v>128</v>
      </c>
      <c r="K51" s="63" t="s">
        <v>129</v>
      </c>
      <c r="L51" s="63" t="s">
        <v>130</v>
      </c>
      <c r="M51" s="108" t="s">
        <v>131</v>
      </c>
      <c r="N51" s="103" t="s">
        <v>107</v>
      </c>
      <c r="O51" s="103"/>
      <c r="P51" s="114"/>
      <c r="Q51" s="39"/>
      <c r="R51" s="55" t="s">
        <v>128</v>
      </c>
      <c r="S51" s="55" t="s">
        <v>129</v>
      </c>
      <c r="T51" s="55" t="s">
        <v>130</v>
      </c>
      <c r="U51" s="56" t="s">
        <v>131</v>
      </c>
      <c r="V51" s="39"/>
      <c r="W51" s="39"/>
      <c r="X51" s="39"/>
      <c r="Y51" s="39"/>
      <c r="Z51" s="61"/>
      <c r="AA51" s="58" t="str">
        <f t="shared" ref="AA51:AA61" si="24">IF(Z51="","",VLOOKUP(Z51,PREPM,3,FALSE))</f>
        <v/>
      </c>
      <c r="AB51" s="58" t="str">
        <f t="shared" ref="AB51:AB61" si="25">IF(Z51="","",7.5+AC51)</f>
        <v/>
      </c>
      <c r="AC51" s="59"/>
      <c r="AD51" s="39"/>
      <c r="AE51" s="61"/>
      <c r="AF51" s="21"/>
    </row>
    <row r="52" spans="1:32" ht="12" customHeight="1">
      <c r="A52" s="90"/>
      <c r="B52" s="61"/>
      <c r="C52" s="58" t="str">
        <f t="shared" ref="C52:C61" si="26">IF(B52="","",VLOOKUP(B52,PREPM,3,FALSE))</f>
        <v/>
      </c>
      <c r="D52" s="58" t="str">
        <f t="shared" ref="D52:D61" si="27">IF(B52="","",VLOOKUP(B52,PREPM,11,FALSE)+E52)</f>
        <v/>
      </c>
      <c r="E52" s="59"/>
      <c r="F52" s="58" t="str">
        <f t="shared" ref="F52:F61" si="28">IF(B52="","",VLOOKUP(B52,PREPM,17,FALSE))</f>
        <v/>
      </c>
      <c r="G52" s="76"/>
      <c r="H52" s="77" t="str">
        <f t="shared" ref="H52:H61" si="29">IF(B52="","",D52*(IF(G52="",F52,G52)))</f>
        <v/>
      </c>
      <c r="I52" s="90"/>
      <c r="J52" s="61"/>
      <c r="K52" s="58" t="str">
        <f t="shared" ref="K52:K61" si="30">IF(J52="","",VLOOKUP(J52,PREPM,3,FALSE))</f>
        <v/>
      </c>
      <c r="L52" s="58" t="str">
        <f t="shared" ref="L52:L61" si="31">IF(J52="","",VLOOKUP(J52,PREPM,11,FALSE)+M52)</f>
        <v/>
      </c>
      <c r="M52" s="59"/>
      <c r="N52" s="58" t="str">
        <f t="shared" ref="N52:N61" si="32">IF(J52="","",VLOOKUP(J52,PREPM,16,FALSE))</f>
        <v/>
      </c>
      <c r="O52" s="76"/>
      <c r="P52" s="77" t="str">
        <f>IF(J52="","",L52*(IF(O52="",N52,O52)))</f>
        <v/>
      </c>
      <c r="Q52" s="39"/>
      <c r="R52" s="61"/>
      <c r="S52" s="58" t="str">
        <f>IF(R52="","",VLOOKUP(R52,PREPM,3,FALSE))</f>
        <v/>
      </c>
      <c r="T52" s="58" t="str">
        <f t="shared" ref="T52:T59" si="33">IF(R52="","",7.5+U52)</f>
        <v/>
      </c>
      <c r="U52" s="59"/>
      <c r="V52" s="39"/>
      <c r="W52" s="39"/>
      <c r="X52" s="39"/>
      <c r="Y52" s="39"/>
      <c r="Z52" s="61"/>
      <c r="AA52" s="58" t="str">
        <f t="shared" si="24"/>
        <v/>
      </c>
      <c r="AB52" s="58" t="str">
        <f t="shared" si="25"/>
        <v/>
      </c>
      <c r="AC52" s="59"/>
      <c r="AD52" s="39"/>
      <c r="AE52" s="61"/>
      <c r="AF52" s="21"/>
    </row>
    <row r="53" spans="1:32" ht="12" customHeight="1">
      <c r="A53" s="90"/>
      <c r="B53" s="61"/>
      <c r="C53" s="58" t="str">
        <f t="shared" si="26"/>
        <v/>
      </c>
      <c r="D53" s="58" t="str">
        <f t="shared" si="27"/>
        <v/>
      </c>
      <c r="E53" s="59"/>
      <c r="F53" s="58" t="str">
        <f t="shared" si="28"/>
        <v/>
      </c>
      <c r="G53" s="76"/>
      <c r="H53" s="77" t="str">
        <f t="shared" si="29"/>
        <v/>
      </c>
      <c r="I53" s="90"/>
      <c r="J53" s="61"/>
      <c r="K53" s="58" t="str">
        <f t="shared" si="30"/>
        <v/>
      </c>
      <c r="L53" s="58" t="str">
        <f t="shared" si="31"/>
        <v/>
      </c>
      <c r="M53" s="59"/>
      <c r="N53" s="58" t="str">
        <f t="shared" si="32"/>
        <v/>
      </c>
      <c r="O53" s="76"/>
      <c r="P53" s="77" t="str">
        <f t="shared" ref="P53:P61" si="34">IF(J53="","",L53*(IF(O53="",N53,O53)))</f>
        <v/>
      </c>
      <c r="Q53" s="39"/>
      <c r="R53" s="61"/>
      <c r="S53" s="58" t="str">
        <f t="shared" ref="S53:S61" si="35">IF(R53="","",VLOOKUP(R53,PREPM,2,FALSE))</f>
        <v/>
      </c>
      <c r="T53" s="58" t="str">
        <f t="shared" si="33"/>
        <v/>
      </c>
      <c r="U53" s="59"/>
      <c r="V53" s="39"/>
      <c r="W53" s="39"/>
      <c r="X53" s="39"/>
      <c r="Y53" s="39"/>
      <c r="Z53" s="61"/>
      <c r="AA53" s="58" t="str">
        <f t="shared" si="24"/>
        <v/>
      </c>
      <c r="AB53" s="58" t="str">
        <f t="shared" si="25"/>
        <v/>
      </c>
      <c r="AC53" s="59"/>
      <c r="AD53" s="39"/>
      <c r="AE53" s="61"/>
      <c r="AF53" s="21"/>
    </row>
    <row r="54" spans="1:32" ht="12" customHeight="1">
      <c r="A54" s="90"/>
      <c r="B54" s="61"/>
      <c r="C54" s="58" t="str">
        <f t="shared" si="26"/>
        <v/>
      </c>
      <c r="D54" s="58" t="str">
        <f t="shared" si="27"/>
        <v/>
      </c>
      <c r="E54" s="59"/>
      <c r="F54" s="58" t="str">
        <f t="shared" si="28"/>
        <v/>
      </c>
      <c r="G54" s="76"/>
      <c r="H54" s="77" t="str">
        <f t="shared" si="29"/>
        <v/>
      </c>
      <c r="I54" s="90"/>
      <c r="J54" s="61"/>
      <c r="K54" s="58" t="str">
        <f t="shared" si="30"/>
        <v/>
      </c>
      <c r="L54" s="58" t="str">
        <f t="shared" si="31"/>
        <v/>
      </c>
      <c r="M54" s="59"/>
      <c r="N54" s="58" t="str">
        <f t="shared" si="32"/>
        <v/>
      </c>
      <c r="O54" s="76"/>
      <c r="P54" s="77" t="str">
        <f t="shared" si="34"/>
        <v/>
      </c>
      <c r="Q54" s="39"/>
      <c r="R54" s="61"/>
      <c r="S54" s="58" t="str">
        <f t="shared" si="35"/>
        <v/>
      </c>
      <c r="T54" s="58" t="str">
        <f t="shared" si="33"/>
        <v/>
      </c>
      <c r="U54" s="59"/>
      <c r="V54" s="39"/>
      <c r="W54" s="39"/>
      <c r="X54" s="39"/>
      <c r="Y54" s="39"/>
      <c r="Z54" s="61"/>
      <c r="AA54" s="58" t="str">
        <f t="shared" si="24"/>
        <v/>
      </c>
      <c r="AB54" s="58" t="str">
        <f t="shared" si="25"/>
        <v/>
      </c>
      <c r="AC54" s="62"/>
      <c r="AD54" s="39"/>
      <c r="AE54" s="61"/>
      <c r="AF54" s="21"/>
    </row>
    <row r="55" spans="1:32" ht="12" customHeight="1">
      <c r="A55" s="90"/>
      <c r="B55" s="61"/>
      <c r="C55" s="58" t="str">
        <f t="shared" si="26"/>
        <v/>
      </c>
      <c r="D55" s="58" t="str">
        <f t="shared" si="27"/>
        <v/>
      </c>
      <c r="E55" s="59"/>
      <c r="F55" s="58" t="str">
        <f t="shared" si="28"/>
        <v/>
      </c>
      <c r="G55" s="76"/>
      <c r="H55" s="77" t="str">
        <f t="shared" si="29"/>
        <v/>
      </c>
      <c r="I55" s="90"/>
      <c r="J55" s="61"/>
      <c r="K55" s="58" t="str">
        <f t="shared" si="30"/>
        <v/>
      </c>
      <c r="L55" s="58" t="str">
        <f t="shared" si="31"/>
        <v/>
      </c>
      <c r="M55" s="59"/>
      <c r="N55" s="58" t="str">
        <f t="shared" si="32"/>
        <v/>
      </c>
      <c r="O55" s="76"/>
      <c r="P55" s="77" t="str">
        <f t="shared" si="34"/>
        <v/>
      </c>
      <c r="Q55" s="39"/>
      <c r="R55" s="61"/>
      <c r="S55" s="58" t="str">
        <f t="shared" si="35"/>
        <v/>
      </c>
      <c r="T55" s="58" t="str">
        <f t="shared" si="33"/>
        <v/>
      </c>
      <c r="U55" s="62"/>
      <c r="V55" s="39"/>
      <c r="W55" s="39"/>
      <c r="X55" s="39"/>
      <c r="Y55" s="39"/>
      <c r="Z55" s="61"/>
      <c r="AA55" s="58" t="str">
        <f t="shared" si="24"/>
        <v/>
      </c>
      <c r="AB55" s="58" t="str">
        <f t="shared" si="25"/>
        <v/>
      </c>
      <c r="AC55" s="62"/>
      <c r="AD55" s="39"/>
      <c r="AE55" s="61"/>
      <c r="AF55" s="21"/>
    </row>
    <row r="56" spans="1:32" ht="12" customHeight="1">
      <c r="A56" s="90"/>
      <c r="B56" s="67"/>
      <c r="C56" s="58" t="str">
        <f t="shared" si="26"/>
        <v/>
      </c>
      <c r="D56" s="58" t="str">
        <f t="shared" si="27"/>
        <v/>
      </c>
      <c r="E56" s="59"/>
      <c r="F56" s="58" t="str">
        <f t="shared" si="28"/>
        <v/>
      </c>
      <c r="G56" s="76"/>
      <c r="H56" s="77" t="str">
        <f t="shared" si="29"/>
        <v/>
      </c>
      <c r="I56" s="90"/>
      <c r="J56" s="61"/>
      <c r="K56" s="58" t="str">
        <f t="shared" si="30"/>
        <v/>
      </c>
      <c r="L56" s="58" t="str">
        <f t="shared" si="31"/>
        <v/>
      </c>
      <c r="M56" s="59"/>
      <c r="N56" s="58" t="str">
        <f t="shared" si="32"/>
        <v/>
      </c>
      <c r="O56" s="76"/>
      <c r="P56" s="77" t="str">
        <f t="shared" si="34"/>
        <v/>
      </c>
      <c r="Q56" s="39"/>
      <c r="R56" s="61"/>
      <c r="S56" s="58" t="str">
        <f t="shared" si="35"/>
        <v/>
      </c>
      <c r="T56" s="58" t="str">
        <f t="shared" si="33"/>
        <v/>
      </c>
      <c r="U56" s="62"/>
      <c r="V56" s="39"/>
      <c r="W56" s="39"/>
      <c r="X56" s="39"/>
      <c r="Y56" s="39"/>
      <c r="Z56" s="61"/>
      <c r="AA56" s="58" t="str">
        <f t="shared" si="24"/>
        <v/>
      </c>
      <c r="AB56" s="58" t="str">
        <f t="shared" si="25"/>
        <v/>
      </c>
      <c r="AC56" s="62"/>
      <c r="AD56" s="39"/>
      <c r="AE56" s="61"/>
      <c r="AF56" s="21"/>
    </row>
    <row r="57" spans="1:32" ht="12" customHeight="1">
      <c r="A57" s="90"/>
      <c r="B57" s="61"/>
      <c r="C57" s="58" t="str">
        <f t="shared" si="26"/>
        <v/>
      </c>
      <c r="D57" s="58" t="str">
        <f t="shared" si="27"/>
        <v/>
      </c>
      <c r="E57" s="59"/>
      <c r="F57" s="58" t="str">
        <f t="shared" si="28"/>
        <v/>
      </c>
      <c r="G57" s="76"/>
      <c r="H57" s="77" t="str">
        <f t="shared" si="29"/>
        <v/>
      </c>
      <c r="I57" s="90"/>
      <c r="J57" s="61"/>
      <c r="K57" s="58" t="str">
        <f t="shared" si="30"/>
        <v/>
      </c>
      <c r="L57" s="58" t="str">
        <f t="shared" si="31"/>
        <v/>
      </c>
      <c r="M57" s="59"/>
      <c r="N57" s="58" t="str">
        <f t="shared" si="32"/>
        <v/>
      </c>
      <c r="O57" s="76"/>
      <c r="P57" s="77" t="str">
        <f t="shared" si="34"/>
        <v/>
      </c>
      <c r="Q57" s="39"/>
      <c r="R57" s="61"/>
      <c r="S57" s="58" t="str">
        <f t="shared" si="35"/>
        <v/>
      </c>
      <c r="T57" s="58" t="str">
        <f t="shared" si="33"/>
        <v/>
      </c>
      <c r="U57" s="62"/>
      <c r="V57" s="39"/>
      <c r="W57" s="39"/>
      <c r="X57" s="39"/>
      <c r="Y57" s="39"/>
      <c r="Z57" s="61"/>
      <c r="AA57" s="58" t="str">
        <f t="shared" si="24"/>
        <v/>
      </c>
      <c r="AB57" s="58" t="str">
        <f t="shared" si="25"/>
        <v/>
      </c>
      <c r="AC57" s="62"/>
      <c r="AD57" s="39"/>
      <c r="AE57" s="61"/>
      <c r="AF57" s="21"/>
    </row>
    <row r="58" spans="1:32" ht="12" customHeight="1">
      <c r="A58" s="90"/>
      <c r="B58" s="61"/>
      <c r="C58" s="58" t="str">
        <f t="shared" si="26"/>
        <v/>
      </c>
      <c r="D58" s="58" t="str">
        <f t="shared" si="27"/>
        <v/>
      </c>
      <c r="E58" s="59"/>
      <c r="F58" s="58" t="str">
        <f t="shared" si="28"/>
        <v/>
      </c>
      <c r="G58" s="76"/>
      <c r="H58" s="77" t="str">
        <f t="shared" si="29"/>
        <v/>
      </c>
      <c r="I58" s="90"/>
      <c r="J58" s="61"/>
      <c r="K58" s="58" t="str">
        <f t="shared" si="30"/>
        <v/>
      </c>
      <c r="L58" s="58" t="str">
        <f t="shared" si="31"/>
        <v/>
      </c>
      <c r="M58" s="59"/>
      <c r="N58" s="58" t="str">
        <f t="shared" si="32"/>
        <v/>
      </c>
      <c r="O58" s="76"/>
      <c r="P58" s="77" t="str">
        <f t="shared" si="34"/>
        <v/>
      </c>
      <c r="Q58" s="39"/>
      <c r="R58" s="61"/>
      <c r="S58" s="58" t="str">
        <f t="shared" si="35"/>
        <v/>
      </c>
      <c r="T58" s="58" t="str">
        <f t="shared" si="33"/>
        <v/>
      </c>
      <c r="U58" s="62"/>
      <c r="V58" s="39"/>
      <c r="W58" s="39"/>
      <c r="X58" s="39"/>
      <c r="Y58" s="39"/>
      <c r="Z58" s="61"/>
      <c r="AA58" s="58" t="str">
        <f t="shared" si="24"/>
        <v/>
      </c>
      <c r="AB58" s="58" t="str">
        <f t="shared" si="25"/>
        <v/>
      </c>
      <c r="AC58" s="62"/>
      <c r="AD58" s="39"/>
      <c r="AE58" s="61"/>
      <c r="AF58" s="21"/>
    </row>
    <row r="59" spans="1:32" ht="12" customHeight="1">
      <c r="A59" s="90"/>
      <c r="B59" s="61"/>
      <c r="C59" s="58" t="str">
        <f t="shared" si="26"/>
        <v/>
      </c>
      <c r="D59" s="58" t="str">
        <f t="shared" si="27"/>
        <v/>
      </c>
      <c r="E59" s="59"/>
      <c r="F59" s="58" t="str">
        <f t="shared" si="28"/>
        <v/>
      </c>
      <c r="G59" s="76"/>
      <c r="H59" s="77" t="str">
        <f t="shared" si="29"/>
        <v/>
      </c>
      <c r="I59" s="90"/>
      <c r="J59" s="61"/>
      <c r="K59" s="58" t="str">
        <f t="shared" si="30"/>
        <v/>
      </c>
      <c r="L59" s="58" t="str">
        <f t="shared" si="31"/>
        <v/>
      </c>
      <c r="M59" s="59"/>
      <c r="N59" s="58" t="str">
        <f t="shared" si="32"/>
        <v/>
      </c>
      <c r="O59" s="76"/>
      <c r="P59" s="77" t="str">
        <f t="shared" si="34"/>
        <v/>
      </c>
      <c r="Q59" s="39"/>
      <c r="R59" s="81"/>
      <c r="S59" s="58" t="str">
        <f t="shared" si="35"/>
        <v/>
      </c>
      <c r="T59" s="58" t="str">
        <f t="shared" si="33"/>
        <v/>
      </c>
      <c r="U59" s="62"/>
      <c r="V59" s="39"/>
      <c r="W59" s="39"/>
      <c r="X59" s="39"/>
      <c r="Y59" s="39"/>
      <c r="Z59" s="61"/>
      <c r="AA59" s="58" t="str">
        <f t="shared" si="24"/>
        <v/>
      </c>
      <c r="AB59" s="58" t="str">
        <f t="shared" si="25"/>
        <v/>
      </c>
      <c r="AC59" s="62"/>
      <c r="AD59" s="39"/>
      <c r="AE59" s="61"/>
      <c r="AF59" s="21"/>
    </row>
    <row r="60" spans="1:32" ht="12" customHeight="1">
      <c r="A60" s="90"/>
      <c r="B60" s="61"/>
      <c r="C60" s="58" t="str">
        <f t="shared" si="26"/>
        <v/>
      </c>
      <c r="D60" s="58" t="str">
        <f t="shared" si="27"/>
        <v/>
      </c>
      <c r="E60" s="59"/>
      <c r="F60" s="58" t="str">
        <f t="shared" si="28"/>
        <v/>
      </c>
      <c r="G60" s="76"/>
      <c r="H60" s="77" t="str">
        <f t="shared" si="29"/>
        <v/>
      </c>
      <c r="I60" s="90"/>
      <c r="J60" s="61"/>
      <c r="K60" s="58" t="str">
        <f t="shared" si="30"/>
        <v/>
      </c>
      <c r="L60" s="58" t="str">
        <f t="shared" si="31"/>
        <v/>
      </c>
      <c r="M60" s="59"/>
      <c r="N60" s="58" t="str">
        <f t="shared" si="32"/>
        <v/>
      </c>
      <c r="O60" s="76"/>
      <c r="P60" s="77" t="str">
        <f t="shared" si="34"/>
        <v/>
      </c>
      <c r="Q60" s="39"/>
      <c r="R60" s="81"/>
      <c r="S60" s="58" t="str">
        <f t="shared" si="35"/>
        <v/>
      </c>
      <c r="T60" s="58" t="str">
        <f>IF(R60="","",7.5+U60)</f>
        <v/>
      </c>
      <c r="U60" s="62"/>
      <c r="V60" s="39"/>
      <c r="W60" s="39"/>
      <c r="X60" s="39"/>
      <c r="Y60" s="39"/>
      <c r="Z60" s="61"/>
      <c r="AA60" s="58" t="str">
        <f t="shared" si="24"/>
        <v/>
      </c>
      <c r="AB60" s="58" t="str">
        <f t="shared" si="25"/>
        <v/>
      </c>
      <c r="AC60" s="62"/>
      <c r="AD60" s="39"/>
      <c r="AE60" s="61"/>
      <c r="AF60" s="21"/>
    </row>
    <row r="61" spans="1:32" ht="12" customHeight="1">
      <c r="A61" s="90"/>
      <c r="B61" s="67"/>
      <c r="C61" s="58" t="str">
        <f t="shared" si="26"/>
        <v/>
      </c>
      <c r="D61" s="58" t="str">
        <f t="shared" si="27"/>
        <v/>
      </c>
      <c r="E61" s="59"/>
      <c r="F61" s="58" t="str">
        <f t="shared" si="28"/>
        <v/>
      </c>
      <c r="G61" s="76"/>
      <c r="H61" s="77" t="str">
        <f t="shared" si="29"/>
        <v/>
      </c>
      <c r="I61" s="90"/>
      <c r="J61" s="61"/>
      <c r="K61" s="58" t="str">
        <f t="shared" si="30"/>
        <v/>
      </c>
      <c r="L61" s="58" t="str">
        <f t="shared" si="31"/>
        <v/>
      </c>
      <c r="M61" s="59"/>
      <c r="N61" s="58" t="str">
        <f t="shared" si="32"/>
        <v/>
      </c>
      <c r="O61" s="76"/>
      <c r="P61" s="77" t="str">
        <f t="shared" si="34"/>
        <v/>
      </c>
      <c r="Q61" s="39"/>
      <c r="R61" s="81"/>
      <c r="S61" s="58" t="str">
        <f t="shared" si="35"/>
        <v/>
      </c>
      <c r="T61" s="58" t="str">
        <f>IF(R61="","",7.5+U61)</f>
        <v/>
      </c>
      <c r="U61" s="62"/>
      <c r="V61" s="39"/>
      <c r="W61" s="39"/>
      <c r="X61" s="39"/>
      <c r="Y61" s="39"/>
      <c r="Z61" s="61"/>
      <c r="AA61" s="58" t="str">
        <f t="shared" si="24"/>
        <v/>
      </c>
      <c r="AB61" s="58" t="str">
        <f t="shared" si="25"/>
        <v/>
      </c>
      <c r="AC61" s="62"/>
      <c r="AD61" s="39"/>
      <c r="AE61" s="61"/>
      <c r="AF61" s="21"/>
    </row>
    <row r="62" spans="1:32" ht="12" customHeight="1">
      <c r="A62" s="27"/>
      <c r="B62" s="90"/>
      <c r="C62" s="90"/>
      <c r="D62" s="90"/>
      <c r="E62" s="90"/>
      <c r="F62" s="90"/>
      <c r="G62" s="90"/>
      <c r="H62" s="90"/>
      <c r="I62" s="90"/>
      <c r="J62" s="90"/>
      <c r="K62" s="90"/>
      <c r="L62" s="90"/>
      <c r="M62" s="90"/>
      <c r="N62" s="90"/>
      <c r="O62" s="90"/>
      <c r="P62" s="90"/>
      <c r="Q62" s="39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</row>
    <row r="63" spans="1:32" ht="12" customHeight="1">
      <c r="B63" s="116"/>
      <c r="C63" s="116"/>
      <c r="D63" s="116"/>
      <c r="E63" s="116"/>
      <c r="F63" s="116"/>
      <c r="G63" s="116"/>
      <c r="H63" s="116"/>
      <c r="I63" s="116"/>
      <c r="J63" s="116"/>
      <c r="K63" s="116"/>
      <c r="L63" s="116"/>
      <c r="M63" s="116"/>
      <c r="N63" s="116"/>
      <c r="O63" s="116"/>
      <c r="P63" s="116"/>
      <c r="Q63" s="116"/>
      <c r="W63" s="116"/>
      <c r="X63" s="116"/>
      <c r="Z63" s="116"/>
      <c r="AA63" s="116"/>
      <c r="AB63" s="116"/>
      <c r="AC63" s="116"/>
      <c r="AD63" s="116"/>
      <c r="AE63" s="116"/>
      <c r="AF63" s="117"/>
    </row>
    <row r="64" spans="1:32" ht="12" customHeight="1">
      <c r="Z64" s="116"/>
      <c r="AA64" s="116"/>
      <c r="AB64" s="116"/>
      <c r="AC64" s="116"/>
      <c r="AD64" s="116"/>
      <c r="AE64" s="116"/>
      <c r="AF64" s="117"/>
    </row>
    <row r="65" spans="26:32" ht="12" customHeight="1">
      <c r="Z65" s="116"/>
      <c r="AA65" s="116"/>
      <c r="AB65" s="116"/>
      <c r="AC65" s="116"/>
      <c r="AD65" s="116"/>
      <c r="AE65" s="116"/>
      <c r="AF65" s="117"/>
    </row>
    <row r="66" spans="26:32" ht="12" customHeight="1">
      <c r="Z66" s="116"/>
      <c r="AA66" s="116"/>
      <c r="AB66" s="116"/>
      <c r="AC66" s="116"/>
      <c r="AD66" s="116"/>
      <c r="AE66" s="116"/>
      <c r="AF66" s="117"/>
    </row>
    <row r="67" spans="26:32" ht="12" customHeight="1">
      <c r="Z67" s="116"/>
      <c r="AA67" s="116"/>
      <c r="AB67" s="116"/>
      <c r="AC67" s="116"/>
      <c r="AD67" s="116"/>
      <c r="AE67" s="116"/>
      <c r="AF67" s="117"/>
    </row>
    <row r="68" spans="26:32" ht="12" customHeight="1">
      <c r="Z68" s="116"/>
      <c r="AA68" s="116"/>
      <c r="AB68" s="116"/>
      <c r="AC68" s="116"/>
      <c r="AD68" s="116"/>
      <c r="AE68" s="116"/>
      <c r="AF68" s="117"/>
    </row>
    <row r="69" spans="26:32" ht="12" customHeight="1">
      <c r="Z69" s="116"/>
      <c r="AA69" s="116"/>
      <c r="AB69" s="116"/>
      <c r="AC69" s="116"/>
      <c r="AD69" s="116"/>
      <c r="AE69" s="116"/>
      <c r="AF69" s="117"/>
    </row>
    <row r="70" spans="26:32" ht="12" customHeight="1">
      <c r="AF70" s="117"/>
    </row>
    <row r="71" spans="26:32" ht="12" customHeight="1">
      <c r="AF71" s="117"/>
    </row>
    <row r="72" spans="26:32" ht="12" customHeight="1">
      <c r="AF72" s="117"/>
    </row>
    <row r="73" spans="26:32" ht="12" customHeight="1">
      <c r="AF73" s="117"/>
    </row>
    <row r="74" spans="26:32" ht="12" customHeight="1">
      <c r="AF74" s="117"/>
    </row>
    <row r="75" spans="26:32" ht="12" customHeight="1">
      <c r="AF75" s="117"/>
    </row>
    <row r="76" spans="26:32" ht="12" customHeight="1">
      <c r="AF76" s="117"/>
    </row>
    <row r="77" spans="26:32" ht="12" customHeight="1">
      <c r="AF77" s="117"/>
    </row>
    <row r="78" spans="26:32" ht="12" customHeight="1">
      <c r="AF78" s="117"/>
    </row>
    <row r="79" spans="26:32" ht="12" customHeight="1">
      <c r="AF79" s="117"/>
    </row>
    <row r="80" spans="26:32" ht="12" customHeight="1">
      <c r="AF80" s="117"/>
    </row>
    <row r="81" spans="32:32" ht="12" customHeight="1">
      <c r="AF81" s="117"/>
    </row>
    <row r="82" spans="32:32" ht="12" customHeight="1">
      <c r="AF82" s="117"/>
    </row>
    <row r="83" spans="32:32" ht="12" customHeight="1">
      <c r="AF83" s="117"/>
    </row>
    <row r="84" spans="32:32" ht="12" customHeight="1">
      <c r="AF84" s="117"/>
    </row>
    <row r="85" spans="32:32" ht="12" customHeight="1">
      <c r="AF85" s="117"/>
    </row>
    <row r="86" spans="32:32" ht="12" customHeight="1">
      <c r="AF86" s="117"/>
    </row>
    <row r="87" spans="32:32" ht="12" customHeight="1">
      <c r="AF87" s="117"/>
    </row>
    <row r="88" spans="32:32" ht="12" customHeight="1">
      <c r="AF88" s="117"/>
    </row>
    <row r="89" spans="32:32" ht="12" customHeight="1">
      <c r="AF89" s="117"/>
    </row>
    <row r="90" spans="32:32" ht="12" customHeight="1">
      <c r="AF90" s="117"/>
    </row>
    <row r="91" spans="32:32" ht="12" customHeight="1">
      <c r="AF91" s="117"/>
    </row>
    <row r="92" spans="32:32" ht="12" customHeight="1">
      <c r="AF92" s="117"/>
    </row>
    <row r="93" spans="32:32" ht="12" customHeight="1">
      <c r="AF93" s="117"/>
    </row>
    <row r="94" spans="32:32" ht="12" customHeight="1">
      <c r="AF94" s="117"/>
    </row>
    <row r="95" spans="32:32" ht="12" customHeight="1">
      <c r="AF95" s="117"/>
    </row>
    <row r="96" spans="32:32" ht="12" customHeight="1">
      <c r="AF96" s="117"/>
    </row>
    <row r="97" spans="32:32" ht="12" customHeight="1">
      <c r="AF97" s="117"/>
    </row>
    <row r="98" spans="32:32" ht="12" customHeight="1">
      <c r="AF98" s="117"/>
    </row>
    <row r="99" spans="32:32" ht="12" customHeight="1">
      <c r="AF99" s="117"/>
    </row>
    <row r="100" spans="32:32" ht="12" customHeight="1">
      <c r="AF100" s="117"/>
    </row>
    <row r="101" spans="32:32" ht="12" customHeight="1">
      <c r="AF101" s="117"/>
    </row>
    <row r="102" spans="32:32" ht="12" customHeight="1">
      <c r="AF102" s="117"/>
    </row>
    <row r="103" spans="32:32" ht="12" customHeight="1">
      <c r="AF103" s="117"/>
    </row>
    <row r="104" spans="32:32" ht="12" customHeight="1">
      <c r="AF104" s="117"/>
    </row>
    <row r="105" spans="32:32" ht="12" customHeight="1">
      <c r="AF105" s="117"/>
    </row>
    <row r="106" spans="32:32" ht="12" customHeight="1">
      <c r="AF106" s="117"/>
    </row>
    <row r="107" spans="32:32" ht="12" customHeight="1">
      <c r="AF107" s="117"/>
    </row>
    <row r="108" spans="32:32" ht="12" customHeight="1">
      <c r="AF108" s="117"/>
    </row>
    <row r="109" spans="32:32" ht="12" customHeight="1">
      <c r="AF109" s="117"/>
    </row>
    <row r="110" spans="32:32" ht="12" customHeight="1">
      <c r="AF110" s="117"/>
    </row>
    <row r="111" spans="32:32" ht="12" customHeight="1">
      <c r="AF111" s="117"/>
    </row>
    <row r="112" spans="32:32" ht="12" customHeight="1">
      <c r="AF112" s="117"/>
    </row>
    <row r="113" spans="32:32" ht="12" customHeight="1">
      <c r="AF113" s="117"/>
    </row>
    <row r="114" spans="32:32" ht="12" customHeight="1">
      <c r="AF114" s="117"/>
    </row>
    <row r="115" spans="32:32" ht="12" customHeight="1">
      <c r="AF115" s="117"/>
    </row>
    <row r="116" spans="32:32" ht="12" customHeight="1">
      <c r="AF116" s="117"/>
    </row>
    <row r="117" spans="32:32" ht="12" customHeight="1">
      <c r="AF117" s="117"/>
    </row>
    <row r="118" spans="32:32" ht="12" customHeight="1">
      <c r="AF118" s="117"/>
    </row>
    <row r="119" spans="32:32" ht="12" customHeight="1">
      <c r="AF119" s="117"/>
    </row>
    <row r="120" spans="32:32" ht="12" customHeight="1">
      <c r="AF120" s="117"/>
    </row>
    <row r="121" spans="32:32" ht="12" customHeight="1">
      <c r="AF121" s="117"/>
    </row>
    <row r="122" spans="32:32" ht="12" customHeight="1">
      <c r="AF122" s="117"/>
    </row>
    <row r="123" spans="32:32" ht="12" customHeight="1">
      <c r="AF123" s="117"/>
    </row>
    <row r="124" spans="32:32" ht="12" customHeight="1">
      <c r="AF124" s="117"/>
    </row>
    <row r="125" spans="32:32" ht="12" customHeight="1">
      <c r="AF125" s="117"/>
    </row>
    <row r="126" spans="32:32" ht="12" customHeight="1">
      <c r="AF126" s="117"/>
    </row>
    <row r="127" spans="32:32" ht="12" customHeight="1">
      <c r="AF127" s="117"/>
    </row>
    <row r="128" spans="32:32" ht="12" customHeight="1">
      <c r="AF128" s="117"/>
    </row>
    <row r="129" spans="32:32" ht="12" customHeight="1">
      <c r="AF129" s="117"/>
    </row>
    <row r="130" spans="32:32" ht="12" customHeight="1">
      <c r="AF130" s="117"/>
    </row>
    <row r="131" spans="32:32" ht="12" customHeight="1">
      <c r="AF131" s="117"/>
    </row>
    <row r="132" spans="32:32" ht="12" customHeight="1">
      <c r="AF132" s="117"/>
    </row>
    <row r="133" spans="32:32" ht="12" customHeight="1">
      <c r="AF133" s="117"/>
    </row>
    <row r="134" spans="32:32" ht="12" customHeight="1">
      <c r="AF134" s="117"/>
    </row>
    <row r="135" spans="32:32" ht="12" customHeight="1">
      <c r="AF135" s="117"/>
    </row>
    <row r="136" spans="32:32" ht="12" customHeight="1">
      <c r="AF136" s="117"/>
    </row>
    <row r="137" spans="32:32" ht="12" customHeight="1">
      <c r="AF137" s="117"/>
    </row>
    <row r="138" spans="32:32" ht="12" customHeight="1">
      <c r="AF138" s="117"/>
    </row>
    <row r="139" spans="32:32" ht="12" customHeight="1">
      <c r="AF139" s="117"/>
    </row>
    <row r="140" spans="32:32" ht="12" customHeight="1">
      <c r="AF140" s="117"/>
    </row>
    <row r="141" spans="32:32" ht="12" customHeight="1">
      <c r="AF141" s="117"/>
    </row>
    <row r="142" spans="32:32" ht="12" customHeight="1">
      <c r="AF142" s="117"/>
    </row>
    <row r="143" spans="32:32" ht="12" customHeight="1">
      <c r="AF143" s="117"/>
    </row>
    <row r="144" spans="32:32" ht="12" customHeight="1">
      <c r="AF144" s="117"/>
    </row>
    <row r="145" spans="32:32" ht="12" customHeight="1">
      <c r="AF145" s="117"/>
    </row>
    <row r="146" spans="32:32" ht="12" customHeight="1">
      <c r="AF146" s="117"/>
    </row>
    <row r="147" spans="32:32" ht="12" customHeight="1">
      <c r="AF147" s="117"/>
    </row>
    <row r="148" spans="32:32" ht="12" customHeight="1">
      <c r="AF148" s="117"/>
    </row>
    <row r="149" spans="32:32" ht="12" customHeight="1">
      <c r="AF149" s="117"/>
    </row>
    <row r="150" spans="32:32" ht="12" customHeight="1">
      <c r="AF150" s="117"/>
    </row>
    <row r="151" spans="32:32" ht="12" customHeight="1">
      <c r="AF151" s="117"/>
    </row>
    <row r="152" spans="32:32" ht="12" customHeight="1">
      <c r="AF152" s="117"/>
    </row>
    <row r="153" spans="32:32" ht="12" customHeight="1">
      <c r="AF153" s="117"/>
    </row>
    <row r="154" spans="32:32" ht="12" customHeight="1">
      <c r="AF154" s="117"/>
    </row>
    <row r="155" spans="32:32" ht="12" customHeight="1">
      <c r="AF155" s="117"/>
    </row>
    <row r="156" spans="32:32" ht="12" customHeight="1">
      <c r="AF156" s="117"/>
    </row>
    <row r="157" spans="32:32" ht="12" customHeight="1">
      <c r="AF157" s="117"/>
    </row>
    <row r="158" spans="32:32" ht="12" customHeight="1">
      <c r="AF158" s="117"/>
    </row>
    <row r="159" spans="32:32" ht="12" customHeight="1">
      <c r="AF159" s="117"/>
    </row>
    <row r="160" spans="32:32" ht="12" customHeight="1">
      <c r="AF160" s="117"/>
    </row>
    <row r="161" spans="32:32" ht="12" customHeight="1">
      <c r="AF161" s="117"/>
    </row>
    <row r="162" spans="32:32" ht="12" customHeight="1">
      <c r="AF162" s="117"/>
    </row>
    <row r="163" spans="32:32" ht="12" customHeight="1">
      <c r="AF163" s="117"/>
    </row>
    <row r="164" spans="32:32" ht="12" customHeight="1">
      <c r="AF164" s="117"/>
    </row>
    <row r="165" spans="32:32" ht="12" customHeight="1">
      <c r="AF165" s="117"/>
    </row>
    <row r="166" spans="32:32" ht="12" customHeight="1">
      <c r="AF166" s="117"/>
    </row>
    <row r="167" spans="32:32" ht="12" customHeight="1">
      <c r="AF167" s="117"/>
    </row>
    <row r="168" spans="32:32" ht="12" customHeight="1">
      <c r="AF168" s="117"/>
    </row>
    <row r="169" spans="32:32" ht="12" customHeight="1">
      <c r="AF169" s="117"/>
    </row>
    <row r="170" spans="32:32" ht="12" customHeight="1">
      <c r="AF170" s="117"/>
    </row>
    <row r="171" spans="32:32" ht="12" customHeight="1">
      <c r="AF171" s="117"/>
    </row>
    <row r="172" spans="32:32" ht="12" customHeight="1">
      <c r="AF172" s="117"/>
    </row>
    <row r="173" spans="32:32" ht="12" customHeight="1">
      <c r="AF173" s="117"/>
    </row>
    <row r="174" spans="32:32" ht="12" customHeight="1">
      <c r="AF174" s="117"/>
    </row>
    <row r="175" spans="32:32" ht="12" customHeight="1">
      <c r="AF175" s="117"/>
    </row>
    <row r="176" spans="32:32" ht="12" customHeight="1">
      <c r="AF176" s="117"/>
    </row>
    <row r="177" spans="32:32" ht="12" customHeight="1">
      <c r="AF177" s="117"/>
    </row>
    <row r="178" spans="32:32" ht="12" customHeight="1">
      <c r="AF178" s="117"/>
    </row>
    <row r="179" spans="32:32" ht="12" customHeight="1">
      <c r="AF179" s="117"/>
    </row>
    <row r="180" spans="32:32" ht="12" customHeight="1">
      <c r="AF180" s="117"/>
    </row>
    <row r="181" spans="32:32" ht="12" customHeight="1">
      <c r="AF181" s="117"/>
    </row>
    <row r="182" spans="32:32" ht="12" customHeight="1">
      <c r="AF182" s="117"/>
    </row>
    <row r="183" spans="32:32" ht="12" customHeight="1">
      <c r="AF183" s="117"/>
    </row>
    <row r="184" spans="32:32" ht="12" customHeight="1">
      <c r="AF184" s="117"/>
    </row>
    <row r="185" spans="32:32" ht="12" customHeight="1">
      <c r="AF185" s="117"/>
    </row>
    <row r="186" spans="32:32" ht="12" customHeight="1">
      <c r="AF186" s="117"/>
    </row>
    <row r="187" spans="32:32" ht="12" customHeight="1">
      <c r="AF187" s="117"/>
    </row>
    <row r="188" spans="32:32" ht="12" customHeight="1">
      <c r="AF188" s="117"/>
    </row>
    <row r="189" spans="32:32" ht="12" customHeight="1">
      <c r="AF189" s="117"/>
    </row>
    <row r="190" spans="32:32" ht="12" customHeight="1">
      <c r="AF190" s="117"/>
    </row>
    <row r="191" spans="32:32" ht="12" customHeight="1">
      <c r="AF191" s="117"/>
    </row>
    <row r="192" spans="32:32" ht="12" customHeight="1">
      <c r="AF192" s="117"/>
    </row>
    <row r="193" spans="32:32" ht="12" customHeight="1">
      <c r="AF193" s="117"/>
    </row>
    <row r="194" spans="32:32" ht="12" customHeight="1">
      <c r="AF194" s="117"/>
    </row>
    <row r="195" spans="32:32" ht="12" customHeight="1">
      <c r="AF195" s="117"/>
    </row>
    <row r="196" spans="32:32" ht="12" customHeight="1">
      <c r="AF196" s="117"/>
    </row>
    <row r="197" spans="32:32" ht="12" customHeight="1">
      <c r="AF197" s="117"/>
    </row>
    <row r="198" spans="32:32" ht="12" customHeight="1">
      <c r="AF198" s="117"/>
    </row>
    <row r="199" spans="32:32" ht="12" customHeight="1">
      <c r="AF199" s="117"/>
    </row>
    <row r="200" spans="32:32" ht="12" customHeight="1">
      <c r="AF200" s="117"/>
    </row>
    <row r="201" spans="32:32" ht="12" customHeight="1">
      <c r="AF201" s="117"/>
    </row>
    <row r="202" spans="32:32" ht="12" customHeight="1">
      <c r="AF202" s="117"/>
    </row>
    <row r="203" spans="32:32" ht="12" customHeight="1">
      <c r="AF203" s="117"/>
    </row>
    <row r="204" spans="32:32" ht="12" customHeight="1">
      <c r="AF204" s="117"/>
    </row>
    <row r="205" spans="32:32" ht="12" customHeight="1">
      <c r="AF205" s="117"/>
    </row>
    <row r="206" spans="32:32" ht="12" customHeight="1">
      <c r="AF206" s="117"/>
    </row>
    <row r="207" spans="32:32" ht="12" customHeight="1">
      <c r="AF207" s="117"/>
    </row>
    <row r="208" spans="32:32" ht="12" customHeight="1">
      <c r="AF208" s="117"/>
    </row>
    <row r="209" spans="32:32" ht="12" customHeight="1">
      <c r="AF209" s="117"/>
    </row>
    <row r="210" spans="32:32" ht="12" customHeight="1">
      <c r="AF210" s="117"/>
    </row>
    <row r="211" spans="32:32" ht="12" customHeight="1">
      <c r="AF211" s="117"/>
    </row>
    <row r="212" spans="32:32" ht="12" customHeight="1">
      <c r="AF212" s="117"/>
    </row>
    <row r="213" spans="32:32" ht="12" customHeight="1">
      <c r="AF213" s="117"/>
    </row>
    <row r="214" spans="32:32" ht="12" customHeight="1">
      <c r="AF214" s="117"/>
    </row>
    <row r="215" spans="32:32" ht="12" customHeight="1">
      <c r="AF215" s="117"/>
    </row>
    <row r="216" spans="32:32" ht="12" customHeight="1">
      <c r="AF216" s="117"/>
    </row>
    <row r="217" spans="32:32" ht="12" customHeight="1">
      <c r="AF217" s="117"/>
    </row>
    <row r="218" spans="32:32" ht="12" customHeight="1">
      <c r="AF218" s="117"/>
    </row>
    <row r="219" spans="32:32" ht="12" customHeight="1">
      <c r="AF219" s="117"/>
    </row>
    <row r="220" spans="32:32" ht="12" customHeight="1">
      <c r="AF220" s="117"/>
    </row>
    <row r="221" spans="32:32" ht="12" customHeight="1">
      <c r="AF221" s="117"/>
    </row>
    <row r="222" spans="32:32" ht="12" customHeight="1">
      <c r="AF222" s="117"/>
    </row>
    <row r="223" spans="32:32" ht="12" customHeight="1">
      <c r="AF223" s="117"/>
    </row>
    <row r="224" spans="32:32" ht="12" customHeight="1">
      <c r="AF224" s="117"/>
    </row>
    <row r="225" spans="32:32" ht="12" customHeight="1">
      <c r="AF225" s="117"/>
    </row>
    <row r="226" spans="32:32" ht="12" customHeight="1">
      <c r="AF226" s="117"/>
    </row>
    <row r="227" spans="32:32" ht="12" customHeight="1">
      <c r="AF227" s="117"/>
    </row>
    <row r="228" spans="32:32" ht="12" customHeight="1">
      <c r="AF228" s="117"/>
    </row>
    <row r="229" spans="32:32" ht="12" customHeight="1">
      <c r="AF229" s="117"/>
    </row>
    <row r="230" spans="32:32" ht="12" customHeight="1">
      <c r="AF230" s="117"/>
    </row>
    <row r="231" spans="32:32" ht="12" customHeight="1">
      <c r="AF231" s="117"/>
    </row>
    <row r="232" spans="32:32" ht="12" customHeight="1">
      <c r="AF232" s="117"/>
    </row>
    <row r="233" spans="32:32" ht="12" customHeight="1">
      <c r="AF233" s="117"/>
    </row>
    <row r="234" spans="32:32" ht="12" customHeight="1">
      <c r="AF234" s="117"/>
    </row>
    <row r="235" spans="32:32" ht="12" customHeight="1">
      <c r="AF235" s="117"/>
    </row>
    <row r="236" spans="32:32" ht="12" customHeight="1">
      <c r="AF236" s="117"/>
    </row>
    <row r="237" spans="32:32" ht="12" customHeight="1">
      <c r="AF237" s="117"/>
    </row>
    <row r="238" spans="32:32" ht="12" customHeight="1">
      <c r="AF238" s="117"/>
    </row>
    <row r="239" spans="32:32" ht="12" customHeight="1">
      <c r="AF239" s="117"/>
    </row>
    <row r="240" spans="32:32" ht="12" customHeight="1">
      <c r="AF240" s="117"/>
    </row>
    <row r="241" spans="32:32" ht="12" customHeight="1">
      <c r="AF241" s="117"/>
    </row>
    <row r="242" spans="32:32" ht="12" customHeight="1">
      <c r="AF242" s="117"/>
    </row>
    <row r="243" spans="32:32" ht="12" customHeight="1">
      <c r="AF243" s="117"/>
    </row>
    <row r="244" spans="32:32" ht="12" customHeight="1">
      <c r="AF244" s="117"/>
    </row>
    <row r="245" spans="32:32" ht="12" customHeight="1">
      <c r="AF245" s="117"/>
    </row>
    <row r="246" spans="32:32" ht="12" customHeight="1">
      <c r="AF246" s="117"/>
    </row>
    <row r="247" spans="32:32" ht="12" customHeight="1">
      <c r="AF247" s="117"/>
    </row>
    <row r="248" spans="32:32" ht="12" customHeight="1">
      <c r="AF248" s="117"/>
    </row>
    <row r="249" spans="32:32" ht="12" customHeight="1">
      <c r="AF249" s="117"/>
    </row>
    <row r="250" spans="32:32" ht="12" customHeight="1">
      <c r="AF250" s="117"/>
    </row>
    <row r="251" spans="32:32" ht="12" customHeight="1">
      <c r="AF251" s="117"/>
    </row>
    <row r="252" spans="32:32" ht="12" customHeight="1">
      <c r="AF252" s="117"/>
    </row>
    <row r="253" spans="32:32" ht="12" customHeight="1">
      <c r="AF253" s="117"/>
    </row>
    <row r="254" spans="32:32" ht="12" customHeight="1">
      <c r="AF254" s="117"/>
    </row>
    <row r="255" spans="32:32" ht="12" customHeight="1">
      <c r="AF255" s="117"/>
    </row>
    <row r="256" spans="32:32" ht="12" customHeight="1">
      <c r="AF256" s="117"/>
    </row>
    <row r="257" spans="32:32" ht="12" customHeight="1">
      <c r="AF257" s="117"/>
    </row>
    <row r="258" spans="32:32" ht="12" customHeight="1">
      <c r="AF258" s="117"/>
    </row>
    <row r="259" spans="32:32" ht="12" customHeight="1">
      <c r="AF259" s="117"/>
    </row>
    <row r="260" spans="32:32" ht="12" customHeight="1">
      <c r="AF260" s="117"/>
    </row>
    <row r="261" spans="32:32" ht="12" customHeight="1">
      <c r="AF261" s="117"/>
    </row>
    <row r="262" spans="32:32" ht="12" customHeight="1">
      <c r="AF262" s="117"/>
    </row>
    <row r="263" spans="32:32" ht="12" customHeight="1">
      <c r="AF263" s="117"/>
    </row>
    <row r="264" spans="32:32" ht="12" customHeight="1">
      <c r="AF264" s="117"/>
    </row>
    <row r="265" spans="32:32" ht="12" customHeight="1">
      <c r="AF265" s="117"/>
    </row>
    <row r="266" spans="32:32" ht="12" customHeight="1">
      <c r="AF266" s="117"/>
    </row>
    <row r="267" spans="32:32" ht="12" customHeight="1">
      <c r="AF267" s="117"/>
    </row>
    <row r="268" spans="32:32" ht="12" customHeight="1">
      <c r="AF268" s="117"/>
    </row>
    <row r="269" spans="32:32" ht="12" customHeight="1">
      <c r="AF269" s="117"/>
    </row>
    <row r="270" spans="32:32" ht="12" customHeight="1">
      <c r="AF270" s="117"/>
    </row>
    <row r="271" spans="32:32" ht="12" customHeight="1">
      <c r="AF271" s="117"/>
    </row>
    <row r="272" spans="32:32" ht="12" customHeight="1">
      <c r="AF272" s="117"/>
    </row>
    <row r="273" spans="32:32" ht="12" customHeight="1">
      <c r="AF273" s="117"/>
    </row>
    <row r="274" spans="32:32" ht="12" customHeight="1">
      <c r="AF274" s="117"/>
    </row>
    <row r="275" spans="32:32" ht="12" customHeight="1">
      <c r="AF275" s="117"/>
    </row>
    <row r="276" spans="32:32" ht="12" customHeight="1">
      <c r="AF276" s="117"/>
    </row>
    <row r="277" spans="32:32" ht="12" customHeight="1">
      <c r="AF277" s="117"/>
    </row>
    <row r="278" spans="32:32" ht="12" customHeight="1">
      <c r="AF278" s="117"/>
    </row>
    <row r="279" spans="32:32" ht="12" customHeight="1">
      <c r="AF279" s="117"/>
    </row>
    <row r="280" spans="32:32" ht="12" customHeight="1">
      <c r="AF280" s="117"/>
    </row>
    <row r="281" spans="32:32" ht="12" customHeight="1">
      <c r="AF281" s="117"/>
    </row>
    <row r="282" spans="32:32" ht="12" customHeight="1">
      <c r="AF282" s="117"/>
    </row>
    <row r="283" spans="32:32" ht="12" customHeight="1">
      <c r="AF283" s="117"/>
    </row>
    <row r="284" spans="32:32" ht="12" customHeight="1">
      <c r="AF284" s="117"/>
    </row>
    <row r="285" spans="32:32" ht="12" customHeight="1">
      <c r="AF285" s="117"/>
    </row>
    <row r="286" spans="32:32" ht="12" customHeight="1">
      <c r="AF286" s="117"/>
    </row>
    <row r="287" spans="32:32" ht="12" customHeight="1">
      <c r="AF287" s="117"/>
    </row>
    <row r="288" spans="32:32" ht="12" customHeight="1">
      <c r="AF288" s="117"/>
    </row>
    <row r="289" spans="32:32" ht="12" customHeight="1">
      <c r="AF289" s="117"/>
    </row>
    <row r="290" spans="32:32" ht="12" customHeight="1">
      <c r="AF290" s="117"/>
    </row>
    <row r="291" spans="32:32" ht="12" customHeight="1">
      <c r="AF291" s="117"/>
    </row>
    <row r="292" spans="32:32" ht="12" customHeight="1">
      <c r="AF292" s="117"/>
    </row>
    <row r="293" spans="32:32" ht="12" customHeight="1">
      <c r="AF293" s="117"/>
    </row>
    <row r="294" spans="32:32" ht="12" customHeight="1">
      <c r="AF294" s="117"/>
    </row>
    <row r="295" spans="32:32" ht="12" customHeight="1">
      <c r="AF295" s="117"/>
    </row>
    <row r="296" spans="32:32" ht="12" customHeight="1">
      <c r="AF296" s="117"/>
    </row>
    <row r="297" spans="32:32" ht="12" customHeight="1">
      <c r="AF297" s="117"/>
    </row>
    <row r="298" spans="32:32" ht="12" customHeight="1">
      <c r="AF298" s="117"/>
    </row>
    <row r="299" spans="32:32" ht="12" customHeight="1">
      <c r="AF299" s="117"/>
    </row>
    <row r="300" spans="32:32" ht="12" customHeight="1">
      <c r="AF300" s="117"/>
    </row>
    <row r="301" spans="32:32" ht="12" customHeight="1">
      <c r="AF301" s="117"/>
    </row>
    <row r="302" spans="32:32" ht="12" customHeight="1">
      <c r="AF302" s="117"/>
    </row>
    <row r="303" spans="32:32" ht="12" customHeight="1">
      <c r="AF303" s="117"/>
    </row>
    <row r="304" spans="32:32" ht="12" customHeight="1">
      <c r="AF304" s="117"/>
    </row>
    <row r="305" spans="32:32" ht="12" customHeight="1">
      <c r="AF305" s="117"/>
    </row>
    <row r="306" spans="32:32" ht="12" customHeight="1">
      <c r="AF306" s="117"/>
    </row>
    <row r="307" spans="32:32" ht="12" customHeight="1">
      <c r="AF307" s="117"/>
    </row>
    <row r="308" spans="32:32" ht="12" customHeight="1">
      <c r="AF308" s="117"/>
    </row>
    <row r="309" spans="32:32" ht="12" customHeight="1">
      <c r="AF309" s="117"/>
    </row>
    <row r="310" spans="32:32" ht="12" customHeight="1">
      <c r="AF310" s="117"/>
    </row>
    <row r="311" spans="32:32" ht="12" customHeight="1">
      <c r="AF311" s="117"/>
    </row>
    <row r="312" spans="32:32" ht="12" customHeight="1">
      <c r="AF312" s="117"/>
    </row>
    <row r="313" spans="32:32" ht="12" customHeight="1">
      <c r="AF313" s="117"/>
    </row>
    <row r="314" spans="32:32" ht="12" customHeight="1">
      <c r="AF314" s="117"/>
    </row>
    <row r="315" spans="32:32" ht="12" customHeight="1">
      <c r="AF315" s="117"/>
    </row>
    <row r="316" spans="32:32" ht="12" customHeight="1">
      <c r="AF316" s="117"/>
    </row>
    <row r="317" spans="32:32" ht="12" customHeight="1">
      <c r="AF317" s="117"/>
    </row>
    <row r="318" spans="32:32" ht="12" customHeight="1">
      <c r="AF318" s="117"/>
    </row>
    <row r="319" spans="32:32" ht="12" customHeight="1">
      <c r="AF319" s="117"/>
    </row>
    <row r="320" spans="32:32" ht="12" customHeight="1">
      <c r="AF320" s="117"/>
    </row>
    <row r="321" spans="32:32" ht="12" customHeight="1">
      <c r="AF321" s="117"/>
    </row>
    <row r="322" spans="32:32" ht="12" customHeight="1">
      <c r="AF322" s="117"/>
    </row>
    <row r="323" spans="32:32" ht="12" customHeight="1">
      <c r="AF323" s="117"/>
    </row>
    <row r="324" spans="32:32" ht="12" customHeight="1">
      <c r="AF324" s="117"/>
    </row>
    <row r="325" spans="32:32" ht="12" customHeight="1">
      <c r="AF325" s="117"/>
    </row>
    <row r="326" spans="32:32" ht="12" customHeight="1">
      <c r="AF326" s="117"/>
    </row>
    <row r="327" spans="32:32" ht="12" customHeight="1">
      <c r="AF327" s="117"/>
    </row>
    <row r="328" spans="32:32" ht="12" customHeight="1">
      <c r="AF328" s="117"/>
    </row>
    <row r="329" spans="32:32" ht="12" customHeight="1">
      <c r="AF329" s="117"/>
    </row>
    <row r="330" spans="32:32" ht="12" customHeight="1">
      <c r="AF330" s="117"/>
    </row>
    <row r="331" spans="32:32" ht="12" customHeight="1">
      <c r="AF331" s="117"/>
    </row>
    <row r="332" spans="32:32" ht="12" customHeight="1">
      <c r="AF332" s="117"/>
    </row>
    <row r="333" spans="32:32" ht="12" customHeight="1">
      <c r="AF333" s="117"/>
    </row>
    <row r="334" spans="32:32" ht="12" customHeight="1">
      <c r="AF334" s="117"/>
    </row>
    <row r="335" spans="32:32" ht="12" customHeight="1">
      <c r="AF335" s="117"/>
    </row>
    <row r="336" spans="32:32" ht="12" customHeight="1">
      <c r="AF336" s="117"/>
    </row>
    <row r="337" spans="32:32" ht="12" customHeight="1">
      <c r="AF337" s="117"/>
    </row>
    <row r="338" spans="32:32" ht="12" customHeight="1">
      <c r="AF338" s="117"/>
    </row>
    <row r="339" spans="32:32" ht="12" customHeight="1">
      <c r="AF339" s="117"/>
    </row>
    <row r="340" spans="32:32" ht="12" customHeight="1">
      <c r="AF340" s="117"/>
    </row>
    <row r="341" spans="32:32" ht="12" customHeight="1">
      <c r="AF341" s="117"/>
    </row>
    <row r="342" spans="32:32" ht="12" customHeight="1">
      <c r="AF342" s="117"/>
    </row>
    <row r="343" spans="32:32" ht="12" customHeight="1">
      <c r="AF343" s="117"/>
    </row>
    <row r="344" spans="32:32" ht="12" customHeight="1">
      <c r="AF344" s="117"/>
    </row>
    <row r="345" spans="32:32" ht="12" customHeight="1">
      <c r="AF345" s="117"/>
    </row>
    <row r="346" spans="32:32" ht="12" customHeight="1">
      <c r="AF346" s="117"/>
    </row>
    <row r="347" spans="32:32" ht="12" customHeight="1">
      <c r="AF347" s="117"/>
    </row>
    <row r="348" spans="32:32" ht="12" customHeight="1">
      <c r="AF348" s="117"/>
    </row>
    <row r="349" spans="32:32" ht="12" customHeight="1">
      <c r="AF349" s="117"/>
    </row>
    <row r="350" spans="32:32" ht="12" customHeight="1">
      <c r="AF350" s="117"/>
    </row>
    <row r="351" spans="32:32" ht="12" customHeight="1">
      <c r="AF351" s="117"/>
    </row>
    <row r="352" spans="32:32" ht="12" customHeight="1">
      <c r="AF352" s="117"/>
    </row>
    <row r="353" spans="32:32" ht="12" customHeight="1">
      <c r="AF353" s="117"/>
    </row>
    <row r="354" spans="32:32" ht="12" customHeight="1">
      <c r="AF354" s="117"/>
    </row>
    <row r="355" spans="32:32" ht="12" customHeight="1">
      <c r="AF355" s="117"/>
    </row>
    <row r="356" spans="32:32" ht="12" customHeight="1">
      <c r="AF356" s="117"/>
    </row>
    <row r="357" spans="32:32" ht="12" customHeight="1">
      <c r="AF357" s="117"/>
    </row>
    <row r="358" spans="32:32" ht="12" customHeight="1">
      <c r="AF358" s="117"/>
    </row>
    <row r="359" spans="32:32" ht="12" customHeight="1">
      <c r="AF359" s="117"/>
    </row>
    <row r="360" spans="32:32" ht="12" customHeight="1">
      <c r="AF360" s="117"/>
    </row>
    <row r="361" spans="32:32" ht="12" customHeight="1">
      <c r="AF361" s="117"/>
    </row>
    <row r="362" spans="32:32" ht="12" customHeight="1">
      <c r="AF362" s="117"/>
    </row>
    <row r="363" spans="32:32" ht="12" customHeight="1">
      <c r="AF363" s="117"/>
    </row>
    <row r="364" spans="32:32" ht="12" customHeight="1">
      <c r="AF364" s="117"/>
    </row>
    <row r="365" spans="32:32" ht="12" customHeight="1">
      <c r="AF365" s="117"/>
    </row>
    <row r="366" spans="32:32" ht="12" customHeight="1">
      <c r="AF366" s="117"/>
    </row>
    <row r="367" spans="32:32" ht="12" customHeight="1">
      <c r="AF367" s="117"/>
    </row>
    <row r="368" spans="32:32" ht="12" customHeight="1">
      <c r="AF368" s="117"/>
    </row>
    <row r="369" spans="32:32" ht="12" customHeight="1">
      <c r="AF369" s="117"/>
    </row>
    <row r="370" spans="32:32" ht="12" customHeight="1">
      <c r="AF370" s="117"/>
    </row>
    <row r="371" spans="32:32" ht="12" customHeight="1">
      <c r="AF371" s="117"/>
    </row>
    <row r="372" spans="32:32" ht="12" customHeight="1">
      <c r="AF372" s="117"/>
    </row>
    <row r="373" spans="32:32" ht="12" customHeight="1">
      <c r="AF373" s="117"/>
    </row>
    <row r="374" spans="32:32" ht="12" customHeight="1">
      <c r="AF374" s="117"/>
    </row>
    <row r="375" spans="32:32" ht="12" customHeight="1">
      <c r="AF375" s="117"/>
    </row>
    <row r="376" spans="32:32" ht="12" customHeight="1">
      <c r="AF376" s="117"/>
    </row>
    <row r="377" spans="32:32" ht="12" customHeight="1">
      <c r="AF377" s="117"/>
    </row>
    <row r="378" spans="32:32" ht="12" customHeight="1">
      <c r="AF378" s="117"/>
    </row>
    <row r="379" spans="32:32" ht="12" customHeight="1">
      <c r="AF379" s="117"/>
    </row>
    <row r="380" spans="32:32" ht="12" customHeight="1">
      <c r="AF380" s="117"/>
    </row>
    <row r="381" spans="32:32" ht="12" customHeight="1">
      <c r="AF381" s="117"/>
    </row>
    <row r="382" spans="32:32" ht="12" customHeight="1">
      <c r="AF382" s="117"/>
    </row>
    <row r="383" spans="32:32" ht="12" customHeight="1">
      <c r="AF383" s="117"/>
    </row>
    <row r="384" spans="32:32" ht="12" customHeight="1">
      <c r="AF384" s="117"/>
    </row>
    <row r="385" spans="32:32" ht="12" customHeight="1">
      <c r="AF385" s="117"/>
    </row>
    <row r="386" spans="32:32" ht="12" customHeight="1">
      <c r="AF386" s="117"/>
    </row>
    <row r="387" spans="32:32" ht="12" customHeight="1">
      <c r="AF387" s="117"/>
    </row>
    <row r="388" spans="32:32" ht="12" customHeight="1">
      <c r="AF388" s="117"/>
    </row>
    <row r="389" spans="32:32" ht="12" customHeight="1">
      <c r="AF389" s="117"/>
    </row>
    <row r="390" spans="32:32" ht="12" customHeight="1">
      <c r="AF390" s="117"/>
    </row>
    <row r="391" spans="32:32" ht="12" customHeight="1">
      <c r="AF391" s="117"/>
    </row>
    <row r="392" spans="32:32" ht="12" customHeight="1">
      <c r="AF392" s="117"/>
    </row>
    <row r="393" spans="32:32" ht="12" customHeight="1">
      <c r="AF393" s="117"/>
    </row>
    <row r="394" spans="32:32" ht="12" customHeight="1">
      <c r="AF394" s="117"/>
    </row>
    <row r="395" spans="32:32" ht="12" customHeight="1">
      <c r="AF395" s="117"/>
    </row>
    <row r="396" spans="32:32" ht="12" customHeight="1">
      <c r="AF396" s="117"/>
    </row>
    <row r="397" spans="32:32" ht="12" customHeight="1">
      <c r="AF397" s="117"/>
    </row>
    <row r="398" spans="32:32" ht="12" customHeight="1">
      <c r="AF398" s="117"/>
    </row>
    <row r="399" spans="32:32" ht="12" customHeight="1">
      <c r="AF399" s="117"/>
    </row>
    <row r="400" spans="32:32" ht="12" customHeight="1">
      <c r="AF400" s="117"/>
    </row>
    <row r="401" spans="32:32" ht="12" customHeight="1">
      <c r="AF401" s="117"/>
    </row>
    <row r="402" spans="32:32" ht="12" customHeight="1">
      <c r="AF402" s="117"/>
    </row>
    <row r="403" spans="32:32" ht="12" customHeight="1">
      <c r="AF403" s="117"/>
    </row>
    <row r="404" spans="32:32" ht="12" customHeight="1">
      <c r="AF404" s="117"/>
    </row>
    <row r="405" spans="32:32" ht="12" customHeight="1">
      <c r="AF405" s="117"/>
    </row>
    <row r="406" spans="32:32" ht="12" customHeight="1">
      <c r="AF406" s="117"/>
    </row>
    <row r="407" spans="32:32" ht="12" customHeight="1">
      <c r="AF407" s="117"/>
    </row>
    <row r="408" spans="32:32" ht="12" customHeight="1">
      <c r="AF408" s="117"/>
    </row>
    <row r="409" spans="32:32" ht="12" customHeight="1">
      <c r="AF409" s="117"/>
    </row>
    <row r="410" spans="32:32" ht="12" customHeight="1">
      <c r="AF410" s="117"/>
    </row>
    <row r="411" spans="32:32" ht="12" customHeight="1">
      <c r="AF411" s="117"/>
    </row>
    <row r="412" spans="32:32" ht="12" customHeight="1">
      <c r="AF412" s="117"/>
    </row>
    <row r="413" spans="32:32" ht="12" customHeight="1">
      <c r="AF413" s="117"/>
    </row>
    <row r="414" spans="32:32" ht="12" customHeight="1">
      <c r="AF414" s="117"/>
    </row>
    <row r="415" spans="32:32" ht="12" customHeight="1">
      <c r="AF415" s="117"/>
    </row>
    <row r="416" spans="32:32" ht="12" customHeight="1">
      <c r="AF416" s="117"/>
    </row>
    <row r="417" spans="32:32" ht="12" customHeight="1">
      <c r="AF417" s="117"/>
    </row>
    <row r="418" spans="32:32" ht="12" customHeight="1">
      <c r="AF418" s="117"/>
    </row>
    <row r="419" spans="32:32" ht="12" customHeight="1">
      <c r="AF419" s="117"/>
    </row>
    <row r="420" spans="32:32" ht="12" customHeight="1">
      <c r="AF420" s="117"/>
    </row>
    <row r="421" spans="32:32" ht="12" customHeight="1">
      <c r="AF421" s="117"/>
    </row>
    <row r="422" spans="32:32" ht="12" customHeight="1">
      <c r="AF422" s="117"/>
    </row>
    <row r="423" spans="32:32" ht="12" customHeight="1">
      <c r="AF423" s="117"/>
    </row>
    <row r="424" spans="32:32" ht="12" customHeight="1">
      <c r="AF424" s="117"/>
    </row>
    <row r="425" spans="32:32" ht="12" customHeight="1">
      <c r="AF425" s="117"/>
    </row>
    <row r="426" spans="32:32" ht="12" customHeight="1">
      <c r="AF426" s="117"/>
    </row>
    <row r="427" spans="32:32" ht="12" customHeight="1">
      <c r="AF427" s="117"/>
    </row>
    <row r="428" spans="32:32" ht="12" customHeight="1">
      <c r="AF428" s="117"/>
    </row>
    <row r="429" spans="32:32" ht="12" customHeight="1">
      <c r="AF429" s="117"/>
    </row>
  </sheetData>
  <mergeCells count="55">
    <mergeCell ref="F51:G51"/>
    <mergeCell ref="N51:O51"/>
    <mergeCell ref="F46:G46"/>
    <mergeCell ref="N46:O46"/>
    <mergeCell ref="Z49:AC49"/>
    <mergeCell ref="B50:E50"/>
    <mergeCell ref="F50:G50"/>
    <mergeCell ref="J50:M50"/>
    <mergeCell ref="N50:O50"/>
    <mergeCell ref="R50:U50"/>
    <mergeCell ref="U44:W44"/>
    <mergeCell ref="B45:E45"/>
    <mergeCell ref="F45:G45"/>
    <mergeCell ref="J45:M45"/>
    <mergeCell ref="N45:O45"/>
    <mergeCell ref="U45:W45"/>
    <mergeCell ref="Z31:AC31"/>
    <mergeCell ref="Z36:AC36"/>
    <mergeCell ref="Z41:AC41"/>
    <mergeCell ref="B43:E43"/>
    <mergeCell ref="F43:G43"/>
    <mergeCell ref="J43:M43"/>
    <mergeCell ref="N43:O43"/>
    <mergeCell ref="U43:W43"/>
    <mergeCell ref="F16:G16"/>
    <mergeCell ref="N16:O16"/>
    <mergeCell ref="V16:W16"/>
    <mergeCell ref="Z17:AC17"/>
    <mergeCell ref="Z21:AC21"/>
    <mergeCell ref="Z26:AC26"/>
    <mergeCell ref="Z5:AC5"/>
    <mergeCell ref="F6:G6"/>
    <mergeCell ref="N6:O6"/>
    <mergeCell ref="V6:W6"/>
    <mergeCell ref="B15:E15"/>
    <mergeCell ref="F15:G15"/>
    <mergeCell ref="J15:M15"/>
    <mergeCell ref="N15:O15"/>
    <mergeCell ref="R15:U15"/>
    <mergeCell ref="V15:W15"/>
    <mergeCell ref="B5:E5"/>
    <mergeCell ref="F5:G5"/>
    <mergeCell ref="J5:M5"/>
    <mergeCell ref="N5:O5"/>
    <mergeCell ref="R5:U5"/>
    <mergeCell ref="V5:W5"/>
    <mergeCell ref="B1:Y1"/>
    <mergeCell ref="Z1:AE1"/>
    <mergeCell ref="B3:E3"/>
    <mergeCell ref="F3:G3"/>
    <mergeCell ref="J3:M3"/>
    <mergeCell ref="N3:O3"/>
    <mergeCell ref="R3:U3"/>
    <mergeCell ref="V3:W3"/>
    <mergeCell ref="Z3:AC3"/>
  </mergeCells>
  <printOptions horizontalCentered="1" verticalCentered="1"/>
  <pageMargins left="0.15748031496062992" right="0.15748031496062992" top="0.31496062992125984" bottom="0.31496062992125984" header="0.31496062992125984" footer="0.31496062992125984"/>
  <pageSetup paperSize="9" scale="57" orientation="landscape" r:id="rId1"/>
  <rowBreaks count="1" manualBreakCount="1">
    <brk id="6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C2:C23"/>
  <sheetViews>
    <sheetView workbookViewId="0">
      <selection activeCell="C12" sqref="C12:C23"/>
    </sheetView>
  </sheetViews>
  <sheetFormatPr baseColWidth="10" defaultRowHeight="15"/>
  <sheetData>
    <row r="2" spans="3:3">
      <c r="C2" s="10" t="s">
        <v>22</v>
      </c>
    </row>
    <row r="3" spans="3:3">
      <c r="C3" s="10" t="s">
        <v>31</v>
      </c>
    </row>
    <row r="4" spans="3:3">
      <c r="C4" s="10" t="s">
        <v>17</v>
      </c>
    </row>
    <row r="5" spans="3:3">
      <c r="C5" s="10" t="s">
        <v>58</v>
      </c>
    </row>
    <row r="6" spans="3:3">
      <c r="C6" s="10" t="s">
        <v>35</v>
      </c>
    </row>
    <row r="7" spans="3:3">
      <c r="C7" s="10" t="s">
        <v>149</v>
      </c>
    </row>
    <row r="8" spans="3:3">
      <c r="C8" s="10" t="s">
        <v>156</v>
      </c>
    </row>
    <row r="9" spans="3:3">
      <c r="C9" s="10" t="s">
        <v>154</v>
      </c>
    </row>
    <row r="10" spans="3:3">
      <c r="C10" s="10" t="s">
        <v>170</v>
      </c>
    </row>
    <row r="11" spans="3:3">
      <c r="C11" s="10" t="s">
        <v>151</v>
      </c>
    </row>
    <row r="12" spans="3:3">
      <c r="C12" s="11" t="s">
        <v>74</v>
      </c>
    </row>
    <row r="13" spans="3:3">
      <c r="C13" s="11" t="s">
        <v>76</v>
      </c>
    </row>
    <row r="14" spans="3:3">
      <c r="C14" s="11" t="s">
        <v>78</v>
      </c>
    </row>
    <row r="15" spans="3:3">
      <c r="C15" s="11" t="s">
        <v>80</v>
      </c>
    </row>
    <row r="16" spans="3:3">
      <c r="C16" s="11" t="s">
        <v>82</v>
      </c>
    </row>
    <row r="17" spans="3:3">
      <c r="C17" s="11" t="s">
        <v>84</v>
      </c>
    </row>
    <row r="18" spans="3:3">
      <c r="C18" s="11" t="s">
        <v>86</v>
      </c>
    </row>
    <row r="19" spans="3:3">
      <c r="C19" s="11" t="s">
        <v>88</v>
      </c>
    </row>
    <row r="20" spans="3:3">
      <c r="C20" s="11" t="s">
        <v>90</v>
      </c>
    </row>
    <row r="21" spans="3:3">
      <c r="C21" s="11" t="s">
        <v>20</v>
      </c>
    </row>
    <row r="22" spans="3:3">
      <c r="C22" s="11" t="s">
        <v>93</v>
      </c>
    </row>
    <row r="23" spans="3:3">
      <c r="C23" s="11" t="s">
        <v>95</v>
      </c>
    </row>
  </sheetData>
  <dataValidations count="1">
    <dataValidation type="list" allowBlank="1" showInputMessage="1" showErrorMessage="1" sqref="C2:C11">
      <formula1>Liste1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Matin</vt:lpstr>
      <vt:lpstr>AFFECTATION MATIN</vt:lpstr>
      <vt:lpstr>Data</vt:lpstr>
      <vt:lpstr>LISTE</vt:lpstr>
      <vt:lpstr>'AFFECTATION MATIN'!Zone_d_impression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Mateo</dc:creator>
  <cp:lastModifiedBy>Mateo</cp:lastModifiedBy>
  <dcterms:created xsi:type="dcterms:W3CDTF">2014-12-28T11:30:38Z</dcterms:created>
  <dcterms:modified xsi:type="dcterms:W3CDTF">2014-12-28T12:12:28Z</dcterms:modified>
</cp:coreProperties>
</file>