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2720" windowHeight="8010"/>
  </bookViews>
  <sheets>
    <sheet name="Test 1" sheetId="1" r:id="rId1"/>
    <sheet name="Test 2" sheetId="2" r:id="rId2"/>
    <sheet name="Test 3" sheetId="3" r:id="rId3"/>
  </sheets>
  <calcPr calcId="145621"/>
</workbook>
</file>

<file path=xl/calcChain.xml><?xml version="1.0" encoding="utf-8"?>
<calcChain xmlns="http://schemas.openxmlformats.org/spreadsheetml/2006/main">
  <c r="H17" i="1" l="1"/>
  <c r="H19" i="1"/>
  <c r="H6" i="1"/>
  <c r="H3" i="1"/>
  <c r="H22" i="1"/>
  <c r="H12" i="1"/>
  <c r="H11" i="1"/>
  <c r="H16" i="1"/>
  <c r="H9" i="1"/>
  <c r="H23" i="1"/>
  <c r="H4" i="1"/>
  <c r="H10" i="1"/>
  <c r="H5" i="1"/>
  <c r="H8" i="1"/>
  <c r="H7" i="1"/>
  <c r="H13" i="1"/>
  <c r="H15" i="1"/>
  <c r="H18" i="1"/>
  <c r="K18" i="1" s="1"/>
  <c r="H14" i="1"/>
  <c r="H2" i="1" l="1"/>
  <c r="K19" i="1"/>
  <c r="L19" i="1" s="1"/>
  <c r="M19" i="1" s="1"/>
  <c r="C26" i="1" l="1"/>
  <c r="C24" i="1" s="1"/>
  <c r="C25" i="1" s="1"/>
  <c r="E26" i="1"/>
  <c r="E24" i="1" s="1"/>
  <c r="E25" i="1" s="1"/>
  <c r="G26" i="1"/>
  <c r="G24" i="1" s="1"/>
  <c r="G25" i="1" s="1"/>
  <c r="I26" i="1"/>
  <c r="B27" i="1"/>
  <c r="B26" i="1" s="1"/>
  <c r="C27" i="1"/>
  <c r="D27" i="1"/>
  <c r="D26" i="1" s="1"/>
  <c r="D24" i="1" s="1"/>
  <c r="D25" i="1" s="1"/>
  <c r="E27" i="1"/>
  <c r="F27" i="1"/>
  <c r="F26" i="1" s="1"/>
  <c r="F24" i="1" s="1"/>
  <c r="F25" i="1" s="1"/>
  <c r="G27" i="1"/>
  <c r="H27" i="1"/>
  <c r="H26" i="1" s="1"/>
  <c r="I27" i="1"/>
  <c r="J27" i="1"/>
  <c r="J26" i="1" s="1"/>
  <c r="J24" i="1" s="1"/>
  <c r="J25" i="1" s="1"/>
  <c r="I24" i="1"/>
  <c r="I25" i="1" s="1"/>
  <c r="K11" i="1"/>
  <c r="L11" i="1" s="1"/>
  <c r="M11" i="1" s="1"/>
  <c r="K8" i="1"/>
  <c r="L8" i="1" s="1"/>
  <c r="M8" i="1" s="1"/>
  <c r="K3" i="1"/>
  <c r="L3" i="1" s="1"/>
  <c r="M3" i="1" s="1"/>
  <c r="K6" i="1"/>
  <c r="L6" i="1" s="1"/>
  <c r="M6" i="1" s="1"/>
  <c r="K23" i="1"/>
  <c r="L23" i="1" s="1"/>
  <c r="M23" i="1" s="1"/>
  <c r="L18" i="1"/>
  <c r="M18" i="1" s="1"/>
  <c r="K2" i="1"/>
  <c r="L2" i="1" s="1"/>
  <c r="M2" i="1" s="1"/>
  <c r="K14" i="1"/>
  <c r="L14" i="1" s="1"/>
  <c r="M14" i="1" s="1"/>
  <c r="K17" i="1"/>
  <c r="L17" i="1" s="1"/>
  <c r="M17" i="1" s="1"/>
  <c r="K22" i="1"/>
  <c r="L22" i="1" s="1"/>
  <c r="M22" i="1" s="1"/>
  <c r="K12" i="1"/>
  <c r="L12" i="1" s="1"/>
  <c r="M12" i="1" s="1"/>
  <c r="K16" i="1"/>
  <c r="L16" i="1" s="1"/>
  <c r="M16" i="1" s="1"/>
  <c r="K9" i="1"/>
  <c r="L9" i="1" s="1"/>
  <c r="M9" i="1" s="1"/>
  <c r="K4" i="1"/>
  <c r="L4" i="1" s="1"/>
  <c r="M4" i="1" s="1"/>
  <c r="K10" i="1"/>
  <c r="L10" i="1" s="1"/>
  <c r="M10" i="1" s="1"/>
  <c r="K5" i="1"/>
  <c r="L5" i="1" s="1"/>
  <c r="M5" i="1" s="1"/>
  <c r="K7" i="1"/>
  <c r="L7" i="1" s="1"/>
  <c r="M7" i="1" s="1"/>
  <c r="K13" i="1"/>
  <c r="L13" i="1" s="1"/>
  <c r="M13" i="1" s="1"/>
  <c r="K15" i="1"/>
  <c r="L15" i="1" s="1"/>
  <c r="M15" i="1" s="1"/>
  <c r="H24" i="1" l="1"/>
  <c r="H25" i="1" s="1"/>
  <c r="B24" i="1"/>
  <c r="B25" i="1" s="1"/>
  <c r="M26" i="1"/>
  <c r="M24" i="1" s="1"/>
  <c r="M27" i="1"/>
  <c r="L26" i="1"/>
  <c r="L27" i="1"/>
  <c r="K27" i="1"/>
  <c r="K26" i="1" s="1"/>
  <c r="L24" i="1"/>
  <c r="K24" i="1" l="1"/>
  <c r="K25" i="1" s="1"/>
  <c r="M25" i="1"/>
</calcChain>
</file>

<file path=xl/sharedStrings.xml><?xml version="1.0" encoding="utf-8"?>
<sst xmlns="http://schemas.openxmlformats.org/spreadsheetml/2006/main" count="40" uniqueCount="39">
  <si>
    <t>Nom</t>
  </si>
  <si>
    <t>Q1</t>
  </si>
  <si>
    <t>Q2.1</t>
  </si>
  <si>
    <t>Q2.2</t>
  </si>
  <si>
    <t>Q2.3</t>
  </si>
  <si>
    <t>Q2.4</t>
  </si>
  <si>
    <t>Q2.dessin</t>
  </si>
  <si>
    <t>Notation</t>
  </si>
  <si>
    <t>Prés.</t>
  </si>
  <si>
    <t>Total</t>
  </si>
  <si>
    <t>Note*</t>
  </si>
  <si>
    <t>Note</t>
  </si>
  <si>
    <t>Moyenne</t>
  </si>
  <si>
    <t>Pourcent</t>
  </si>
  <si>
    <t>Min</t>
  </si>
  <si>
    <t>Max</t>
  </si>
  <si>
    <t>Q2tot.</t>
  </si>
  <si>
    <t>mediane:</t>
  </si>
  <si>
    <t>eleve 1</t>
  </si>
  <si>
    <t>eleve 2</t>
  </si>
  <si>
    <t>eleve 3</t>
  </si>
  <si>
    <t>eleve 4</t>
  </si>
  <si>
    <t>eleve 5</t>
  </si>
  <si>
    <t>eleve 6</t>
  </si>
  <si>
    <t>eleve 7</t>
  </si>
  <si>
    <t>eleve 8</t>
  </si>
  <si>
    <t>eleve 9</t>
  </si>
  <si>
    <t>eleve 10</t>
  </si>
  <si>
    <t>eleve 11</t>
  </si>
  <si>
    <t>eleve 12</t>
  </si>
  <si>
    <t>eleve 13</t>
  </si>
  <si>
    <t>eleve 14</t>
  </si>
  <si>
    <t>eleve 15</t>
  </si>
  <si>
    <t>eleve 16</t>
  </si>
  <si>
    <t>eleve 17</t>
  </si>
  <si>
    <t>eleve 18</t>
  </si>
  <si>
    <t>eleve 19</t>
  </si>
  <si>
    <t>eleve 20</t>
  </si>
  <si>
    <t>eleve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</si>
</sst>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 tint="0.34998626667073579"/>
      <name val="Calibri"/>
      <family val="2"/>
      <scheme val="minor"/>
    </font>
    <font>
      <sz val="8"/>
      <color theme="1" tint="0.34998626667073579"/>
      <name val="Calibri"/>
      <family val="2"/>
      <scheme val="minor"/>
    </font>
    <font>
      <b/>
      <sz val="8"/>
      <color theme="1" tint="0.499984740745262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double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double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dashed">
        <color auto="1"/>
      </bottom>
      <diagonal/>
    </border>
    <border>
      <left style="hair">
        <color auto="1"/>
      </left>
      <right style="hair">
        <color auto="1"/>
      </right>
      <top style="dashed">
        <color auto="1"/>
      </top>
      <bottom style="double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ouble">
        <color auto="1"/>
      </bottom>
      <diagonal/>
    </border>
    <border>
      <left/>
      <right style="hair">
        <color auto="1"/>
      </right>
      <top style="thick">
        <color auto="1"/>
      </top>
      <bottom style="dashed">
        <color auto="1"/>
      </bottom>
      <diagonal/>
    </border>
    <border>
      <left/>
      <right style="hair">
        <color auto="1"/>
      </right>
      <top style="dashed">
        <color auto="1"/>
      </top>
      <bottom style="dashed">
        <color auto="1"/>
      </bottom>
      <diagonal/>
    </border>
    <border>
      <left/>
      <right style="hair">
        <color auto="1"/>
      </right>
      <top style="dashed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 style="hair">
        <color auto="1"/>
      </left>
      <right/>
      <top style="thick">
        <color auto="1"/>
      </top>
      <bottom style="dashed">
        <color auto="1"/>
      </bottom>
      <diagonal/>
    </border>
    <border>
      <left style="hair">
        <color auto="1"/>
      </left>
      <right/>
      <top style="dashed">
        <color auto="1"/>
      </top>
      <bottom style="dashed">
        <color auto="1"/>
      </bottom>
      <diagonal/>
    </border>
    <border>
      <left style="hair">
        <color auto="1"/>
      </left>
      <right/>
      <top style="dashed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4" fillId="0" borderId="3" xfId="0" applyFont="1" applyBorder="1"/>
    <xf numFmtId="0" fontId="1" fillId="0" borderId="11" xfId="0" applyFont="1" applyBorder="1"/>
    <xf numFmtId="0" fontId="2" fillId="0" borderId="1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0" borderId="18" xfId="0" applyFont="1" applyBorder="1"/>
    <xf numFmtId="0" fontId="3" fillId="0" borderId="19" xfId="0" applyFont="1" applyBorder="1"/>
    <xf numFmtId="0" fontId="3" fillId="0" borderId="20" xfId="0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5" fillId="0" borderId="5" xfId="0" applyNumberFormat="1" applyFont="1" applyBorder="1"/>
    <xf numFmtId="0" fontId="1" fillId="0" borderId="0" xfId="0" applyFont="1" applyBorder="1"/>
    <xf numFmtId="0" fontId="0" fillId="0" borderId="0" xfId="0" applyFont="1" applyBorder="1"/>
    <xf numFmtId="10" fontId="0" fillId="0" borderId="6" xfId="0" applyNumberFormat="1" applyFont="1" applyBorder="1"/>
    <xf numFmtId="2" fontId="0" fillId="0" borderId="3" xfId="0" applyNumberFormat="1" applyFont="1" applyBorder="1"/>
    <xf numFmtId="2" fontId="1" fillId="0" borderId="3" xfId="0" applyNumberFormat="1" applyFont="1" applyBorder="1"/>
    <xf numFmtId="2" fontId="1" fillId="0" borderId="6" xfId="0" applyNumberFormat="1" applyFont="1" applyBorder="1"/>
    <xf numFmtId="2" fontId="5" fillId="0" borderId="6" xfId="0" applyNumberFormat="1" applyFont="1" applyBorder="1"/>
    <xf numFmtId="2" fontId="0" fillId="0" borderId="6" xfId="0" applyNumberFormat="1" applyFont="1" applyBorder="1"/>
  </cellXfs>
  <cellStyles count="1">
    <cellStyle name="Normal" xfId="0" builtinId="0"/>
  </cellStyles>
  <dxfs count="15"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ck">
          <color auto="1"/>
        </left>
        <right style="double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double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/>
        <horizontal/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double">
          <color auto="1"/>
        </left>
        <right style="double">
          <color auto="1"/>
        </right>
        <top style="thick">
          <color auto="1"/>
        </top>
        <bottom style="thick">
          <color auto="1"/>
        </bottom>
        <vertical style="thick">
          <color auto="1"/>
        </vertical>
        <horizontal style="thick">
          <color auto="1"/>
        </horizontal>
      </border>
    </dxf>
    <dxf>
      <border>
        <bottom style="thick">
          <color auto="1"/>
        </bottom>
      </border>
    </dxf>
    <dxf>
      <font>
        <b/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 style="thick">
          <color auto="1"/>
        </horizontal>
      </border>
    </dxf>
    <dxf>
      <fill>
        <patternFill patternType="none">
          <bgColor auto="1"/>
        </patternFill>
      </fill>
    </dxf>
    <dxf>
      <fill>
        <patternFill>
          <bgColor rgb="FF00B0F0"/>
        </patternFill>
      </fill>
    </dxf>
    <dxf>
      <fill>
        <patternFill patternType="solid">
          <bgColor rgb="FFFF7E7E"/>
        </patternFill>
      </fill>
    </dxf>
    <dxf>
      <fill>
        <patternFill>
          <bgColor theme="6"/>
        </patternFill>
      </fill>
    </dxf>
    <dxf>
      <fill>
        <patternFill>
          <bgColor theme="3" tint="0.59996337778862885"/>
        </patternFill>
      </fill>
    </dxf>
    <dxf>
      <fill>
        <patternFill>
          <bgColor rgb="FFFF7777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FF7E7E"/>
      <color rgb="FFFF777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M27" totalsRowShown="0" headerRowDxfId="6" headerRowBorderDxfId="5">
  <autoFilter ref="A1:M27"/>
  <sortState ref="A2:M27">
    <sortCondition ref="A1:A27"/>
  </sortState>
  <tableColumns count="13">
    <tableColumn id="1" name="Nom" dataDxfId="4"/>
    <tableColumn id="2" name="Q1"/>
    <tableColumn id="3" name="Q2.1"/>
    <tableColumn id="4" name="Q2.2"/>
    <tableColumn id="5" name="Q2.3"/>
    <tableColumn id="6" name="Q2.4"/>
    <tableColumn id="7" name="Q2.dessin"/>
    <tableColumn id="14" name="Q2tot." dataDxfId="3">
      <calculatedColumnFormula>SUM(C2:G3)</calculatedColumnFormula>
    </tableColumn>
    <tableColumn id="8" name="Notation"/>
    <tableColumn id="9" name="Prés."/>
    <tableColumn id="10" name="Total" dataDxfId="2">
      <calculatedColumnFormula>Tableau2[[#This Row],[Q1]]+Tableau2[[#This Row],[Q2tot.]]+Tableau2[[#This Row],[Notation]]+Tableau2[[#This Row],[Prés.]]</calculatedColumnFormula>
    </tableColumn>
    <tableColumn id="11" name="Note*" dataDxfId="1">
      <calculatedColumnFormula>Tableau2[[#This Row],[Total]]/23.5*5+1</calculatedColumnFormula>
    </tableColumn>
    <tableColumn id="12" name="Note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tabSelected="1" topLeftCell="A5" workbookViewId="0">
      <selection activeCell="A3" sqref="A3:A23"/>
    </sheetView>
  </sheetViews>
  <sheetFormatPr baseColWidth="10" defaultColWidth="8.85546875" defaultRowHeight="15" x14ac:dyDescent="0.25"/>
  <cols>
    <col min="1" max="1" width="17.7109375" bestFit="1" customWidth="1"/>
    <col min="2" max="2" width="7.5703125" bestFit="1" customWidth="1"/>
    <col min="3" max="6" width="7.140625" bestFit="1" customWidth="1"/>
    <col min="7" max="7" width="11.28515625" bestFit="1" customWidth="1"/>
    <col min="8" max="8" width="11.28515625" customWidth="1"/>
    <col min="9" max="9" width="10.7109375" bestFit="1" customWidth="1"/>
    <col min="10" max="10" width="7.28515625" bestFit="1" customWidth="1"/>
    <col min="11" max="11" width="7.42578125" bestFit="1" customWidth="1"/>
    <col min="12" max="12" width="8.5703125" bestFit="1" customWidth="1"/>
    <col min="13" max="13" width="10.28515625" bestFit="1" customWidth="1"/>
  </cols>
  <sheetData>
    <row r="1" spans="1:13" ht="16.5" thickTop="1" thickBot="1" x14ac:dyDescent="0.3">
      <c r="A1" s="2" t="s">
        <v>0</v>
      </c>
      <c r="B1" s="3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3" t="s">
        <v>16</v>
      </c>
      <c r="I1" s="3" t="s">
        <v>7</v>
      </c>
      <c r="J1" s="3" t="s">
        <v>8</v>
      </c>
      <c r="K1" s="3" t="s">
        <v>9</v>
      </c>
      <c r="L1" s="3" t="s">
        <v>10</v>
      </c>
      <c r="M1" s="4" t="s">
        <v>11</v>
      </c>
    </row>
    <row r="2" spans="1:13" ht="15.6" thickTop="1" thickBot="1" x14ac:dyDescent="0.35">
      <c r="A2" s="5" t="s">
        <v>15</v>
      </c>
      <c r="B2" s="12">
        <v>3</v>
      </c>
      <c r="C2" s="13">
        <v>1.5</v>
      </c>
      <c r="D2" s="13">
        <v>8.5</v>
      </c>
      <c r="E2" s="13">
        <v>4.5</v>
      </c>
      <c r="F2" s="13">
        <v>3</v>
      </c>
      <c r="G2" s="13">
        <v>1</v>
      </c>
      <c r="H2" s="14">
        <f>IF(Tableau2[[#This Row],[Q2.1]]="","",SUM(C2:G2))</f>
        <v>18.5</v>
      </c>
      <c r="I2" s="12">
        <v>1</v>
      </c>
      <c r="J2" s="12">
        <v>1</v>
      </c>
      <c r="K2" s="6">
        <f>Tableau2[[#This Row],[Q1]]+Tableau2[[#This Row],[Q2tot.]]+Tableau2[[#This Row],[Notation]]+Tableau2[[#This Row],[Prés.]]</f>
        <v>23.5</v>
      </c>
      <c r="L2" s="6">
        <f>Tableau2[[#This Row],[Total]]/23.5*5+1</f>
        <v>6</v>
      </c>
      <c r="M2" s="7">
        <f>ROUND(Tableau2[[#This Row],[Note*]]*2,0)/2</f>
        <v>6</v>
      </c>
    </row>
    <row r="3" spans="1:13" ht="15.6" thickTop="1" thickBot="1" x14ac:dyDescent="0.35">
      <c r="A3" s="1" t="s">
        <v>18</v>
      </c>
      <c r="B3" s="23">
        <v>2.5</v>
      </c>
      <c r="C3" s="20">
        <v>0</v>
      </c>
      <c r="D3" s="8">
        <v>8.5</v>
      </c>
      <c r="E3" s="8">
        <v>4</v>
      </c>
      <c r="F3" s="8">
        <v>2.5</v>
      </c>
      <c r="G3" s="26">
        <v>0.5</v>
      </c>
      <c r="H3" s="14">
        <f t="shared" ref="H3:H19" si="0">SUM(C3:G3)</f>
        <v>15.5</v>
      </c>
      <c r="I3" s="14">
        <v>0.5</v>
      </c>
      <c r="J3" s="15">
        <v>1</v>
      </c>
      <c r="K3" s="2">
        <f>Tableau2[[#This Row],[Q1]]+Tableau2[[#This Row],[Q2tot.]]+Tableau2[[#This Row],[Notation]]+Tableau2[[#This Row],[Prés.]]</f>
        <v>19.5</v>
      </c>
      <c r="L3" s="34">
        <f>Tableau2[[#This Row],[Total]]/23.5*5+1</f>
        <v>5.1489361702127656</v>
      </c>
      <c r="M3" s="7">
        <f>IF(Tableau2[[#This Row],[Prés.]]="","",ROUND(Tableau2[[#This Row],[Note*]]*2,0)/2)</f>
        <v>5</v>
      </c>
    </row>
    <row r="4" spans="1:13" ht="15.6" thickTop="1" thickBot="1" x14ac:dyDescent="0.35">
      <c r="A4" s="1" t="s">
        <v>19</v>
      </c>
      <c r="B4" s="24">
        <v>3</v>
      </c>
      <c r="C4" s="21">
        <v>1</v>
      </c>
      <c r="D4" s="9">
        <v>4</v>
      </c>
      <c r="E4" s="9">
        <v>3.5</v>
      </c>
      <c r="F4" s="9">
        <v>3</v>
      </c>
      <c r="G4" s="27">
        <v>0.5</v>
      </c>
      <c r="H4" s="14">
        <f t="shared" si="0"/>
        <v>12</v>
      </c>
      <c r="I4" s="16">
        <v>0</v>
      </c>
      <c r="J4" s="17">
        <v>1</v>
      </c>
      <c r="K4" s="5">
        <f>Tableau2[[#This Row],[Q1]]+Tableau2[[#This Row],[Q2tot.]]+Tableau2[[#This Row],[Notation]]+Tableau2[[#This Row],[Prés.]]</f>
        <v>16</v>
      </c>
      <c r="L4" s="35">
        <f>Tableau2[[#This Row],[Total]]/23.5*5+1</f>
        <v>4.4042553191489358</v>
      </c>
      <c r="M4" s="7">
        <f>IF(Tableau2[[#This Row],[Prés.]]="","",ROUND(Tableau2[[#This Row],[Note*]]*2,0)/2)</f>
        <v>4.5</v>
      </c>
    </row>
    <row r="5" spans="1:13" ht="15.6" thickTop="1" thickBot="1" x14ac:dyDescent="0.35">
      <c r="A5" s="1" t="s">
        <v>20</v>
      </c>
      <c r="B5" s="24">
        <v>2</v>
      </c>
      <c r="C5" s="21">
        <v>1</v>
      </c>
      <c r="D5" s="9">
        <v>0.5</v>
      </c>
      <c r="E5" s="9">
        <v>1.5</v>
      </c>
      <c r="F5" s="9">
        <v>1</v>
      </c>
      <c r="G5" s="27">
        <v>1</v>
      </c>
      <c r="H5" s="14">
        <f t="shared" si="0"/>
        <v>5</v>
      </c>
      <c r="I5" s="16">
        <v>0</v>
      </c>
      <c r="J5" s="17">
        <v>1</v>
      </c>
      <c r="K5" s="5">
        <f>Tableau2[[#This Row],[Q1]]+Tableau2[[#This Row],[Q2tot.]]+Tableau2[[#This Row],[Notation]]+Tableau2[[#This Row],[Prés.]]</f>
        <v>8</v>
      </c>
      <c r="L5" s="35">
        <f>Tableau2[[#This Row],[Total]]/23.5*5+1</f>
        <v>2.7021276595744679</v>
      </c>
      <c r="M5" s="7">
        <f>IF(Tableau2[[#This Row],[Prés.]]="","",ROUND(Tableau2[[#This Row],[Note*]]*2,0)/2)</f>
        <v>2.5</v>
      </c>
    </row>
    <row r="6" spans="1:13" ht="15.6" thickTop="1" thickBot="1" x14ac:dyDescent="0.35">
      <c r="A6" s="1" t="s">
        <v>21</v>
      </c>
      <c r="B6" s="24">
        <v>3</v>
      </c>
      <c r="C6" s="21">
        <v>1.5</v>
      </c>
      <c r="D6" s="9">
        <v>0</v>
      </c>
      <c r="E6" s="9">
        <v>2</v>
      </c>
      <c r="F6" s="9">
        <v>1.5</v>
      </c>
      <c r="G6" s="27">
        <v>1</v>
      </c>
      <c r="H6" s="14">
        <f t="shared" si="0"/>
        <v>6</v>
      </c>
      <c r="I6" s="16">
        <v>1</v>
      </c>
      <c r="J6" s="17">
        <v>1</v>
      </c>
      <c r="K6" s="5">
        <f>Tableau2[[#This Row],[Q1]]+Tableau2[[#This Row],[Q2tot.]]+Tableau2[[#This Row],[Notation]]+Tableau2[[#This Row],[Prés.]]</f>
        <v>11</v>
      </c>
      <c r="L6" s="35">
        <f>Tableau2[[#This Row],[Total]]/23.5*5+1</f>
        <v>3.3404255319148937</v>
      </c>
      <c r="M6" s="7">
        <f>IF(Tableau2[[#This Row],[Prés.]]="","",ROUND(Tableau2[[#This Row],[Note*]]*2,0)/2)</f>
        <v>3.5</v>
      </c>
    </row>
    <row r="7" spans="1:13" ht="15.6" thickTop="1" thickBot="1" x14ac:dyDescent="0.35">
      <c r="A7" s="1" t="s">
        <v>22</v>
      </c>
      <c r="B7" s="24">
        <v>2</v>
      </c>
      <c r="C7" s="21">
        <v>0.5</v>
      </c>
      <c r="D7" s="9">
        <v>4.5</v>
      </c>
      <c r="E7" s="9">
        <v>3</v>
      </c>
      <c r="F7" s="9">
        <v>2.5</v>
      </c>
      <c r="G7" s="27">
        <v>1</v>
      </c>
      <c r="H7" s="14">
        <f t="shared" si="0"/>
        <v>11.5</v>
      </c>
      <c r="I7" s="16">
        <v>0</v>
      </c>
      <c r="J7" s="17">
        <v>1</v>
      </c>
      <c r="K7" s="5">
        <f>Tableau2[[#This Row],[Q1]]+Tableau2[[#This Row],[Q2tot.]]+Tableau2[[#This Row],[Notation]]+Tableau2[[#This Row],[Prés.]]</f>
        <v>14.5</v>
      </c>
      <c r="L7" s="35">
        <f>Tableau2[[#This Row],[Total]]/23.5*5+1</f>
        <v>4.085106382978724</v>
      </c>
      <c r="M7" s="7">
        <f>IF(Tableau2[[#This Row],[Prés.]]="","",ROUND(Tableau2[[#This Row],[Note*]]*2,0)/2)</f>
        <v>4</v>
      </c>
    </row>
    <row r="8" spans="1:13" ht="15.6" thickTop="1" thickBot="1" x14ac:dyDescent="0.35">
      <c r="A8" s="1" t="s">
        <v>23</v>
      </c>
      <c r="B8" s="24">
        <v>3</v>
      </c>
      <c r="C8" s="21">
        <v>1.5</v>
      </c>
      <c r="D8" s="9">
        <v>1</v>
      </c>
      <c r="E8" s="9">
        <v>2</v>
      </c>
      <c r="F8" s="9">
        <v>2.5</v>
      </c>
      <c r="G8" s="27">
        <v>0.5</v>
      </c>
      <c r="H8" s="14">
        <f t="shared" si="0"/>
        <v>7.5</v>
      </c>
      <c r="I8" s="16">
        <v>0.5</v>
      </c>
      <c r="J8" s="17">
        <v>1</v>
      </c>
      <c r="K8" s="5">
        <f>Tableau2[[#This Row],[Q1]]+Tableau2[[#This Row],[Q2tot.]]+Tableau2[[#This Row],[Notation]]+Tableau2[[#This Row],[Prés.]]</f>
        <v>12</v>
      </c>
      <c r="L8" s="35">
        <f>Tableau2[[#This Row],[Total]]/23.5*5+1</f>
        <v>3.5531914893617018</v>
      </c>
      <c r="M8" s="7">
        <f>IF(Tableau2[[#This Row],[Prés.]]="","",ROUND(Tableau2[[#This Row],[Note*]]*2,0)/2)</f>
        <v>3.5</v>
      </c>
    </row>
    <row r="9" spans="1:13" ht="15.6" thickTop="1" thickBot="1" x14ac:dyDescent="0.35">
      <c r="A9" s="1" t="s">
        <v>24</v>
      </c>
      <c r="B9" s="24">
        <v>2</v>
      </c>
      <c r="C9" s="21">
        <v>0.5</v>
      </c>
      <c r="D9" s="9">
        <v>3</v>
      </c>
      <c r="E9" s="9">
        <v>4.5</v>
      </c>
      <c r="F9" s="9">
        <v>1</v>
      </c>
      <c r="G9" s="27">
        <v>0</v>
      </c>
      <c r="H9" s="14">
        <f t="shared" si="0"/>
        <v>9</v>
      </c>
      <c r="I9" s="16">
        <v>0.5</v>
      </c>
      <c r="J9" s="17">
        <v>0.5</v>
      </c>
      <c r="K9" s="5">
        <f>Tableau2[[#This Row],[Q1]]+Tableau2[[#This Row],[Q2tot.]]+Tableau2[[#This Row],[Notation]]+Tableau2[[#This Row],[Prés.]]</f>
        <v>12</v>
      </c>
      <c r="L9" s="35">
        <f>Tableau2[[#This Row],[Total]]/23.5*5+1</f>
        <v>3.5531914893617018</v>
      </c>
      <c r="M9" s="7">
        <f>IF(Tableau2[[#This Row],[Prés.]]="","",ROUND(Tableau2[[#This Row],[Note*]]*2,0)/2)</f>
        <v>3.5</v>
      </c>
    </row>
    <row r="10" spans="1:13" ht="16.5" thickTop="1" thickBot="1" x14ac:dyDescent="0.3">
      <c r="A10" s="1" t="s">
        <v>25</v>
      </c>
      <c r="B10" s="24">
        <v>3</v>
      </c>
      <c r="C10" s="21">
        <v>1.5</v>
      </c>
      <c r="D10" s="9">
        <v>8.5</v>
      </c>
      <c r="E10" s="9">
        <v>4.5</v>
      </c>
      <c r="F10" s="9">
        <v>2.5</v>
      </c>
      <c r="G10" s="27">
        <v>0.5</v>
      </c>
      <c r="H10" s="14">
        <f t="shared" si="0"/>
        <v>17.5</v>
      </c>
      <c r="I10" s="16">
        <v>1</v>
      </c>
      <c r="J10" s="17">
        <v>1</v>
      </c>
      <c r="K10" s="5">
        <f>Tableau2[[#This Row],[Q1]]+Tableau2[[#This Row],[Q2tot.]]+Tableau2[[#This Row],[Notation]]+Tableau2[[#This Row],[Prés.]]</f>
        <v>22.5</v>
      </c>
      <c r="L10" s="35">
        <f>Tableau2[[#This Row],[Total]]/23.5*5+1</f>
        <v>5.7872340425531918</v>
      </c>
      <c r="M10" s="7">
        <f>IF(Tableau2[[#This Row],[Prés.]]="","",ROUND(Tableau2[[#This Row],[Note*]]*2,0)/2)</f>
        <v>6</v>
      </c>
    </row>
    <row r="11" spans="1:13" ht="15.6" thickTop="1" thickBot="1" x14ac:dyDescent="0.35">
      <c r="A11" s="1" t="s">
        <v>26</v>
      </c>
      <c r="B11" s="24">
        <v>3</v>
      </c>
      <c r="C11" s="21">
        <v>1.5</v>
      </c>
      <c r="D11" s="9">
        <v>8</v>
      </c>
      <c r="E11" s="9">
        <v>4.5</v>
      </c>
      <c r="F11" s="9">
        <v>1</v>
      </c>
      <c r="G11" s="27">
        <v>1</v>
      </c>
      <c r="H11" s="14">
        <f t="shared" si="0"/>
        <v>16</v>
      </c>
      <c r="I11" s="16">
        <v>0.5</v>
      </c>
      <c r="J11" s="17">
        <v>1</v>
      </c>
      <c r="K11" s="5">
        <f>Tableau2[[#This Row],[Q1]]+Tableau2[[#This Row],[Q2tot.]]+Tableau2[[#This Row],[Notation]]+Tableau2[[#This Row],[Prés.]]</f>
        <v>20.5</v>
      </c>
      <c r="L11" s="35">
        <f>Tableau2[[#This Row],[Total]]/23.5*5+1</f>
        <v>5.3617021276595747</v>
      </c>
      <c r="M11" s="7">
        <f>IF(Tableau2[[#This Row],[Prés.]]="","",ROUND(Tableau2[[#This Row],[Note*]]*2,0)/2)</f>
        <v>5.5</v>
      </c>
    </row>
    <row r="12" spans="1:13" ht="15.6" thickTop="1" thickBot="1" x14ac:dyDescent="0.35">
      <c r="A12" s="1" t="s">
        <v>27</v>
      </c>
      <c r="B12" s="24">
        <v>0</v>
      </c>
      <c r="C12" s="21">
        <v>1.5</v>
      </c>
      <c r="D12" s="9">
        <v>0</v>
      </c>
      <c r="E12" s="9">
        <v>4</v>
      </c>
      <c r="F12" s="9">
        <v>1.5</v>
      </c>
      <c r="G12" s="27">
        <v>0.5</v>
      </c>
      <c r="H12" s="14">
        <f t="shared" si="0"/>
        <v>7.5</v>
      </c>
      <c r="I12" s="16">
        <v>1</v>
      </c>
      <c r="J12" s="17">
        <v>1</v>
      </c>
      <c r="K12" s="5">
        <f>Tableau2[[#This Row],[Q1]]+Tableau2[[#This Row],[Q2tot.]]+Tableau2[[#This Row],[Notation]]+Tableau2[[#This Row],[Prés.]]</f>
        <v>9.5</v>
      </c>
      <c r="L12" s="35">
        <f>Tableau2[[#This Row],[Total]]/23.5*5+1</f>
        <v>3.0212765957446805</v>
      </c>
      <c r="M12" s="7">
        <f>IF(Tableau2[[#This Row],[Prés.]]="","",ROUND(Tableau2[[#This Row],[Note*]]*2,0)/2)</f>
        <v>3</v>
      </c>
    </row>
    <row r="13" spans="1:13" ht="15.6" thickTop="1" thickBot="1" x14ac:dyDescent="0.35">
      <c r="A13" s="1" t="s">
        <v>28</v>
      </c>
      <c r="B13" s="24">
        <v>3</v>
      </c>
      <c r="C13" s="21">
        <v>1</v>
      </c>
      <c r="D13" s="9">
        <v>8</v>
      </c>
      <c r="E13" s="9">
        <v>1</v>
      </c>
      <c r="F13" s="9">
        <v>0</v>
      </c>
      <c r="G13" s="27">
        <v>0.5</v>
      </c>
      <c r="H13" s="14">
        <f t="shared" si="0"/>
        <v>10.5</v>
      </c>
      <c r="I13" s="16">
        <v>1</v>
      </c>
      <c r="J13" s="17">
        <v>1</v>
      </c>
      <c r="K13" s="5">
        <f>Tableau2[[#This Row],[Q1]]+Tableau2[[#This Row],[Q2tot.]]+Tableau2[[#This Row],[Notation]]+Tableau2[[#This Row],[Prés.]]</f>
        <v>15.5</v>
      </c>
      <c r="L13" s="35">
        <f>Tableau2[[#This Row],[Total]]/23.5*5+1</f>
        <v>4.2978723404255312</v>
      </c>
      <c r="M13" s="7">
        <f>IF(Tableau2[[#This Row],[Prés.]]="","",ROUND(Tableau2[[#This Row],[Note*]]*2,0)/2)</f>
        <v>4.5</v>
      </c>
    </row>
    <row r="14" spans="1:13" ht="15.6" thickTop="1" thickBot="1" x14ac:dyDescent="0.35">
      <c r="A14" s="1" t="s">
        <v>29</v>
      </c>
      <c r="B14" s="24">
        <v>3</v>
      </c>
      <c r="C14" s="21">
        <v>1</v>
      </c>
      <c r="D14" s="9">
        <v>0</v>
      </c>
      <c r="E14" s="9">
        <v>2</v>
      </c>
      <c r="F14" s="9">
        <v>0.5</v>
      </c>
      <c r="G14" s="27">
        <v>0</v>
      </c>
      <c r="H14" s="14">
        <f t="shared" si="0"/>
        <v>3.5</v>
      </c>
      <c r="I14" s="16">
        <v>1</v>
      </c>
      <c r="J14" s="17">
        <v>1</v>
      </c>
      <c r="K14" s="5">
        <f>Tableau2[[#This Row],[Q1]]+Tableau2[[#This Row],[Q2tot.]]+Tableau2[[#This Row],[Notation]]+Tableau2[[#This Row],[Prés.]]</f>
        <v>8.5</v>
      </c>
      <c r="L14" s="35">
        <f>Tableau2[[#This Row],[Total]]/23.5*5+1</f>
        <v>2.8085106382978724</v>
      </c>
      <c r="M14" s="7">
        <f>ROUND(Tableau2[[#This Row],[Note*]]*2,0)/2</f>
        <v>3</v>
      </c>
    </row>
    <row r="15" spans="1:13" ht="15.6" thickTop="1" thickBot="1" x14ac:dyDescent="0.35">
      <c r="A15" s="1" t="s">
        <v>30</v>
      </c>
      <c r="B15" s="24">
        <v>2.5</v>
      </c>
      <c r="C15" s="21">
        <v>0</v>
      </c>
      <c r="D15" s="9">
        <v>0</v>
      </c>
      <c r="E15" s="9">
        <v>4.5</v>
      </c>
      <c r="F15" s="9">
        <v>2.5</v>
      </c>
      <c r="G15" s="27">
        <v>0.5</v>
      </c>
      <c r="H15" s="14">
        <f t="shared" si="0"/>
        <v>7.5</v>
      </c>
      <c r="I15" s="16">
        <v>0.5</v>
      </c>
      <c r="J15" s="17">
        <v>0.5</v>
      </c>
      <c r="K15" s="5">
        <f>Tableau2[[#This Row],[Q1]]+Tableau2[[#This Row],[Q2tot.]]+Tableau2[[#This Row],[Notation]]+Tableau2[[#This Row],[Prés.]]</f>
        <v>11</v>
      </c>
      <c r="L15" s="35">
        <f>Tableau2[[#This Row],[Total]]/23.5*5+1</f>
        <v>3.3404255319148937</v>
      </c>
      <c r="M15" s="7">
        <f>IF(Tableau2[[#This Row],[Prés.]]="","",ROUND(Tableau2[[#This Row],[Note*]]*2,0)/2)</f>
        <v>3.5</v>
      </c>
    </row>
    <row r="16" spans="1:13" ht="15.6" thickTop="1" thickBot="1" x14ac:dyDescent="0.35">
      <c r="A16" s="1" t="s">
        <v>31</v>
      </c>
      <c r="B16" s="24">
        <v>3</v>
      </c>
      <c r="C16" s="21">
        <v>1.5</v>
      </c>
      <c r="D16" s="9">
        <v>5</v>
      </c>
      <c r="E16" s="9">
        <v>2</v>
      </c>
      <c r="F16" s="9">
        <v>1.5</v>
      </c>
      <c r="G16" s="27">
        <v>0.5</v>
      </c>
      <c r="H16" s="14">
        <f t="shared" si="0"/>
        <v>10.5</v>
      </c>
      <c r="I16" s="16">
        <v>1</v>
      </c>
      <c r="J16" s="17">
        <v>1</v>
      </c>
      <c r="K16" s="5">
        <f>Tableau2[[#This Row],[Q1]]+Tableau2[[#This Row],[Q2tot.]]+Tableau2[[#This Row],[Notation]]+Tableau2[[#This Row],[Prés.]]</f>
        <v>15.5</v>
      </c>
      <c r="L16" s="35">
        <f>Tableau2[[#This Row],[Total]]/23.5*5+1</f>
        <v>4.2978723404255312</v>
      </c>
      <c r="M16" s="7">
        <f>IF(Tableau2[[#This Row],[Prés.]]="","",ROUND(Tableau2[[#This Row],[Note*]]*2,0)/2)</f>
        <v>4.5</v>
      </c>
    </row>
    <row r="17" spans="1:13" ht="15.6" thickTop="1" thickBot="1" x14ac:dyDescent="0.35">
      <c r="A17" s="1" t="s">
        <v>32</v>
      </c>
      <c r="B17" s="24">
        <v>2</v>
      </c>
      <c r="C17" s="21">
        <v>1.5</v>
      </c>
      <c r="D17" s="9">
        <v>2</v>
      </c>
      <c r="E17" s="9">
        <v>2.5</v>
      </c>
      <c r="F17" s="9">
        <v>3</v>
      </c>
      <c r="G17" s="27">
        <v>0.5</v>
      </c>
      <c r="H17" s="14">
        <f t="shared" si="0"/>
        <v>9.5</v>
      </c>
      <c r="I17" s="16">
        <v>0.5</v>
      </c>
      <c r="J17" s="17">
        <v>1</v>
      </c>
      <c r="K17" s="5">
        <f>Tableau2[[#This Row],[Q1]]+Tableau2[[#This Row],[Q2tot.]]+Tableau2[[#This Row],[Notation]]+Tableau2[[#This Row],[Prés.]]</f>
        <v>13</v>
      </c>
      <c r="L17" s="35">
        <f>Tableau2[[#This Row],[Total]]/23.5*5+1</f>
        <v>3.7659574468085109</v>
      </c>
      <c r="M17" s="7">
        <f>IF(Tableau2[[#This Row],[Prés.]]="","",ROUND(Tableau2[[#This Row],[Note*]]*2,0)/2)</f>
        <v>4</v>
      </c>
    </row>
    <row r="18" spans="1:13" ht="15.6" thickTop="1" thickBot="1" x14ac:dyDescent="0.35">
      <c r="A18" s="1" t="s">
        <v>33</v>
      </c>
      <c r="B18" s="24">
        <v>3</v>
      </c>
      <c r="C18" s="21">
        <v>1.5</v>
      </c>
      <c r="D18" s="9">
        <v>8</v>
      </c>
      <c r="E18" s="9">
        <v>3.5</v>
      </c>
      <c r="F18" s="9">
        <v>1.5</v>
      </c>
      <c r="G18" s="27">
        <v>0.5</v>
      </c>
      <c r="H18" s="14">
        <f t="shared" si="0"/>
        <v>15</v>
      </c>
      <c r="I18" s="16">
        <v>0</v>
      </c>
      <c r="J18" s="17">
        <v>1</v>
      </c>
      <c r="K18" s="5">
        <f>Tableau2[[#This Row],[Q1]]+Tableau2[[#This Row],[Q2tot.]]+Tableau2[[#This Row],[Notation]]+Tableau2[[#This Row],[Prés.]]</f>
        <v>19</v>
      </c>
      <c r="L18" s="35">
        <f>Tableau2[[#This Row],[Total]]/23.5*5+1</f>
        <v>5.0425531914893611</v>
      </c>
      <c r="M18" s="7">
        <f>IF(Tableau2[[#This Row],[Prés.]]="","",ROUND(Tableau2[[#This Row],[Note*]]*2,0)/2)</f>
        <v>5</v>
      </c>
    </row>
    <row r="19" spans="1:13" ht="16.5" thickTop="1" thickBot="1" x14ac:dyDescent="0.3">
      <c r="A19" s="1" t="s">
        <v>34</v>
      </c>
      <c r="B19" s="24">
        <v>3</v>
      </c>
      <c r="C19" s="21">
        <v>1.5</v>
      </c>
      <c r="D19" s="9">
        <v>3</v>
      </c>
      <c r="E19" s="9">
        <v>4.5</v>
      </c>
      <c r="F19" s="9">
        <v>2.5</v>
      </c>
      <c r="G19" s="27">
        <v>0.5</v>
      </c>
      <c r="H19" s="14">
        <f t="shared" si="0"/>
        <v>12</v>
      </c>
      <c r="I19" s="16">
        <v>1</v>
      </c>
      <c r="J19" s="17">
        <v>1</v>
      </c>
      <c r="K19" s="29">
        <f>Tableau2[[#This Row],[Q1]]+Tableau2[[#This Row],[Q2tot.]]+Tableau2[[#This Row],[Notation]]+Tableau2[[#This Row],[Prés.]]</f>
        <v>17</v>
      </c>
      <c r="L19" s="36">
        <f>Tableau2[[#This Row],[Total]]/23.5*5+1</f>
        <v>4.6170212765957448</v>
      </c>
      <c r="M19" s="7">
        <f>IF(Tableau2[[#This Row],[Prés.]]="","",ROUND(Tableau2[[#This Row],[Note*]]*2,0)/2)</f>
        <v>4.5</v>
      </c>
    </row>
    <row r="20" spans="1:13" ht="15.6" thickTop="1" thickBot="1" x14ac:dyDescent="0.35">
      <c r="A20" s="1" t="s">
        <v>35</v>
      </c>
      <c r="B20" s="24"/>
      <c r="C20" s="21"/>
      <c r="D20" s="9"/>
      <c r="E20" s="9"/>
      <c r="F20" s="9"/>
      <c r="G20" s="27"/>
      <c r="H20" s="14"/>
      <c r="I20" s="16"/>
      <c r="J20" s="17"/>
      <c r="K20" s="5"/>
      <c r="L20" s="35"/>
      <c r="M20" s="7"/>
    </row>
    <row r="21" spans="1:13" ht="15.6" thickTop="1" thickBot="1" x14ac:dyDescent="0.35">
      <c r="A21" s="1" t="s">
        <v>36</v>
      </c>
      <c r="B21" s="24"/>
      <c r="C21" s="21"/>
      <c r="D21" s="9"/>
      <c r="E21" s="9"/>
      <c r="F21" s="9"/>
      <c r="G21" s="27"/>
      <c r="H21" s="14"/>
      <c r="I21" s="16"/>
      <c r="J21" s="17"/>
      <c r="K21" s="5"/>
      <c r="L21" s="35"/>
      <c r="M21" s="7"/>
    </row>
    <row r="22" spans="1:13" ht="15.6" thickTop="1" thickBot="1" x14ac:dyDescent="0.35">
      <c r="A22" s="1" t="s">
        <v>37</v>
      </c>
      <c r="B22" s="24">
        <v>0</v>
      </c>
      <c r="C22" s="21">
        <v>0</v>
      </c>
      <c r="D22" s="9">
        <v>0</v>
      </c>
      <c r="E22" s="9">
        <v>0</v>
      </c>
      <c r="F22" s="9">
        <v>0</v>
      </c>
      <c r="G22" s="27">
        <v>0</v>
      </c>
      <c r="H22" s="14">
        <f>SUM(C22:G22)</f>
        <v>0</v>
      </c>
      <c r="I22" s="16">
        <v>0</v>
      </c>
      <c r="J22" s="17">
        <v>0</v>
      </c>
      <c r="K22" s="5">
        <f>Tableau2[[#This Row],[Q1]]+Tableau2[[#This Row],[Q2tot.]]+Tableau2[[#This Row],[Notation]]+Tableau2[[#This Row],[Prés.]]</f>
        <v>0</v>
      </c>
      <c r="L22" s="35">
        <f>Tableau2[[#This Row],[Total]]/23.5*5+1</f>
        <v>1</v>
      </c>
      <c r="M22" s="7">
        <f>IF(Tableau2[[#This Row],[Prés.]]="","",ROUND(Tableau2[[#This Row],[Note*]]*2,0)/2)</f>
        <v>1</v>
      </c>
    </row>
    <row r="23" spans="1:13" ht="15.6" thickTop="1" thickBot="1" x14ac:dyDescent="0.35">
      <c r="A23" s="1" t="s">
        <v>38</v>
      </c>
      <c r="B23" s="25">
        <v>3</v>
      </c>
      <c r="C23" s="22">
        <v>1.5</v>
      </c>
      <c r="D23" s="10">
        <v>8</v>
      </c>
      <c r="E23" s="10">
        <v>4</v>
      </c>
      <c r="F23" s="10">
        <v>2</v>
      </c>
      <c r="G23" s="28">
        <v>1</v>
      </c>
      <c r="H23" s="14">
        <f>SUM(C23:G23)</f>
        <v>16.5</v>
      </c>
      <c r="I23" s="18">
        <v>0</v>
      </c>
      <c r="J23" s="19">
        <v>0.5</v>
      </c>
      <c r="K23" s="5">
        <f>Tableau2[[#This Row],[Q1]]+Tableau2[[#This Row],[Q2tot.]]+Tableau2[[#This Row],[Notation]]+Tableau2[[#This Row],[Prés.]]</f>
        <v>20</v>
      </c>
      <c r="L23" s="35">
        <f>Tableau2[[#This Row],[Total]]/23.5*5+1</f>
        <v>5.2553191489361701</v>
      </c>
      <c r="M23" s="7">
        <f>IF(Tableau2[[#This Row],[Prés.]]="","",ROUND(Tableau2[[#This Row],[Note*]]*2,0)/2)</f>
        <v>5.5</v>
      </c>
    </row>
    <row r="24" spans="1:13" ht="16.5" thickTop="1" thickBot="1" x14ac:dyDescent="0.3">
      <c r="A24" s="2" t="s">
        <v>12</v>
      </c>
      <c r="B24" s="33">
        <f t="shared" ref="B24:M24" si="1">AVERAGE(B3:B23)</f>
        <v>2.4210526315789473</v>
      </c>
      <c r="C24" s="33">
        <f t="shared" si="1"/>
        <v>1.0526315789473684</v>
      </c>
      <c r="D24" s="33">
        <f t="shared" si="1"/>
        <v>3.7894736842105261</v>
      </c>
      <c r="E24" s="33">
        <f t="shared" si="1"/>
        <v>3.0263157894736841</v>
      </c>
      <c r="F24" s="33">
        <f t="shared" si="1"/>
        <v>1.7105263157894737</v>
      </c>
      <c r="G24" s="33">
        <f t="shared" si="1"/>
        <v>0.55263157894736847</v>
      </c>
      <c r="H24" s="33">
        <f t="shared" si="1"/>
        <v>10.131578947368421</v>
      </c>
      <c r="I24" s="33">
        <f t="shared" si="1"/>
        <v>0.52631578947368418</v>
      </c>
      <c r="J24" s="33">
        <f t="shared" si="1"/>
        <v>0.86842105263157898</v>
      </c>
      <c r="K24" s="33">
        <f t="shared" si="1"/>
        <v>13.947368421052632</v>
      </c>
      <c r="L24" s="33">
        <f t="shared" si="1"/>
        <v>3.9675251959686455</v>
      </c>
      <c r="M24" s="33">
        <f t="shared" si="1"/>
        <v>4.0263157894736841</v>
      </c>
    </row>
    <row r="25" spans="1:13" ht="16.5" thickTop="1" thickBot="1" x14ac:dyDescent="0.3">
      <c r="A25" s="5" t="s">
        <v>13</v>
      </c>
      <c r="B25" s="32">
        <f t="shared" ref="B25:K25" si="2">B24/B2</f>
        <v>0.80701754385964908</v>
      </c>
      <c r="C25" s="32">
        <f t="shared" si="2"/>
        <v>0.70175438596491224</v>
      </c>
      <c r="D25" s="32">
        <f t="shared" si="2"/>
        <v>0.44582043343653249</v>
      </c>
      <c r="E25" s="32">
        <f t="shared" si="2"/>
        <v>0.67251461988304095</v>
      </c>
      <c r="F25" s="32">
        <f t="shared" si="2"/>
        <v>0.57017543859649122</v>
      </c>
      <c r="G25" s="32">
        <f t="shared" si="2"/>
        <v>0.55263157894736847</v>
      </c>
      <c r="H25" s="32">
        <f t="shared" si="2"/>
        <v>0.54765291607396871</v>
      </c>
      <c r="I25" s="32">
        <f t="shared" si="2"/>
        <v>0.52631578947368418</v>
      </c>
      <c r="J25" s="32">
        <f t="shared" si="2"/>
        <v>0.86842105263157898</v>
      </c>
      <c r="K25" s="32">
        <f t="shared" si="2"/>
        <v>0.59350503919372899</v>
      </c>
      <c r="L25" s="30" t="s">
        <v>17</v>
      </c>
      <c r="M25" s="31">
        <f>MEDIAN(M3:M23)</f>
        <v>4</v>
      </c>
    </row>
    <row r="26" spans="1:13" ht="16.5" thickTop="1" thickBot="1" x14ac:dyDescent="0.3">
      <c r="A26" s="5" t="s">
        <v>14</v>
      </c>
      <c r="B26" s="37">
        <f t="shared" ref="B26:M26" si="3">MIN(B3:B23)</f>
        <v>0</v>
      </c>
      <c r="C26" s="37">
        <f t="shared" si="3"/>
        <v>0</v>
      </c>
      <c r="D26" s="37">
        <f t="shared" si="3"/>
        <v>0</v>
      </c>
      <c r="E26" s="37">
        <f t="shared" si="3"/>
        <v>0</v>
      </c>
      <c r="F26" s="37">
        <f t="shared" si="3"/>
        <v>0</v>
      </c>
      <c r="G26" s="37">
        <f t="shared" si="3"/>
        <v>0</v>
      </c>
      <c r="H26" s="37">
        <f t="shared" si="3"/>
        <v>0</v>
      </c>
      <c r="I26" s="37">
        <f t="shared" si="3"/>
        <v>0</v>
      </c>
      <c r="J26" s="37">
        <f t="shared" si="3"/>
        <v>0</v>
      </c>
      <c r="K26" s="37">
        <f t="shared" si="3"/>
        <v>0</v>
      </c>
      <c r="L26" s="37">
        <f t="shared" si="3"/>
        <v>1</v>
      </c>
      <c r="M26" s="37">
        <f t="shared" si="3"/>
        <v>1</v>
      </c>
    </row>
    <row r="27" spans="1:13" ht="16.5" thickTop="1" thickBot="1" x14ac:dyDescent="0.3">
      <c r="A27" s="5" t="s">
        <v>15</v>
      </c>
      <c r="B27" s="37">
        <f t="shared" ref="B27:M27" si="4">MAX(B3:B23)</f>
        <v>3</v>
      </c>
      <c r="C27" s="37">
        <f t="shared" si="4"/>
        <v>1.5</v>
      </c>
      <c r="D27" s="37">
        <f t="shared" si="4"/>
        <v>8.5</v>
      </c>
      <c r="E27" s="37">
        <f t="shared" si="4"/>
        <v>4.5</v>
      </c>
      <c r="F27" s="37">
        <f t="shared" si="4"/>
        <v>3</v>
      </c>
      <c r="G27" s="37">
        <f t="shared" si="4"/>
        <v>1</v>
      </c>
      <c r="H27" s="37">
        <f t="shared" si="4"/>
        <v>17.5</v>
      </c>
      <c r="I27" s="37">
        <f t="shared" si="4"/>
        <v>1</v>
      </c>
      <c r="J27" s="37">
        <f t="shared" si="4"/>
        <v>1</v>
      </c>
      <c r="K27" s="37">
        <f t="shared" si="4"/>
        <v>22.5</v>
      </c>
      <c r="L27" s="37">
        <f t="shared" si="4"/>
        <v>5.7872340425531918</v>
      </c>
      <c r="M27" s="37">
        <f t="shared" si="4"/>
        <v>6</v>
      </c>
    </row>
    <row r="28" spans="1:13" ht="15.75" thickTop="1" x14ac:dyDescent="0.25"/>
  </sheetData>
  <conditionalFormatting sqref="H2 B3:K23">
    <cfRule type="cellIs" dxfId="14" priority="5" operator="equal">
      <formula>""</formula>
    </cfRule>
    <cfRule type="cellIs" dxfId="13" priority="6" operator="equal">
      <formula>B$2</formula>
    </cfRule>
    <cfRule type="cellIs" dxfId="12" priority="7" operator="lessThan">
      <formula>B$2*0.6</formula>
    </cfRule>
    <cfRule type="cellIs" dxfId="11" priority="8" operator="greaterThan">
      <formula>B$2*0.6</formula>
    </cfRule>
  </conditionalFormatting>
  <conditionalFormatting sqref="L3:M23">
    <cfRule type="cellIs" dxfId="10" priority="2" operator="equal">
      <formula>6</formula>
    </cfRule>
    <cfRule type="cellIs" dxfId="9" priority="3" operator="lessThan">
      <formula>4</formula>
    </cfRule>
    <cfRule type="cellIs" dxfId="8" priority="4" operator="greaterThanOrEqual">
      <formula>4</formula>
    </cfRule>
  </conditionalFormatting>
  <conditionalFormatting sqref="M3:M23">
    <cfRule type="cellIs" dxfId="7" priority="1" operator="equal">
      <formula>""</formula>
    </cfRule>
  </conditionalFormatting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554687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1</vt:lpstr>
      <vt:lpstr>Test 2</vt:lpstr>
      <vt:lpstr>Test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2014-09-19T12:51:07Z</dcterms:modified>
</cp:coreProperties>
</file>