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 codeName="{7AA9133B-0738-3967-A58A-2178011A57A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hugues.bray/Library/CloudStorage/Dropbox/Mac/Downloads/"/>
    </mc:Choice>
  </mc:AlternateContent>
  <xr:revisionPtr revIDLastSave="0" documentId="13_ncr:1_{06DAF37F-91DC-E24F-887D-8C02793F6024}" xr6:coauthVersionLast="47" xr6:coauthVersionMax="47" xr10:uidLastSave="{00000000-0000-0000-0000-000000000000}"/>
  <bookViews>
    <workbookView xWindow="0" yWindow="500" windowWidth="28800" windowHeight="16940" xr2:uid="{B3C59E5E-3432-A248-93C5-1519570C3FE1}"/>
  </bookViews>
  <sheets>
    <sheet name="Objectifs détail" sheetId="9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283" i="9" l="1"/>
  <c r="P283" i="9"/>
  <c r="O282" i="9"/>
  <c r="Q281" i="9"/>
  <c r="R281" i="9" s="1"/>
  <c r="Q280" i="9"/>
  <c r="Q283" i="9" s="1"/>
  <c r="S260" i="9"/>
  <c r="P260" i="9"/>
  <c r="O259" i="9"/>
  <c r="Q258" i="9"/>
  <c r="R258" i="9" s="1"/>
  <c r="Q257" i="9"/>
  <c r="Q260" i="9" s="1"/>
  <c r="S237" i="9"/>
  <c r="Q237" i="9"/>
  <c r="P237" i="9"/>
  <c r="O236" i="9"/>
  <c r="Q235" i="9"/>
  <c r="R235" i="9" s="1"/>
  <c r="R234" i="9"/>
  <c r="R237" i="9" s="1"/>
  <c r="Q234" i="9"/>
  <c r="S214" i="9"/>
  <c r="P214" i="9"/>
  <c r="O213" i="9"/>
  <c r="Q212" i="9"/>
  <c r="R212" i="9" s="1"/>
  <c r="Q211" i="9"/>
  <c r="Q214" i="9" s="1"/>
  <c r="S191" i="9"/>
  <c r="P191" i="9"/>
  <c r="O190" i="9"/>
  <c r="Q189" i="9"/>
  <c r="R189" i="9" s="1"/>
  <c r="Q188" i="9"/>
  <c r="Q191" i="9" s="1"/>
  <c r="S168" i="9"/>
  <c r="P168" i="9"/>
  <c r="O167" i="9"/>
  <c r="Q166" i="9"/>
  <c r="R166" i="9" s="1"/>
  <c r="Q165" i="9"/>
  <c r="R165" i="9" s="1"/>
  <c r="R168" i="9" s="1"/>
  <c r="S145" i="9"/>
  <c r="P145" i="9"/>
  <c r="O144" i="9"/>
  <c r="Q143" i="9"/>
  <c r="R143" i="9" s="1"/>
  <c r="Q142" i="9"/>
  <c r="R142" i="9" s="1"/>
  <c r="R145" i="9" s="1"/>
  <c r="S122" i="9"/>
  <c r="P122" i="9"/>
  <c r="O121" i="9"/>
  <c r="Q120" i="9"/>
  <c r="R120" i="9" s="1"/>
  <c r="Q119" i="9"/>
  <c r="Q122" i="9" s="1"/>
  <c r="S99" i="9"/>
  <c r="P99" i="9"/>
  <c r="O98" i="9"/>
  <c r="Q97" i="9"/>
  <c r="R97" i="9" s="1"/>
  <c r="Q96" i="9"/>
  <c r="R96" i="9" s="1"/>
  <c r="R99" i="9" s="1"/>
  <c r="S76" i="9"/>
  <c r="P76" i="9"/>
  <c r="Q74" i="9"/>
  <c r="R74" i="9" s="1"/>
  <c r="Q73" i="9"/>
  <c r="R73" i="9" s="1"/>
  <c r="R76" i="9" s="1"/>
  <c r="S53" i="9"/>
  <c r="P53" i="9"/>
  <c r="O52" i="9"/>
  <c r="Q51" i="9"/>
  <c r="R51" i="9" s="1"/>
  <c r="Q50" i="9"/>
  <c r="R50" i="9" s="1"/>
  <c r="R53" i="9" s="1"/>
  <c r="R188" i="9" l="1"/>
  <c r="R191" i="9" s="1"/>
  <c r="Q99" i="9"/>
  <c r="Q76" i="9"/>
  <c r="R119" i="9"/>
  <c r="R122" i="9" s="1"/>
  <c r="R280" i="9"/>
  <c r="R283" i="9" s="1"/>
  <c r="R257" i="9"/>
  <c r="R260" i="9" s="1"/>
  <c r="R211" i="9"/>
  <c r="R214" i="9" s="1"/>
  <c r="Q168" i="9"/>
  <c r="Q145" i="9"/>
  <c r="O75" i="9"/>
  <c r="Q53" i="9"/>
  <c r="S7" i="9"/>
  <c r="P7" i="9"/>
  <c r="O6" i="9"/>
  <c r="Q5" i="9"/>
  <c r="R5" i="9" s="1"/>
  <c r="Q4" i="9"/>
  <c r="Q7" i="9" s="1"/>
  <c r="Q27" i="9"/>
  <c r="Q30" i="9" s="1"/>
  <c r="R4" i="9" l="1"/>
  <c r="R7" i="9" s="1"/>
  <c r="Z13" i="9"/>
  <c r="AD13" i="9" s="1"/>
  <c r="Z14" i="9"/>
  <c r="AD14" i="9" s="1"/>
  <c r="Z21" i="9"/>
  <c r="AD21" i="9" s="1"/>
  <c r="Z8" i="9"/>
  <c r="AD8" i="9" s="1"/>
  <c r="Z15" i="9"/>
  <c r="AD15" i="9" s="1"/>
  <c r="Z16" i="9"/>
  <c r="AD16" i="9" s="1"/>
  <c r="Z17" i="9"/>
  <c r="AD17" i="9" s="1"/>
  <c r="Z11" i="9"/>
  <c r="AD11" i="9" s="1"/>
  <c r="Z12" i="9"/>
  <c r="AD12" i="9" s="1"/>
  <c r="Z9" i="9"/>
  <c r="AD9" i="9" s="1"/>
  <c r="Z10" i="9"/>
  <c r="AD10" i="9" s="1"/>
  <c r="T10" i="9"/>
  <c r="Z18" i="9"/>
  <c r="AD18" i="9" s="1"/>
  <c r="Z19" i="9"/>
  <c r="AD19" i="9" s="1"/>
  <c r="T19" i="9"/>
  <c r="Z20" i="9"/>
  <c r="AD20" i="9" s="1"/>
  <c r="V14" i="9"/>
  <c r="T11" i="9" l="1"/>
  <c r="AA11" i="9" s="1"/>
  <c r="AC11" i="9" s="1"/>
  <c r="T8" i="9"/>
  <c r="AA8" i="9" s="1"/>
  <c r="AC8" i="9" s="1"/>
  <c r="T20" i="9"/>
  <c r="AA20" i="9" s="1"/>
  <c r="AC20" i="9" s="1"/>
  <c r="T12" i="9"/>
  <c r="U12" i="9" s="1"/>
  <c r="T15" i="9"/>
  <c r="AA15" i="9" s="1"/>
  <c r="AC15" i="9" s="1"/>
  <c r="V21" i="9"/>
  <c r="W21" i="9" s="1"/>
  <c r="V19" i="9"/>
  <c r="AB19" i="9" s="1"/>
  <c r="AE19" i="9" s="1"/>
  <c r="T16" i="9"/>
  <c r="U16" i="9" s="1"/>
  <c r="W14" i="9"/>
  <c r="AB14" i="9"/>
  <c r="AE14" i="9" s="1"/>
  <c r="U19" i="9"/>
  <c r="AA19" i="9"/>
  <c r="AC19" i="9" s="1"/>
  <c r="AA10" i="9"/>
  <c r="AC10" i="9" s="1"/>
  <c r="U10" i="9"/>
  <c r="X21" i="9"/>
  <c r="Y21" i="9" s="1"/>
  <c r="X8" i="9"/>
  <c r="Y8" i="9" s="1"/>
  <c r="X12" i="9"/>
  <c r="Y12" i="9" s="1"/>
  <c r="V12" i="9"/>
  <c r="X14" i="9"/>
  <c r="Y14" i="9" s="1"/>
  <c r="X11" i="9"/>
  <c r="Y11" i="9" s="1"/>
  <c r="X17" i="9"/>
  <c r="Y17" i="9" s="1"/>
  <c r="V13" i="9"/>
  <c r="X13" i="9"/>
  <c r="Y13" i="9" s="1"/>
  <c r="X19" i="9"/>
  <c r="Y19" i="9" s="1"/>
  <c r="V18" i="9"/>
  <c r="T18" i="9"/>
  <c r="V10" i="9"/>
  <c r="X18" i="9"/>
  <c r="Y18" i="9" s="1"/>
  <c r="V9" i="9"/>
  <c r="T21" i="9"/>
  <c r="V17" i="9"/>
  <c r="V8" i="9"/>
  <c r="V16" i="9"/>
  <c r="V15" i="9"/>
  <c r="X10" i="9"/>
  <c r="Y10" i="9" s="1"/>
  <c r="X16" i="9"/>
  <c r="Y16" i="9" s="1"/>
  <c r="T14" i="9"/>
  <c r="X20" i="9"/>
  <c r="Y20" i="9" s="1"/>
  <c r="T17" i="9"/>
  <c r="T13" i="9"/>
  <c r="T9" i="9"/>
  <c r="V11" i="9"/>
  <c r="V20" i="9"/>
  <c r="X15" i="9"/>
  <c r="Y15" i="9" s="1"/>
  <c r="X9" i="9"/>
  <c r="Y9" i="9" s="1"/>
  <c r="S30" i="9"/>
  <c r="P30" i="9"/>
  <c r="Q28" i="9"/>
  <c r="R28" i="9" s="1"/>
  <c r="R27" i="9"/>
  <c r="R30" i="9" s="1"/>
  <c r="U8" i="9" l="1"/>
  <c r="U11" i="9"/>
  <c r="W19" i="9"/>
  <c r="U20" i="9"/>
  <c r="U15" i="9"/>
  <c r="AA12" i="9"/>
  <c r="AC12" i="9" s="1"/>
  <c r="AA16" i="9"/>
  <c r="AC16" i="9" s="1"/>
  <c r="AB21" i="9"/>
  <c r="AE21" i="9" s="1"/>
  <c r="AF21" i="9" s="1"/>
  <c r="AB15" i="9"/>
  <c r="AE15" i="9" s="1"/>
  <c r="W15" i="9"/>
  <c r="AB18" i="9"/>
  <c r="AE18" i="9" s="1"/>
  <c r="AF18" i="9" s="1"/>
  <c r="W18" i="9"/>
  <c r="W16" i="9"/>
  <c r="AB16" i="9"/>
  <c r="AE16" i="9" s="1"/>
  <c r="AA9" i="9"/>
  <c r="AC9" i="9" s="1"/>
  <c r="U9" i="9"/>
  <c r="AA21" i="9"/>
  <c r="AC21" i="9" s="1"/>
  <c r="U21" i="9"/>
  <c r="AA13" i="9"/>
  <c r="AC13" i="9" s="1"/>
  <c r="U13" i="9"/>
  <c r="AF14" i="9"/>
  <c r="U14" i="9"/>
  <c r="AA14" i="9"/>
  <c r="AC14" i="9" s="1"/>
  <c r="O14" i="9" s="1"/>
  <c r="AB9" i="9"/>
  <c r="AE9" i="9" s="1"/>
  <c r="AF9" i="9" s="1"/>
  <c r="W9" i="9"/>
  <c r="AB20" i="9"/>
  <c r="AE20" i="9" s="1"/>
  <c r="W20" i="9"/>
  <c r="W12" i="9"/>
  <c r="AB12" i="9"/>
  <c r="AE12" i="9" s="1"/>
  <c r="O19" i="9"/>
  <c r="AF19" i="9"/>
  <c r="W8" i="9"/>
  <c r="AB8" i="9"/>
  <c r="AE8" i="9" s="1"/>
  <c r="AA17" i="9"/>
  <c r="AC17" i="9" s="1"/>
  <c r="U17" i="9"/>
  <c r="AB17" i="9"/>
  <c r="AE17" i="9" s="1"/>
  <c r="AF17" i="9" s="1"/>
  <c r="W17" i="9"/>
  <c r="W10" i="9"/>
  <c r="AB10" i="9"/>
  <c r="AE10" i="9" s="1"/>
  <c r="AA18" i="9"/>
  <c r="AC18" i="9" s="1"/>
  <c r="U18" i="9"/>
  <c r="AB11" i="9"/>
  <c r="AE11" i="9" s="1"/>
  <c r="W11" i="9"/>
  <c r="AB13" i="9"/>
  <c r="AE13" i="9" s="1"/>
  <c r="AF13" i="9" s="1"/>
  <c r="W13" i="9"/>
  <c r="O29" i="9"/>
  <c r="O21" i="9" l="1"/>
  <c r="O20" i="9"/>
  <c r="AF20" i="9"/>
  <c r="O16" i="9"/>
  <c r="AF16" i="9"/>
  <c r="P21" i="9"/>
  <c r="O8" i="9"/>
  <c r="AF8" i="9"/>
  <c r="P14" i="9"/>
  <c r="O10" i="9"/>
  <c r="AF10" i="9"/>
  <c r="O9" i="9"/>
  <c r="O13" i="9"/>
  <c r="O18" i="9"/>
  <c r="P19" i="9"/>
  <c r="O11" i="9"/>
  <c r="AF11" i="9"/>
  <c r="O17" i="9"/>
  <c r="O12" i="9"/>
  <c r="AF12" i="9"/>
  <c r="O15" i="9"/>
  <c r="AF15" i="9"/>
  <c r="P16" i="9" l="1"/>
  <c r="P11" i="9"/>
  <c r="P10" i="9"/>
  <c r="P15" i="9"/>
  <c r="P18" i="9"/>
  <c r="P20" i="9"/>
  <c r="P12" i="9"/>
  <c r="P13" i="9"/>
  <c r="P8" i="9"/>
  <c r="P17" i="9"/>
  <c r="P9" i="9"/>
  <c r="Q12" i="9" a="1"/>
  <c r="R11" i="9" a="1"/>
  <c r="R20" i="9" a="1"/>
  <c r="Q21" i="9" a="1"/>
  <c r="R21" i="9" a="1"/>
  <c r="Q11" i="9" a="1"/>
  <c r="Q19" i="9" a="1"/>
  <c r="R16" i="9" a="1"/>
  <c r="R10" i="9" a="1"/>
  <c r="R13" i="9" a="1"/>
  <c r="R12" i="9" a="1"/>
  <c r="Q10" i="9" a="1"/>
  <c r="Q18" i="9" a="1"/>
  <c r="Q16" i="9" a="1"/>
  <c r="Q14" i="9" a="1"/>
  <c r="R18" i="9" a="1"/>
  <c r="Q15" i="9" a="1"/>
  <c r="Q20" i="9" a="1"/>
  <c r="Q8" i="9" a="1"/>
  <c r="R17" i="9" a="1"/>
  <c r="Q13" i="9" a="1"/>
  <c r="R9" i="9" a="1"/>
  <c r="R14" i="9" a="1"/>
  <c r="R15" i="9" a="1"/>
  <c r="R19" i="9" a="1"/>
  <c r="R8" i="9" a="1"/>
  <c r="Q17" i="9" a="1"/>
  <c r="Q9" i="9" a="1"/>
  <c r="Z194" i="9" l="1"/>
  <c r="AD194" i="9" s="1"/>
  <c r="Z270" i="9"/>
  <c r="AD270" i="9" s="1"/>
  <c r="Z40" i="9"/>
  <c r="AD40" i="9" s="1"/>
  <c r="Z222" i="9"/>
  <c r="AD222" i="9" s="1"/>
  <c r="Z64" i="9"/>
  <c r="AD64" i="9" s="1"/>
  <c r="Z65" i="9"/>
  <c r="AD65" i="9" s="1"/>
  <c r="Z199" i="9"/>
  <c r="AD199" i="9" s="1"/>
  <c r="R9" i="9"/>
  <c r="R20" i="9"/>
  <c r="Z267" i="9"/>
  <c r="AD267" i="9" s="1"/>
  <c r="Z252" i="9"/>
  <c r="AD252" i="9" s="1"/>
  <c r="R19" i="9"/>
  <c r="Z67" i="9"/>
  <c r="AD67" i="9" s="1"/>
  <c r="Q18" i="9"/>
  <c r="Z239" i="9"/>
  <c r="AD239" i="9" s="1"/>
  <c r="Z36" i="9"/>
  <c r="AD36" i="9" s="1"/>
  <c r="Z288" i="9"/>
  <c r="AD288" i="9" s="1"/>
  <c r="Z202" i="9"/>
  <c r="AD202" i="9" s="1"/>
  <c r="Z286" i="9"/>
  <c r="AD286" i="9" s="1"/>
  <c r="Z90" i="9"/>
  <c r="AD90" i="9" s="1"/>
  <c r="Z284" i="9"/>
  <c r="AD284" i="9" s="1"/>
  <c r="Z77" i="9"/>
  <c r="AD77" i="9" s="1"/>
  <c r="Z124" i="9"/>
  <c r="AD124" i="9" s="1"/>
  <c r="Z131" i="9"/>
  <c r="AD131" i="9" s="1"/>
  <c r="Z261" i="9"/>
  <c r="AD261" i="9" s="1"/>
  <c r="Q12" i="9"/>
  <c r="Z79" i="9"/>
  <c r="AD79" i="9" s="1"/>
  <c r="Z136" i="9"/>
  <c r="AD136" i="9" s="1"/>
  <c r="Z201" i="9"/>
  <c r="AD201" i="9" s="1"/>
  <c r="Z107" i="9"/>
  <c r="AD107" i="9" s="1"/>
  <c r="Z86" i="9"/>
  <c r="AD86" i="9" s="1"/>
  <c r="Z226" i="9"/>
  <c r="AD226" i="9" s="1"/>
  <c r="Z159" i="9"/>
  <c r="AD159" i="9" s="1"/>
  <c r="Z274" i="9"/>
  <c r="AD274" i="9" s="1"/>
  <c r="Z55" i="9"/>
  <c r="AD55" i="9" s="1"/>
  <c r="Q15" i="9"/>
  <c r="Z297" i="9"/>
  <c r="AD297" i="9" s="1"/>
  <c r="Z245" i="9"/>
  <c r="AD245" i="9" s="1"/>
  <c r="Z173" i="9"/>
  <c r="AD173" i="9" s="1"/>
  <c r="Z205" i="9"/>
  <c r="AD205" i="9" s="1"/>
  <c r="Z229" i="9"/>
  <c r="AD229" i="9" s="1"/>
  <c r="Z113" i="9"/>
  <c r="AD113" i="9" s="1"/>
  <c r="Z244" i="9"/>
  <c r="AD244" i="9" s="1"/>
  <c r="Q10" i="9"/>
  <c r="Z127" i="9"/>
  <c r="AD127" i="9" s="1"/>
  <c r="Z285" i="9"/>
  <c r="AD285" i="9" s="1"/>
  <c r="Z169" i="9"/>
  <c r="AD169" i="9" s="1"/>
  <c r="Z33" i="9"/>
  <c r="AD33" i="9" s="1"/>
  <c r="Z39" i="9"/>
  <c r="AD39" i="9" s="1"/>
  <c r="Z204" i="9"/>
  <c r="AD204" i="9" s="1"/>
  <c r="Z85" i="9"/>
  <c r="AD85" i="9" s="1"/>
  <c r="Z246" i="9"/>
  <c r="AD246" i="9" s="1"/>
  <c r="Z57" i="9"/>
  <c r="AD57" i="9" s="1"/>
  <c r="Z193" i="9"/>
  <c r="AD193" i="9" s="1"/>
  <c r="Z88" i="9"/>
  <c r="AD88" i="9" s="1"/>
  <c r="Z132" i="9"/>
  <c r="AD132" i="9" s="1"/>
  <c r="Z225" i="9"/>
  <c r="AD225" i="9" s="1"/>
  <c r="T286" i="9"/>
  <c r="Z44" i="9"/>
  <c r="AD44" i="9" s="1"/>
  <c r="R16" i="9"/>
  <c r="Z228" i="9"/>
  <c r="AD228" i="9" s="1"/>
  <c r="V274" i="9"/>
  <c r="W274" i="9" s="1"/>
  <c r="Z158" i="9"/>
  <c r="AD158" i="9" s="1"/>
  <c r="Z66" i="9"/>
  <c r="AD66" i="9" s="1"/>
  <c r="Z170" i="9"/>
  <c r="AD170" i="9" s="1"/>
  <c r="Q20" i="9"/>
  <c r="Z134" i="9"/>
  <c r="AD134" i="9" s="1"/>
  <c r="Z123" i="9"/>
  <c r="AD123" i="9" s="1"/>
  <c r="R18" i="9"/>
  <c r="Z130" i="9"/>
  <c r="AD130" i="9" s="1"/>
  <c r="Z265" i="9"/>
  <c r="AD265" i="9" s="1"/>
  <c r="Z157" i="9"/>
  <c r="AD157" i="9" s="1"/>
  <c r="Z218" i="9"/>
  <c r="AD218" i="9" s="1"/>
  <c r="Z273" i="9"/>
  <c r="AD273" i="9" s="1"/>
  <c r="R10" i="9"/>
  <c r="Z60" i="9"/>
  <c r="AD60" i="9" s="1"/>
  <c r="Z152" i="9"/>
  <c r="AD152" i="9" s="1"/>
  <c r="Q8" i="9"/>
  <c r="Z104" i="9"/>
  <c r="AD104" i="9" s="1"/>
  <c r="Z206" i="9"/>
  <c r="AD206" i="9" s="1"/>
  <c r="Z203" i="9"/>
  <c r="AD203" i="9" s="1"/>
  <c r="Z103" i="9"/>
  <c r="AD103" i="9" s="1"/>
  <c r="Z102" i="9"/>
  <c r="AD102" i="9" s="1"/>
  <c r="Z227" i="9"/>
  <c r="AD227" i="9" s="1"/>
  <c r="Z59" i="9"/>
  <c r="AD59" i="9" s="1"/>
  <c r="R14" i="9"/>
  <c r="Z43" i="9"/>
  <c r="AD43" i="9" s="1"/>
  <c r="Z63" i="9"/>
  <c r="AD63" i="9" s="1"/>
  <c r="Z114" i="9"/>
  <c r="AD114" i="9" s="1"/>
  <c r="Z195" i="9"/>
  <c r="AD195" i="9" s="1"/>
  <c r="Z31" i="9"/>
  <c r="AD31" i="9" s="1"/>
  <c r="T78" i="9"/>
  <c r="AA78" i="9" s="1"/>
  <c r="AC78" i="9" s="1"/>
  <c r="V64" i="9"/>
  <c r="AB64" i="9" s="1"/>
  <c r="Q17" i="9"/>
  <c r="Z217" i="9"/>
  <c r="AD217" i="9" s="1"/>
  <c r="R12" i="9"/>
  <c r="Z250" i="9"/>
  <c r="AD250" i="9" s="1"/>
  <c r="Z171" i="9"/>
  <c r="AD171" i="9" s="1"/>
  <c r="Z179" i="9"/>
  <c r="AD179" i="9" s="1"/>
  <c r="Z151" i="9"/>
  <c r="AD151" i="9" s="1"/>
  <c r="X252" i="9"/>
  <c r="Y252" i="9" s="1"/>
  <c r="T169" i="9"/>
  <c r="U169" i="9" s="1"/>
  <c r="R11" i="9"/>
  <c r="T220" i="9"/>
  <c r="AA220" i="9" s="1"/>
  <c r="AC220" i="9" s="1"/>
  <c r="Z82" i="9"/>
  <c r="AD82" i="9" s="1"/>
  <c r="Z196" i="9"/>
  <c r="AD196" i="9" s="1"/>
  <c r="Q9" i="9"/>
  <c r="Z238" i="9"/>
  <c r="AD238" i="9" s="1"/>
  <c r="R17" i="9"/>
  <c r="Z200" i="9"/>
  <c r="AD200" i="9" s="1"/>
  <c r="Z135" i="9"/>
  <c r="AD135" i="9" s="1"/>
  <c r="Z172" i="9"/>
  <c r="AD172" i="9" s="1"/>
  <c r="Z183" i="9"/>
  <c r="AD183" i="9" s="1"/>
  <c r="Z224" i="9"/>
  <c r="AD224" i="9" s="1"/>
  <c r="Z41" i="9"/>
  <c r="AD41" i="9" s="1"/>
  <c r="X221" i="9"/>
  <c r="Y221" i="9" s="1"/>
  <c r="T54" i="9"/>
  <c r="AA54" i="9" s="1"/>
  <c r="AC54" i="9" s="1"/>
  <c r="Z106" i="9"/>
  <c r="AD106" i="9" s="1"/>
  <c r="Z108" i="9"/>
  <c r="AD108" i="9" s="1"/>
  <c r="Z177" i="9"/>
  <c r="AD177" i="9" s="1"/>
  <c r="Z294" i="9"/>
  <c r="AD294" i="9" s="1"/>
  <c r="Z271" i="9"/>
  <c r="AD271" i="9" s="1"/>
  <c r="Z262" i="9"/>
  <c r="AD262" i="9" s="1"/>
  <c r="Z34" i="9"/>
  <c r="AD34" i="9" s="1"/>
  <c r="Z176" i="9"/>
  <c r="AD176" i="9" s="1"/>
  <c r="Z105" i="9"/>
  <c r="AD105" i="9" s="1"/>
  <c r="Z125" i="9"/>
  <c r="AD125" i="9" s="1"/>
  <c r="Z291" i="9"/>
  <c r="AD291" i="9" s="1"/>
  <c r="X266" i="9"/>
  <c r="Y266" i="9" s="1"/>
  <c r="Z198" i="9"/>
  <c r="AD198" i="9" s="1"/>
  <c r="Z56" i="9"/>
  <c r="AD56" i="9" s="1"/>
  <c r="Z112" i="9"/>
  <c r="AD112" i="9" s="1"/>
  <c r="Z178" i="9"/>
  <c r="AD178" i="9" s="1"/>
  <c r="Z89" i="9"/>
  <c r="AD89" i="9" s="1"/>
  <c r="Z109" i="9"/>
  <c r="AD109" i="9" s="1"/>
  <c r="Z243" i="9"/>
  <c r="AD243" i="9" s="1"/>
  <c r="Z175" i="9"/>
  <c r="AD175" i="9" s="1"/>
  <c r="Z150" i="9"/>
  <c r="AD150" i="9" s="1"/>
  <c r="Z148" i="9"/>
  <c r="AD148" i="9" s="1"/>
  <c r="Z111" i="9"/>
  <c r="AD111" i="9" s="1"/>
  <c r="X78" i="9"/>
  <c r="Y78" i="9" s="1"/>
  <c r="Z42" i="9"/>
  <c r="AD42" i="9" s="1"/>
  <c r="Z133" i="9"/>
  <c r="AD133" i="9" s="1"/>
  <c r="Z247" i="9"/>
  <c r="AD247" i="9" s="1"/>
  <c r="Z223" i="9"/>
  <c r="AD223" i="9" s="1"/>
  <c r="R21" i="9"/>
  <c r="Z81" i="9"/>
  <c r="AD81" i="9" s="1"/>
  <c r="Z287" i="9"/>
  <c r="AD287" i="9" s="1"/>
  <c r="X128" i="9"/>
  <c r="Y128" i="9" s="1"/>
  <c r="Z264" i="9"/>
  <c r="AD264" i="9" s="1"/>
  <c r="Z146" i="9"/>
  <c r="AD146" i="9" s="1"/>
  <c r="Z45" i="9"/>
  <c r="AD45" i="9" s="1"/>
  <c r="Z137" i="9"/>
  <c r="AD137" i="9" s="1"/>
  <c r="Z160" i="9"/>
  <c r="AD160" i="9" s="1"/>
  <c r="Z174" i="9"/>
  <c r="AD174" i="9" s="1"/>
  <c r="Z91" i="9"/>
  <c r="AD91" i="9" s="1"/>
  <c r="Z269" i="9"/>
  <c r="AD269" i="9" s="1"/>
  <c r="Z251" i="9"/>
  <c r="AD251" i="9" s="1"/>
  <c r="Z110" i="9"/>
  <c r="AD110" i="9" s="1"/>
  <c r="Z83" i="9"/>
  <c r="AD83" i="9" s="1"/>
  <c r="Z240" i="9"/>
  <c r="AD240" i="9" s="1"/>
  <c r="V79" i="9"/>
  <c r="Z153" i="9"/>
  <c r="AD153" i="9" s="1"/>
  <c r="Z101" i="9"/>
  <c r="AD101" i="9" s="1"/>
  <c r="Q21" i="9"/>
  <c r="Z248" i="9"/>
  <c r="AD248" i="9" s="1"/>
  <c r="Z219" i="9"/>
  <c r="AD219" i="9" s="1"/>
  <c r="Z37" i="9"/>
  <c r="AD37" i="9" s="1"/>
  <c r="Z181" i="9"/>
  <c r="AD181" i="9" s="1"/>
  <c r="Z263" i="9"/>
  <c r="AD263" i="9" s="1"/>
  <c r="Z54" i="9"/>
  <c r="AD54" i="9" s="1"/>
  <c r="Z87" i="9"/>
  <c r="AD87" i="9" s="1"/>
  <c r="Z221" i="9"/>
  <c r="AD221" i="9" s="1"/>
  <c r="Z295" i="9"/>
  <c r="AD295" i="9" s="1"/>
  <c r="Z293" i="9"/>
  <c r="AD293" i="9" s="1"/>
  <c r="Z128" i="9"/>
  <c r="AD128" i="9" s="1"/>
  <c r="Q14" i="9"/>
  <c r="Q11" i="9"/>
  <c r="Z78" i="9"/>
  <c r="AD78" i="9" s="1"/>
  <c r="T202" i="9"/>
  <c r="U202" i="9" s="1"/>
  <c r="Z192" i="9"/>
  <c r="AD192" i="9" s="1"/>
  <c r="Z149" i="9"/>
  <c r="AD149" i="9" s="1"/>
  <c r="Z129" i="9"/>
  <c r="AD129" i="9" s="1"/>
  <c r="Z126" i="9"/>
  <c r="AD126" i="9" s="1"/>
  <c r="X40" i="9"/>
  <c r="Y40" i="9" s="1"/>
  <c r="T37" i="9"/>
  <c r="AA37" i="9" s="1"/>
  <c r="AC37" i="9" s="1"/>
  <c r="X270" i="9"/>
  <c r="Y270" i="9" s="1"/>
  <c r="Z58" i="9"/>
  <c r="AD58" i="9" s="1"/>
  <c r="V61" i="9"/>
  <c r="Z182" i="9"/>
  <c r="AD182" i="9" s="1"/>
  <c r="Q19" i="9"/>
  <c r="Z296" i="9"/>
  <c r="AD296" i="9" s="1"/>
  <c r="Z289" i="9"/>
  <c r="AD289" i="9" s="1"/>
  <c r="Z155" i="9"/>
  <c r="AD155" i="9" s="1"/>
  <c r="Z242" i="9"/>
  <c r="AD242" i="9" s="1"/>
  <c r="R8" i="9"/>
  <c r="Q13" i="9"/>
  <c r="R13" i="9"/>
  <c r="R15" i="9"/>
  <c r="Z220" i="9"/>
  <c r="AD220" i="9" s="1"/>
  <c r="T77" i="9"/>
  <c r="AA77" i="9" s="1"/>
  <c r="AC77" i="9" s="1"/>
  <c r="Z62" i="9"/>
  <c r="AD62" i="9" s="1"/>
  <c r="Z216" i="9"/>
  <c r="AD216" i="9" s="1"/>
  <c r="Q16" i="9"/>
  <c r="T113" i="9"/>
  <c r="X248" i="9"/>
  <c r="Y248" i="9" s="1"/>
  <c r="X247" i="9"/>
  <c r="Y247" i="9" s="1"/>
  <c r="Z197" i="9"/>
  <c r="AD197" i="9" s="1"/>
  <c r="Z80" i="9"/>
  <c r="AD80" i="9" s="1"/>
  <c r="V114" i="9"/>
  <c r="V267" i="9"/>
  <c r="Z272" i="9"/>
  <c r="AD272" i="9" s="1"/>
  <c r="V147" i="9"/>
  <c r="W147" i="9" s="1"/>
  <c r="T203" i="9"/>
  <c r="V105" i="9"/>
  <c r="AB105" i="9" s="1"/>
  <c r="Z38" i="9"/>
  <c r="AD38" i="9" s="1"/>
  <c r="Z84" i="9"/>
  <c r="AD84" i="9" s="1"/>
  <c r="Z275" i="9"/>
  <c r="AD275" i="9" s="1"/>
  <c r="Z147" i="9"/>
  <c r="AD147" i="9" s="1"/>
  <c r="U284" i="9" l="1"/>
  <c r="AA284" i="9"/>
  <c r="AC284" i="9" s="1"/>
  <c r="AE105" i="9"/>
  <c r="AE64" i="9"/>
  <c r="T179" i="9"/>
  <c r="AA179" i="9" s="1"/>
  <c r="AC179" i="9" s="1"/>
  <c r="T148" i="9"/>
  <c r="U148" i="9" s="1"/>
  <c r="T290" i="9"/>
  <c r="AA290" i="9" s="1"/>
  <c r="AC290" i="9" s="1"/>
  <c r="X216" i="9"/>
  <c r="Y216" i="9" s="1"/>
  <c r="T238" i="9"/>
  <c r="AA238" i="9" s="1"/>
  <c r="AC238" i="9" s="1"/>
  <c r="V200" i="9"/>
  <c r="W200" i="9" s="1"/>
  <c r="X274" i="9"/>
  <c r="Y274" i="9" s="1"/>
  <c r="V194" i="9"/>
  <c r="AB194" i="9" s="1"/>
  <c r="AE194" i="9" s="1"/>
  <c r="X108" i="9"/>
  <c r="Y108" i="9" s="1"/>
  <c r="T229" i="9"/>
  <c r="U229" i="9" s="1"/>
  <c r="V225" i="9"/>
  <c r="W225" i="9" s="1"/>
  <c r="V226" i="9"/>
  <c r="AB226" i="9" s="1"/>
  <c r="AE226" i="9" s="1"/>
  <c r="V205" i="9"/>
  <c r="W205" i="9" s="1"/>
  <c r="T274" i="9"/>
  <c r="U274" i="9" s="1"/>
  <c r="X203" i="9"/>
  <c r="Y203" i="9" s="1"/>
  <c r="T32" i="9"/>
  <c r="U32" i="9" s="1"/>
  <c r="T215" i="9"/>
  <c r="U215" i="9" s="1"/>
  <c r="V63" i="9"/>
  <c r="W63" i="9" s="1"/>
  <c r="X292" i="9"/>
  <c r="Y292" i="9" s="1"/>
  <c r="V252" i="9"/>
  <c r="AB252" i="9" s="1"/>
  <c r="AE252" i="9" s="1"/>
  <c r="X154" i="9"/>
  <c r="Y154" i="9" s="1"/>
  <c r="X249" i="9"/>
  <c r="Y249" i="9" s="1"/>
  <c r="T129" i="9"/>
  <c r="AA129" i="9" s="1"/>
  <c r="AC129" i="9" s="1"/>
  <c r="V201" i="9"/>
  <c r="W201" i="9" s="1"/>
  <c r="T248" i="9"/>
  <c r="AA248" i="9" s="1"/>
  <c r="AC248" i="9" s="1"/>
  <c r="T108" i="9"/>
  <c r="AA108" i="9" s="1"/>
  <c r="AC108" i="9" s="1"/>
  <c r="X32" i="9"/>
  <c r="Y32" i="9" s="1"/>
  <c r="T175" i="9"/>
  <c r="AA175" i="9" s="1"/>
  <c r="AC175" i="9" s="1"/>
  <c r="V81" i="9"/>
  <c r="W81" i="9" s="1"/>
  <c r="V41" i="9"/>
  <c r="W41" i="9" s="1"/>
  <c r="X152" i="9"/>
  <c r="Y152" i="9" s="1"/>
  <c r="X172" i="9"/>
  <c r="Y172" i="9" s="1"/>
  <c r="Y284" i="9"/>
  <c r="T100" i="9"/>
  <c r="U100" i="9" s="1"/>
  <c r="T289" i="9"/>
  <c r="U289" i="9" s="1"/>
  <c r="V85" i="9"/>
  <c r="AB85" i="9" s="1"/>
  <c r="AE85" i="9" s="1"/>
  <c r="X129" i="9"/>
  <c r="Y129" i="9" s="1"/>
  <c r="T40" i="9"/>
  <c r="U40" i="9" s="1"/>
  <c r="V134" i="9"/>
  <c r="AB134" i="9" s="1"/>
  <c r="AE134" i="9" s="1"/>
  <c r="T171" i="9"/>
  <c r="AA171" i="9" s="1"/>
  <c r="AC171" i="9" s="1"/>
  <c r="V183" i="9"/>
  <c r="AB183" i="9" s="1"/>
  <c r="AE183" i="9" s="1"/>
  <c r="T268" i="9"/>
  <c r="U268" i="9" s="1"/>
  <c r="T81" i="9"/>
  <c r="U81" i="9" s="1"/>
  <c r="T137" i="9"/>
  <c r="AA137" i="9" s="1"/>
  <c r="AC137" i="9" s="1"/>
  <c r="T41" i="9"/>
  <c r="U41" i="9" s="1"/>
  <c r="V192" i="9"/>
  <c r="W192" i="9" s="1"/>
  <c r="X35" i="9"/>
  <c r="Y35" i="9" s="1"/>
  <c r="T104" i="9"/>
  <c r="AA104" i="9" s="1"/>
  <c r="AC104" i="9" s="1"/>
  <c r="V197" i="9"/>
  <c r="AB197" i="9" s="1"/>
  <c r="AE197" i="9" s="1"/>
  <c r="X41" i="9"/>
  <c r="Y41" i="9" s="1"/>
  <c r="T183" i="9"/>
  <c r="V43" i="9"/>
  <c r="W43" i="9" s="1"/>
  <c r="X137" i="9"/>
  <c r="Y137" i="9" s="1"/>
  <c r="T35" i="9"/>
  <c r="U35" i="9" s="1"/>
  <c r="T91" i="9"/>
  <c r="AA91" i="9" s="1"/>
  <c r="AC91" i="9" s="1"/>
  <c r="X183" i="9"/>
  <c r="Y183" i="9" s="1"/>
  <c r="T131" i="9"/>
  <c r="AA131" i="9" s="1"/>
  <c r="AC131" i="9" s="1"/>
  <c r="V204" i="9"/>
  <c r="AB204" i="9" s="1"/>
  <c r="AE204" i="9" s="1"/>
  <c r="X104" i="9"/>
  <c r="Y104" i="9" s="1"/>
  <c r="V218" i="9"/>
  <c r="AB218" i="9" s="1"/>
  <c r="AE218" i="9" s="1"/>
  <c r="T110" i="9"/>
  <c r="U110" i="9" s="1"/>
  <c r="V286" i="9"/>
  <c r="AB286" i="9" s="1"/>
  <c r="AE286" i="9" s="1"/>
  <c r="AF286" i="9" s="1"/>
  <c r="X175" i="9"/>
  <c r="Y175" i="9" s="1"/>
  <c r="T172" i="9"/>
  <c r="AA172" i="9" s="1"/>
  <c r="AC172" i="9" s="1"/>
  <c r="X61" i="9"/>
  <c r="Y61" i="9" s="1"/>
  <c r="T198" i="9"/>
  <c r="U198" i="9" s="1"/>
  <c r="V269" i="9"/>
  <c r="AB269" i="9" s="1"/>
  <c r="AE269" i="9" s="1"/>
  <c r="V123" i="9"/>
  <c r="AB123" i="9" s="1"/>
  <c r="AE123" i="9" s="1"/>
  <c r="T63" i="9"/>
  <c r="U63" i="9" s="1"/>
  <c r="T266" i="9"/>
  <c r="U266" i="9" s="1"/>
  <c r="X89" i="9"/>
  <c r="Y89" i="9" s="1"/>
  <c r="X38" i="9"/>
  <c r="Y38" i="9" s="1"/>
  <c r="X179" i="9"/>
  <c r="Y179" i="9" s="1"/>
  <c r="X219" i="9"/>
  <c r="Y219" i="9" s="1"/>
  <c r="V239" i="9"/>
  <c r="W239" i="9" s="1"/>
  <c r="T62" i="9"/>
  <c r="U62" i="9" s="1"/>
  <c r="T298" i="9"/>
  <c r="U298" i="9" s="1"/>
  <c r="T125" i="9"/>
  <c r="U125" i="9" s="1"/>
  <c r="X81" i="9"/>
  <c r="Y81" i="9" s="1"/>
  <c r="V31" i="9"/>
  <c r="AB31" i="9" s="1"/>
  <c r="AE31" i="9" s="1"/>
  <c r="T292" i="9"/>
  <c r="V37" i="9"/>
  <c r="W37" i="9" s="1"/>
  <c r="X131" i="9"/>
  <c r="Y131" i="9" s="1"/>
  <c r="T132" i="9"/>
  <c r="U132" i="9" s="1"/>
  <c r="T218" i="9"/>
  <c r="V33" i="9"/>
  <c r="W33" i="9" s="1"/>
  <c r="V112" i="9"/>
  <c r="AB112" i="9" s="1"/>
  <c r="AE112" i="9" s="1"/>
  <c r="T152" i="9"/>
  <c r="U152" i="9" s="1"/>
  <c r="X275" i="9"/>
  <c r="Y275" i="9" s="1"/>
  <c r="V203" i="9"/>
  <c r="W203" i="9" s="1"/>
  <c r="V175" i="9"/>
  <c r="W175" i="9" s="1"/>
  <c r="X101" i="9"/>
  <c r="Y101" i="9" s="1"/>
  <c r="X153" i="9"/>
  <c r="Y153" i="9" s="1"/>
  <c r="X241" i="9"/>
  <c r="Y241" i="9" s="1"/>
  <c r="X170" i="9"/>
  <c r="Y170" i="9" s="1"/>
  <c r="T275" i="9"/>
  <c r="U275" i="9" s="1"/>
  <c r="T297" i="9"/>
  <c r="AA297" i="9" s="1"/>
  <c r="AC297" i="9" s="1"/>
  <c r="T219" i="9"/>
  <c r="U219" i="9" s="1"/>
  <c r="T128" i="9"/>
  <c r="X114" i="9"/>
  <c r="Y114" i="9" s="1"/>
  <c r="V264" i="9"/>
  <c r="AB264" i="9" s="1"/>
  <c r="AE264" i="9" s="1"/>
  <c r="T106" i="9"/>
  <c r="AA106" i="9" s="1"/>
  <c r="AC106" i="9" s="1"/>
  <c r="T270" i="9"/>
  <c r="U270" i="9" s="1"/>
  <c r="X42" i="9"/>
  <c r="Y42" i="9" s="1"/>
  <c r="T154" i="9"/>
  <c r="U154" i="9" s="1"/>
  <c r="X132" i="9"/>
  <c r="Y132" i="9" s="1"/>
  <c r="V223" i="9"/>
  <c r="AB223" i="9" s="1"/>
  <c r="AE223" i="9" s="1"/>
  <c r="X85" i="9"/>
  <c r="Y85" i="9" s="1"/>
  <c r="V181" i="9"/>
  <c r="AB181" i="9" s="1"/>
  <c r="AE181" i="9" s="1"/>
  <c r="T265" i="9"/>
  <c r="AA265" i="9" s="1"/>
  <c r="AC265" i="9" s="1"/>
  <c r="T36" i="9"/>
  <c r="AA36" i="9" s="1"/>
  <c r="AC36" i="9" s="1"/>
  <c r="X196" i="9"/>
  <c r="Y196" i="9" s="1"/>
  <c r="T84" i="9"/>
  <c r="AA84" i="9" s="1"/>
  <c r="AC84" i="9" s="1"/>
  <c r="T68" i="9"/>
  <c r="AA68" i="9" s="1"/>
  <c r="AC68" i="9" s="1"/>
  <c r="X60" i="9"/>
  <c r="Y60" i="9" s="1"/>
  <c r="V246" i="9"/>
  <c r="W246" i="9" s="1"/>
  <c r="V202" i="9"/>
  <c r="W202" i="9" s="1"/>
  <c r="T206" i="9"/>
  <c r="AA206" i="9" s="1"/>
  <c r="AC206" i="9" s="1"/>
  <c r="V262" i="9"/>
  <c r="AB262" i="9" s="1"/>
  <c r="AE262" i="9" s="1"/>
  <c r="X290" i="9"/>
  <c r="Y290" i="9" s="1"/>
  <c r="T174" i="9"/>
  <c r="AA174" i="9" s="1"/>
  <c r="AC174" i="9" s="1"/>
  <c r="T79" i="9"/>
  <c r="U79" i="9" s="1"/>
  <c r="T249" i="9"/>
  <c r="AA249" i="9" s="1"/>
  <c r="AC249" i="9" s="1"/>
  <c r="T83" i="9"/>
  <c r="AA83" i="9" s="1"/>
  <c r="AC83" i="9" s="1"/>
  <c r="T250" i="9"/>
  <c r="U250" i="9" s="1"/>
  <c r="X182" i="9"/>
  <c r="Y182" i="9" s="1"/>
  <c r="T146" i="9"/>
  <c r="U146" i="9" s="1"/>
  <c r="T242" i="9"/>
  <c r="AA242" i="9" s="1"/>
  <c r="AC242" i="9" s="1"/>
  <c r="X149" i="9"/>
  <c r="Y149" i="9" s="1"/>
  <c r="X112" i="9"/>
  <c r="Y112" i="9" s="1"/>
  <c r="T227" i="9"/>
  <c r="U227" i="9" s="1"/>
  <c r="T199" i="9"/>
  <c r="U199" i="9" s="1"/>
  <c r="T88" i="9"/>
  <c r="AA88" i="9" s="1"/>
  <c r="AC88" i="9" s="1"/>
  <c r="T34" i="9"/>
  <c r="AA34" i="9" s="1"/>
  <c r="AC34" i="9" s="1"/>
  <c r="T90" i="9"/>
  <c r="U90" i="9" s="1"/>
  <c r="V174" i="9"/>
  <c r="AB174" i="9" s="1"/>
  <c r="AE174" i="9" s="1"/>
  <c r="T294" i="9"/>
  <c r="AA294" i="9" s="1"/>
  <c r="AC294" i="9" s="1"/>
  <c r="V265" i="9"/>
  <c r="W265" i="9" s="1"/>
  <c r="V250" i="9"/>
  <c r="AB250" i="9" s="1"/>
  <c r="AE250" i="9" s="1"/>
  <c r="X113" i="9"/>
  <c r="Y113" i="9" s="1"/>
  <c r="X286" i="9"/>
  <c r="Y286" i="9" s="1"/>
  <c r="X77" i="9"/>
  <c r="Y77" i="9" s="1"/>
  <c r="T114" i="9"/>
  <c r="U114" i="9" s="1"/>
  <c r="V178" i="9"/>
  <c r="AB178" i="9" s="1"/>
  <c r="AE178" i="9" s="1"/>
  <c r="V221" i="9"/>
  <c r="AB221" i="9" s="1"/>
  <c r="AE221" i="9" s="1"/>
  <c r="V179" i="9"/>
  <c r="AB179" i="9" s="1"/>
  <c r="AE179" i="9" s="1"/>
  <c r="AF179" i="9" s="1"/>
  <c r="T56" i="9"/>
  <c r="AA56" i="9" s="1"/>
  <c r="AC56" i="9" s="1"/>
  <c r="V263" i="9"/>
  <c r="AB263" i="9" s="1"/>
  <c r="AE263" i="9" s="1"/>
  <c r="V177" i="9"/>
  <c r="AB177" i="9" s="1"/>
  <c r="AE177" i="9" s="1"/>
  <c r="X289" i="9"/>
  <c r="Y289" i="9" s="1"/>
  <c r="T80" i="9"/>
  <c r="AA80" i="9" s="1"/>
  <c r="AC80" i="9" s="1"/>
  <c r="V293" i="9"/>
  <c r="AB293" i="9" s="1"/>
  <c r="AE293" i="9" s="1"/>
  <c r="X136" i="9"/>
  <c r="Y136" i="9" s="1"/>
  <c r="T225" i="9"/>
  <c r="AA225" i="9" s="1"/>
  <c r="AC225" i="9" s="1"/>
  <c r="X195" i="9"/>
  <c r="Y195" i="9" s="1"/>
  <c r="V65" i="9"/>
  <c r="W65" i="9" s="1"/>
  <c r="V245" i="9"/>
  <c r="AB245" i="9" s="1"/>
  <c r="AE245" i="9" s="1"/>
  <c r="T200" i="9"/>
  <c r="AA200" i="9" s="1"/>
  <c r="AC200" i="9" s="1"/>
  <c r="T151" i="9"/>
  <c r="U151" i="9" s="1"/>
  <c r="T101" i="9"/>
  <c r="AA101" i="9" s="1"/>
  <c r="AC101" i="9" s="1"/>
  <c r="T271" i="9"/>
  <c r="AA271" i="9" s="1"/>
  <c r="AC271" i="9" s="1"/>
  <c r="V82" i="9"/>
  <c r="W82" i="9" s="1"/>
  <c r="T157" i="9"/>
  <c r="U157" i="9" s="1"/>
  <c r="V222" i="9"/>
  <c r="W222" i="9" s="1"/>
  <c r="T287" i="9"/>
  <c r="U287" i="9" s="1"/>
  <c r="V295" i="9"/>
  <c r="AB295" i="9" s="1"/>
  <c r="AE295" i="9" s="1"/>
  <c r="T133" i="9"/>
  <c r="U133" i="9" s="1"/>
  <c r="X109" i="9"/>
  <c r="Y109" i="9" s="1"/>
  <c r="T160" i="9"/>
  <c r="U160" i="9" s="1"/>
  <c r="T109" i="9"/>
  <c r="AA109" i="9" s="1"/>
  <c r="AC109" i="9" s="1"/>
  <c r="V229" i="9"/>
  <c r="W229" i="9" s="1"/>
  <c r="V150" i="9"/>
  <c r="W150" i="9" s="1"/>
  <c r="V270" i="9"/>
  <c r="AB270" i="9" s="1"/>
  <c r="AE270" i="9" s="1"/>
  <c r="X215" i="9"/>
  <c r="Y215" i="9" s="1"/>
  <c r="X218" i="9"/>
  <c r="Y218" i="9" s="1"/>
  <c r="V227" i="9"/>
  <c r="AB227" i="9" s="1"/>
  <c r="AE227" i="9" s="1"/>
  <c r="T58" i="9"/>
  <c r="AA58" i="9" s="1"/>
  <c r="AC58" i="9" s="1"/>
  <c r="X79" i="9"/>
  <c r="Y79" i="9" s="1"/>
  <c r="T135" i="9"/>
  <c r="AA135" i="9" s="1"/>
  <c r="AC135" i="9" s="1"/>
  <c r="V291" i="9"/>
  <c r="AB291" i="9" s="1"/>
  <c r="AE291" i="9" s="1"/>
  <c r="V247" i="9"/>
  <c r="AB247" i="9" s="1"/>
  <c r="AE247" i="9" s="1"/>
  <c r="T180" i="9"/>
  <c r="AA180" i="9" s="1"/>
  <c r="AC180" i="9" s="1"/>
  <c r="V45" i="9"/>
  <c r="AB45" i="9" s="1"/>
  <c r="AE45" i="9" s="1"/>
  <c r="T126" i="9"/>
  <c r="AA126" i="9" s="1"/>
  <c r="AC126" i="9" s="1"/>
  <c r="T85" i="9"/>
  <c r="X198" i="9"/>
  <c r="Y198" i="9" s="1"/>
  <c r="Z61" i="9"/>
  <c r="AD61" i="9" s="1"/>
  <c r="V34" i="9"/>
  <c r="W34" i="9" s="1"/>
  <c r="X220" i="9"/>
  <c r="Y220" i="9" s="1"/>
  <c r="X242" i="9"/>
  <c r="Y242" i="9" s="1"/>
  <c r="X66" i="9"/>
  <c r="Y66" i="9" s="1"/>
  <c r="X45" i="9"/>
  <c r="Y45" i="9" s="1"/>
  <c r="T216" i="9"/>
  <c r="AA216" i="9" s="1"/>
  <c r="AC216" i="9" s="1"/>
  <c r="T245" i="9"/>
  <c r="U245" i="9" s="1"/>
  <c r="X264" i="9"/>
  <c r="Y264" i="9" s="1"/>
  <c r="V88" i="9"/>
  <c r="AB88" i="9" s="1"/>
  <c r="AE88" i="9" s="1"/>
  <c r="V219" i="9"/>
  <c r="AB219" i="9" s="1"/>
  <c r="AE219" i="9" s="1"/>
  <c r="X134" i="9"/>
  <c r="Y134" i="9" s="1"/>
  <c r="V103" i="9"/>
  <c r="W103" i="9" s="1"/>
  <c r="V124" i="9"/>
  <c r="W124" i="9" s="1"/>
  <c r="X222" i="9"/>
  <c r="Y222" i="9" s="1"/>
  <c r="V80" i="9"/>
  <c r="AB80" i="9" s="1"/>
  <c r="AE80" i="9" s="1"/>
  <c r="V77" i="9"/>
  <c r="AB77" i="9" s="1"/>
  <c r="AE77" i="9" s="1"/>
  <c r="X201" i="9"/>
  <c r="Y201" i="9" s="1"/>
  <c r="V135" i="9"/>
  <c r="W135" i="9" s="1"/>
  <c r="V228" i="9"/>
  <c r="AB228" i="9" s="1"/>
  <c r="AE228" i="9" s="1"/>
  <c r="V101" i="9"/>
  <c r="W101" i="9" s="1"/>
  <c r="V89" i="9"/>
  <c r="AB89" i="9" s="1"/>
  <c r="AE89" i="9" s="1"/>
  <c r="T136" i="9"/>
  <c r="U136" i="9" s="1"/>
  <c r="T239" i="9"/>
  <c r="U239" i="9" s="1"/>
  <c r="X62" i="9"/>
  <c r="Y62" i="9" s="1"/>
  <c r="X31" i="9"/>
  <c r="Y31" i="9" s="1"/>
  <c r="X297" i="9"/>
  <c r="Y297" i="9" s="1"/>
  <c r="V149" i="9"/>
  <c r="AB149" i="9" s="1"/>
  <c r="AE149" i="9" s="1"/>
  <c r="X177" i="9"/>
  <c r="Y177" i="9" s="1"/>
  <c r="T31" i="9"/>
  <c r="AA31" i="9" s="1"/>
  <c r="AC31" i="9" s="1"/>
  <c r="X268" i="9"/>
  <c r="Y268" i="9" s="1"/>
  <c r="V104" i="9"/>
  <c r="AB104" i="9" s="1"/>
  <c r="AE104" i="9" s="1"/>
  <c r="V275" i="9"/>
  <c r="AB275" i="9" s="1"/>
  <c r="AE275" i="9" s="1"/>
  <c r="X262" i="9"/>
  <c r="Y262" i="9" s="1"/>
  <c r="V106" i="9"/>
  <c r="W106" i="9" s="1"/>
  <c r="X147" i="9"/>
  <c r="Y147" i="9" s="1"/>
  <c r="T60" i="9"/>
  <c r="AA60" i="9" s="1"/>
  <c r="AC60" i="9" s="1"/>
  <c r="T192" i="9"/>
  <c r="U192" i="9" s="1"/>
  <c r="T153" i="9"/>
  <c r="U153" i="9" s="1"/>
  <c r="T267" i="9"/>
  <c r="AA267" i="9" s="1"/>
  <c r="AC267" i="9" s="1"/>
  <c r="X146" i="9"/>
  <c r="Y146" i="9" s="1"/>
  <c r="X36" i="9"/>
  <c r="Y36" i="9" s="1"/>
  <c r="V84" i="9"/>
  <c r="AB84" i="9" s="1"/>
  <c r="AE84" i="9" s="1"/>
  <c r="V36" i="9"/>
  <c r="W36" i="9" s="1"/>
  <c r="T147" i="9"/>
  <c r="AA147" i="9" s="1"/>
  <c r="AC147" i="9" s="1"/>
  <c r="V78" i="9"/>
  <c r="AB78" i="9" s="1"/>
  <c r="AE78" i="9" s="1"/>
  <c r="AF78" i="9" s="1"/>
  <c r="V110" i="9"/>
  <c r="AB110" i="9" s="1"/>
  <c r="AE110" i="9" s="1"/>
  <c r="X193" i="9"/>
  <c r="Y193" i="9" s="1"/>
  <c r="T226" i="9"/>
  <c r="U226" i="9" s="1"/>
  <c r="V102" i="9"/>
  <c r="W102" i="9" s="1"/>
  <c r="T285" i="9"/>
  <c r="AA285" i="9" s="1"/>
  <c r="AC285" i="9" s="1"/>
  <c r="V160" i="9"/>
  <c r="W160" i="9" s="1"/>
  <c r="T196" i="9"/>
  <c r="AA196" i="9" s="1"/>
  <c r="AC196" i="9" s="1"/>
  <c r="T182" i="9"/>
  <c r="U182" i="9" s="1"/>
  <c r="T262" i="9"/>
  <c r="T155" i="9"/>
  <c r="U155" i="9" s="1"/>
  <c r="T205" i="9"/>
  <c r="U205" i="9" s="1"/>
  <c r="T149" i="9"/>
  <c r="U149" i="9" s="1"/>
  <c r="T55" i="9"/>
  <c r="AA55" i="9" s="1"/>
  <c r="AC55" i="9" s="1"/>
  <c r="T38" i="9"/>
  <c r="AA38" i="9" s="1"/>
  <c r="AC38" i="9" s="1"/>
  <c r="X151" i="9"/>
  <c r="Y151" i="9" s="1"/>
  <c r="T295" i="9"/>
  <c r="AA295" i="9" s="1"/>
  <c r="AC295" i="9" s="1"/>
  <c r="T224" i="9"/>
  <c r="U224" i="9" s="1"/>
  <c r="V287" i="9"/>
  <c r="W287" i="9" s="1"/>
  <c r="T201" i="9"/>
  <c r="U201" i="9" s="1"/>
  <c r="V217" i="9"/>
  <c r="W217" i="9" s="1"/>
  <c r="X39" i="9"/>
  <c r="Y39" i="9" s="1"/>
  <c r="X174" i="9"/>
  <c r="Y174" i="9" s="1"/>
  <c r="X239" i="9"/>
  <c r="Y239" i="9" s="1"/>
  <c r="V109" i="9"/>
  <c r="W109" i="9" s="1"/>
  <c r="X206" i="9"/>
  <c r="Y206" i="9" s="1"/>
  <c r="V171" i="9"/>
  <c r="AB171" i="9" s="1"/>
  <c r="AE171" i="9" s="1"/>
  <c r="T177" i="9"/>
  <c r="AA177" i="9" s="1"/>
  <c r="AC177" i="9" s="1"/>
  <c r="X135" i="9"/>
  <c r="Y135" i="9" s="1"/>
  <c r="V146" i="9"/>
  <c r="W146" i="9" s="1"/>
  <c r="V199" i="9"/>
  <c r="W199" i="9" s="1"/>
  <c r="V173" i="9"/>
  <c r="W173" i="9" s="1"/>
  <c r="X80" i="9"/>
  <c r="Y80" i="9" s="1"/>
  <c r="V55" i="9"/>
  <c r="AB55" i="9" s="1"/>
  <c r="AE55" i="9" s="1"/>
  <c r="X155" i="9"/>
  <c r="Y155" i="9" s="1"/>
  <c r="V91" i="9"/>
  <c r="AB91" i="9" s="1"/>
  <c r="AE91" i="9" s="1"/>
  <c r="V66" i="9"/>
  <c r="AB66" i="9" s="1"/>
  <c r="AE66" i="9" s="1"/>
  <c r="V248" i="9"/>
  <c r="W248" i="9" s="1"/>
  <c r="T170" i="9"/>
  <c r="AA170" i="9" s="1"/>
  <c r="AC170" i="9" s="1"/>
  <c r="X245" i="9"/>
  <c r="Y245" i="9" s="1"/>
  <c r="V111" i="9"/>
  <c r="AB111" i="9" s="1"/>
  <c r="AE111" i="9" s="1"/>
  <c r="T156" i="9"/>
  <c r="U156" i="9" s="1"/>
  <c r="V271" i="9"/>
  <c r="W271" i="9" s="1"/>
  <c r="X205" i="9"/>
  <c r="Y205" i="9" s="1"/>
  <c r="T288" i="9"/>
  <c r="AA288" i="9" s="1"/>
  <c r="AC288" i="9" s="1"/>
  <c r="T194" i="9"/>
  <c r="AA194" i="9" s="1"/>
  <c r="AC194" i="9" s="1"/>
  <c r="X180" i="9"/>
  <c r="Y180" i="9" s="1"/>
  <c r="T65" i="9"/>
  <c r="AA65" i="9" s="1"/>
  <c r="AC65" i="9" s="1"/>
  <c r="V38" i="9"/>
  <c r="AB38" i="9" s="1"/>
  <c r="AE38" i="9" s="1"/>
  <c r="V297" i="9"/>
  <c r="AB297" i="9" s="1"/>
  <c r="AE297" i="9" s="1"/>
  <c r="X197" i="9"/>
  <c r="Y197" i="9" s="1"/>
  <c r="X83" i="9"/>
  <c r="Y83" i="9" s="1"/>
  <c r="X33" i="9"/>
  <c r="Y33" i="9" s="1"/>
  <c r="V285" i="9"/>
  <c r="W285" i="9" s="1"/>
  <c r="AA202" i="9"/>
  <c r="AC202" i="9" s="1"/>
  <c r="V132" i="9"/>
  <c r="AB132" i="9" s="1"/>
  <c r="AE132" i="9" s="1"/>
  <c r="V137" i="9"/>
  <c r="W137" i="9" s="1"/>
  <c r="V136" i="9"/>
  <c r="W136" i="9" s="1"/>
  <c r="X43" i="9"/>
  <c r="Y43" i="9" s="1"/>
  <c r="X250" i="9"/>
  <c r="Y250" i="9" s="1"/>
  <c r="V169" i="9"/>
  <c r="W169" i="9" s="1"/>
  <c r="X37" i="9"/>
  <c r="Y37" i="9" s="1"/>
  <c r="X82" i="9"/>
  <c r="Y82" i="9" s="1"/>
  <c r="T43" i="9"/>
  <c r="AA43" i="9" s="1"/>
  <c r="AC43" i="9" s="1"/>
  <c r="V170" i="9"/>
  <c r="W170" i="9" s="1"/>
  <c r="V129" i="9"/>
  <c r="AB129" i="9" s="1"/>
  <c r="AE129" i="9" s="1"/>
  <c r="V172" i="9"/>
  <c r="AB172" i="9" s="1"/>
  <c r="AE172" i="9" s="1"/>
  <c r="Z156" i="9"/>
  <c r="AD156" i="9" s="1"/>
  <c r="V156" i="9"/>
  <c r="W156" i="9" s="1"/>
  <c r="V196" i="9"/>
  <c r="W196" i="9" s="1"/>
  <c r="X103" i="9"/>
  <c r="Y103" i="9" s="1"/>
  <c r="V155" i="9"/>
  <c r="AB155" i="9" s="1"/>
  <c r="AE155" i="9" s="1"/>
  <c r="T39" i="9"/>
  <c r="V39" i="9"/>
  <c r="AB39" i="9" s="1"/>
  <c r="AE39" i="9" s="1"/>
  <c r="T217" i="9"/>
  <c r="AA217" i="9" s="1"/>
  <c r="AC217" i="9" s="1"/>
  <c r="X295" i="9"/>
  <c r="Y295" i="9" s="1"/>
  <c r="X100" i="9"/>
  <c r="Y100" i="9" s="1"/>
  <c r="V107" i="9"/>
  <c r="AB107" i="9" s="1"/>
  <c r="AE107" i="9" s="1"/>
  <c r="X107" i="9"/>
  <c r="Y107" i="9" s="1"/>
  <c r="Z32" i="9"/>
  <c r="AD32" i="9" s="1"/>
  <c r="V32" i="9"/>
  <c r="W32" i="9" s="1"/>
  <c r="T159" i="9"/>
  <c r="V159" i="9"/>
  <c r="W159" i="9" s="1"/>
  <c r="X224" i="9"/>
  <c r="Y224" i="9" s="1"/>
  <c r="V59" i="9"/>
  <c r="X59" i="9"/>
  <c r="Y59" i="9" s="1"/>
  <c r="X58" i="9"/>
  <c r="Y58" i="9" s="1"/>
  <c r="V58" i="9"/>
  <c r="AB58" i="9" s="1"/>
  <c r="AE58" i="9" s="1"/>
  <c r="X217" i="9"/>
  <c r="Y217" i="9" s="1"/>
  <c r="V288" i="9"/>
  <c r="W288" i="9" s="1"/>
  <c r="X288" i="9"/>
  <c r="Y288" i="9" s="1"/>
  <c r="X88" i="9"/>
  <c r="Y88" i="9" s="1"/>
  <c r="T251" i="9"/>
  <c r="V54" i="9"/>
  <c r="W54" i="9" s="1"/>
  <c r="T105" i="9"/>
  <c r="AA105" i="9" s="1"/>
  <c r="AC105" i="9" s="1"/>
  <c r="X271" i="9"/>
  <c r="Y271" i="9" s="1"/>
  <c r="Z290" i="9"/>
  <c r="AD290" i="9" s="1"/>
  <c r="V290" i="9"/>
  <c r="AB290" i="9" s="1"/>
  <c r="X204" i="9"/>
  <c r="Y204" i="9" s="1"/>
  <c r="X130" i="9"/>
  <c r="Y130" i="9" s="1"/>
  <c r="T130" i="9"/>
  <c r="U130" i="9" s="1"/>
  <c r="V130" i="9"/>
  <c r="AB130" i="9" s="1"/>
  <c r="AE130" i="9" s="1"/>
  <c r="X124" i="9"/>
  <c r="Y124" i="9" s="1"/>
  <c r="T269" i="9"/>
  <c r="X223" i="9"/>
  <c r="Y223" i="9" s="1"/>
  <c r="V224" i="9"/>
  <c r="W224" i="9" s="1"/>
  <c r="T252" i="9"/>
  <c r="AA252" i="9" s="1"/>
  <c r="AC252" i="9" s="1"/>
  <c r="X285" i="9"/>
  <c r="Y285" i="9" s="1"/>
  <c r="AA32" i="9"/>
  <c r="AC32" i="9" s="1"/>
  <c r="X291" i="9"/>
  <c r="Y291" i="9" s="1"/>
  <c r="V294" i="9"/>
  <c r="AB294" i="9" s="1"/>
  <c r="AE294" i="9" s="1"/>
  <c r="X169" i="9"/>
  <c r="Y169" i="9" s="1"/>
  <c r="V193" i="9"/>
  <c r="AB193" i="9" s="1"/>
  <c r="AE193" i="9" s="1"/>
  <c r="X194" i="9"/>
  <c r="Y194" i="9" s="1"/>
  <c r="X84" i="9"/>
  <c r="Y84" i="9" s="1"/>
  <c r="X192" i="9"/>
  <c r="Y192" i="9" s="1"/>
  <c r="V182" i="9"/>
  <c r="W182" i="9" s="1"/>
  <c r="V56" i="9"/>
  <c r="W56" i="9" s="1"/>
  <c r="T134" i="9"/>
  <c r="U134" i="9" s="1"/>
  <c r="V157" i="9"/>
  <c r="W157" i="9" s="1"/>
  <c r="X246" i="9"/>
  <c r="Y246" i="9" s="1"/>
  <c r="V238" i="9"/>
  <c r="V242" i="9"/>
  <c r="W242" i="9" s="1"/>
  <c r="U179" i="9"/>
  <c r="X202" i="9"/>
  <c r="Y202" i="9" s="1"/>
  <c r="V240" i="9"/>
  <c r="T240" i="9"/>
  <c r="AA240" i="9" s="1"/>
  <c r="AC240" i="9" s="1"/>
  <c r="Z298" i="9"/>
  <c r="AD298" i="9" s="1"/>
  <c r="V298" i="9"/>
  <c r="AB298" i="9" s="1"/>
  <c r="V158" i="9"/>
  <c r="T158" i="9"/>
  <c r="AA158" i="9" s="1"/>
  <c r="AC158" i="9" s="1"/>
  <c r="Z241" i="9"/>
  <c r="AD241" i="9" s="1"/>
  <c r="V241" i="9"/>
  <c r="AB241" i="9" s="1"/>
  <c r="T150" i="9"/>
  <c r="Z180" i="9"/>
  <c r="AD180" i="9" s="1"/>
  <c r="V180" i="9"/>
  <c r="AB180" i="9" s="1"/>
  <c r="X160" i="9"/>
  <c r="Y160" i="9" s="1"/>
  <c r="X199" i="9"/>
  <c r="Y199" i="9" s="1"/>
  <c r="Z100" i="9"/>
  <c r="AD100" i="9" s="1"/>
  <c r="V100" i="9"/>
  <c r="AB100" i="9" s="1"/>
  <c r="V42" i="9"/>
  <c r="AB42" i="9" s="1"/>
  <c r="AE42" i="9" s="1"/>
  <c r="V86" i="9"/>
  <c r="W86" i="9" s="1"/>
  <c r="Z35" i="9"/>
  <c r="AD35" i="9" s="1"/>
  <c r="V35" i="9"/>
  <c r="AB35" i="9" s="1"/>
  <c r="V244" i="9"/>
  <c r="T244" i="9"/>
  <c r="AA244" i="9" s="1"/>
  <c r="AC244" i="9" s="1"/>
  <c r="X64" i="9"/>
  <c r="Y64" i="9" s="1"/>
  <c r="T293" i="9"/>
  <c r="AA293" i="9" s="1"/>
  <c r="AC293" i="9" s="1"/>
  <c r="X269" i="9"/>
  <c r="Y269" i="9" s="1"/>
  <c r="V67" i="9"/>
  <c r="X67" i="9"/>
  <c r="Y67" i="9" s="1"/>
  <c r="T67" i="9"/>
  <c r="U67" i="9" s="1"/>
  <c r="T59" i="9"/>
  <c r="U59" i="9" s="1"/>
  <c r="Z292" i="9"/>
  <c r="AD292" i="9" s="1"/>
  <c r="V292" i="9"/>
  <c r="AB292" i="9" s="1"/>
  <c r="X125" i="9"/>
  <c r="Y125" i="9" s="1"/>
  <c r="X56" i="9"/>
  <c r="Y56" i="9" s="1"/>
  <c r="X54" i="9"/>
  <c r="Y54" i="9" s="1"/>
  <c r="T246" i="9"/>
  <c r="U246" i="9" s="1"/>
  <c r="Z266" i="9"/>
  <c r="AD266" i="9" s="1"/>
  <c r="V266" i="9"/>
  <c r="W266" i="9" s="1"/>
  <c r="X133" i="9"/>
  <c r="Y133" i="9" s="1"/>
  <c r="V133" i="9"/>
  <c r="AB133" i="9" s="1"/>
  <c r="AE133" i="9" s="1"/>
  <c r="X226" i="9"/>
  <c r="Y226" i="9" s="1"/>
  <c r="V87" i="9"/>
  <c r="Z268" i="9"/>
  <c r="AD268" i="9" s="1"/>
  <c r="V268" i="9"/>
  <c r="W268" i="9" s="1"/>
  <c r="Z215" i="9"/>
  <c r="AD215" i="9" s="1"/>
  <c r="V215" i="9"/>
  <c r="W215" i="9" s="1"/>
  <c r="V261" i="9"/>
  <c r="W261" i="9" s="1"/>
  <c r="T261" i="9"/>
  <c r="U261" i="9" s="1"/>
  <c r="X261" i="9"/>
  <c r="Y261" i="9" s="1"/>
  <c r="V251" i="9"/>
  <c r="X251" i="9"/>
  <c r="Y251" i="9" s="1"/>
  <c r="Z68" i="9"/>
  <c r="AD68" i="9" s="1"/>
  <c r="V68" i="9"/>
  <c r="W68" i="9" s="1"/>
  <c r="T193" i="9"/>
  <c r="U193" i="9" s="1"/>
  <c r="X68" i="9"/>
  <c r="Y68" i="9" s="1"/>
  <c r="X110" i="9"/>
  <c r="Y110" i="9" s="1"/>
  <c r="X106" i="9"/>
  <c r="Y106" i="9" s="1"/>
  <c r="T87" i="9"/>
  <c r="U87" i="9" s="1"/>
  <c r="V83" i="9"/>
  <c r="W83" i="9" s="1"/>
  <c r="T42" i="9"/>
  <c r="U42" i="9" s="1"/>
  <c r="T64" i="9"/>
  <c r="U64" i="9" s="1"/>
  <c r="Z154" i="9"/>
  <c r="AD154" i="9" s="1"/>
  <c r="V154" i="9"/>
  <c r="AB154" i="9" s="1"/>
  <c r="X244" i="9"/>
  <c r="Y244" i="9" s="1"/>
  <c r="X298" i="9"/>
  <c r="Y298" i="9" s="1"/>
  <c r="X238" i="9"/>
  <c r="Y238" i="9" s="1"/>
  <c r="X55" i="9"/>
  <c r="Y55" i="9" s="1"/>
  <c r="X176" i="9"/>
  <c r="Y176" i="9" s="1"/>
  <c r="V176" i="9"/>
  <c r="W176" i="9" s="1"/>
  <c r="V127" i="9"/>
  <c r="T127" i="9"/>
  <c r="U127" i="9" s="1"/>
  <c r="V57" i="9"/>
  <c r="T57" i="9"/>
  <c r="U57" i="9" s="1"/>
  <c r="X158" i="9"/>
  <c r="Y158" i="9" s="1"/>
  <c r="X243" i="9"/>
  <c r="Y243" i="9" s="1"/>
  <c r="V243" i="9"/>
  <c r="W243" i="9" s="1"/>
  <c r="T243" i="9"/>
  <c r="AA243" i="9" s="1"/>
  <c r="AC243" i="9" s="1"/>
  <c r="X127" i="9"/>
  <c r="Y127" i="9" s="1"/>
  <c r="T102" i="9"/>
  <c r="T291" i="9"/>
  <c r="X57" i="9"/>
  <c r="Y57" i="9" s="1"/>
  <c r="T273" i="9"/>
  <c r="V273" i="9"/>
  <c r="AB273" i="9" s="1"/>
  <c r="AE273" i="9" s="1"/>
  <c r="X273" i="9"/>
  <c r="Y273" i="9" s="1"/>
  <c r="X86" i="9"/>
  <c r="Y86" i="9" s="1"/>
  <c r="V296" i="9"/>
  <c r="W296" i="9" s="1"/>
  <c r="T296" i="9"/>
  <c r="U296" i="9" s="1"/>
  <c r="T272" i="9"/>
  <c r="V272" i="9"/>
  <c r="W272" i="9" s="1"/>
  <c r="X272" i="9"/>
  <c r="Y272" i="9" s="1"/>
  <c r="Z249" i="9"/>
  <c r="AD249" i="9" s="1"/>
  <c r="V249" i="9"/>
  <c r="W249" i="9" s="1"/>
  <c r="X105" i="9"/>
  <c r="Y105" i="9" s="1"/>
  <c r="X87" i="9"/>
  <c r="Y87" i="9" s="1"/>
  <c r="X181" i="9"/>
  <c r="Y181" i="9" s="1"/>
  <c r="X126" i="9"/>
  <c r="Y126" i="9" s="1"/>
  <c r="V206" i="9"/>
  <c r="W206" i="9" s="1"/>
  <c r="X91" i="9"/>
  <c r="Y91" i="9" s="1"/>
  <c r="X63" i="9"/>
  <c r="Y63" i="9" s="1"/>
  <c r="X123" i="9"/>
  <c r="Y123" i="9" s="1"/>
  <c r="V44" i="9"/>
  <c r="T44" i="9"/>
  <c r="U44" i="9" s="1"/>
  <c r="X148" i="9"/>
  <c r="Y148" i="9" s="1"/>
  <c r="V148" i="9"/>
  <c r="W148" i="9" s="1"/>
  <c r="T264" i="9"/>
  <c r="X265" i="9"/>
  <c r="Y265" i="9" s="1"/>
  <c r="X150" i="9"/>
  <c r="Y150" i="9" s="1"/>
  <c r="T173" i="9"/>
  <c r="X293" i="9"/>
  <c r="Y293" i="9" s="1"/>
  <c r="X90" i="9"/>
  <c r="Y90" i="9" s="1"/>
  <c r="V90" i="9"/>
  <c r="AB90" i="9" s="1"/>
  <c r="AE90" i="9" s="1"/>
  <c r="X296" i="9"/>
  <c r="Y296" i="9" s="1"/>
  <c r="V40" i="9"/>
  <c r="W40" i="9" s="1"/>
  <c r="T176" i="9"/>
  <c r="AA176" i="9" s="1"/>
  <c r="AC176" i="9" s="1"/>
  <c r="X44" i="9"/>
  <c r="Y44" i="9" s="1"/>
  <c r="X294" i="9"/>
  <c r="Y294" i="9" s="1"/>
  <c r="V198" i="9"/>
  <c r="AB198" i="9" s="1"/>
  <c r="AE198" i="9" s="1"/>
  <c r="V195" i="9"/>
  <c r="AB195" i="9" s="1"/>
  <c r="AE195" i="9" s="1"/>
  <c r="T181" i="9"/>
  <c r="U181" i="9" s="1"/>
  <c r="W284" i="9"/>
  <c r="X227" i="9"/>
  <c r="Y227" i="9" s="1"/>
  <c r="X102" i="9"/>
  <c r="Y102" i="9" s="1"/>
  <c r="V131" i="9"/>
  <c r="AB131" i="9" s="1"/>
  <c r="AE131" i="9" s="1"/>
  <c r="V125" i="9"/>
  <c r="W125" i="9" s="1"/>
  <c r="X65" i="9"/>
  <c r="Y65" i="9" s="1"/>
  <c r="V151" i="9"/>
  <c r="AB151" i="9" s="1"/>
  <c r="AE151" i="9" s="1"/>
  <c r="V216" i="9"/>
  <c r="AB216" i="9" s="1"/>
  <c r="AE216" i="9" s="1"/>
  <c r="V220" i="9"/>
  <c r="X225" i="9"/>
  <c r="Y225" i="9" s="1"/>
  <c r="X240" i="9"/>
  <c r="Y240" i="9" s="1"/>
  <c r="X159" i="9"/>
  <c r="Y159" i="9" s="1"/>
  <c r="T228" i="9"/>
  <c r="T241" i="9"/>
  <c r="T33" i="9"/>
  <c r="V153" i="9"/>
  <c r="V60" i="9"/>
  <c r="T111" i="9"/>
  <c r="T112" i="9"/>
  <c r="X157" i="9"/>
  <c r="Y157" i="9" s="1"/>
  <c r="X267" i="9"/>
  <c r="Y267" i="9" s="1"/>
  <c r="X173" i="9"/>
  <c r="Y173" i="9" s="1"/>
  <c r="T45" i="9"/>
  <c r="X156" i="9"/>
  <c r="Y156" i="9" s="1"/>
  <c r="T107" i="9"/>
  <c r="T247" i="9"/>
  <c r="T124" i="9"/>
  <c r="V289" i="9"/>
  <c r="X228" i="9"/>
  <c r="Y228" i="9" s="1"/>
  <c r="T221" i="9"/>
  <c r="V113" i="9"/>
  <c r="X171" i="9"/>
  <c r="Y171" i="9" s="1"/>
  <c r="X111" i="9"/>
  <c r="Y111" i="9" s="1"/>
  <c r="T89" i="9"/>
  <c r="X200" i="9"/>
  <c r="Y200" i="9" s="1"/>
  <c r="V62" i="9"/>
  <c r="T197" i="9"/>
  <c r="V108" i="9"/>
  <c r="T66" i="9"/>
  <c r="T103" i="9"/>
  <c r="T178" i="9"/>
  <c r="X287" i="9"/>
  <c r="Y287" i="9" s="1"/>
  <c r="T223" i="9"/>
  <c r="T263" i="9"/>
  <c r="U77" i="9"/>
  <c r="V128" i="9"/>
  <c r="AB128" i="9" s="1"/>
  <c r="AE128" i="9" s="1"/>
  <c r="T222" i="9"/>
  <c r="X178" i="9"/>
  <c r="Y178" i="9" s="1"/>
  <c r="X263" i="9"/>
  <c r="Y263" i="9" s="1"/>
  <c r="T86" i="9"/>
  <c r="X34" i="9"/>
  <c r="Y34" i="9" s="1"/>
  <c r="V126" i="9"/>
  <c r="T195" i="9"/>
  <c r="T204" i="9"/>
  <c r="T82" i="9"/>
  <c r="V152" i="9"/>
  <c r="X229" i="9"/>
  <c r="Y229" i="9" s="1"/>
  <c r="T61" i="9"/>
  <c r="T123" i="9"/>
  <c r="U220" i="9"/>
  <c r="AB274" i="9"/>
  <c r="AE274" i="9" s="1"/>
  <c r="W64" i="9"/>
  <c r="U37" i="9"/>
  <c r="AB147" i="9"/>
  <c r="AE147" i="9" s="1"/>
  <c r="AA169" i="9"/>
  <c r="AC169" i="9" s="1"/>
  <c r="U78" i="9"/>
  <c r="U54" i="9"/>
  <c r="W105" i="9"/>
  <c r="W61" i="9"/>
  <c r="AB61" i="9"/>
  <c r="AA203" i="9"/>
  <c r="AC203" i="9" s="1"/>
  <c r="U203" i="9"/>
  <c r="AB114" i="9"/>
  <c r="AE114" i="9" s="1"/>
  <c r="W114" i="9"/>
  <c r="AB267" i="9"/>
  <c r="AE267" i="9" s="1"/>
  <c r="W267" i="9"/>
  <c r="AA286" i="9"/>
  <c r="AC286" i="9" s="1"/>
  <c r="U286" i="9"/>
  <c r="AA113" i="9"/>
  <c r="AC113" i="9" s="1"/>
  <c r="U113" i="9"/>
  <c r="W79" i="9"/>
  <c r="AB79" i="9"/>
  <c r="AE79" i="9" s="1"/>
  <c r="O105" i="9" l="1"/>
  <c r="AB225" i="9"/>
  <c r="AE225" i="9" s="1"/>
  <c r="AF225" i="9" s="1"/>
  <c r="AA148" i="9"/>
  <c r="AC148" i="9" s="1"/>
  <c r="AB200" i="9"/>
  <c r="AE200" i="9" s="1"/>
  <c r="O200" i="9" s="1"/>
  <c r="U290" i="9"/>
  <c r="U238" i="9"/>
  <c r="W226" i="9"/>
  <c r="AB63" i="9"/>
  <c r="AE63" i="9" s="1"/>
  <c r="AF63" i="9" s="1"/>
  <c r="AA215" i="9"/>
  <c r="AC215" i="9" s="1"/>
  <c r="W194" i="9"/>
  <c r="AB205" i="9"/>
  <c r="AE205" i="9" s="1"/>
  <c r="AF205" i="9" s="1"/>
  <c r="AA274" i="9"/>
  <c r="AC274" i="9" s="1"/>
  <c r="O274" i="9" s="1"/>
  <c r="P274" i="9" s="1"/>
  <c r="AB201" i="9"/>
  <c r="AE201" i="9" s="1"/>
  <c r="AF201" i="9" s="1"/>
  <c r="W252" i="9"/>
  <c r="O252" i="9"/>
  <c r="P252" i="9" s="1"/>
  <c r="AA229" i="9"/>
  <c r="AC229" i="9" s="1"/>
  <c r="AF274" i="9"/>
  <c r="AF129" i="9"/>
  <c r="U129" i="9"/>
  <c r="U248" i="9"/>
  <c r="U108" i="9"/>
  <c r="U175" i="9"/>
  <c r="AB81" i="9"/>
  <c r="AE81" i="9" s="1"/>
  <c r="AF81" i="9" s="1"/>
  <c r="AB41" i="9"/>
  <c r="AE41" i="9" s="1"/>
  <c r="AF41" i="9" s="1"/>
  <c r="W134" i="9"/>
  <c r="AA289" i="9"/>
  <c r="AC289" i="9" s="1"/>
  <c r="O171" i="9"/>
  <c r="P171" i="9" s="1"/>
  <c r="W85" i="9"/>
  <c r="AA100" i="9"/>
  <c r="AC100" i="9" s="1"/>
  <c r="AF85" i="9"/>
  <c r="AA40" i="9"/>
  <c r="AC40" i="9" s="1"/>
  <c r="W123" i="9"/>
  <c r="U171" i="9"/>
  <c r="AA81" i="9"/>
  <c r="AC81" i="9" s="1"/>
  <c r="AA268" i="9"/>
  <c r="AC268" i="9" s="1"/>
  <c r="AF104" i="9"/>
  <c r="U104" i="9"/>
  <c r="W183" i="9"/>
  <c r="AF183" i="9"/>
  <c r="AF131" i="9"/>
  <c r="AF197" i="9"/>
  <c r="W197" i="9"/>
  <c r="AF110" i="9"/>
  <c r="AB192" i="9"/>
  <c r="AE192" i="9" s="1"/>
  <c r="AF192" i="9" s="1"/>
  <c r="AA110" i="9"/>
  <c r="AC110" i="9" s="1"/>
  <c r="O110" i="9" s="1"/>
  <c r="W204" i="9"/>
  <c r="W218" i="9"/>
  <c r="U183" i="9"/>
  <c r="AA183" i="9"/>
  <c r="AC183" i="9" s="1"/>
  <c r="O183" i="9" s="1"/>
  <c r="P183" i="9" s="1"/>
  <c r="U91" i="9"/>
  <c r="AB43" i="9"/>
  <c r="AE43" i="9" s="1"/>
  <c r="AF43" i="9" s="1"/>
  <c r="AA41" i="9"/>
  <c r="AC41" i="9" s="1"/>
  <c r="AF218" i="9"/>
  <c r="AA35" i="9"/>
  <c r="AC35" i="9" s="1"/>
  <c r="O286" i="9"/>
  <c r="P286" i="9" s="1"/>
  <c r="W286" i="9"/>
  <c r="U137" i="9"/>
  <c r="U131" i="9"/>
  <c r="U172" i="9"/>
  <c r="W269" i="9"/>
  <c r="AA266" i="9"/>
  <c r="AC266" i="9" s="1"/>
  <c r="AF172" i="9"/>
  <c r="AA198" i="9"/>
  <c r="AC198" i="9" s="1"/>
  <c r="O198" i="9" s="1"/>
  <c r="P198" i="9" s="1"/>
  <c r="AF198" i="9"/>
  <c r="AA63" i="9"/>
  <c r="AC63" i="9" s="1"/>
  <c r="AA62" i="9"/>
  <c r="AC62" i="9" s="1"/>
  <c r="AA298" i="9"/>
  <c r="AC298" i="9" s="1"/>
  <c r="AB239" i="9"/>
  <c r="AE239" i="9" s="1"/>
  <c r="AF239" i="9" s="1"/>
  <c r="AB175" i="9"/>
  <c r="AE175" i="9" s="1"/>
  <c r="AF175" i="9" s="1"/>
  <c r="W31" i="9"/>
  <c r="AF112" i="9"/>
  <c r="AA125" i="9"/>
  <c r="AC125" i="9" s="1"/>
  <c r="AA154" i="9"/>
  <c r="AC154" i="9" s="1"/>
  <c r="AA292" i="9"/>
  <c r="AC292" i="9" s="1"/>
  <c r="U292" i="9"/>
  <c r="AB37" i="9"/>
  <c r="AE37" i="9" s="1"/>
  <c r="O37" i="9" s="1"/>
  <c r="AA152" i="9"/>
  <c r="AC152" i="9" s="1"/>
  <c r="AF275" i="9"/>
  <c r="O84" i="9"/>
  <c r="P84" i="9" s="1"/>
  <c r="O177" i="9"/>
  <c r="U36" i="9"/>
  <c r="AB203" i="9"/>
  <c r="AE203" i="9" s="1"/>
  <c r="AF203" i="9" s="1"/>
  <c r="AA132" i="9"/>
  <c r="AC132" i="9" s="1"/>
  <c r="O132" i="9" s="1"/>
  <c r="O55" i="9"/>
  <c r="P55" i="9" s="1"/>
  <c r="AA218" i="9"/>
  <c r="AC218" i="9" s="1"/>
  <c r="O218" i="9" s="1"/>
  <c r="U218" i="9"/>
  <c r="U68" i="9"/>
  <c r="W181" i="9"/>
  <c r="W112" i="9"/>
  <c r="AB33" i="9"/>
  <c r="AE33" i="9" s="1"/>
  <c r="AF33" i="9" s="1"/>
  <c r="AA275" i="9"/>
  <c r="AC275" i="9" s="1"/>
  <c r="O275" i="9" s="1"/>
  <c r="P275" i="9" s="1"/>
  <c r="AF128" i="9"/>
  <c r="AA219" i="9"/>
  <c r="AC219" i="9" s="1"/>
  <c r="O219" i="9" s="1"/>
  <c r="AF219" i="9"/>
  <c r="U174" i="9"/>
  <c r="U297" i="9"/>
  <c r="AF294" i="9"/>
  <c r="U84" i="9"/>
  <c r="AA79" i="9"/>
  <c r="AC79" i="9" s="1"/>
  <c r="O79" i="9" s="1"/>
  <c r="AF270" i="9"/>
  <c r="AA270" i="9"/>
  <c r="AC270" i="9" s="1"/>
  <c r="O270" i="9" s="1"/>
  <c r="O297" i="9"/>
  <c r="P297" i="9" s="1"/>
  <c r="AA128" i="9"/>
  <c r="AC128" i="9" s="1"/>
  <c r="O128" i="9" s="1"/>
  <c r="U128" i="9"/>
  <c r="AB246" i="9"/>
  <c r="AE246" i="9" s="1"/>
  <c r="AF246" i="9" s="1"/>
  <c r="U106" i="9"/>
  <c r="U249" i="9"/>
  <c r="W223" i="9"/>
  <c r="U265" i="9"/>
  <c r="W264" i="9"/>
  <c r="AF79" i="9"/>
  <c r="U83" i="9"/>
  <c r="U206" i="9"/>
  <c r="AB202" i="9"/>
  <c r="AE202" i="9" s="1"/>
  <c r="AF202" i="9" s="1"/>
  <c r="AF174" i="9"/>
  <c r="W262" i="9"/>
  <c r="U294" i="9"/>
  <c r="AA250" i="9"/>
  <c r="AC250" i="9" s="1"/>
  <c r="O250" i="9" s="1"/>
  <c r="O174" i="9"/>
  <c r="P174" i="9" s="1"/>
  <c r="U88" i="9"/>
  <c r="AB265" i="9"/>
  <c r="AE265" i="9" s="1"/>
  <c r="AF265" i="9" s="1"/>
  <c r="AF227" i="9"/>
  <c r="AA227" i="9"/>
  <c r="AC227" i="9" s="1"/>
  <c r="O227" i="9" s="1"/>
  <c r="U242" i="9"/>
  <c r="W177" i="9"/>
  <c r="AF90" i="9"/>
  <c r="AA90" i="9"/>
  <c r="AC90" i="9" s="1"/>
  <c r="O90" i="9" s="1"/>
  <c r="AF88" i="9"/>
  <c r="AA146" i="9"/>
  <c r="AC146" i="9" s="1"/>
  <c r="U34" i="9"/>
  <c r="W250" i="9"/>
  <c r="W174" i="9"/>
  <c r="AA199" i="9"/>
  <c r="AC199" i="9" s="1"/>
  <c r="AF114" i="9"/>
  <c r="W245" i="9"/>
  <c r="AA114" i="9"/>
  <c r="AC114" i="9" s="1"/>
  <c r="O114" i="9" s="1"/>
  <c r="U56" i="9"/>
  <c r="W263" i="9"/>
  <c r="W178" i="9"/>
  <c r="U80" i="9"/>
  <c r="O179" i="9"/>
  <c r="P179" i="9" s="1"/>
  <c r="W179" i="9"/>
  <c r="AB82" i="9"/>
  <c r="AE82" i="9" s="1"/>
  <c r="AF82" i="9" s="1"/>
  <c r="AA157" i="9"/>
  <c r="AC157" i="9" s="1"/>
  <c r="W221" i="9"/>
  <c r="O293" i="9"/>
  <c r="P293" i="9" s="1"/>
  <c r="W293" i="9"/>
  <c r="AF200" i="9"/>
  <c r="AB229" i="9"/>
  <c r="AE229" i="9" s="1"/>
  <c r="AF229" i="9" s="1"/>
  <c r="AA287" i="9"/>
  <c r="AC287" i="9" s="1"/>
  <c r="AB65" i="9"/>
  <c r="AE65" i="9" s="1"/>
  <c r="AF65" i="9" s="1"/>
  <c r="AF171" i="9"/>
  <c r="AA151" i="9"/>
  <c r="AC151" i="9" s="1"/>
  <c r="O151" i="9" s="1"/>
  <c r="P151" i="9" s="1"/>
  <c r="U225" i="9"/>
  <c r="U200" i="9"/>
  <c r="AF151" i="9"/>
  <c r="AA85" i="9"/>
  <c r="AC85" i="9" s="1"/>
  <c r="O85" i="9" s="1"/>
  <c r="P85" i="9" s="1"/>
  <c r="U180" i="9"/>
  <c r="W247" i="9"/>
  <c r="AB222" i="9"/>
  <c r="AE222" i="9" s="1"/>
  <c r="AF222" i="9" s="1"/>
  <c r="U101" i="9"/>
  <c r="AB268" i="9"/>
  <c r="AE268" i="9" s="1"/>
  <c r="AF268" i="9" s="1"/>
  <c r="U271" i="9"/>
  <c r="O295" i="9"/>
  <c r="P295" i="9" s="1"/>
  <c r="AB248" i="9"/>
  <c r="AE248" i="9" s="1"/>
  <c r="AF248" i="9" s="1"/>
  <c r="U109" i="9"/>
  <c r="W295" i="9"/>
  <c r="AF245" i="9"/>
  <c r="AA160" i="9"/>
  <c r="AC160" i="9" s="1"/>
  <c r="AF84" i="9"/>
  <c r="AF133" i="9"/>
  <c r="AF58" i="9"/>
  <c r="W171" i="9"/>
  <c r="W89" i="9"/>
  <c r="U43" i="9"/>
  <c r="AA133" i="9"/>
  <c r="AC133" i="9" s="1"/>
  <c r="O133" i="9" s="1"/>
  <c r="P133" i="9" s="1"/>
  <c r="U196" i="9"/>
  <c r="U60" i="9"/>
  <c r="W80" i="9"/>
  <c r="AF177" i="9"/>
  <c r="W297" i="9"/>
  <c r="U31" i="9"/>
  <c r="W78" i="9"/>
  <c r="U85" i="9"/>
  <c r="U288" i="9"/>
  <c r="AA224" i="9"/>
  <c r="AC224" i="9" s="1"/>
  <c r="W104" i="9"/>
  <c r="U147" i="9"/>
  <c r="U126" i="9"/>
  <c r="U295" i="9"/>
  <c r="O88" i="9"/>
  <c r="P88" i="9" s="1"/>
  <c r="AA201" i="9"/>
  <c r="AC201" i="9" s="1"/>
  <c r="W227" i="9"/>
  <c r="AB150" i="9"/>
  <c r="AE150" i="9" s="1"/>
  <c r="AF150" i="9" s="1"/>
  <c r="AF45" i="9"/>
  <c r="AF149" i="9"/>
  <c r="AA296" i="9"/>
  <c r="AC296" i="9" s="1"/>
  <c r="AB199" i="9"/>
  <c r="AE199" i="9" s="1"/>
  <c r="AF199" i="9" s="1"/>
  <c r="AB136" i="9"/>
  <c r="AE136" i="9" s="1"/>
  <c r="AF136" i="9" s="1"/>
  <c r="AB272" i="9"/>
  <c r="AE272" i="9" s="1"/>
  <c r="AF272" i="9" s="1"/>
  <c r="W77" i="9"/>
  <c r="AB196" i="9"/>
  <c r="AE196" i="9" s="1"/>
  <c r="AF196" i="9" s="1"/>
  <c r="W88" i="9"/>
  <c r="AA136" i="9"/>
  <c r="AC136" i="9" s="1"/>
  <c r="AB170" i="9"/>
  <c r="AE170" i="9" s="1"/>
  <c r="O170" i="9" s="1"/>
  <c r="P170" i="9" s="1"/>
  <c r="W270" i="9"/>
  <c r="AA226" i="9"/>
  <c r="AC226" i="9" s="1"/>
  <c r="O226" i="9" s="1"/>
  <c r="AB34" i="9"/>
  <c r="AE34" i="9" s="1"/>
  <c r="AF34" i="9" s="1"/>
  <c r="U216" i="9"/>
  <c r="AF155" i="9"/>
  <c r="AB271" i="9"/>
  <c r="AE271" i="9" s="1"/>
  <c r="W110" i="9"/>
  <c r="AB106" i="9"/>
  <c r="AE106" i="9" s="1"/>
  <c r="AF106" i="9" s="1"/>
  <c r="AB217" i="9"/>
  <c r="AE217" i="9" s="1"/>
  <c r="AF217" i="9" s="1"/>
  <c r="AF216" i="9"/>
  <c r="AF228" i="9"/>
  <c r="O129" i="9"/>
  <c r="P129" i="9" s="1"/>
  <c r="W91" i="9"/>
  <c r="U38" i="9"/>
  <c r="AB124" i="9"/>
  <c r="AE124" i="9" s="1"/>
  <c r="AF124" i="9" s="1"/>
  <c r="AF147" i="9"/>
  <c r="AA245" i="9"/>
  <c r="AC245" i="9" s="1"/>
  <c r="O245" i="9" s="1"/>
  <c r="O78" i="9"/>
  <c r="P78" i="9" s="1"/>
  <c r="AF295" i="9"/>
  <c r="W219" i="9"/>
  <c r="AB103" i="9"/>
  <c r="AE103" i="9" s="1"/>
  <c r="AF103" i="9" s="1"/>
  <c r="W45" i="9"/>
  <c r="U105" i="9"/>
  <c r="AE35" i="9"/>
  <c r="AF35" i="9" s="1"/>
  <c r="W241" i="9"/>
  <c r="AB86" i="9"/>
  <c r="AE86" i="9" s="1"/>
  <c r="AF86" i="9" s="1"/>
  <c r="AB102" i="9"/>
  <c r="AE102" i="9" s="1"/>
  <c r="AF102" i="9" s="1"/>
  <c r="W195" i="9"/>
  <c r="AB109" i="9"/>
  <c r="AE109" i="9" s="1"/>
  <c r="AF109" i="9" s="1"/>
  <c r="AB146" i="9"/>
  <c r="AE146" i="9" s="1"/>
  <c r="AF146" i="9" s="1"/>
  <c r="AB173" i="9"/>
  <c r="AE173" i="9" s="1"/>
  <c r="AF173" i="9" s="1"/>
  <c r="W172" i="9"/>
  <c r="U135" i="9"/>
  <c r="AE100" i="9"/>
  <c r="AF100" i="9" s="1"/>
  <c r="AE298" i="9"/>
  <c r="AF298" i="9" s="1"/>
  <c r="AB206" i="9"/>
  <c r="AE206" i="9" s="1"/>
  <c r="O206" i="9" s="1"/>
  <c r="P206" i="9" s="1"/>
  <c r="U240" i="9"/>
  <c r="U217" i="9"/>
  <c r="AB169" i="9"/>
  <c r="AE169" i="9" s="1"/>
  <c r="O169" i="9" s="1"/>
  <c r="P169" i="9" s="1"/>
  <c r="AF252" i="9"/>
  <c r="O294" i="9"/>
  <c r="P294" i="9" s="1"/>
  <c r="W292" i="9"/>
  <c r="AB32" i="9"/>
  <c r="AE32" i="9" s="1"/>
  <c r="AF32" i="9" s="1"/>
  <c r="W133" i="9"/>
  <c r="W180" i="9"/>
  <c r="W294" i="9"/>
  <c r="AF39" i="9"/>
  <c r="AA153" i="9"/>
  <c r="AC153" i="9" s="1"/>
  <c r="AB137" i="9"/>
  <c r="AE137" i="9" s="1"/>
  <c r="AF137" i="9" s="1"/>
  <c r="AA57" i="9"/>
  <c r="AC57" i="9" s="1"/>
  <c r="AA239" i="9"/>
  <c r="AC239" i="9" s="1"/>
  <c r="U177" i="9"/>
  <c r="W228" i="9"/>
  <c r="AF31" i="9"/>
  <c r="U58" i="9"/>
  <c r="AA246" i="9"/>
  <c r="AC246" i="9" s="1"/>
  <c r="AF195" i="9"/>
  <c r="AA155" i="9"/>
  <c r="AC155" i="9" s="1"/>
  <c r="O155" i="9" s="1"/>
  <c r="P155" i="9" s="1"/>
  <c r="AE61" i="9"/>
  <c r="AF61" i="9" s="1"/>
  <c r="W100" i="9"/>
  <c r="W66" i="9"/>
  <c r="W275" i="9"/>
  <c r="AA205" i="9"/>
  <c r="AC205" i="9" s="1"/>
  <c r="AE241" i="9"/>
  <c r="AF241" i="9" s="1"/>
  <c r="AB135" i="9"/>
  <c r="AE135" i="9" s="1"/>
  <c r="AF135" i="9" s="1"/>
  <c r="W129" i="9"/>
  <c r="U285" i="9"/>
  <c r="W149" i="9"/>
  <c r="AB224" i="9"/>
  <c r="AE224" i="9" s="1"/>
  <c r="W35" i="9"/>
  <c r="AA130" i="9"/>
  <c r="AC130" i="9" s="1"/>
  <c r="O130" i="9" s="1"/>
  <c r="P130" i="9" s="1"/>
  <c r="W58" i="9"/>
  <c r="AB285" i="9"/>
  <c r="AE285" i="9" s="1"/>
  <c r="AF285" i="9" s="1"/>
  <c r="AB156" i="9"/>
  <c r="AE156" i="9" s="1"/>
  <c r="AF156" i="9" s="1"/>
  <c r="W38" i="9"/>
  <c r="AA59" i="9"/>
  <c r="AC59" i="9" s="1"/>
  <c r="O194" i="9"/>
  <c r="P194" i="9" s="1"/>
  <c r="U267" i="9"/>
  <c r="AB157" i="9"/>
  <c r="AE157" i="9" s="1"/>
  <c r="AF157" i="9" s="1"/>
  <c r="U194" i="9"/>
  <c r="AF297" i="9"/>
  <c r="W291" i="9"/>
  <c r="W84" i="9"/>
  <c r="U170" i="9"/>
  <c r="AB101" i="9"/>
  <c r="AE101" i="9" s="1"/>
  <c r="AF101" i="9" s="1"/>
  <c r="AF273" i="9"/>
  <c r="AE180" i="9"/>
  <c r="AF180" i="9" s="1"/>
  <c r="AF130" i="9"/>
  <c r="AE290" i="9"/>
  <c r="AF290" i="9" s="1"/>
  <c r="AF293" i="9"/>
  <c r="AE154" i="9"/>
  <c r="AF107" i="9"/>
  <c r="W131" i="9"/>
  <c r="AB148" i="9"/>
  <c r="AE148" i="9" s="1"/>
  <c r="AF148" i="9" s="1"/>
  <c r="U243" i="9"/>
  <c r="AF269" i="9"/>
  <c r="AF38" i="9"/>
  <c r="O172" i="9"/>
  <c r="P172" i="9" s="1"/>
  <c r="W55" i="9"/>
  <c r="AB160" i="9"/>
  <c r="AE160" i="9" s="1"/>
  <c r="AF160" i="9" s="1"/>
  <c r="W39" i="9"/>
  <c r="U176" i="9"/>
  <c r="AA192" i="9"/>
  <c r="AC192" i="9" s="1"/>
  <c r="W273" i="9"/>
  <c r="AA44" i="9"/>
  <c r="AC44" i="9" s="1"/>
  <c r="AA149" i="9"/>
  <c r="AC149" i="9" s="1"/>
  <c r="O149" i="9" s="1"/>
  <c r="P149" i="9" s="1"/>
  <c r="W111" i="9"/>
  <c r="W198" i="9"/>
  <c r="AF55" i="9"/>
  <c r="W130" i="9"/>
  <c r="W290" i="9"/>
  <c r="AF226" i="9"/>
  <c r="W298" i="9"/>
  <c r="AF66" i="9"/>
  <c r="AF64" i="9"/>
  <c r="W132" i="9"/>
  <c r="AB243" i="9"/>
  <c r="AE243" i="9" s="1"/>
  <c r="AF243" i="9" s="1"/>
  <c r="AB36" i="9"/>
  <c r="AE36" i="9" s="1"/>
  <c r="AF36" i="9" s="1"/>
  <c r="W90" i="9"/>
  <c r="AB159" i="9"/>
  <c r="AE159" i="9" s="1"/>
  <c r="AF159" i="9" s="1"/>
  <c r="U65" i="9"/>
  <c r="AB287" i="9"/>
  <c r="AE287" i="9" s="1"/>
  <c r="AF287" i="9" s="1"/>
  <c r="O58" i="9"/>
  <c r="U293" i="9"/>
  <c r="W42" i="9"/>
  <c r="AA156" i="9"/>
  <c r="AC156" i="9" s="1"/>
  <c r="AA182" i="9"/>
  <c r="AC182" i="9" s="1"/>
  <c r="AF105" i="9"/>
  <c r="AB249" i="9"/>
  <c r="AE249" i="9" s="1"/>
  <c r="AF249" i="9" s="1"/>
  <c r="AA87" i="9"/>
  <c r="AC87" i="9" s="1"/>
  <c r="AA64" i="9"/>
  <c r="AC64" i="9" s="1"/>
  <c r="O64" i="9" s="1"/>
  <c r="P64" i="9" s="1"/>
  <c r="AB215" i="9"/>
  <c r="AE215" i="9" s="1"/>
  <c r="AF215" i="9" s="1"/>
  <c r="U55" i="9"/>
  <c r="AB266" i="9"/>
  <c r="AE266" i="9" s="1"/>
  <c r="AA42" i="9"/>
  <c r="AC42" i="9" s="1"/>
  <c r="O42" i="9" s="1"/>
  <c r="P42" i="9" s="1"/>
  <c r="AA262" i="9"/>
  <c r="AC262" i="9" s="1"/>
  <c r="O262" i="9" s="1"/>
  <c r="P262" i="9" s="1"/>
  <c r="U262" i="9"/>
  <c r="AF262" i="9"/>
  <c r="U251" i="9"/>
  <c r="AA251" i="9"/>
  <c r="AC251" i="9" s="1"/>
  <c r="U204" i="9"/>
  <c r="AA204" i="9"/>
  <c r="AC204" i="9" s="1"/>
  <c r="O204" i="9" s="1"/>
  <c r="U178" i="9"/>
  <c r="AA178" i="9"/>
  <c r="AC178" i="9" s="1"/>
  <c r="O178" i="9" s="1"/>
  <c r="AA111" i="9"/>
  <c r="AC111" i="9" s="1"/>
  <c r="O111" i="9" s="1"/>
  <c r="U111" i="9"/>
  <c r="AA103" i="9"/>
  <c r="AC103" i="9" s="1"/>
  <c r="U103" i="9"/>
  <c r="AB60" i="9"/>
  <c r="AE60" i="9" s="1"/>
  <c r="AF60" i="9" s="1"/>
  <c r="W60" i="9"/>
  <c r="AB127" i="9"/>
  <c r="AE127" i="9" s="1"/>
  <c r="AF127" i="9" s="1"/>
  <c r="W127" i="9"/>
  <c r="U45" i="9"/>
  <c r="AA45" i="9"/>
  <c r="AC45" i="9" s="1"/>
  <c r="O45" i="9" s="1"/>
  <c r="AB125" i="9"/>
  <c r="AE125" i="9" s="1"/>
  <c r="AF125" i="9" s="1"/>
  <c r="AA89" i="9"/>
  <c r="AC89" i="9" s="1"/>
  <c r="O89" i="9" s="1"/>
  <c r="P89" i="9" s="1"/>
  <c r="U89" i="9"/>
  <c r="AB153" i="9"/>
  <c r="AE153" i="9" s="1"/>
  <c r="AF153" i="9" s="1"/>
  <c r="W153" i="9"/>
  <c r="AA264" i="9"/>
  <c r="AC264" i="9" s="1"/>
  <c r="O264" i="9" s="1"/>
  <c r="P264" i="9" s="1"/>
  <c r="U264" i="9"/>
  <c r="O216" i="9"/>
  <c r="P216" i="9" s="1"/>
  <c r="W216" i="9"/>
  <c r="AB288" i="9"/>
  <c r="AE288" i="9" s="1"/>
  <c r="AF288" i="9" s="1"/>
  <c r="W154" i="9"/>
  <c r="AA263" i="9"/>
  <c r="AC263" i="9" s="1"/>
  <c r="O263" i="9" s="1"/>
  <c r="U263" i="9"/>
  <c r="AB108" i="9"/>
  <c r="AE108" i="9" s="1"/>
  <c r="W108" i="9"/>
  <c r="U124" i="9"/>
  <c r="AA124" i="9"/>
  <c r="AC124" i="9" s="1"/>
  <c r="U33" i="9"/>
  <c r="AA33" i="9"/>
  <c r="AC33" i="9" s="1"/>
  <c r="AF89" i="9"/>
  <c r="AE292" i="9"/>
  <c r="AB238" i="9"/>
  <c r="AE238" i="9" s="1"/>
  <c r="AF238" i="9" s="1"/>
  <c r="W238" i="9"/>
  <c r="AA159" i="9"/>
  <c r="AC159" i="9" s="1"/>
  <c r="U159" i="9"/>
  <c r="W126" i="9"/>
  <c r="AB126" i="9"/>
  <c r="AE126" i="9" s="1"/>
  <c r="W113" i="9"/>
  <c r="AB113" i="9"/>
  <c r="AE113" i="9" s="1"/>
  <c r="AF113" i="9" s="1"/>
  <c r="AA61" i="9"/>
  <c r="AC61" i="9" s="1"/>
  <c r="U61" i="9"/>
  <c r="AB158" i="9"/>
  <c r="AE158" i="9" s="1"/>
  <c r="O158" i="9" s="1"/>
  <c r="W158" i="9"/>
  <c r="AF134" i="9"/>
  <c r="W155" i="9"/>
  <c r="U82" i="9"/>
  <c r="AA82" i="9"/>
  <c r="AC82" i="9" s="1"/>
  <c r="U158" i="9"/>
  <c r="AA86" i="9"/>
  <c r="AC86" i="9" s="1"/>
  <c r="U86" i="9"/>
  <c r="AA102" i="9"/>
  <c r="AC102" i="9" s="1"/>
  <c r="U102" i="9"/>
  <c r="W244" i="9"/>
  <c r="AB244" i="9"/>
  <c r="AE244" i="9" s="1"/>
  <c r="O244" i="9" s="1"/>
  <c r="AF264" i="9"/>
  <c r="AB261" i="9"/>
  <c r="AE261" i="9" s="1"/>
  <c r="AB176" i="9"/>
  <c r="AE176" i="9" s="1"/>
  <c r="AF176" i="9" s="1"/>
  <c r="W193" i="9"/>
  <c r="U252" i="9"/>
  <c r="AB54" i="9"/>
  <c r="AE54" i="9" s="1"/>
  <c r="AF54" i="9" s="1"/>
  <c r="AB182" i="9"/>
  <c r="AE182" i="9" s="1"/>
  <c r="AF182" i="9" s="1"/>
  <c r="AA193" i="9"/>
  <c r="AC193" i="9" s="1"/>
  <c r="O193" i="9" s="1"/>
  <c r="AA134" i="9"/>
  <c r="AC134" i="9" s="1"/>
  <c r="O134" i="9" s="1"/>
  <c r="P134" i="9" s="1"/>
  <c r="U223" i="9"/>
  <c r="AA223" i="9"/>
  <c r="AC223" i="9" s="1"/>
  <c r="O223" i="9" s="1"/>
  <c r="U197" i="9"/>
  <c r="AA197" i="9"/>
  <c r="AC197" i="9" s="1"/>
  <c r="O197" i="9" s="1"/>
  <c r="P197" i="9" s="1"/>
  <c r="AA247" i="9"/>
  <c r="AC247" i="9" s="1"/>
  <c r="O247" i="9" s="1"/>
  <c r="P247" i="9" s="1"/>
  <c r="U247" i="9"/>
  <c r="U241" i="9"/>
  <c r="AA241" i="9"/>
  <c r="AC241" i="9" s="1"/>
  <c r="W57" i="9"/>
  <c r="AB57" i="9"/>
  <c r="AE57" i="9" s="1"/>
  <c r="AF57" i="9" s="1"/>
  <c r="AF223" i="9"/>
  <c r="AF123" i="9"/>
  <c r="AA150" i="9"/>
  <c r="AC150" i="9" s="1"/>
  <c r="U150" i="9"/>
  <c r="W240" i="9"/>
  <c r="AB240" i="9"/>
  <c r="AE240" i="9" s="1"/>
  <c r="AB152" i="9"/>
  <c r="AE152" i="9" s="1"/>
  <c r="AF152" i="9" s="1"/>
  <c r="W152" i="9"/>
  <c r="W62" i="9"/>
  <c r="AB62" i="9"/>
  <c r="AE62" i="9" s="1"/>
  <c r="AF62" i="9" s="1"/>
  <c r="AA228" i="9"/>
  <c r="AC228" i="9" s="1"/>
  <c r="O228" i="9" s="1"/>
  <c r="P228" i="9" s="1"/>
  <c r="U228" i="9"/>
  <c r="AA221" i="9"/>
  <c r="AC221" i="9" s="1"/>
  <c r="O221" i="9" s="1"/>
  <c r="U221" i="9"/>
  <c r="AA66" i="9"/>
  <c r="AC66" i="9" s="1"/>
  <c r="O66" i="9" s="1"/>
  <c r="P66" i="9" s="1"/>
  <c r="U66" i="9"/>
  <c r="AA291" i="9"/>
  <c r="AC291" i="9" s="1"/>
  <c r="O291" i="9" s="1"/>
  <c r="U291" i="9"/>
  <c r="AF221" i="9"/>
  <c r="W289" i="9"/>
  <c r="AB289" i="9"/>
  <c r="AE289" i="9" s="1"/>
  <c r="W107" i="9"/>
  <c r="AB242" i="9"/>
  <c r="AE242" i="9" s="1"/>
  <c r="AF242" i="9" s="1"/>
  <c r="U272" i="9"/>
  <c r="AA272" i="9"/>
  <c r="AC272" i="9" s="1"/>
  <c r="AB251" i="9"/>
  <c r="AE251" i="9" s="1"/>
  <c r="W251" i="9"/>
  <c r="U269" i="9"/>
  <c r="AA269" i="9"/>
  <c r="AC269" i="9" s="1"/>
  <c r="O269" i="9" s="1"/>
  <c r="AF247" i="9"/>
  <c r="AA107" i="9"/>
  <c r="AC107" i="9" s="1"/>
  <c r="O107" i="9" s="1"/>
  <c r="U107" i="9"/>
  <c r="W87" i="9"/>
  <c r="AB87" i="9"/>
  <c r="AE87" i="9" s="1"/>
  <c r="AF87" i="9" s="1"/>
  <c r="AA127" i="9"/>
  <c r="AC127" i="9" s="1"/>
  <c r="AB284" i="9"/>
  <c r="AE284" i="9" s="1"/>
  <c r="AF284" i="9" s="1"/>
  <c r="AA261" i="9"/>
  <c r="AC261" i="9" s="1"/>
  <c r="AB83" i="9"/>
  <c r="AE83" i="9" s="1"/>
  <c r="AF83" i="9" s="1"/>
  <c r="AF291" i="9"/>
  <c r="AF204" i="9"/>
  <c r="W67" i="9"/>
  <c r="AB67" i="9"/>
  <c r="AE67" i="9" s="1"/>
  <c r="AF67" i="9" s="1"/>
  <c r="AB68" i="9"/>
  <c r="AE68" i="9" s="1"/>
  <c r="O68" i="9" s="1"/>
  <c r="AF181" i="9"/>
  <c r="AA181" i="9"/>
  <c r="AC181" i="9" s="1"/>
  <c r="O181" i="9" s="1"/>
  <c r="AB40" i="9"/>
  <c r="AE40" i="9" s="1"/>
  <c r="AF40" i="9" s="1"/>
  <c r="W151" i="9"/>
  <c r="U244" i="9"/>
  <c r="AB56" i="9"/>
  <c r="AE56" i="9" s="1"/>
  <c r="AF56" i="9" s="1"/>
  <c r="AA67" i="9"/>
  <c r="AC67" i="9" s="1"/>
  <c r="W128" i="9"/>
  <c r="AB296" i="9"/>
  <c r="AE296" i="9" s="1"/>
  <c r="AF296" i="9" s="1"/>
  <c r="AA123" i="9"/>
  <c r="AC123" i="9" s="1"/>
  <c r="O123" i="9" s="1"/>
  <c r="U123" i="9"/>
  <c r="AA195" i="9"/>
  <c r="AC195" i="9" s="1"/>
  <c r="O195" i="9" s="1"/>
  <c r="P195" i="9" s="1"/>
  <c r="U195" i="9"/>
  <c r="U222" i="9"/>
  <c r="AA222" i="9"/>
  <c r="AC222" i="9" s="1"/>
  <c r="AA112" i="9"/>
  <c r="AC112" i="9" s="1"/>
  <c r="O112" i="9" s="1"/>
  <c r="U112" i="9"/>
  <c r="W220" i="9"/>
  <c r="AB220" i="9"/>
  <c r="AE220" i="9" s="1"/>
  <c r="U173" i="9"/>
  <c r="AA173" i="9"/>
  <c r="AC173" i="9" s="1"/>
  <c r="AB44" i="9"/>
  <c r="AE44" i="9" s="1"/>
  <c r="AF44" i="9" s="1"/>
  <c r="W44" i="9"/>
  <c r="AA273" i="9"/>
  <c r="AC273" i="9" s="1"/>
  <c r="O273" i="9" s="1"/>
  <c r="U273" i="9"/>
  <c r="AF42" i="9"/>
  <c r="AB59" i="9"/>
  <c r="AE59" i="9" s="1"/>
  <c r="AF59" i="9" s="1"/>
  <c r="W59" i="9"/>
  <c r="AA39" i="9"/>
  <c r="AC39" i="9" s="1"/>
  <c r="O39" i="9" s="1"/>
  <c r="P39" i="9" s="1"/>
  <c r="U39" i="9"/>
  <c r="O147" i="9"/>
  <c r="P147" i="9" s="1"/>
  <c r="O31" i="9"/>
  <c r="P31" i="9" s="1"/>
  <c r="O38" i="9"/>
  <c r="AF194" i="9"/>
  <c r="O131" i="9"/>
  <c r="P131" i="9" s="1"/>
  <c r="O225" i="9"/>
  <c r="P225" i="9" s="1"/>
  <c r="O104" i="9"/>
  <c r="P104" i="9" s="1"/>
  <c r="AF263" i="9"/>
  <c r="AF132" i="9"/>
  <c r="AF111" i="9"/>
  <c r="AF80" i="9"/>
  <c r="O80" i="9"/>
  <c r="AF250" i="9"/>
  <c r="AF91" i="9"/>
  <c r="O91" i="9"/>
  <c r="AF77" i="9"/>
  <c r="O77" i="9"/>
  <c r="AF178" i="9"/>
  <c r="AF193" i="9"/>
  <c r="AF267" i="9"/>
  <c r="O267" i="9"/>
  <c r="P105" i="9"/>
  <c r="R227" i="9" a="1"/>
  <c r="R179" i="9" a="1"/>
  <c r="R133" i="9" a="1"/>
  <c r="R151" i="9" a="1"/>
  <c r="R228" i="9" a="1"/>
  <c r="R104" i="9" a="1"/>
  <c r="R149" i="9" a="1"/>
  <c r="Q149" i="9" a="1"/>
  <c r="Q245" i="9" a="1"/>
  <c r="Q221" i="9" a="1"/>
  <c r="Q151" i="9" a="1"/>
  <c r="Q275" i="9" a="1"/>
  <c r="Q218" i="9" a="1"/>
  <c r="Q225" i="9" a="1"/>
  <c r="Q197" i="9" a="1"/>
  <c r="R114" i="9" a="1"/>
  <c r="R197" i="9" a="1"/>
  <c r="Q38" i="9" a="1"/>
  <c r="R37" i="9" a="1"/>
  <c r="R130" i="9" a="1"/>
  <c r="Q200" i="9" a="1"/>
  <c r="R198" i="9" a="1"/>
  <c r="Q206" i="9" a="1"/>
  <c r="R262" i="9" a="1"/>
  <c r="Q114" i="9" a="1"/>
  <c r="Q133" i="9" a="1"/>
  <c r="R78" i="9" a="1"/>
  <c r="R38" i="9" a="1"/>
  <c r="Q170" i="9" a="1"/>
  <c r="R172" i="9" a="1"/>
  <c r="Q179" i="9" a="1"/>
  <c r="Q293" i="9" a="1"/>
  <c r="Q294" i="9" a="1"/>
  <c r="Q58" i="9" a="1"/>
  <c r="R252" i="9" a="1"/>
  <c r="R206" i="9" a="1"/>
  <c r="R264" i="9" a="1"/>
  <c r="Q262" i="9" a="1"/>
  <c r="Q219" i="9" a="1"/>
  <c r="R177" i="9" a="1"/>
  <c r="R195" i="9" a="1"/>
  <c r="R183" i="9" a="1"/>
  <c r="R194" i="9" a="1"/>
  <c r="Q42" i="9" a="1"/>
  <c r="R218" i="9" a="1"/>
  <c r="R155" i="9" a="1"/>
  <c r="R286" i="9" a="1"/>
  <c r="R294" i="9" a="1"/>
  <c r="R105" i="9" a="1"/>
  <c r="R297" i="9" a="1"/>
  <c r="Q177" i="9" a="1"/>
  <c r="Q252" i="9" a="1"/>
  <c r="Q84" i="9" a="1"/>
  <c r="R293" i="9" a="1"/>
  <c r="R174" i="9" a="1"/>
  <c r="Q39" i="9" a="1"/>
  <c r="R219" i="9" a="1"/>
  <c r="Q130" i="9" a="1"/>
  <c r="R170" i="9" a="1"/>
  <c r="Q85" i="9" a="1"/>
  <c r="R88" i="9" a="1"/>
  <c r="R171" i="9" a="1"/>
  <c r="Q129" i="9" a="1"/>
  <c r="R129" i="9" a="1"/>
  <c r="Q198" i="9" a="1"/>
  <c r="R55" i="9" a="1"/>
  <c r="Q171" i="9" a="1"/>
  <c r="Q227" i="9" a="1"/>
  <c r="R84" i="9" a="1"/>
  <c r="Q295" i="9" a="1"/>
  <c r="R85" i="9" a="1"/>
  <c r="Q174" i="9" a="1"/>
  <c r="Q78" i="9" a="1"/>
  <c r="Q286" i="9" a="1"/>
  <c r="R275" i="9" a="1"/>
  <c r="R58" i="9" a="1"/>
  <c r="Q37" i="9" a="1"/>
  <c r="R225" i="9" a="1"/>
  <c r="R42" i="9" a="1"/>
  <c r="Q194" i="9" a="1"/>
  <c r="Q55" i="9" a="1"/>
  <c r="Q297" i="9" a="1"/>
  <c r="Q264" i="9" a="1"/>
  <c r="R295" i="9" a="1"/>
  <c r="Q183" i="9" a="1"/>
  <c r="Q110" i="9" a="1"/>
  <c r="Q88" i="9" a="1"/>
  <c r="R39" i="9" a="1"/>
  <c r="Q228" i="9" a="1"/>
  <c r="R245" i="9" a="1"/>
  <c r="Q105" i="9" a="1"/>
  <c r="Q64" i="9" a="1"/>
  <c r="R64" i="9" a="1"/>
  <c r="R110" i="9" a="1"/>
  <c r="Q172" i="9" a="1"/>
  <c r="O63" i="9" l="1"/>
  <c r="O205" i="9"/>
  <c r="O201" i="9"/>
  <c r="P201" i="9" s="1"/>
  <c r="O81" i="9"/>
  <c r="O41" i="9"/>
  <c r="P41" i="9" s="1"/>
  <c r="O192" i="9"/>
  <c r="P192" i="9" s="1"/>
  <c r="O43" i="9"/>
  <c r="O266" i="9"/>
  <c r="P266" i="9" s="1"/>
  <c r="O239" i="9"/>
  <c r="O154" i="9"/>
  <c r="O175" i="9"/>
  <c r="AF37" i="9"/>
  <c r="O203" i="9"/>
  <c r="Q37" i="9"/>
  <c r="P37" i="9"/>
  <c r="Q177" i="9"/>
  <c r="R177" i="9"/>
  <c r="P177" i="9"/>
  <c r="Q218" i="9"/>
  <c r="R218" i="9"/>
  <c r="O33" i="9"/>
  <c r="P33" i="9" s="1"/>
  <c r="P218" i="9"/>
  <c r="O246" i="9"/>
  <c r="P246" i="9" s="1"/>
  <c r="O202" i="9"/>
  <c r="O265" i="9"/>
  <c r="P265" i="9" s="1"/>
  <c r="O82" i="9"/>
  <c r="O229" i="9"/>
  <c r="P229" i="9" s="1"/>
  <c r="O65" i="9"/>
  <c r="P65" i="9" s="1"/>
  <c r="O222" i="9"/>
  <c r="P222" i="9" s="1"/>
  <c r="O248" i="9"/>
  <c r="O136" i="9"/>
  <c r="Q227" i="9"/>
  <c r="R227" i="9"/>
  <c r="P227" i="9"/>
  <c r="O217" i="9"/>
  <c r="AF206" i="9"/>
  <c r="O224" i="9"/>
  <c r="O150" i="9"/>
  <c r="O268" i="9"/>
  <c r="P268" i="9" s="1"/>
  <c r="AF170" i="9"/>
  <c r="O272" i="9"/>
  <c r="P272" i="9" s="1"/>
  <c r="O196" i="9"/>
  <c r="P196" i="9" s="1"/>
  <c r="O34" i="9"/>
  <c r="P34" i="9" s="1"/>
  <c r="O199" i="9"/>
  <c r="P199" i="9" s="1"/>
  <c r="O61" i="9"/>
  <c r="P61" i="9" s="1"/>
  <c r="R219" i="9"/>
  <c r="Q245" i="9"/>
  <c r="R245" i="9"/>
  <c r="AF271" i="9"/>
  <c r="O271" i="9"/>
  <c r="O137" i="9"/>
  <c r="P137" i="9" s="1"/>
  <c r="O285" i="9"/>
  <c r="P285" i="9" s="1"/>
  <c r="O102" i="9"/>
  <c r="P102" i="9" s="1"/>
  <c r="P219" i="9"/>
  <c r="O106" i="9"/>
  <c r="O241" i="9"/>
  <c r="P241" i="9" s="1"/>
  <c r="O124" i="9"/>
  <c r="P124" i="9" s="1"/>
  <c r="P245" i="9"/>
  <c r="O109" i="9"/>
  <c r="O86" i="9"/>
  <c r="P86" i="9" s="1"/>
  <c r="O103" i="9"/>
  <c r="P103" i="9" s="1"/>
  <c r="O157" i="9"/>
  <c r="P157" i="9" s="1"/>
  <c r="O101" i="9"/>
  <c r="O135" i="9"/>
  <c r="AF154" i="9"/>
  <c r="O35" i="9"/>
  <c r="O146" i="9"/>
  <c r="P146" i="9" s="1"/>
  <c r="O173" i="9"/>
  <c r="O100" i="9"/>
  <c r="AF169" i="9"/>
  <c r="O290" i="9"/>
  <c r="P290" i="9" s="1"/>
  <c r="O32" i="9"/>
  <c r="O215" i="9"/>
  <c r="O298" i="9"/>
  <c r="AF224" i="9"/>
  <c r="O148" i="9"/>
  <c r="P148" i="9" s="1"/>
  <c r="O180" i="9"/>
  <c r="P180" i="9" s="1"/>
  <c r="O182" i="9"/>
  <c r="P182" i="9" s="1"/>
  <c r="O156" i="9"/>
  <c r="O296" i="9"/>
  <c r="P296" i="9" s="1"/>
  <c r="O159" i="9"/>
  <c r="P159" i="9" s="1"/>
  <c r="O127" i="9"/>
  <c r="O54" i="9"/>
  <c r="O288" i="9"/>
  <c r="P288" i="9" s="1"/>
  <c r="O261" i="9"/>
  <c r="P261" i="9" s="1"/>
  <c r="O44" i="9"/>
  <c r="P44" i="9" s="1"/>
  <c r="O249" i="9"/>
  <c r="O284" i="9"/>
  <c r="O160" i="9"/>
  <c r="P160" i="9" s="1"/>
  <c r="O243" i="9"/>
  <c r="AF266" i="9"/>
  <c r="O36" i="9"/>
  <c r="P36" i="9" s="1"/>
  <c r="Q58" i="9"/>
  <c r="R110" i="9"/>
  <c r="O67" i="9"/>
  <c r="O56" i="9"/>
  <c r="O153" i="9"/>
  <c r="O287" i="9"/>
  <c r="AF261" i="9"/>
  <c r="AF158" i="9"/>
  <c r="AF68" i="9"/>
  <c r="P58" i="9"/>
  <c r="O59" i="9"/>
  <c r="P59" i="9" s="1"/>
  <c r="P110" i="9"/>
  <c r="Q84" i="9"/>
  <c r="Q252" i="9"/>
  <c r="Q219" i="9"/>
  <c r="R252" i="9"/>
  <c r="R84" i="9"/>
  <c r="R42" i="9"/>
  <c r="R172" i="9"/>
  <c r="Q42" i="9"/>
  <c r="R58" i="9"/>
  <c r="P123" i="9"/>
  <c r="O87" i="9"/>
  <c r="P221" i="9"/>
  <c r="P112" i="9"/>
  <c r="P128" i="9"/>
  <c r="P204" i="9"/>
  <c r="AF292" i="9"/>
  <c r="O292" i="9"/>
  <c r="O113" i="9"/>
  <c r="P273" i="9"/>
  <c r="O40" i="9"/>
  <c r="O83" i="9"/>
  <c r="P223" i="9"/>
  <c r="P291" i="9"/>
  <c r="P45" i="9"/>
  <c r="P244" i="9"/>
  <c r="O57" i="9"/>
  <c r="O152" i="9"/>
  <c r="O62" i="9"/>
  <c r="AF251" i="9"/>
  <c r="O251" i="9"/>
  <c r="O240" i="9"/>
  <c r="AF240" i="9"/>
  <c r="AF108" i="9"/>
  <c r="O108" i="9"/>
  <c r="AF244" i="9"/>
  <c r="O125" i="9"/>
  <c r="O126" i="9"/>
  <c r="AF126" i="9"/>
  <c r="O176" i="9"/>
  <c r="O238" i="9"/>
  <c r="O242" i="9"/>
  <c r="O220" i="9"/>
  <c r="AF220" i="9"/>
  <c r="O60" i="9"/>
  <c r="AF289" i="9"/>
  <c r="O289" i="9"/>
  <c r="P158" i="9"/>
  <c r="R206" i="9"/>
  <c r="Q206" i="9"/>
  <c r="Q38" i="9"/>
  <c r="R38" i="9"/>
  <c r="P38" i="9"/>
  <c r="P200" i="9"/>
  <c r="R114" i="9"/>
  <c r="P181" i="9"/>
  <c r="P114" i="9"/>
  <c r="P107" i="9"/>
  <c r="Q275" i="9"/>
  <c r="R275" i="9"/>
  <c r="Q129" i="9"/>
  <c r="R104" i="9"/>
  <c r="R129" i="9"/>
  <c r="Q200" i="9"/>
  <c r="R155" i="9"/>
  <c r="Q114" i="9"/>
  <c r="R293" i="9"/>
  <c r="Q110" i="9"/>
  <c r="Q293" i="9"/>
  <c r="Q85" i="9"/>
  <c r="Q172" i="9"/>
  <c r="Q294" i="9"/>
  <c r="R85" i="9"/>
  <c r="R37" i="9"/>
  <c r="R294" i="9"/>
  <c r="P226" i="9"/>
  <c r="P91" i="9"/>
  <c r="P90" i="9"/>
  <c r="P68" i="9"/>
  <c r="P193" i="9"/>
  <c r="P132" i="9"/>
  <c r="P80" i="9"/>
  <c r="P270" i="9"/>
  <c r="P77" i="9"/>
  <c r="P79" i="9"/>
  <c r="P263" i="9"/>
  <c r="P267" i="9"/>
  <c r="P111" i="9"/>
  <c r="P178" i="9"/>
  <c r="P269" i="9"/>
  <c r="P250" i="9"/>
  <c r="Q295" i="9"/>
  <c r="R179" i="9"/>
  <c r="R286" i="9"/>
  <c r="Q197" i="9"/>
  <c r="Q64" i="9"/>
  <c r="Q183" i="9"/>
  <c r="R39" i="9"/>
  <c r="Q105" i="9"/>
  <c r="Q149" i="9"/>
  <c r="R295" i="9"/>
  <c r="Q179" i="9"/>
  <c r="R197" i="9"/>
  <c r="R174" i="9"/>
  <c r="Q39" i="9"/>
  <c r="R133" i="9"/>
  <c r="R171" i="9"/>
  <c r="Q174" i="9"/>
  <c r="R228" i="9"/>
  <c r="R170" i="9"/>
  <c r="R64" i="9"/>
  <c r="Q133" i="9"/>
  <c r="R151" i="9"/>
  <c r="Q228" i="9"/>
  <c r="Q170" i="9"/>
  <c r="R195" i="9"/>
  <c r="Q264" i="9"/>
  <c r="Q198" i="9"/>
  <c r="R55" i="9"/>
  <c r="Q171" i="9"/>
  <c r="Q225" i="9"/>
  <c r="R264" i="9"/>
  <c r="R198" i="9"/>
  <c r="Q55" i="9"/>
  <c r="R194" i="9"/>
  <c r="R130" i="9"/>
  <c r="R225" i="9"/>
  <c r="R262" i="9"/>
  <c r="Q151" i="9"/>
  <c r="R297" i="9"/>
  <c r="R78" i="9"/>
  <c r="R88" i="9"/>
  <c r="Q221" i="9"/>
  <c r="Q194" i="9"/>
  <c r="Q130" i="9"/>
  <c r="Q262" i="9"/>
  <c r="Q297" i="9"/>
  <c r="Q78" i="9"/>
  <c r="Q88" i="9"/>
  <c r="Q286" i="9"/>
  <c r="R183" i="9"/>
  <c r="R105" i="9"/>
  <c r="R149" i="9"/>
  <c r="P63" i="9" l="1"/>
  <c r="P205" i="9"/>
  <c r="P81" i="9"/>
  <c r="P43" i="9"/>
  <c r="P239" i="9"/>
  <c r="P154" i="9"/>
  <c r="P175" i="9"/>
  <c r="P203" i="9"/>
  <c r="P202" i="9"/>
  <c r="P82" i="9"/>
  <c r="P248" i="9"/>
  <c r="P136" i="9"/>
  <c r="P217" i="9"/>
  <c r="P224" i="9"/>
  <c r="P150" i="9"/>
  <c r="P271" i="9"/>
  <c r="P106" i="9"/>
  <c r="P109" i="9"/>
  <c r="P100" i="9"/>
  <c r="P173" i="9"/>
  <c r="P35" i="9"/>
  <c r="P101" i="9"/>
  <c r="P135" i="9"/>
  <c r="P298" i="9"/>
  <c r="P215" i="9"/>
  <c r="P32" i="9"/>
  <c r="P156" i="9"/>
  <c r="P127" i="9"/>
  <c r="P54" i="9"/>
  <c r="P284" i="9"/>
  <c r="P249" i="9"/>
  <c r="P243" i="9"/>
  <c r="P67" i="9"/>
  <c r="P153" i="9"/>
  <c r="P56" i="9"/>
  <c r="P287" i="9"/>
  <c r="P60" i="9"/>
  <c r="P83" i="9"/>
  <c r="P40" i="9"/>
  <c r="P113" i="9"/>
  <c r="P220" i="9"/>
  <c r="P108" i="9"/>
  <c r="P62" i="9"/>
  <c r="P152" i="9"/>
  <c r="P238" i="9"/>
  <c r="P126" i="9"/>
  <c r="P57" i="9"/>
  <c r="P125" i="9"/>
  <c r="P242" i="9"/>
  <c r="P176" i="9"/>
  <c r="P292" i="9"/>
  <c r="P289" i="9"/>
  <c r="P240" i="9"/>
  <c r="P251" i="9"/>
  <c r="P87" i="9"/>
  <c r="R223" i="9" a="1"/>
  <c r="Q63" i="9" a="1"/>
  <c r="Q124" i="9" a="1"/>
  <c r="Q217" i="9" a="1"/>
  <c r="R82" i="9" a="1"/>
  <c r="R68" i="9" a="1"/>
  <c r="R79" i="9" a="1"/>
  <c r="R146" i="9" a="1"/>
  <c r="R205" i="9" a="1"/>
  <c r="R77" i="9" a="1"/>
  <c r="R67" i="9" a="1"/>
  <c r="Q45" i="9" a="1"/>
  <c r="Q199" i="9" a="1"/>
  <c r="Q290" i="9" a="1"/>
  <c r="R221" i="9" a="1"/>
  <c r="Q195" i="9" a="1"/>
  <c r="Q86" i="9" a="1"/>
  <c r="Q298" i="9" a="1"/>
  <c r="R89" i="9" a="1"/>
  <c r="R131" i="9" a="1"/>
  <c r="R284" i="9" a="1"/>
  <c r="R65" i="9" a="1"/>
  <c r="Q101" i="9" a="1"/>
  <c r="R229" i="9" a="1"/>
  <c r="Q81" i="9" a="1"/>
  <c r="R43" i="9" a="1"/>
  <c r="Q249" i="9" a="1"/>
  <c r="Q34" i="9" a="1"/>
  <c r="Q261" i="9" a="1"/>
  <c r="Q251" i="9" a="1"/>
  <c r="R62" i="9" a="1"/>
  <c r="R251" i="9" a="1"/>
  <c r="R238" i="9" a="1"/>
  <c r="Q224" i="9" a="1"/>
  <c r="R200" i="9" a="1"/>
  <c r="R156" i="9" a="1"/>
  <c r="Q147" i="9" a="1"/>
  <c r="Q296" i="9" a="1"/>
  <c r="R132" i="9" a="1"/>
  <c r="R157" i="9" a="1"/>
  <c r="Q89" i="9" a="1"/>
  <c r="Q65" i="9" a="1"/>
  <c r="R222" i="9" a="1"/>
  <c r="R111" i="9" a="1"/>
  <c r="Q243" i="9" a="1"/>
  <c r="R273" i="9" a="1"/>
  <c r="Q32" i="9" a="1"/>
  <c r="Q196" i="9" a="1"/>
  <c r="Q247" i="9" a="1"/>
  <c r="R35" i="9" a="1"/>
  <c r="R215" i="9" a="1"/>
  <c r="Q157" i="9" a="1"/>
  <c r="R41" i="9" a="1"/>
  <c r="Q59" i="9" a="1"/>
  <c r="Q159" i="9" a="1"/>
  <c r="Q150" i="9" a="1"/>
  <c r="R263" i="9" a="1"/>
  <c r="Q239" i="9" a="1"/>
  <c r="R268" i="9" a="1"/>
  <c r="Q226" i="9" a="1"/>
  <c r="R265" i="9" a="1"/>
  <c r="Q77" i="9" a="1"/>
  <c r="R57" i="9" a="1"/>
  <c r="R220" i="9" a="1"/>
  <c r="Q57" i="9" a="1"/>
  <c r="R240" i="9" a="1"/>
  <c r="Q158" i="9" a="1"/>
  <c r="Q35" i="9" a="1"/>
  <c r="Q43" i="9" a="1"/>
  <c r="R169" i="9" a="1"/>
  <c r="R101" i="9" a="1"/>
  <c r="R32" i="9" a="1"/>
  <c r="R160" i="9" a="1"/>
  <c r="Q135" i="9" a="1"/>
  <c r="R241" i="9" a="1"/>
  <c r="R298" i="9" a="1"/>
  <c r="Q102" i="9" a="1"/>
  <c r="Q288" i="9" a="1"/>
  <c r="R54" i="9" a="1"/>
  <c r="R34" i="9" a="1"/>
  <c r="R202" i="9" a="1"/>
  <c r="R178" i="9" a="1"/>
  <c r="R266" i="9" a="1"/>
  <c r="R112" i="9" a="1"/>
  <c r="R291" i="9" a="1"/>
  <c r="R243" i="9" a="1"/>
  <c r="Q136" i="9" a="1"/>
  <c r="Q104" i="9" a="1"/>
  <c r="R107" i="9" a="1"/>
  <c r="Q263" i="9" a="1"/>
  <c r="Q134" i="9" a="1"/>
  <c r="R269" i="9" a="1"/>
  <c r="R224" i="9" a="1"/>
  <c r="R217" i="9" a="1"/>
  <c r="Q62" i="9" a="1"/>
  <c r="Q125" i="9" a="1"/>
  <c r="Q126" i="9" a="1"/>
  <c r="R60" i="9" a="1"/>
  <c r="R292" i="9" a="1"/>
  <c r="Q229" i="9" a="1"/>
  <c r="Q56" i="9" a="1"/>
  <c r="Q267" i="9" a="1"/>
  <c r="Q33" i="9" a="1"/>
  <c r="Q160" i="9" a="1"/>
  <c r="Q173" i="9" a="1"/>
  <c r="R199" i="9" a="1"/>
  <c r="Q155" i="9" a="1"/>
  <c r="Q175" i="9" a="1"/>
  <c r="R274" i="9" a="1"/>
  <c r="Q146" i="9" a="1"/>
  <c r="R56" i="9" a="1"/>
  <c r="R137" i="9" a="1"/>
  <c r="Q244" i="9" a="1"/>
  <c r="R201" i="9" a="1"/>
  <c r="R90" i="9" a="1"/>
  <c r="Q109" i="9" a="1"/>
  <c r="R66" i="9" a="1"/>
  <c r="Q153" i="9" a="1"/>
  <c r="R36" i="9" a="1"/>
  <c r="R109" i="9" a="1"/>
  <c r="Q180" i="9" a="1"/>
  <c r="Q273" i="9" a="1"/>
  <c r="R102" i="9" a="1"/>
  <c r="R59" i="9" a="1"/>
  <c r="R106" i="9" a="1"/>
  <c r="Q123" i="9" a="1"/>
  <c r="Q248" i="9" a="1"/>
  <c r="Q201" i="9" a="1"/>
  <c r="Q268" i="9" a="1"/>
  <c r="Q132" i="9" a="1"/>
  <c r="R193" i="9" a="1"/>
  <c r="Q285" i="9" a="1"/>
  <c r="Q205" i="9" a="1"/>
  <c r="R123" i="9" a="1"/>
  <c r="R134" i="9" a="1"/>
  <c r="Q216" i="9" a="1"/>
  <c r="R135" i="9" a="1"/>
  <c r="Q204" i="9" a="1"/>
  <c r="Q182" i="9" a="1"/>
  <c r="R148" i="9" a="1"/>
  <c r="Q67" i="9" a="1"/>
  <c r="R176" i="9" a="1"/>
  <c r="R40" i="9" a="1"/>
  <c r="R126" i="9" a="1"/>
  <c r="R127" i="9" a="1"/>
  <c r="Q80" i="9" a="1"/>
  <c r="R204" i="9" a="1"/>
  <c r="R250" i="9" a="1"/>
  <c r="Q111" i="9" a="1"/>
  <c r="Q284" i="9" a="1"/>
  <c r="Q192" i="9" a="1"/>
  <c r="R249" i="9" a="1"/>
  <c r="Q66" i="9" a="1"/>
  <c r="R285" i="9" a="1"/>
  <c r="R45" i="9" a="1"/>
  <c r="R150" i="9" a="1"/>
  <c r="Q169" i="9" a="1"/>
  <c r="Q79" i="9" a="1"/>
  <c r="Q238" i="9" a="1"/>
  <c r="Q176" i="9" a="1"/>
  <c r="Q108" i="9" a="1"/>
  <c r="R153" i="9" a="1"/>
  <c r="R63" i="9" a="1"/>
  <c r="Q272" i="9" a="1"/>
  <c r="Q103" i="9" a="1"/>
  <c r="Q107" i="9" a="1"/>
  <c r="Q154" i="9" a="1"/>
  <c r="R270" i="9" a="1"/>
  <c r="R244" i="9" a="1"/>
  <c r="R81" i="9" a="1"/>
  <c r="Q131" i="9" a="1"/>
  <c r="R216" i="9" a="1"/>
  <c r="R180" i="9" a="1"/>
  <c r="R203" i="9" a="1"/>
  <c r="Q54" i="9" a="1"/>
  <c r="R125" i="9" a="1"/>
  <c r="Q292" i="9" a="1"/>
  <c r="R87" i="9" a="1"/>
  <c r="Q128" i="9" a="1"/>
  <c r="Q266" i="9" a="1"/>
  <c r="R272" i="9" a="1"/>
  <c r="R61" i="9" a="1"/>
  <c r="Q82" i="9" a="1"/>
  <c r="Q148" i="9" a="1"/>
  <c r="R287" i="9" a="1"/>
  <c r="R91" i="9" a="1"/>
  <c r="Q270" i="9" a="1"/>
  <c r="Q91" i="9" a="1"/>
  <c r="R261" i="9" a="1"/>
  <c r="R192" i="9" a="1"/>
  <c r="R267" i="9" a="1"/>
  <c r="R271" i="9" a="1"/>
  <c r="Q44" i="9" a="1"/>
  <c r="Q220" i="9" a="1"/>
  <c r="Q289" i="9" a="1"/>
  <c r="Q87" i="9" a="1"/>
  <c r="R128" i="9" a="1"/>
  <c r="R226" i="9" a="1"/>
  <c r="R31" i="9" a="1"/>
  <c r="Q202" i="9" a="1"/>
  <c r="Q41" i="9" a="1"/>
  <c r="R44" i="9" a="1"/>
  <c r="R248" i="9" a="1"/>
  <c r="R296" i="9" a="1"/>
  <c r="R158" i="9" a="1"/>
  <c r="R124" i="9" a="1"/>
  <c r="R173" i="9" a="1"/>
  <c r="Q68" i="9" a="1"/>
  <c r="Q269" i="9" a="1"/>
  <c r="R154" i="9" a="1"/>
  <c r="R152" i="9" a="1"/>
  <c r="R242" i="9" a="1"/>
  <c r="R83" i="9" a="1"/>
  <c r="R113" i="9" a="1"/>
  <c r="R86" i="9" a="1"/>
  <c r="Q127" i="9" a="1"/>
  <c r="Q271" i="9" a="1"/>
  <c r="Q215" i="9" a="1"/>
  <c r="Q112" i="9" a="1"/>
  <c r="Q287" i="9" a="1"/>
  <c r="Q178" i="9" a="1"/>
  <c r="Q222" i="9" a="1"/>
  <c r="R182" i="9" a="1"/>
  <c r="Q61" i="9" a="1"/>
  <c r="R103" i="9" a="1"/>
  <c r="R181" i="9" a="1"/>
  <c r="Q100" i="9" a="1"/>
  <c r="R290" i="9" a="1"/>
  <c r="R289" i="9" a="1"/>
  <c r="Q60" i="9" a="1"/>
  <c r="Q152" i="9" a="1"/>
  <c r="R196" i="9" a="1"/>
  <c r="R288" i="9" a="1"/>
  <c r="Q265" i="9" a="1"/>
  <c r="R247" i="9" a="1"/>
  <c r="Q241" i="9" a="1"/>
  <c r="R147" i="9" a="1"/>
  <c r="Q156" i="9" a="1"/>
  <c r="Q36" i="9" a="1"/>
  <c r="Q90" i="9" a="1"/>
  <c r="Q203" i="9" a="1"/>
  <c r="Q181" i="9" a="1"/>
  <c r="Q246" i="9" a="1"/>
  <c r="Q193" i="9" a="1"/>
  <c r="Q250" i="9" a="1"/>
  <c r="Q242" i="9" a="1"/>
  <c r="Q40" i="9" a="1"/>
  <c r="R108" i="9" a="1"/>
  <c r="R136" i="9" a="1"/>
  <c r="R33" i="9" a="1"/>
  <c r="Q291" i="9" a="1"/>
  <c r="R175" i="9" a="1"/>
  <c r="Q31" i="9" a="1"/>
  <c r="R80" i="9" a="1"/>
  <c r="Q137" i="9" a="1"/>
  <c r="R246" i="9" a="1"/>
  <c r="R239" i="9" a="1"/>
  <c r="Q106" i="9" a="1"/>
  <c r="Q223" i="9" a="1"/>
  <c r="R100" i="9" a="1"/>
  <c r="Q274" i="9" a="1"/>
  <c r="R159" i="9" a="1"/>
  <c r="Q113" i="9" a="1"/>
  <c r="Q240" i="9" a="1"/>
  <c r="Q83" i="9" a="1"/>
  <c r="Q77" i="9" l="1"/>
  <c r="Q261" i="9"/>
  <c r="Q44" i="9"/>
  <c r="Q54" i="9"/>
  <c r="Q79" i="9"/>
  <c r="Q67" i="9"/>
  <c r="Q248" i="9"/>
  <c r="R217" i="9"/>
  <c r="R265" i="9"/>
  <c r="Q34" i="9"/>
  <c r="R159" i="9"/>
  <c r="Q250" i="9"/>
  <c r="R290" i="9"/>
  <c r="R154" i="9"/>
  <c r="Q123" i="9"/>
  <c r="R224" i="9"/>
  <c r="Q226" i="9"/>
  <c r="Q249" i="9"/>
  <c r="R271" i="9"/>
  <c r="R203" i="9"/>
  <c r="Q169" i="9"/>
  <c r="R148" i="9"/>
  <c r="R106" i="9"/>
  <c r="R269" i="9"/>
  <c r="R268" i="9"/>
  <c r="R43" i="9"/>
  <c r="Q274" i="9"/>
  <c r="Q193" i="9"/>
  <c r="Q100" i="9"/>
  <c r="Q269" i="9"/>
  <c r="R59" i="9"/>
  <c r="Q134" i="9"/>
  <c r="Q239" i="9"/>
  <c r="Q81" i="9"/>
  <c r="R267" i="9"/>
  <c r="R180" i="9"/>
  <c r="R150" i="9"/>
  <c r="Q182" i="9"/>
  <c r="R102" i="9"/>
  <c r="Q263" i="9"/>
  <c r="R263" i="9"/>
  <c r="R229" i="9"/>
  <c r="R100" i="9"/>
  <c r="Q246" i="9"/>
  <c r="R181" i="9"/>
  <c r="Q68" i="9"/>
  <c r="Q273" i="9"/>
  <c r="R107" i="9"/>
  <c r="Q150" i="9"/>
  <c r="Q101" i="9"/>
  <c r="R192" i="9"/>
  <c r="R216" i="9"/>
  <c r="R45" i="9"/>
  <c r="Q204" i="9"/>
  <c r="Q180" i="9"/>
  <c r="Q104" i="9"/>
  <c r="Q159" i="9"/>
  <c r="R65" i="9"/>
  <c r="Q223" i="9"/>
  <c r="Q181" i="9"/>
  <c r="R103" i="9"/>
  <c r="R173" i="9"/>
  <c r="R109" i="9"/>
  <c r="Q136" i="9"/>
  <c r="Q59" i="9"/>
  <c r="R284" i="9"/>
  <c r="R261" i="9"/>
  <c r="Q131" i="9"/>
  <c r="R285" i="9"/>
  <c r="R135" i="9"/>
  <c r="R36" i="9"/>
  <c r="R243" i="9"/>
  <c r="R41" i="9"/>
  <c r="R131" i="9"/>
  <c r="Q106" i="9"/>
  <c r="Q203" i="9"/>
  <c r="Q61" i="9"/>
  <c r="R124" i="9"/>
  <c r="Q153" i="9"/>
  <c r="R291" i="9"/>
  <c r="Q157" i="9"/>
  <c r="R89" i="9"/>
  <c r="Q91" i="9"/>
  <c r="R81" i="9"/>
  <c r="Q66" i="9"/>
  <c r="Q216" i="9"/>
  <c r="R66" i="9"/>
  <c r="R112" i="9"/>
  <c r="R215" i="9"/>
  <c r="Q298" i="9"/>
  <c r="R239" i="9"/>
  <c r="Q90" i="9"/>
  <c r="R182" i="9"/>
  <c r="R158" i="9"/>
  <c r="Q109" i="9"/>
  <c r="R266" i="9"/>
  <c r="R35" i="9"/>
  <c r="Q86" i="9"/>
  <c r="Q270" i="9"/>
  <c r="R244" i="9"/>
  <c r="R249" i="9"/>
  <c r="R134" i="9"/>
  <c r="R90" i="9"/>
  <c r="R178" i="9"/>
  <c r="Q247" i="9"/>
  <c r="Q195" i="9"/>
  <c r="R246" i="9"/>
  <c r="Q36" i="9"/>
  <c r="Q222" i="9"/>
  <c r="R296" i="9"/>
  <c r="R201" i="9"/>
  <c r="R202" i="9"/>
  <c r="Q196" i="9"/>
  <c r="R221" i="9"/>
  <c r="R91" i="9"/>
  <c r="R270" i="9"/>
  <c r="Q192" i="9"/>
  <c r="R123" i="9"/>
  <c r="Q244" i="9"/>
  <c r="R34" i="9"/>
  <c r="Q32" i="9"/>
  <c r="Q290" i="9"/>
  <c r="Q137" i="9"/>
  <c r="Q156" i="9"/>
  <c r="Q178" i="9"/>
  <c r="R248" i="9"/>
  <c r="R137" i="9"/>
  <c r="R54" i="9"/>
  <c r="R273" i="9"/>
  <c r="Q199" i="9"/>
  <c r="R287" i="9"/>
  <c r="Q154" i="9"/>
  <c r="Q284" i="9"/>
  <c r="Q205" i="9"/>
  <c r="R56" i="9"/>
  <c r="Q288" i="9"/>
  <c r="Q243" i="9"/>
  <c r="Q45" i="9"/>
  <c r="R80" i="9"/>
  <c r="R147" i="9"/>
  <c r="Q287" i="9"/>
  <c r="R44" i="9"/>
  <c r="Q146" i="9"/>
  <c r="Q102" i="9"/>
  <c r="R111" i="9"/>
  <c r="R67" i="9"/>
  <c r="Q148" i="9"/>
  <c r="Q107" i="9"/>
  <c r="Q111" i="9"/>
  <c r="Q285" i="9"/>
  <c r="R274" i="9"/>
  <c r="R298" i="9"/>
  <c r="R222" i="9"/>
  <c r="R77" i="9"/>
  <c r="Q31" i="9"/>
  <c r="Q241" i="9"/>
  <c r="Q112" i="9"/>
  <c r="Q41" i="9"/>
  <c r="Q175" i="9"/>
  <c r="R241" i="9"/>
  <c r="Q65" i="9"/>
  <c r="R205" i="9"/>
  <c r="Q82" i="9"/>
  <c r="Q103" i="9"/>
  <c r="R250" i="9"/>
  <c r="R193" i="9"/>
  <c r="Q155" i="9"/>
  <c r="Q135" i="9"/>
  <c r="Q89" i="9"/>
  <c r="R146" i="9"/>
  <c r="R175" i="9"/>
  <c r="R247" i="9"/>
  <c r="Q215" i="9"/>
  <c r="Q202" i="9"/>
  <c r="R199" i="9"/>
  <c r="R160" i="9"/>
  <c r="R157" i="9"/>
  <c r="R79" i="9"/>
  <c r="R61" i="9"/>
  <c r="Q272" i="9"/>
  <c r="R204" i="9"/>
  <c r="Q132" i="9"/>
  <c r="Q173" i="9"/>
  <c r="R32" i="9"/>
  <c r="R132" i="9"/>
  <c r="R68" i="9"/>
  <c r="Q291" i="9"/>
  <c r="Q265" i="9"/>
  <c r="Q271" i="9"/>
  <c r="R31" i="9"/>
  <c r="Q160" i="9"/>
  <c r="R101" i="9"/>
  <c r="Q296" i="9"/>
  <c r="R82" i="9"/>
  <c r="R272" i="9"/>
  <c r="R63" i="9"/>
  <c r="Q80" i="9"/>
  <c r="Q268" i="9"/>
  <c r="Q33" i="9"/>
  <c r="R169" i="9"/>
  <c r="Q147" i="9"/>
  <c r="Q217" i="9"/>
  <c r="R33" i="9"/>
  <c r="R288" i="9"/>
  <c r="Q127" i="9"/>
  <c r="R226" i="9"/>
  <c r="Q267" i="9"/>
  <c r="Q43" i="9"/>
  <c r="R156" i="9"/>
  <c r="Q124" i="9"/>
  <c r="Q266" i="9"/>
  <c r="R153" i="9"/>
  <c r="R127" i="9"/>
  <c r="Q201" i="9"/>
  <c r="Q56" i="9"/>
  <c r="Q35" i="9"/>
  <c r="R200" i="9"/>
  <c r="Q63" i="9"/>
  <c r="R136" i="9"/>
  <c r="R196" i="9"/>
  <c r="R86" i="9"/>
  <c r="R128" i="9"/>
  <c r="Q229" i="9"/>
  <c r="Q158" i="9"/>
  <c r="Q224" i="9"/>
  <c r="R223" i="9"/>
  <c r="Q128" i="9"/>
  <c r="R251" i="9"/>
  <c r="R292" i="9"/>
  <c r="R125" i="9"/>
  <c r="Q238" i="9"/>
  <c r="Q83" i="9"/>
  <c r="Q292" i="9"/>
  <c r="Q125" i="9"/>
  <c r="R238" i="9"/>
  <c r="R108" i="9"/>
  <c r="R240" i="9"/>
  <c r="Q57" i="9"/>
  <c r="Q108" i="9"/>
  <c r="Q113" i="9"/>
  <c r="Q240" i="9"/>
  <c r="R176" i="9"/>
  <c r="R57" i="9"/>
  <c r="R113" i="9"/>
  <c r="R60" i="9"/>
  <c r="Q87" i="9"/>
  <c r="Q176" i="9"/>
  <c r="Q152" i="9"/>
  <c r="Q242" i="9"/>
  <c r="R40" i="9"/>
  <c r="Q60" i="9"/>
  <c r="R87" i="9"/>
  <c r="Q289" i="9"/>
  <c r="R152" i="9"/>
  <c r="R242" i="9"/>
  <c r="Q40" i="9"/>
  <c r="R289" i="9"/>
  <c r="R126" i="9"/>
  <c r="R62" i="9"/>
  <c r="R220" i="9"/>
  <c r="Q251" i="9"/>
  <c r="Q126" i="9"/>
  <c r="Q62" i="9"/>
  <c r="Q220" i="9"/>
  <c r="R83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<sst xmlns="http://schemas.openxmlformats.org/spreadsheetml/2006/main" count="853" uniqueCount="42">
  <si>
    <t>CODE_MAG</t>
  </si>
  <si>
    <t>MAGASIN</t>
  </si>
  <si>
    <t>CA_NET_TTC_TOTAL</t>
  </si>
  <si>
    <t>OBJECTIF_CA_TTC</t>
  </si>
  <si>
    <t>FREQUENTATION</t>
  </si>
  <si>
    <t>CLIENT</t>
  </si>
  <si>
    <t>QTE TOTAL</t>
  </si>
  <si>
    <t>Macro Val Cible ci-dessous</t>
  </si>
  <si>
    <t>TT</t>
  </si>
  <si>
    <t>IV</t>
  </si>
  <si>
    <t>PANIER</t>
  </si>
  <si>
    <t>Objectif IV</t>
  </si>
  <si>
    <t>Objectif TT</t>
  </si>
  <si>
    <t>Objectif Panier</t>
  </si>
  <si>
    <t>Trafic calcul</t>
  </si>
  <si>
    <t>IV calcul</t>
  </si>
  <si>
    <t>TT calcul</t>
  </si>
  <si>
    <t>Panier calcul</t>
  </si>
  <si>
    <t>QUANTITE</t>
  </si>
  <si>
    <t>VAM</t>
  </si>
  <si>
    <t>N-1</t>
  </si>
  <si>
    <t>N</t>
  </si>
  <si>
    <t>% réalisation</t>
  </si>
  <si>
    <t>% ambition</t>
  </si>
  <si>
    <t>Progression</t>
  </si>
  <si>
    <t>Cumul</t>
  </si>
  <si>
    <t/>
  </si>
  <si>
    <t>MAG 01</t>
  </si>
  <si>
    <t>MAG 02</t>
  </si>
  <si>
    <t>MAG 03</t>
  </si>
  <si>
    <t>MAG 04</t>
  </si>
  <si>
    <t>MAG 05</t>
  </si>
  <si>
    <t>MAG 06</t>
  </si>
  <si>
    <t>MAG 07</t>
  </si>
  <si>
    <t>MAG 08</t>
  </si>
  <si>
    <t>MAG 09</t>
  </si>
  <si>
    <t>MAG 10</t>
  </si>
  <si>
    <t>MAG 11</t>
  </si>
  <si>
    <t>MAG 12</t>
  </si>
  <si>
    <t>MAG 13</t>
  </si>
  <si>
    <t>MAG 14</t>
  </si>
  <si>
    <t>MAG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</si>
</sst>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\ &quot;€&quot;"/>
    <numFmt numFmtId="165" formatCode="#,##0.00\ &quot;€&quot;"/>
    <numFmt numFmtId="166" formatCode="mmmm\ yyyy"/>
    <numFmt numFmtId="167" formatCode="0.00\ &quot;pts&quot;"/>
  </numFmts>
  <fonts count="8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432FF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D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4">
    <xf numFmtId="0" fontId="0" fillId="0" borderId="0" xfId="0"/>
    <xf numFmtId="0" fontId="1" fillId="0" borderId="0" xfId="1" applyAlignment="1">
      <alignment horizontal="right"/>
    </xf>
    <xf numFmtId="0" fontId="1" fillId="2" borderId="0" xfId="1" applyFill="1" applyAlignment="1">
      <alignment horizontal="right"/>
    </xf>
    <xf numFmtId="0" fontId="1" fillId="0" borderId="0" xfId="1" applyAlignment="1">
      <alignment horizontal="left"/>
    </xf>
    <xf numFmtId="166" fontId="1" fillId="0" borderId="0" xfId="1" applyNumberFormat="1" applyAlignment="1">
      <alignment horizontal="right"/>
    </xf>
    <xf numFmtId="166" fontId="2" fillId="0" borderId="0" xfId="1" applyNumberFormat="1" applyFont="1" applyAlignment="1">
      <alignment horizontal="right"/>
    </xf>
    <xf numFmtId="0" fontId="5" fillId="0" borderId="0" xfId="1" applyFont="1" applyAlignment="1">
      <alignment horizontal="right"/>
    </xf>
    <xf numFmtId="164" fontId="1" fillId="0" borderId="0" xfId="1" applyNumberFormat="1" applyAlignment="1">
      <alignment horizontal="right"/>
    </xf>
    <xf numFmtId="3" fontId="1" fillId="0" borderId="0" xfId="1" applyNumberFormat="1" applyAlignment="1">
      <alignment horizontal="right"/>
    </xf>
    <xf numFmtId="10" fontId="1" fillId="0" borderId="0" xfId="1" applyNumberFormat="1" applyAlignment="1">
      <alignment horizontal="right"/>
    </xf>
    <xf numFmtId="2" fontId="1" fillId="0" borderId="0" xfId="1" applyNumberFormat="1" applyAlignment="1">
      <alignment horizontal="right"/>
    </xf>
    <xf numFmtId="165" fontId="1" fillId="0" borderId="0" xfId="1" applyNumberFormat="1" applyAlignment="1">
      <alignment horizontal="right"/>
    </xf>
    <xf numFmtId="164" fontId="5" fillId="0" borderId="0" xfId="1" applyNumberFormat="1" applyFont="1" applyAlignment="1">
      <alignment horizontal="right"/>
    </xf>
    <xf numFmtId="10" fontId="4" fillId="0" borderId="0" xfId="1" applyNumberFormat="1" applyFont="1" applyAlignment="1">
      <alignment horizontal="right"/>
    </xf>
    <xf numFmtId="10" fontId="6" fillId="2" borderId="0" xfId="1" applyNumberFormat="1" applyFont="1" applyFill="1" applyAlignment="1">
      <alignment horizontal="right"/>
    </xf>
    <xf numFmtId="2" fontId="6" fillId="2" borderId="0" xfId="1" applyNumberFormat="1" applyFont="1" applyFill="1" applyAlignment="1">
      <alignment horizontal="right"/>
    </xf>
    <xf numFmtId="165" fontId="6" fillId="2" borderId="0" xfId="1" applyNumberFormat="1" applyFont="1" applyFill="1" applyAlignment="1">
      <alignment horizontal="right"/>
    </xf>
    <xf numFmtId="3" fontId="4" fillId="0" borderId="0" xfId="1" applyNumberFormat="1" applyFont="1" applyAlignment="1">
      <alignment horizontal="right"/>
    </xf>
    <xf numFmtId="4" fontId="1" fillId="0" borderId="0" xfId="1" applyNumberFormat="1" applyAlignment="1">
      <alignment horizontal="right"/>
    </xf>
    <xf numFmtId="165" fontId="1" fillId="3" borderId="0" xfId="1" applyNumberFormat="1" applyFill="1" applyAlignment="1">
      <alignment horizontal="right"/>
    </xf>
    <xf numFmtId="0" fontId="2" fillId="0" borderId="0" xfId="1" applyFont="1" applyAlignment="1">
      <alignment horizontal="right"/>
    </xf>
    <xf numFmtId="165" fontId="6" fillId="0" borderId="0" xfId="1" applyNumberFormat="1" applyFont="1" applyAlignment="1">
      <alignment horizontal="right"/>
    </xf>
    <xf numFmtId="167" fontId="6" fillId="0" borderId="0" xfId="1" applyNumberFormat="1" applyFont="1" applyAlignment="1">
      <alignment horizontal="right"/>
    </xf>
    <xf numFmtId="164" fontId="2" fillId="0" borderId="0" xfId="1" applyNumberFormat="1" applyFont="1" applyAlignment="1">
      <alignment horizontal="right"/>
    </xf>
  </cellXfs>
  <cellStyles count="3">
    <cellStyle name="Normal" xfId="0" builtinId="0"/>
    <cellStyle name="Normal 2" xfId="1" xr:uid="{C5FA1BD8-BB72-BD43-9878-EE9467A55C0C}"/>
    <cellStyle name="Normal 3" xfId="2" xr:uid="{D1AE2025-2FE1-D34D-B639-36823BFF335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5E573-E384-1445-AB88-B454C9827CB1}">
  <sheetPr codeName="Feuil4"/>
  <dimension ref="A3:AG298"/>
  <sheetViews>
    <sheetView tabSelected="1" workbookViewId="0"/>
  </sheetViews>
  <sheetFormatPr baseColWidth="10" defaultRowHeight="15" x14ac:dyDescent="0.2"/>
  <cols>
    <col min="1" max="1" width="9.83203125" style="1" bestFit="1" customWidth="1"/>
    <col min="2" max="3" width="17" style="1" bestFit="1" customWidth="1"/>
    <col min="4" max="4" width="14.33203125" style="1" bestFit="1" customWidth="1"/>
    <col min="5" max="7" width="14.33203125" style="1" customWidth="1"/>
    <col min="8" max="8" width="13.6640625" style="1" customWidth="1"/>
    <col min="9" max="9" width="15.83203125" style="1" customWidth="1"/>
    <col min="10" max="10" width="12.83203125" style="1" customWidth="1"/>
    <col min="11" max="13" width="12.83203125" style="1" bestFit="1" customWidth="1"/>
    <col min="14" max="14" width="14" style="1" customWidth="1"/>
    <col min="15" max="15" width="16" style="1" bestFit="1" customWidth="1"/>
    <col min="16" max="18" width="14.33203125" style="1" customWidth="1"/>
    <col min="19" max="19" width="19.6640625" style="1" bestFit="1" customWidth="1"/>
    <col min="20" max="20" width="9" style="1" bestFit="1" customWidth="1"/>
    <col min="21" max="21" width="10" style="1" bestFit="1" customWidth="1"/>
    <col min="22" max="22" width="9.1640625" style="1" bestFit="1" customWidth="1"/>
    <col min="23" max="23" width="10" style="1" bestFit="1" customWidth="1"/>
    <col min="24" max="24" width="12.33203125" style="1" bestFit="1" customWidth="1"/>
    <col min="25" max="25" width="10" style="1" bestFit="1" customWidth="1"/>
    <col min="26" max="29" width="12.33203125" style="1" customWidth="1"/>
    <col min="30" max="30" width="13.6640625" style="1" customWidth="1"/>
    <col min="31" max="32" width="8.83203125" style="1" customWidth="1"/>
    <col min="33" max="33" width="13.6640625" style="1" customWidth="1"/>
    <col min="34" max="16384" width="10.83203125" style="1"/>
  </cols>
  <sheetData>
    <row r="3" spans="1:33" x14ac:dyDescent="0.2">
      <c r="C3" s="1" t="s">
        <v>20</v>
      </c>
      <c r="D3" s="1" t="s">
        <v>20</v>
      </c>
      <c r="F3" s="20" t="s">
        <v>21</v>
      </c>
      <c r="G3" s="20"/>
      <c r="H3" s="1" t="s">
        <v>20</v>
      </c>
      <c r="I3" s="1" t="s">
        <v>20</v>
      </c>
      <c r="J3" s="1" t="s">
        <v>20</v>
      </c>
      <c r="K3" s="1" t="s">
        <v>20</v>
      </c>
      <c r="L3" s="1" t="s">
        <v>20</v>
      </c>
      <c r="M3" s="1" t="s">
        <v>20</v>
      </c>
    </row>
    <row r="4" spans="1:33" x14ac:dyDescent="0.2">
      <c r="A4" s="1" t="s">
        <v>25</v>
      </c>
      <c r="C4" s="2">
        <v>2022</v>
      </c>
      <c r="Q4" s="1">
        <f>C4-3</f>
        <v>2019</v>
      </c>
      <c r="R4" s="1">
        <f>Q4-1</f>
        <v>2018</v>
      </c>
    </row>
    <row r="5" spans="1:33" x14ac:dyDescent="0.2">
      <c r="C5" s="2">
        <v>4</v>
      </c>
      <c r="Q5" s="1">
        <f>C5</f>
        <v>4</v>
      </c>
      <c r="R5" s="1">
        <f>Q5</f>
        <v>4</v>
      </c>
    </row>
    <row r="6" spans="1:33" x14ac:dyDescent="0.2">
      <c r="C6" s="4">
        <v>44652</v>
      </c>
      <c r="D6" s="4">
        <v>44652</v>
      </c>
      <c r="E6" s="4"/>
      <c r="F6" s="5">
        <v>45017</v>
      </c>
      <c r="G6" s="5"/>
      <c r="H6" s="4">
        <v>44652</v>
      </c>
      <c r="I6" s="4">
        <v>44652</v>
      </c>
      <c r="J6" s="4">
        <v>44652</v>
      </c>
      <c r="K6" s="4">
        <v>44652</v>
      </c>
      <c r="L6" s="4">
        <v>44652</v>
      </c>
      <c r="M6" s="4">
        <v>44652</v>
      </c>
      <c r="O6" s="5">
        <f>EDATE(C6,12)</f>
        <v>45017</v>
      </c>
      <c r="AG6" s="3" t="s">
        <v>7</v>
      </c>
    </row>
    <row r="7" spans="1:33" ht="16" x14ac:dyDescent="0.2">
      <c r="A7" s="1" t="s">
        <v>0</v>
      </c>
      <c r="B7" s="1" t="s">
        <v>1</v>
      </c>
      <c r="C7" s="1" t="s">
        <v>2</v>
      </c>
      <c r="D7" s="1" t="s">
        <v>3</v>
      </c>
      <c r="E7" s="1" t="s">
        <v>22</v>
      </c>
      <c r="F7" s="20" t="s">
        <v>3</v>
      </c>
      <c r="G7" s="20" t="s">
        <v>23</v>
      </c>
      <c r="H7" s="1" t="s">
        <v>4</v>
      </c>
      <c r="I7" s="1" t="s">
        <v>5</v>
      </c>
      <c r="J7" s="1" t="s">
        <v>6</v>
      </c>
      <c r="K7" s="1" t="s">
        <v>8</v>
      </c>
      <c r="L7" s="1" t="s">
        <v>9</v>
      </c>
      <c r="M7" s="1" t="s">
        <v>10</v>
      </c>
      <c r="O7" s="6" t="s">
        <v>3</v>
      </c>
      <c r="P7" s="1" t="str">
        <f>"DELTA VS "&amp;C4</f>
        <v>DELTA VS 2022</v>
      </c>
      <c r="Q7" s="1" t="str">
        <f>"DELTA VS "&amp;Q4</f>
        <v>DELTA VS 2019</v>
      </c>
      <c r="R7" s="1" t="str">
        <f>"DELTA VS "&amp;R4</f>
        <v>DELTA VS 2018</v>
      </c>
      <c r="S7" s="1" t="str">
        <f>"DELTA TRAFIC % VS "&amp;C4</f>
        <v>DELTA TRAFIC % VS 2022</v>
      </c>
      <c r="T7" s="1" t="s">
        <v>11</v>
      </c>
      <c r="U7" s="1" t="s">
        <v>24</v>
      </c>
      <c r="V7" s="1" t="s">
        <v>12</v>
      </c>
      <c r="W7" s="1" t="s">
        <v>24</v>
      </c>
      <c r="X7" s="1" t="s">
        <v>13</v>
      </c>
      <c r="Y7" s="1" t="s">
        <v>24</v>
      </c>
      <c r="Z7" s="1" t="s">
        <v>14</v>
      </c>
      <c r="AA7" s="1" t="s">
        <v>15</v>
      </c>
      <c r="AB7" s="1" t="s">
        <v>16</v>
      </c>
      <c r="AC7" s="1" t="s">
        <v>17</v>
      </c>
      <c r="AD7" s="1" t="s">
        <v>4</v>
      </c>
      <c r="AE7" s="1" t="s">
        <v>5</v>
      </c>
      <c r="AF7" s="1" t="s">
        <v>18</v>
      </c>
      <c r="AG7" s="1" t="s">
        <v>19</v>
      </c>
    </row>
    <row r="8" spans="1:33" ht="16" x14ac:dyDescent="0.2">
      <c r="A8" s="1">
        <v>28</v>
      </c>
      <c r="B8" s="1" t="s">
        <v>27</v>
      </c>
      <c r="C8" s="7"/>
      <c r="D8" s="7"/>
      <c r="E8" s="9" t="s">
        <v>26</v>
      </c>
      <c r="F8" s="23"/>
      <c r="G8" s="9" t="s">
        <v>26</v>
      </c>
      <c r="H8" s="8"/>
      <c r="I8" s="8"/>
      <c r="K8" s="9" t="s">
        <v>26</v>
      </c>
      <c r="L8" s="10" t="s">
        <v>26</v>
      </c>
      <c r="M8" s="11" t="s">
        <v>26</v>
      </c>
      <c r="N8" s="11"/>
      <c r="O8" s="12" t="str">
        <f>IFERROR(AE8*AC8,"")</f>
        <v/>
      </c>
      <c r="P8" s="13" t="str">
        <f>IFERROR(O8/C8-1,"")</f>
        <v/>
      </c>
      <c r="Q8" s="13" t="str" cm="1">
        <f t="array" aca="1" ref="Q8" ca="1">IFERROR(O8/_xlfn.XLOOKUP(1,(INDIRECT("TABCA[CODE_MAG]")=$A8)*(INDIRECT("TABCA[MAGASIN]")=$B8)*(INDIRECT("TABCA[ANNEE]")=$Q$27)*(INDIRECT("TABCA[MOIS]")=$C$28),INDIRECT("TABCA["&amp;C$30&amp;"]"))-1,"")</f>
        <v/>
      </c>
      <c r="R8" s="13" t="str" cm="1">
        <f t="array" aca="1" ref="R8" ca="1">IFERROR(O8/_xlfn.XLOOKUP(1,(INDIRECT("TABCA[CODE_MAG]")=$A8)*(INDIRECT("TABCA[MAGASIN]")=$B8)*(INDIRECT("TABCA[ANNEE]")=$R$27)*(INDIRECT("TABCA[MOIS]")=$C$28),INDIRECT("TABCA["&amp;C$30&amp;"]"))-1,"")</f>
        <v/>
      </c>
      <c r="S8" s="14">
        <v>0.1</v>
      </c>
      <c r="T8" s="15" t="str">
        <f>L8</f>
        <v/>
      </c>
      <c r="U8" s="22" t="str">
        <f>IFERROR(T8-L8,"")</f>
        <v/>
      </c>
      <c r="V8" s="14" t="str">
        <f>K8</f>
        <v/>
      </c>
      <c r="W8" s="22" t="e">
        <f>(V8-K8)*100</f>
        <v>#VALUE!</v>
      </c>
      <c r="X8" s="16" t="str">
        <f>M8</f>
        <v/>
      </c>
      <c r="Y8" s="21" t="e">
        <f>X8-M8</f>
        <v>#VALUE!</v>
      </c>
      <c r="Z8" s="17">
        <f t="shared" ref="Z8:Z21" si="0">H8*(1+S8)</f>
        <v>0</v>
      </c>
      <c r="AA8" s="18" t="str">
        <f t="shared" ref="AA8:AA21" si="1">IFERROR(T8,"")</f>
        <v/>
      </c>
      <c r="AB8" s="9" t="str">
        <f>IFERROR(V8,"")</f>
        <v/>
      </c>
      <c r="AC8" s="11" t="str">
        <f>IFERROR(AA8*AG8,"")</f>
        <v/>
      </c>
      <c r="AD8" s="8">
        <f>IFERROR(Z8,"")</f>
        <v>0</v>
      </c>
      <c r="AE8" s="8" t="str">
        <f>IFERROR(AB8*AD8,"")</f>
        <v/>
      </c>
      <c r="AF8" s="8" t="str">
        <f>IFERROR(T8*AE8,"")</f>
        <v/>
      </c>
      <c r="AG8" s="19"/>
    </row>
    <row r="9" spans="1:33" ht="16" x14ac:dyDescent="0.2">
      <c r="A9" s="1">
        <v>51</v>
      </c>
      <c r="B9" s="1" t="s">
        <v>28</v>
      </c>
      <c r="C9" s="7"/>
      <c r="D9" s="7"/>
      <c r="E9" s="9" t="s">
        <v>26</v>
      </c>
      <c r="F9" s="23"/>
      <c r="G9" s="9" t="s">
        <v>26</v>
      </c>
      <c r="H9" s="8"/>
      <c r="I9" s="8"/>
      <c r="J9" s="8"/>
      <c r="K9" s="9" t="s">
        <v>26</v>
      </c>
      <c r="L9" s="10" t="s">
        <v>26</v>
      </c>
      <c r="M9" s="11" t="s">
        <v>26</v>
      </c>
      <c r="N9" s="11"/>
      <c r="O9" s="12" t="str">
        <f>IFERROR(AE9*AC9,"")</f>
        <v/>
      </c>
      <c r="P9" s="13" t="str">
        <f t="shared" ref="P9:P21" si="2">IFERROR(O9/C9-1,"")</f>
        <v/>
      </c>
      <c r="Q9" s="13" t="str" cm="1">
        <f t="array" aca="1" ref="Q9" ca="1">IFERROR(O9/_xlfn.XLOOKUP(1,(INDIRECT("TABCA[CODE_MAG]")=$A9)*(INDIRECT("TABCA[MAGASIN]")=$B9)*(INDIRECT("TABCA[ANNEE]")=$Q$27)*(INDIRECT("TABCA[MOIS]")=$C$28),INDIRECT("TABCA["&amp;C$30&amp;"]"))-1,"")</f>
        <v/>
      </c>
      <c r="R9" s="13" t="str" cm="1">
        <f t="array" aca="1" ref="R9" ca="1">IFERROR(O9/_xlfn.XLOOKUP(1,(INDIRECT("TABCA[CODE_MAG]")=$A9)*(INDIRECT("TABCA[MAGASIN]")=$B9)*(INDIRECT("TABCA[ANNEE]")=$R$27)*(INDIRECT("TABCA[MOIS]")=$C$28),INDIRECT("TABCA["&amp;C$30&amp;"]"))-1,"")</f>
        <v/>
      </c>
      <c r="S9" s="14">
        <v>0.1</v>
      </c>
      <c r="T9" s="15" t="str">
        <f t="shared" ref="T9:T21" si="3">L9</f>
        <v/>
      </c>
      <c r="U9" s="22" t="str">
        <f t="shared" ref="U9:U21" si="4">IFERROR(T9-L9,"")</f>
        <v/>
      </c>
      <c r="V9" s="14" t="str">
        <f t="shared" ref="V9:V21" si="5">K9</f>
        <v/>
      </c>
      <c r="W9" s="22" t="e">
        <f t="shared" ref="W9:W21" si="6">(V9-K9)*100</f>
        <v>#VALUE!</v>
      </c>
      <c r="X9" s="16" t="str">
        <f t="shared" ref="X9:X21" si="7">M9</f>
        <v/>
      </c>
      <c r="Y9" s="21" t="e">
        <f t="shared" ref="Y9:Y21" si="8">X9-M9</f>
        <v>#VALUE!</v>
      </c>
      <c r="Z9" s="17">
        <f t="shared" si="0"/>
        <v>0</v>
      </c>
      <c r="AA9" s="18" t="str">
        <f t="shared" si="1"/>
        <v/>
      </c>
      <c r="AB9" s="9" t="str">
        <f t="shared" ref="AB9:AB21" si="9">IFERROR(V9,"")</f>
        <v/>
      </c>
      <c r="AC9" s="11" t="str">
        <f t="shared" ref="AC9:AC21" si="10">IFERROR(AA9*AG9,"")</f>
        <v/>
      </c>
      <c r="AD9" s="8">
        <f t="shared" ref="AD9:AD21" si="11">IFERROR(Z9,"")</f>
        <v>0</v>
      </c>
      <c r="AE9" s="8" t="str">
        <f t="shared" ref="AE9:AE21" si="12">IFERROR(AB9*AD9,"")</f>
        <v/>
      </c>
      <c r="AF9" s="8" t="str">
        <f t="shared" ref="AF9:AF21" si="13">IFERROR(T9*AE9,"")</f>
        <v/>
      </c>
      <c r="AG9" s="19"/>
    </row>
    <row r="10" spans="1:33" ht="16" x14ac:dyDescent="0.2">
      <c r="A10" s="1">
        <v>21</v>
      </c>
      <c r="B10" s="1" t="s">
        <v>29</v>
      </c>
      <c r="C10" s="7"/>
      <c r="D10" s="7"/>
      <c r="E10" s="9" t="s">
        <v>26</v>
      </c>
      <c r="F10" s="23"/>
      <c r="G10" s="9" t="s">
        <v>26</v>
      </c>
      <c r="H10" s="8"/>
      <c r="I10" s="8"/>
      <c r="J10" s="8"/>
      <c r="K10" s="9" t="s">
        <v>26</v>
      </c>
      <c r="L10" s="10" t="s">
        <v>26</v>
      </c>
      <c r="M10" s="11" t="s">
        <v>26</v>
      </c>
      <c r="N10" s="11"/>
      <c r="O10" s="12" t="str">
        <f t="shared" ref="O10:O20" si="14">IFERROR(AE10*AC10,"")</f>
        <v/>
      </c>
      <c r="P10" s="13" t="str">
        <f t="shared" si="2"/>
        <v/>
      </c>
      <c r="Q10" s="13" t="str" cm="1">
        <f t="array" aca="1" ref="Q10" ca="1">IFERROR(O10/_xlfn.XLOOKUP(1,(INDIRECT("TABCA[CODE_MAG]")=$A10)*(INDIRECT("TABCA[MAGASIN]")=$B10)*(INDIRECT("TABCA[ANNEE]")=$Q$27)*(INDIRECT("TABCA[MOIS]")=$C$28),INDIRECT("TABCA["&amp;C$30&amp;"]"))-1,"")</f>
        <v/>
      </c>
      <c r="R10" s="13" t="str" cm="1">
        <f t="array" aca="1" ref="R10" ca="1">IFERROR(O10/_xlfn.XLOOKUP(1,(INDIRECT("TABCA[CODE_MAG]")=$A10)*(INDIRECT("TABCA[MAGASIN]")=$B10)*(INDIRECT("TABCA[ANNEE]")=$R$27)*(INDIRECT("TABCA[MOIS]")=$C$28),INDIRECT("TABCA["&amp;C$30&amp;"]"))-1,"")</f>
        <v/>
      </c>
      <c r="S10" s="14">
        <v>0.1</v>
      </c>
      <c r="T10" s="15" t="str">
        <f t="shared" si="3"/>
        <v/>
      </c>
      <c r="U10" s="22" t="str">
        <f t="shared" si="4"/>
        <v/>
      </c>
      <c r="V10" s="14" t="str">
        <f t="shared" si="5"/>
        <v/>
      </c>
      <c r="W10" s="22" t="e">
        <f t="shared" si="6"/>
        <v>#VALUE!</v>
      </c>
      <c r="X10" s="16" t="str">
        <f t="shared" si="7"/>
        <v/>
      </c>
      <c r="Y10" s="21" t="e">
        <f t="shared" si="8"/>
        <v>#VALUE!</v>
      </c>
      <c r="Z10" s="17">
        <f t="shared" si="0"/>
        <v>0</v>
      </c>
      <c r="AA10" s="18" t="str">
        <f t="shared" si="1"/>
        <v/>
      </c>
      <c r="AB10" s="9" t="str">
        <f t="shared" si="9"/>
        <v/>
      </c>
      <c r="AC10" s="11" t="str">
        <f t="shared" si="10"/>
        <v/>
      </c>
      <c r="AD10" s="8">
        <f t="shared" si="11"/>
        <v>0</v>
      </c>
      <c r="AE10" s="8" t="str">
        <f t="shared" si="12"/>
        <v/>
      </c>
      <c r="AF10" s="8" t="str">
        <f t="shared" si="13"/>
        <v/>
      </c>
      <c r="AG10" s="19"/>
    </row>
    <row r="11" spans="1:33" ht="16" x14ac:dyDescent="0.2">
      <c r="A11" s="1">
        <v>25</v>
      </c>
      <c r="B11" s="1" t="s">
        <v>30</v>
      </c>
      <c r="C11" s="7"/>
      <c r="D11" s="7"/>
      <c r="E11" s="9" t="s">
        <v>26</v>
      </c>
      <c r="F11" s="23"/>
      <c r="G11" s="9" t="s">
        <v>26</v>
      </c>
      <c r="H11" s="8"/>
      <c r="I11" s="8"/>
      <c r="J11" s="8"/>
      <c r="K11" s="9" t="s">
        <v>26</v>
      </c>
      <c r="L11" s="10" t="s">
        <v>26</v>
      </c>
      <c r="M11" s="11" t="s">
        <v>26</v>
      </c>
      <c r="N11" s="11"/>
      <c r="O11" s="12" t="str">
        <f t="shared" si="14"/>
        <v/>
      </c>
      <c r="P11" s="13" t="str">
        <f t="shared" si="2"/>
        <v/>
      </c>
      <c r="Q11" s="13" t="str" cm="1">
        <f t="array" aca="1" ref="Q11" ca="1">IFERROR(O11/_xlfn.XLOOKUP(1,(INDIRECT("TABCA[CODE_MAG]")=$A11)*(INDIRECT("TABCA[MAGASIN]")=$B11)*(INDIRECT("TABCA[ANNEE]")=$Q$27)*(INDIRECT("TABCA[MOIS]")=$C$28),INDIRECT("TABCA["&amp;C$30&amp;"]"))-1,"")</f>
        <v/>
      </c>
      <c r="R11" s="13" t="str" cm="1">
        <f t="array" aca="1" ref="R11" ca="1">IFERROR(O11/_xlfn.XLOOKUP(1,(INDIRECT("TABCA[CODE_MAG]")=$A11)*(INDIRECT("TABCA[MAGASIN]")=$B11)*(INDIRECT("TABCA[ANNEE]")=$R$27)*(INDIRECT("TABCA[MOIS]")=$C$28),INDIRECT("TABCA["&amp;C$30&amp;"]"))-1,"")</f>
        <v/>
      </c>
      <c r="S11" s="14">
        <v>0.1</v>
      </c>
      <c r="T11" s="15" t="str">
        <f t="shared" si="3"/>
        <v/>
      </c>
      <c r="U11" s="22" t="str">
        <f t="shared" si="4"/>
        <v/>
      </c>
      <c r="V11" s="14" t="str">
        <f t="shared" si="5"/>
        <v/>
      </c>
      <c r="W11" s="22" t="e">
        <f t="shared" si="6"/>
        <v>#VALUE!</v>
      </c>
      <c r="X11" s="16" t="str">
        <f t="shared" si="7"/>
        <v/>
      </c>
      <c r="Y11" s="21" t="e">
        <f t="shared" si="8"/>
        <v>#VALUE!</v>
      </c>
      <c r="Z11" s="17">
        <f t="shared" si="0"/>
        <v>0</v>
      </c>
      <c r="AA11" s="18" t="str">
        <f t="shared" si="1"/>
        <v/>
      </c>
      <c r="AB11" s="9" t="str">
        <f t="shared" si="9"/>
        <v/>
      </c>
      <c r="AC11" s="11" t="str">
        <f t="shared" si="10"/>
        <v/>
      </c>
      <c r="AD11" s="8">
        <f t="shared" si="11"/>
        <v>0</v>
      </c>
      <c r="AE11" s="8" t="str">
        <f t="shared" si="12"/>
        <v/>
      </c>
      <c r="AF11" s="8" t="str">
        <f t="shared" si="13"/>
        <v/>
      </c>
      <c r="AG11" s="19"/>
    </row>
    <row r="12" spans="1:33" ht="16" x14ac:dyDescent="0.2">
      <c r="A12" s="1">
        <v>37</v>
      </c>
      <c r="B12" s="1" t="s">
        <v>31</v>
      </c>
      <c r="C12" s="7"/>
      <c r="D12" s="7"/>
      <c r="E12" s="9" t="s">
        <v>26</v>
      </c>
      <c r="F12" s="23"/>
      <c r="G12" s="9" t="s">
        <v>26</v>
      </c>
      <c r="H12" s="8"/>
      <c r="I12" s="8"/>
      <c r="J12" s="8"/>
      <c r="K12" s="9" t="s">
        <v>26</v>
      </c>
      <c r="L12" s="10" t="s">
        <v>26</v>
      </c>
      <c r="M12" s="11" t="s">
        <v>26</v>
      </c>
      <c r="N12" s="11"/>
      <c r="O12" s="12" t="str">
        <f t="shared" si="14"/>
        <v/>
      </c>
      <c r="P12" s="13" t="str">
        <f t="shared" si="2"/>
        <v/>
      </c>
      <c r="Q12" s="13" t="str" cm="1">
        <f t="array" aca="1" ref="Q12" ca="1">IFERROR(O12/_xlfn.XLOOKUP(1,(INDIRECT("TABCA[CODE_MAG]")=$A12)*(INDIRECT("TABCA[MAGASIN]")=$B12)*(INDIRECT("TABCA[ANNEE]")=$Q$27)*(INDIRECT("TABCA[MOIS]")=$C$28),INDIRECT("TABCA["&amp;C$30&amp;"]"))-1,"")</f>
        <v/>
      </c>
      <c r="R12" s="13" t="str" cm="1">
        <f t="array" aca="1" ref="R12" ca="1">IFERROR(O12/_xlfn.XLOOKUP(1,(INDIRECT("TABCA[CODE_MAG]")=$A12)*(INDIRECT("TABCA[MAGASIN]")=$B12)*(INDIRECT("TABCA[ANNEE]")=$R$27)*(INDIRECT("TABCA[MOIS]")=$C$28),INDIRECT("TABCA["&amp;C$30&amp;"]"))-1,"")</f>
        <v/>
      </c>
      <c r="S12" s="14">
        <v>0.1</v>
      </c>
      <c r="T12" s="15" t="str">
        <f t="shared" si="3"/>
        <v/>
      </c>
      <c r="U12" s="22" t="str">
        <f t="shared" si="4"/>
        <v/>
      </c>
      <c r="V12" s="14" t="str">
        <f t="shared" si="5"/>
        <v/>
      </c>
      <c r="W12" s="22" t="e">
        <f t="shared" si="6"/>
        <v>#VALUE!</v>
      </c>
      <c r="X12" s="16" t="str">
        <f t="shared" si="7"/>
        <v/>
      </c>
      <c r="Y12" s="21" t="e">
        <f t="shared" si="8"/>
        <v>#VALUE!</v>
      </c>
      <c r="Z12" s="17">
        <f t="shared" si="0"/>
        <v>0</v>
      </c>
      <c r="AA12" s="18" t="str">
        <f t="shared" si="1"/>
        <v/>
      </c>
      <c r="AB12" s="9" t="str">
        <f t="shared" si="9"/>
        <v/>
      </c>
      <c r="AC12" s="11" t="str">
        <f t="shared" si="10"/>
        <v/>
      </c>
      <c r="AD12" s="8">
        <f t="shared" si="11"/>
        <v>0</v>
      </c>
      <c r="AE12" s="8" t="str">
        <f t="shared" si="12"/>
        <v/>
      </c>
      <c r="AF12" s="8" t="str">
        <f t="shared" si="13"/>
        <v/>
      </c>
      <c r="AG12" s="19"/>
    </row>
    <row r="13" spans="1:33" ht="16" x14ac:dyDescent="0.2">
      <c r="A13" s="1">
        <v>26</v>
      </c>
      <c r="B13" s="1" t="s">
        <v>32</v>
      </c>
      <c r="C13" s="7"/>
      <c r="D13" s="7"/>
      <c r="E13" s="9" t="s">
        <v>26</v>
      </c>
      <c r="F13" s="23"/>
      <c r="G13" s="9" t="s">
        <v>26</v>
      </c>
      <c r="H13" s="8"/>
      <c r="I13" s="8"/>
      <c r="J13" s="8"/>
      <c r="K13" s="9" t="s">
        <v>26</v>
      </c>
      <c r="L13" s="10" t="s">
        <v>26</v>
      </c>
      <c r="M13" s="11" t="s">
        <v>26</v>
      </c>
      <c r="N13" s="11"/>
      <c r="O13" s="12" t="str">
        <f t="shared" si="14"/>
        <v/>
      </c>
      <c r="P13" s="13" t="str">
        <f t="shared" si="2"/>
        <v/>
      </c>
      <c r="Q13" s="13" t="str" cm="1">
        <f t="array" aca="1" ref="Q13" ca="1">IFERROR(O13/_xlfn.XLOOKUP(1,(INDIRECT("TABCA[CODE_MAG]")=$A13)*(INDIRECT("TABCA[MAGASIN]")=$B13)*(INDIRECT("TABCA[ANNEE]")=$Q$27)*(INDIRECT("TABCA[MOIS]")=$C$28),INDIRECT("TABCA["&amp;C$30&amp;"]"))-1,"")</f>
        <v/>
      </c>
      <c r="R13" s="13" t="str" cm="1">
        <f t="array" aca="1" ref="R13" ca="1">IFERROR(O13/_xlfn.XLOOKUP(1,(INDIRECT("TABCA[CODE_MAG]")=$A13)*(INDIRECT("TABCA[MAGASIN]")=$B13)*(INDIRECT("TABCA[ANNEE]")=$R$27)*(INDIRECT("TABCA[MOIS]")=$C$28),INDIRECT("TABCA["&amp;C$30&amp;"]"))-1,"")</f>
        <v/>
      </c>
      <c r="S13" s="14">
        <v>0.1</v>
      </c>
      <c r="T13" s="15" t="str">
        <f t="shared" si="3"/>
        <v/>
      </c>
      <c r="U13" s="22" t="str">
        <f t="shared" si="4"/>
        <v/>
      </c>
      <c r="V13" s="14" t="str">
        <f t="shared" si="5"/>
        <v/>
      </c>
      <c r="W13" s="22" t="e">
        <f t="shared" si="6"/>
        <v>#VALUE!</v>
      </c>
      <c r="X13" s="16" t="str">
        <f t="shared" si="7"/>
        <v/>
      </c>
      <c r="Y13" s="21" t="e">
        <f t="shared" si="8"/>
        <v>#VALUE!</v>
      </c>
      <c r="Z13" s="17">
        <f t="shared" si="0"/>
        <v>0</v>
      </c>
      <c r="AA13" s="18" t="str">
        <f t="shared" si="1"/>
        <v/>
      </c>
      <c r="AB13" s="9" t="str">
        <f t="shared" si="9"/>
        <v/>
      </c>
      <c r="AC13" s="11" t="str">
        <f t="shared" si="10"/>
        <v/>
      </c>
      <c r="AD13" s="8">
        <f t="shared" si="11"/>
        <v>0</v>
      </c>
      <c r="AE13" s="8" t="str">
        <f t="shared" si="12"/>
        <v/>
      </c>
      <c r="AF13" s="8" t="str">
        <f t="shared" si="13"/>
        <v/>
      </c>
      <c r="AG13" s="19"/>
    </row>
    <row r="14" spans="1:33" ht="16" x14ac:dyDescent="0.2">
      <c r="A14" s="1">
        <v>5</v>
      </c>
      <c r="B14" s="1" t="s">
        <v>33</v>
      </c>
      <c r="C14" s="7"/>
      <c r="D14" s="7"/>
      <c r="E14" s="9" t="s">
        <v>26</v>
      </c>
      <c r="F14" s="23"/>
      <c r="G14" s="9" t="s">
        <v>26</v>
      </c>
      <c r="H14" s="8"/>
      <c r="I14" s="8"/>
      <c r="J14" s="8"/>
      <c r="K14" s="9" t="s">
        <v>26</v>
      </c>
      <c r="L14" s="10" t="s">
        <v>26</v>
      </c>
      <c r="M14" s="11" t="s">
        <v>26</v>
      </c>
      <c r="N14" s="11"/>
      <c r="O14" s="12" t="str">
        <f t="shared" si="14"/>
        <v/>
      </c>
      <c r="P14" s="13" t="str">
        <f t="shared" si="2"/>
        <v/>
      </c>
      <c r="Q14" s="13" t="str" cm="1">
        <f t="array" aca="1" ref="Q14" ca="1">IFERROR(O14/_xlfn.XLOOKUP(1,(INDIRECT("TABCA[CODE_MAG]")=$A14)*(INDIRECT("TABCA[MAGASIN]")=$B14)*(INDIRECT("TABCA[ANNEE]")=$Q$27)*(INDIRECT("TABCA[MOIS]")=$C$28),INDIRECT("TABCA["&amp;C$30&amp;"]"))-1,"")</f>
        <v/>
      </c>
      <c r="R14" s="13" t="str" cm="1">
        <f t="array" aca="1" ref="R14" ca="1">IFERROR(O14/_xlfn.XLOOKUP(1,(INDIRECT("TABCA[CODE_MAG]")=$A14)*(INDIRECT("TABCA[MAGASIN]")=$B14)*(INDIRECT("TABCA[ANNEE]")=$R$27)*(INDIRECT("TABCA[MOIS]")=$C$28),INDIRECT("TABCA["&amp;C$30&amp;"]"))-1,"")</f>
        <v/>
      </c>
      <c r="S14" s="14">
        <v>0.1</v>
      </c>
      <c r="T14" s="15" t="str">
        <f t="shared" si="3"/>
        <v/>
      </c>
      <c r="U14" s="22" t="str">
        <f t="shared" si="4"/>
        <v/>
      </c>
      <c r="V14" s="14" t="str">
        <f t="shared" si="5"/>
        <v/>
      </c>
      <c r="W14" s="22" t="e">
        <f t="shared" si="6"/>
        <v>#VALUE!</v>
      </c>
      <c r="X14" s="16" t="str">
        <f t="shared" si="7"/>
        <v/>
      </c>
      <c r="Y14" s="21" t="e">
        <f t="shared" si="8"/>
        <v>#VALUE!</v>
      </c>
      <c r="Z14" s="17">
        <f t="shared" si="0"/>
        <v>0</v>
      </c>
      <c r="AA14" s="18" t="str">
        <f t="shared" si="1"/>
        <v/>
      </c>
      <c r="AB14" s="9" t="str">
        <f t="shared" si="9"/>
        <v/>
      </c>
      <c r="AC14" s="11" t="str">
        <f t="shared" si="10"/>
        <v/>
      </c>
      <c r="AD14" s="8">
        <f t="shared" si="11"/>
        <v>0</v>
      </c>
      <c r="AE14" s="8" t="str">
        <f t="shared" si="12"/>
        <v/>
      </c>
      <c r="AF14" s="8" t="str">
        <f t="shared" si="13"/>
        <v/>
      </c>
      <c r="AG14" s="19"/>
    </row>
    <row r="15" spans="1:33" ht="16" x14ac:dyDescent="0.2">
      <c r="A15" s="1">
        <v>6</v>
      </c>
      <c r="B15" s="1" t="s">
        <v>34</v>
      </c>
      <c r="C15" s="7"/>
      <c r="D15" s="7"/>
      <c r="E15" s="9" t="s">
        <v>26</v>
      </c>
      <c r="F15" s="23"/>
      <c r="G15" s="9" t="s">
        <v>26</v>
      </c>
      <c r="H15" s="8"/>
      <c r="I15" s="8"/>
      <c r="J15" s="8"/>
      <c r="K15" s="9" t="s">
        <v>26</v>
      </c>
      <c r="L15" s="10" t="s">
        <v>26</v>
      </c>
      <c r="M15" s="11" t="s">
        <v>26</v>
      </c>
      <c r="N15" s="11"/>
      <c r="O15" s="12" t="str">
        <f t="shared" si="14"/>
        <v/>
      </c>
      <c r="P15" s="13" t="str">
        <f t="shared" si="2"/>
        <v/>
      </c>
      <c r="Q15" s="13" t="str" cm="1">
        <f t="array" aca="1" ref="Q15" ca="1">IFERROR(O15/_xlfn.XLOOKUP(1,(INDIRECT("TABCA[CODE_MAG]")=$A15)*(INDIRECT("TABCA[MAGASIN]")=$B15)*(INDIRECT("TABCA[ANNEE]")=$Q$27)*(INDIRECT("TABCA[MOIS]")=$C$28),INDIRECT("TABCA["&amp;C$30&amp;"]"))-1,"")</f>
        <v/>
      </c>
      <c r="R15" s="13" t="str" cm="1">
        <f t="array" aca="1" ref="R15" ca="1">IFERROR(O15/_xlfn.XLOOKUP(1,(INDIRECT("TABCA[CODE_MAG]")=$A15)*(INDIRECT("TABCA[MAGASIN]")=$B15)*(INDIRECT("TABCA[ANNEE]")=$R$27)*(INDIRECT("TABCA[MOIS]")=$C$28),INDIRECT("TABCA["&amp;C$30&amp;"]"))-1,"")</f>
        <v/>
      </c>
      <c r="S15" s="14">
        <v>0.1</v>
      </c>
      <c r="T15" s="15" t="str">
        <f t="shared" si="3"/>
        <v/>
      </c>
      <c r="U15" s="22" t="str">
        <f t="shared" si="4"/>
        <v/>
      </c>
      <c r="V15" s="14" t="str">
        <f t="shared" si="5"/>
        <v/>
      </c>
      <c r="W15" s="22" t="e">
        <f t="shared" si="6"/>
        <v>#VALUE!</v>
      </c>
      <c r="X15" s="16" t="str">
        <f t="shared" si="7"/>
        <v/>
      </c>
      <c r="Y15" s="21" t="e">
        <f t="shared" si="8"/>
        <v>#VALUE!</v>
      </c>
      <c r="Z15" s="17">
        <f t="shared" si="0"/>
        <v>0</v>
      </c>
      <c r="AA15" s="18" t="str">
        <f t="shared" si="1"/>
        <v/>
      </c>
      <c r="AB15" s="9" t="str">
        <f t="shared" si="9"/>
        <v/>
      </c>
      <c r="AC15" s="11" t="str">
        <f t="shared" si="10"/>
        <v/>
      </c>
      <c r="AD15" s="8">
        <f t="shared" si="11"/>
        <v>0</v>
      </c>
      <c r="AE15" s="8" t="str">
        <f t="shared" si="12"/>
        <v/>
      </c>
      <c r="AF15" s="8" t="str">
        <f t="shared" si="13"/>
        <v/>
      </c>
      <c r="AG15" s="19"/>
    </row>
    <row r="16" spans="1:33" ht="16" x14ac:dyDescent="0.2">
      <c r="A16" s="1">
        <v>1</v>
      </c>
      <c r="B16" s="1" t="s">
        <v>35</v>
      </c>
      <c r="C16" s="7"/>
      <c r="D16" s="7"/>
      <c r="E16" s="9" t="s">
        <v>26</v>
      </c>
      <c r="F16" s="23"/>
      <c r="G16" s="9" t="s">
        <v>26</v>
      </c>
      <c r="H16" s="8"/>
      <c r="I16" s="8"/>
      <c r="J16" s="8"/>
      <c r="K16" s="9" t="s">
        <v>26</v>
      </c>
      <c r="L16" s="10" t="s">
        <v>26</v>
      </c>
      <c r="M16" s="11" t="s">
        <v>26</v>
      </c>
      <c r="N16" s="11"/>
      <c r="O16" s="12" t="str">
        <f t="shared" si="14"/>
        <v/>
      </c>
      <c r="P16" s="13" t="str">
        <f t="shared" si="2"/>
        <v/>
      </c>
      <c r="Q16" s="13" t="str" cm="1">
        <f t="array" aca="1" ref="Q16" ca="1">IFERROR(O16/_xlfn.XLOOKUP(1,(INDIRECT("TABCA[CODE_MAG]")=$A16)*(INDIRECT("TABCA[MAGASIN]")=$B16)*(INDIRECT("TABCA[ANNEE]")=$Q$27)*(INDIRECT("TABCA[MOIS]")=$C$28),INDIRECT("TABCA["&amp;C$30&amp;"]"))-1,"")</f>
        <v/>
      </c>
      <c r="R16" s="13" t="str" cm="1">
        <f t="array" aca="1" ref="R16" ca="1">IFERROR(O16/_xlfn.XLOOKUP(1,(INDIRECT("TABCA[CODE_MAG]")=$A16)*(INDIRECT("TABCA[MAGASIN]")=$B16)*(INDIRECT("TABCA[ANNEE]")=$R$27)*(INDIRECT("TABCA[MOIS]")=$C$28),INDIRECT("TABCA["&amp;C$30&amp;"]"))-1,"")</f>
        <v/>
      </c>
      <c r="S16" s="14">
        <v>0.1</v>
      </c>
      <c r="T16" s="15" t="str">
        <f t="shared" si="3"/>
        <v/>
      </c>
      <c r="U16" s="22" t="str">
        <f t="shared" si="4"/>
        <v/>
      </c>
      <c r="V16" s="14" t="str">
        <f t="shared" si="5"/>
        <v/>
      </c>
      <c r="W16" s="22" t="e">
        <f t="shared" si="6"/>
        <v>#VALUE!</v>
      </c>
      <c r="X16" s="16" t="str">
        <f t="shared" si="7"/>
        <v/>
      </c>
      <c r="Y16" s="21" t="e">
        <f t="shared" si="8"/>
        <v>#VALUE!</v>
      </c>
      <c r="Z16" s="17">
        <f t="shared" si="0"/>
        <v>0</v>
      </c>
      <c r="AA16" s="18" t="str">
        <f t="shared" si="1"/>
        <v/>
      </c>
      <c r="AB16" s="9" t="str">
        <f t="shared" si="9"/>
        <v/>
      </c>
      <c r="AC16" s="11" t="str">
        <f t="shared" si="10"/>
        <v/>
      </c>
      <c r="AD16" s="8">
        <f t="shared" si="11"/>
        <v>0</v>
      </c>
      <c r="AE16" s="8" t="str">
        <f t="shared" si="12"/>
        <v/>
      </c>
      <c r="AF16" s="8" t="str">
        <f t="shared" si="13"/>
        <v/>
      </c>
      <c r="AG16" s="19"/>
    </row>
    <row r="17" spans="1:33" ht="16" x14ac:dyDescent="0.2">
      <c r="A17" s="1">
        <v>30</v>
      </c>
      <c r="B17" s="1" t="s">
        <v>36</v>
      </c>
      <c r="C17" s="7"/>
      <c r="D17" s="7"/>
      <c r="E17" s="9" t="s">
        <v>26</v>
      </c>
      <c r="F17" s="23"/>
      <c r="G17" s="9" t="s">
        <v>26</v>
      </c>
      <c r="H17" s="8"/>
      <c r="I17" s="8"/>
      <c r="J17" s="8"/>
      <c r="K17" s="9" t="s">
        <v>26</v>
      </c>
      <c r="L17" s="10" t="s">
        <v>26</v>
      </c>
      <c r="M17" s="11" t="s">
        <v>26</v>
      </c>
      <c r="N17" s="11"/>
      <c r="O17" s="12" t="str">
        <f t="shared" si="14"/>
        <v/>
      </c>
      <c r="P17" s="13" t="str">
        <f t="shared" si="2"/>
        <v/>
      </c>
      <c r="Q17" s="13" t="str" cm="1">
        <f t="array" aca="1" ref="Q17" ca="1">IFERROR(O17/_xlfn.XLOOKUP(1,(INDIRECT("TABCA[CODE_MAG]")=$A17)*(INDIRECT("TABCA[MAGASIN]")=$B17)*(INDIRECT("TABCA[ANNEE]")=$Q$27)*(INDIRECT("TABCA[MOIS]")=$C$28),INDIRECT("TABCA["&amp;C$30&amp;"]"))-1,"")</f>
        <v/>
      </c>
      <c r="R17" s="13" t="str" cm="1">
        <f t="array" aca="1" ref="R17" ca="1">IFERROR(O17/_xlfn.XLOOKUP(1,(INDIRECT("TABCA[CODE_MAG]")=$A17)*(INDIRECT("TABCA[MAGASIN]")=$B17)*(INDIRECT("TABCA[ANNEE]")=$R$27)*(INDIRECT("TABCA[MOIS]")=$C$28),INDIRECT("TABCA["&amp;C$30&amp;"]"))-1,"")</f>
        <v/>
      </c>
      <c r="S17" s="14">
        <v>0.1</v>
      </c>
      <c r="T17" s="15" t="str">
        <f t="shared" si="3"/>
        <v/>
      </c>
      <c r="U17" s="22" t="str">
        <f t="shared" si="4"/>
        <v/>
      </c>
      <c r="V17" s="14" t="str">
        <f t="shared" si="5"/>
        <v/>
      </c>
      <c r="W17" s="22" t="e">
        <f t="shared" si="6"/>
        <v>#VALUE!</v>
      </c>
      <c r="X17" s="16" t="str">
        <f t="shared" si="7"/>
        <v/>
      </c>
      <c r="Y17" s="21" t="e">
        <f t="shared" si="8"/>
        <v>#VALUE!</v>
      </c>
      <c r="Z17" s="17">
        <f t="shared" si="0"/>
        <v>0</v>
      </c>
      <c r="AA17" s="18" t="str">
        <f t="shared" si="1"/>
        <v/>
      </c>
      <c r="AB17" s="9" t="str">
        <f t="shared" si="9"/>
        <v/>
      </c>
      <c r="AC17" s="11" t="str">
        <f t="shared" si="10"/>
        <v/>
      </c>
      <c r="AD17" s="8">
        <f t="shared" si="11"/>
        <v>0</v>
      </c>
      <c r="AE17" s="8" t="str">
        <f t="shared" si="12"/>
        <v/>
      </c>
      <c r="AF17" s="8" t="str">
        <f t="shared" si="13"/>
        <v/>
      </c>
      <c r="AG17" s="19"/>
    </row>
    <row r="18" spans="1:33" ht="16" x14ac:dyDescent="0.2">
      <c r="A18" s="1">
        <v>2</v>
      </c>
      <c r="B18" s="1" t="s">
        <v>37</v>
      </c>
      <c r="C18" s="7"/>
      <c r="D18" s="7"/>
      <c r="E18" s="9" t="s">
        <v>26</v>
      </c>
      <c r="F18" s="23"/>
      <c r="G18" s="9" t="s">
        <v>26</v>
      </c>
      <c r="H18" s="8"/>
      <c r="I18" s="8"/>
      <c r="J18" s="8"/>
      <c r="K18" s="9" t="s">
        <v>26</v>
      </c>
      <c r="L18" s="10" t="s">
        <v>26</v>
      </c>
      <c r="M18" s="11" t="s">
        <v>26</v>
      </c>
      <c r="N18" s="11"/>
      <c r="O18" s="12" t="str">
        <f t="shared" si="14"/>
        <v/>
      </c>
      <c r="P18" s="13" t="str">
        <f t="shared" si="2"/>
        <v/>
      </c>
      <c r="Q18" s="13" t="str" cm="1">
        <f t="array" aca="1" ref="Q18" ca="1">IFERROR(O18/_xlfn.XLOOKUP(1,(INDIRECT("TABCA[CODE_MAG]")=$A18)*(INDIRECT("TABCA[MAGASIN]")=$B18)*(INDIRECT("TABCA[ANNEE]")=$Q$27)*(INDIRECT("TABCA[MOIS]")=$C$28),INDIRECT("TABCA["&amp;C$30&amp;"]"))-1,"")</f>
        <v/>
      </c>
      <c r="R18" s="13" t="str" cm="1">
        <f t="array" aca="1" ref="R18" ca="1">IFERROR(O18/_xlfn.XLOOKUP(1,(INDIRECT("TABCA[CODE_MAG]")=$A18)*(INDIRECT("TABCA[MAGASIN]")=$B18)*(INDIRECT("TABCA[ANNEE]")=$R$27)*(INDIRECT("TABCA[MOIS]")=$C$28),INDIRECT("TABCA["&amp;C$30&amp;"]"))-1,"")</f>
        <v/>
      </c>
      <c r="S18" s="14">
        <v>0.1</v>
      </c>
      <c r="T18" s="15" t="str">
        <f t="shared" si="3"/>
        <v/>
      </c>
      <c r="U18" s="22" t="str">
        <f t="shared" si="4"/>
        <v/>
      </c>
      <c r="V18" s="14" t="str">
        <f t="shared" si="5"/>
        <v/>
      </c>
      <c r="W18" s="22" t="e">
        <f t="shared" si="6"/>
        <v>#VALUE!</v>
      </c>
      <c r="X18" s="16" t="str">
        <f t="shared" si="7"/>
        <v/>
      </c>
      <c r="Y18" s="21" t="e">
        <f t="shared" si="8"/>
        <v>#VALUE!</v>
      </c>
      <c r="Z18" s="17">
        <f t="shared" si="0"/>
        <v>0</v>
      </c>
      <c r="AA18" s="18" t="str">
        <f t="shared" si="1"/>
        <v/>
      </c>
      <c r="AB18" s="9" t="str">
        <f t="shared" si="9"/>
        <v/>
      </c>
      <c r="AC18" s="11" t="str">
        <f t="shared" si="10"/>
        <v/>
      </c>
      <c r="AD18" s="8">
        <f t="shared" si="11"/>
        <v>0</v>
      </c>
      <c r="AE18" s="8" t="str">
        <f t="shared" si="12"/>
        <v/>
      </c>
      <c r="AF18" s="8" t="str">
        <f t="shared" si="13"/>
        <v/>
      </c>
      <c r="AG18" s="19"/>
    </row>
    <row r="19" spans="1:33" ht="16" x14ac:dyDescent="0.2">
      <c r="A19" s="1">
        <v>23</v>
      </c>
      <c r="B19" s="1" t="s">
        <v>38</v>
      </c>
      <c r="C19" s="7"/>
      <c r="D19" s="7"/>
      <c r="E19" s="9" t="s">
        <v>26</v>
      </c>
      <c r="F19" s="23"/>
      <c r="G19" s="9" t="s">
        <v>26</v>
      </c>
      <c r="H19" s="8"/>
      <c r="I19" s="8"/>
      <c r="J19" s="8"/>
      <c r="K19" s="9" t="s">
        <v>26</v>
      </c>
      <c r="L19" s="10" t="s">
        <v>26</v>
      </c>
      <c r="M19" s="11" t="s">
        <v>26</v>
      </c>
      <c r="N19" s="11"/>
      <c r="O19" s="12" t="str">
        <f t="shared" si="14"/>
        <v/>
      </c>
      <c r="P19" s="13" t="str">
        <f t="shared" si="2"/>
        <v/>
      </c>
      <c r="Q19" s="13" t="str" cm="1">
        <f t="array" aca="1" ref="Q19" ca="1">IFERROR(O19/_xlfn.XLOOKUP(1,(INDIRECT("TABCA[CODE_MAG]")=$A19)*(INDIRECT("TABCA[MAGASIN]")=$B19)*(INDIRECT("TABCA[ANNEE]")=$Q$27)*(INDIRECT("TABCA[MOIS]")=$C$28),INDIRECT("TABCA["&amp;C$30&amp;"]"))-1,"")</f>
        <v/>
      </c>
      <c r="R19" s="13" t="str" cm="1">
        <f t="array" aca="1" ref="R19" ca="1">IFERROR(O19/_xlfn.XLOOKUP(1,(INDIRECT("TABCA[CODE_MAG]")=$A19)*(INDIRECT("TABCA[MAGASIN]")=$B19)*(INDIRECT("TABCA[ANNEE]")=$R$27)*(INDIRECT("TABCA[MOIS]")=$C$28),INDIRECT("TABCA["&amp;C$30&amp;"]"))-1,"")</f>
        <v/>
      </c>
      <c r="S19" s="14">
        <v>0.1</v>
      </c>
      <c r="T19" s="15" t="str">
        <f t="shared" si="3"/>
        <v/>
      </c>
      <c r="U19" s="22" t="str">
        <f t="shared" si="4"/>
        <v/>
      </c>
      <c r="V19" s="14" t="str">
        <f t="shared" si="5"/>
        <v/>
      </c>
      <c r="W19" s="22" t="e">
        <f t="shared" si="6"/>
        <v>#VALUE!</v>
      </c>
      <c r="X19" s="16" t="str">
        <f t="shared" si="7"/>
        <v/>
      </c>
      <c r="Y19" s="21" t="e">
        <f t="shared" si="8"/>
        <v>#VALUE!</v>
      </c>
      <c r="Z19" s="17">
        <f t="shared" si="0"/>
        <v>0</v>
      </c>
      <c r="AA19" s="18" t="str">
        <f t="shared" si="1"/>
        <v/>
      </c>
      <c r="AB19" s="9" t="str">
        <f t="shared" si="9"/>
        <v/>
      </c>
      <c r="AC19" s="11" t="str">
        <f t="shared" si="10"/>
        <v/>
      </c>
      <c r="AD19" s="8">
        <f t="shared" si="11"/>
        <v>0</v>
      </c>
      <c r="AE19" s="8" t="str">
        <f t="shared" si="12"/>
        <v/>
      </c>
      <c r="AF19" s="8" t="str">
        <f t="shared" si="13"/>
        <v/>
      </c>
      <c r="AG19" s="19"/>
    </row>
    <row r="20" spans="1:33" ht="16" x14ac:dyDescent="0.2">
      <c r="A20" s="1">
        <v>13</v>
      </c>
      <c r="B20" s="1" t="s">
        <v>39</v>
      </c>
      <c r="C20" s="7"/>
      <c r="D20" s="7"/>
      <c r="E20" s="9" t="s">
        <v>26</v>
      </c>
      <c r="F20" s="23"/>
      <c r="G20" s="9" t="s">
        <v>26</v>
      </c>
      <c r="H20" s="8"/>
      <c r="I20" s="8"/>
      <c r="J20" s="8"/>
      <c r="K20" s="9" t="s">
        <v>26</v>
      </c>
      <c r="L20" s="10" t="s">
        <v>26</v>
      </c>
      <c r="M20" s="11" t="s">
        <v>26</v>
      </c>
      <c r="N20" s="11"/>
      <c r="O20" s="12" t="str">
        <f t="shared" si="14"/>
        <v/>
      </c>
      <c r="P20" s="13" t="str">
        <f t="shared" si="2"/>
        <v/>
      </c>
      <c r="Q20" s="13" t="str" cm="1">
        <f t="array" aca="1" ref="Q20" ca="1">IFERROR(O20/_xlfn.XLOOKUP(1,(INDIRECT("TABCA[CODE_MAG]")=$A20)*(INDIRECT("TABCA[MAGASIN]")=$B20)*(INDIRECT("TABCA[ANNEE]")=$Q$27)*(INDIRECT("TABCA[MOIS]")=$C$28),INDIRECT("TABCA["&amp;C$30&amp;"]"))-1,"")</f>
        <v/>
      </c>
      <c r="R20" s="13" t="str" cm="1">
        <f t="array" aca="1" ref="R20" ca="1">IFERROR(O20/_xlfn.XLOOKUP(1,(INDIRECT("TABCA[CODE_MAG]")=$A20)*(INDIRECT("TABCA[MAGASIN]")=$B20)*(INDIRECT("TABCA[ANNEE]")=$R$27)*(INDIRECT("TABCA[MOIS]")=$C$28),INDIRECT("TABCA["&amp;C$30&amp;"]"))-1,"")</f>
        <v/>
      </c>
      <c r="S20" s="14">
        <v>0.1</v>
      </c>
      <c r="T20" s="15" t="str">
        <f t="shared" si="3"/>
        <v/>
      </c>
      <c r="U20" s="22" t="str">
        <f t="shared" si="4"/>
        <v/>
      </c>
      <c r="V20" s="14" t="str">
        <f t="shared" si="5"/>
        <v/>
      </c>
      <c r="W20" s="22" t="e">
        <f t="shared" si="6"/>
        <v>#VALUE!</v>
      </c>
      <c r="X20" s="16" t="str">
        <f t="shared" si="7"/>
        <v/>
      </c>
      <c r="Y20" s="21" t="e">
        <f t="shared" si="8"/>
        <v>#VALUE!</v>
      </c>
      <c r="Z20" s="17">
        <f t="shared" si="0"/>
        <v>0</v>
      </c>
      <c r="AA20" s="18" t="str">
        <f t="shared" si="1"/>
        <v/>
      </c>
      <c r="AB20" s="9" t="str">
        <f t="shared" si="9"/>
        <v/>
      </c>
      <c r="AC20" s="11" t="str">
        <f t="shared" si="10"/>
        <v/>
      </c>
      <c r="AD20" s="8">
        <f t="shared" si="11"/>
        <v>0</v>
      </c>
      <c r="AE20" s="8" t="str">
        <f t="shared" si="12"/>
        <v/>
      </c>
      <c r="AF20" s="8" t="str">
        <f t="shared" si="13"/>
        <v/>
      </c>
      <c r="AG20" s="19"/>
    </row>
    <row r="21" spans="1:33" ht="16" x14ac:dyDescent="0.2">
      <c r="A21" s="1">
        <v>15</v>
      </c>
      <c r="B21" s="1" t="s">
        <v>40</v>
      </c>
      <c r="C21" s="7"/>
      <c r="D21" s="7"/>
      <c r="E21" s="9" t="s">
        <v>26</v>
      </c>
      <c r="F21" s="23"/>
      <c r="G21" s="9" t="s">
        <v>26</v>
      </c>
      <c r="H21" s="8"/>
      <c r="I21" s="8"/>
      <c r="J21" s="8"/>
      <c r="K21" s="9" t="s">
        <v>26</v>
      </c>
      <c r="L21" s="10" t="s">
        <v>26</v>
      </c>
      <c r="M21" s="11" t="s">
        <v>26</v>
      </c>
      <c r="N21" s="11"/>
      <c r="O21" s="12" t="str">
        <f>IFERROR(AE21*AC21,"")</f>
        <v/>
      </c>
      <c r="P21" s="13" t="str">
        <f t="shared" si="2"/>
        <v/>
      </c>
      <c r="Q21" s="13" t="str" cm="1">
        <f t="array" aca="1" ref="Q21" ca="1">IFERROR(O21/_xlfn.XLOOKUP(1,(INDIRECT("TABCA[CODE_MAG]")=$A21)*(INDIRECT("TABCA[MAGASIN]")=$B21)*(INDIRECT("TABCA[ANNEE]")=$Q$27)*(INDIRECT("TABCA[MOIS]")=$C$28),INDIRECT("TABCA["&amp;C$30&amp;"]"))-1,"")</f>
        <v/>
      </c>
      <c r="R21" s="13" t="str" cm="1">
        <f t="array" aca="1" ref="R21" ca="1">IFERROR(O21/_xlfn.XLOOKUP(1,(INDIRECT("TABCA[CODE_MAG]")=$A21)*(INDIRECT("TABCA[MAGASIN]")=$B21)*(INDIRECT("TABCA[ANNEE]")=$R$27)*(INDIRECT("TABCA[MOIS]")=$C$28),INDIRECT("TABCA["&amp;C$30&amp;"]"))-1,"")</f>
        <v/>
      </c>
      <c r="S21" s="14">
        <v>0.1</v>
      </c>
      <c r="T21" s="15" t="str">
        <f t="shared" si="3"/>
        <v/>
      </c>
      <c r="U21" s="22" t="str">
        <f t="shared" si="4"/>
        <v/>
      </c>
      <c r="V21" s="14" t="str">
        <f t="shared" si="5"/>
        <v/>
      </c>
      <c r="W21" s="22" t="e">
        <f t="shared" si="6"/>
        <v>#VALUE!</v>
      </c>
      <c r="X21" s="16" t="str">
        <f t="shared" si="7"/>
        <v/>
      </c>
      <c r="Y21" s="21" t="e">
        <f t="shared" si="8"/>
        <v>#VALUE!</v>
      </c>
      <c r="Z21" s="17">
        <f t="shared" si="0"/>
        <v>0</v>
      </c>
      <c r="AA21" s="18" t="str">
        <f t="shared" si="1"/>
        <v/>
      </c>
      <c r="AB21" s="9" t="str">
        <f t="shared" si="9"/>
        <v/>
      </c>
      <c r="AC21" s="11" t="str">
        <f t="shared" si="10"/>
        <v/>
      </c>
      <c r="AD21" s="8">
        <f t="shared" si="11"/>
        <v>0</v>
      </c>
      <c r="AE21" s="8" t="str">
        <f t="shared" si="12"/>
        <v/>
      </c>
      <c r="AF21" s="8" t="str">
        <f t="shared" si="13"/>
        <v/>
      </c>
      <c r="AG21" s="19"/>
    </row>
    <row r="22" spans="1:33" x14ac:dyDescent="0.2">
      <c r="A22" s="1">
        <v>17</v>
      </c>
      <c r="B22" s="1" t="s">
        <v>41</v>
      </c>
    </row>
    <row r="26" spans="1:33" x14ac:dyDescent="0.2">
      <c r="C26" s="1" t="s">
        <v>20</v>
      </c>
      <c r="D26" s="1" t="s">
        <v>20</v>
      </c>
      <c r="F26" s="20" t="s">
        <v>21</v>
      </c>
      <c r="G26" s="20"/>
      <c r="H26" s="1" t="s">
        <v>20</v>
      </c>
      <c r="I26" s="1" t="s">
        <v>20</v>
      </c>
      <c r="J26" s="1" t="s">
        <v>20</v>
      </c>
      <c r="K26" s="1" t="s">
        <v>20</v>
      </c>
      <c r="L26" s="1" t="s">
        <v>20</v>
      </c>
      <c r="M26" s="1" t="s">
        <v>20</v>
      </c>
    </row>
    <row r="27" spans="1:33" x14ac:dyDescent="0.2">
      <c r="C27" s="2">
        <v>2022</v>
      </c>
      <c r="Q27" s="1">
        <f>C27-3</f>
        <v>2019</v>
      </c>
      <c r="R27" s="1">
        <f>Q27-1</f>
        <v>2018</v>
      </c>
    </row>
    <row r="28" spans="1:33" x14ac:dyDescent="0.2">
      <c r="C28" s="2">
        <v>4</v>
      </c>
      <c r="Q28" s="1">
        <f>C28</f>
        <v>4</v>
      </c>
      <c r="R28" s="1">
        <f>Q28</f>
        <v>4</v>
      </c>
    </row>
    <row r="29" spans="1:33" x14ac:dyDescent="0.2">
      <c r="C29" s="4">
        <v>44652</v>
      </c>
      <c r="D29" s="4">
        <v>44652</v>
      </c>
      <c r="E29" s="4"/>
      <c r="F29" s="5">
        <v>45017</v>
      </c>
      <c r="G29" s="5"/>
      <c r="H29" s="4">
        <v>44652</v>
      </c>
      <c r="I29" s="4">
        <v>44652</v>
      </c>
      <c r="J29" s="4">
        <v>44652</v>
      </c>
      <c r="K29" s="4">
        <v>44652</v>
      </c>
      <c r="L29" s="4">
        <v>44652</v>
      </c>
      <c r="M29" s="4">
        <v>44652</v>
      </c>
      <c r="O29" s="5">
        <f>EDATE(C29,12)</f>
        <v>45017</v>
      </c>
      <c r="AG29" s="3" t="s">
        <v>7</v>
      </c>
    </row>
    <row r="30" spans="1:33" ht="16" x14ac:dyDescent="0.2">
      <c r="A30" s="1" t="s">
        <v>0</v>
      </c>
      <c r="B30" s="1" t="s">
        <v>1</v>
      </c>
      <c r="C30" s="1" t="s">
        <v>2</v>
      </c>
      <c r="D30" s="1" t="s">
        <v>3</v>
      </c>
      <c r="E30" s="1" t="s">
        <v>22</v>
      </c>
      <c r="F30" s="20" t="s">
        <v>3</v>
      </c>
      <c r="G30" s="20" t="s">
        <v>23</v>
      </c>
      <c r="H30" s="1" t="s">
        <v>4</v>
      </c>
      <c r="I30" s="1" t="s">
        <v>5</v>
      </c>
      <c r="J30" s="1" t="s">
        <v>6</v>
      </c>
      <c r="K30" s="1" t="s">
        <v>8</v>
      </c>
      <c r="L30" s="1" t="s">
        <v>9</v>
      </c>
      <c r="M30" s="1" t="s">
        <v>10</v>
      </c>
      <c r="O30" s="6" t="s">
        <v>3</v>
      </c>
      <c r="P30" s="1" t="str">
        <f>"DELTA VS "&amp;C27</f>
        <v>DELTA VS 2022</v>
      </c>
      <c r="Q30" s="1" t="str">
        <f>"DELTA VS "&amp;Q27</f>
        <v>DELTA VS 2019</v>
      </c>
      <c r="R30" s="1" t="str">
        <f>"DELTA VS "&amp;R27</f>
        <v>DELTA VS 2018</v>
      </c>
      <c r="S30" s="1" t="str">
        <f>"DELTA TRAFIC % VS "&amp;C27</f>
        <v>DELTA TRAFIC % VS 2022</v>
      </c>
      <c r="T30" s="1" t="s">
        <v>11</v>
      </c>
      <c r="U30" s="1" t="s">
        <v>24</v>
      </c>
      <c r="V30" s="1" t="s">
        <v>12</v>
      </c>
      <c r="W30" s="1" t="s">
        <v>24</v>
      </c>
      <c r="X30" s="1" t="s">
        <v>13</v>
      </c>
      <c r="Y30" s="1" t="s">
        <v>24</v>
      </c>
      <c r="Z30" s="1" t="s">
        <v>14</v>
      </c>
      <c r="AA30" s="1" t="s">
        <v>15</v>
      </c>
      <c r="AB30" s="1" t="s">
        <v>16</v>
      </c>
      <c r="AC30" s="1" t="s">
        <v>17</v>
      </c>
      <c r="AD30" s="1" t="s">
        <v>4</v>
      </c>
      <c r="AE30" s="1" t="s">
        <v>5</v>
      </c>
      <c r="AF30" s="1" t="s">
        <v>18</v>
      </c>
      <c r="AG30" s="1" t="s">
        <v>19</v>
      </c>
    </row>
    <row r="31" spans="1:33" ht="16" x14ac:dyDescent="0.2">
      <c r="A31" s="1">
        <v>28</v>
      </c>
      <c r="B31" s="1" t="s">
        <v>27</v>
      </c>
      <c r="C31" s="7">
        <v>21389.11</v>
      </c>
      <c r="D31" s="7">
        <v>20200</v>
      </c>
      <c r="E31" s="9">
        <v>1.0588668316831684</v>
      </c>
      <c r="F31" s="23">
        <v>24200</v>
      </c>
      <c r="G31" s="9">
        <v>0.13141687522295231</v>
      </c>
      <c r="H31" s="8">
        <v>3079</v>
      </c>
      <c r="I31" s="8">
        <v>1350</v>
      </c>
      <c r="J31" s="8">
        <v>4152</v>
      </c>
      <c r="K31" s="9">
        <v>0.43845404352062356</v>
      </c>
      <c r="L31" s="10">
        <v>3.0755555555555554</v>
      </c>
      <c r="M31" s="11">
        <v>15.843785185185185</v>
      </c>
      <c r="N31" s="11"/>
      <c r="O31" s="12">
        <f>IFERROR(AE31*AC31,"")</f>
        <v>23522.399999999994</v>
      </c>
      <c r="P31" s="13">
        <f>IFERROR(O31/C31-1,"")</f>
        <v>9.9737202716709383E-2</v>
      </c>
      <c r="Q31" s="13" t="str" cm="1">
        <f t="array" aca="1" ref="Q31" ca="1">IFERROR(O31/_xlfn.XLOOKUP(1,(INDIRECT("TABCA[CODE_MAG]")=A31)*(INDIRECT("TABCA[MAGASIN]")=B31)*(INDIRECT("TABCA[ANNEE]")=Q27)*(INDIRECT("TABCA[MOIS]")=C28),INDIRECT("TABCA["&amp;C30&amp;"]"))-1,"")</f>
        <v/>
      </c>
      <c r="R31" s="13" t="str" cm="1">
        <f t="array" aca="1" ref="R31" ca="1">IFERROR(O31/_xlfn.XLOOKUP(1,(INDIRECT("TABCA[CODE_MAG]")=A31)*(INDIRECT("TABCA[MAGASIN]")=B31)*(INDIRECT("TABCA[ANNEE]")=R27)*(INDIRECT("TABCA[MOIS]")=C28),INDIRECT("TABCA["&amp;C30&amp;"]"))-1,"")</f>
        <v/>
      </c>
      <c r="S31" s="14">
        <v>0.1</v>
      </c>
      <c r="T31" s="15">
        <f>L31</f>
        <v>3.0755555555555554</v>
      </c>
      <c r="U31" s="22">
        <f>IFERROR(T31-L31,"")</f>
        <v>0</v>
      </c>
      <c r="V31" s="14">
        <f>K31</f>
        <v>0.43845404352062356</v>
      </c>
      <c r="W31" s="22">
        <f>(V31-K31)*100</f>
        <v>0</v>
      </c>
      <c r="X31" s="16">
        <f>M31</f>
        <v>15.843785185185185</v>
      </c>
      <c r="Y31" s="21">
        <f>X31-M31</f>
        <v>0</v>
      </c>
      <c r="Z31" s="17">
        <f t="shared" ref="Z31:Z45" si="15">H31*(1+S31)</f>
        <v>3386.9</v>
      </c>
      <c r="AA31" s="18">
        <f t="shared" ref="AA31:AA45" si="16">IFERROR(T31,"")</f>
        <v>3.0755555555555554</v>
      </c>
      <c r="AB31" s="9">
        <f>IFERROR(V31,"")</f>
        <v>0.43845404352062356</v>
      </c>
      <c r="AC31" s="11">
        <f>IFERROR(AA31*AG31,"")</f>
        <v>15.839999999999996</v>
      </c>
      <c r="AD31" s="8">
        <f>IFERROR(Z31,"")</f>
        <v>3386.9</v>
      </c>
      <c r="AE31" s="8">
        <f>IFERROR(AB31*AD31,"")</f>
        <v>1485</v>
      </c>
      <c r="AF31" s="8">
        <f>IFERROR(T31*AE31,"")</f>
        <v>4567.2</v>
      </c>
      <c r="AG31" s="19">
        <v>5.1502890173410396</v>
      </c>
    </row>
    <row r="32" spans="1:33" ht="16" x14ac:dyDescent="0.2">
      <c r="A32" s="1">
        <v>51</v>
      </c>
      <c r="B32" s="1" t="s">
        <v>28</v>
      </c>
      <c r="C32" s="7">
        <v>11850.92</v>
      </c>
      <c r="D32" s="7">
        <v>0</v>
      </c>
      <c r="E32" s="9" t="s">
        <v>26</v>
      </c>
      <c r="F32" s="23">
        <v>21400</v>
      </c>
      <c r="G32" s="9">
        <v>0.80576697842867895</v>
      </c>
      <c r="H32" s="8">
        <v>1742</v>
      </c>
      <c r="I32" s="8">
        <v>933</v>
      </c>
      <c r="J32" s="8">
        <v>2060</v>
      </c>
      <c r="K32" s="9">
        <v>0.53559127439724452</v>
      </c>
      <c r="L32" s="10">
        <v>2.207931404072883</v>
      </c>
      <c r="M32" s="11">
        <v>12.701950696677384</v>
      </c>
      <c r="N32" s="11"/>
      <c r="O32" s="12">
        <f>IFERROR(AE32*AC32,"")</f>
        <v>13034.009999999997</v>
      </c>
      <c r="P32" s="13">
        <f t="shared" ref="P32:P44" si="17">IFERROR(O32/C32-1,"")</f>
        <v>9.9831067967718568E-2</v>
      </c>
      <c r="Q32" s="13" t="str" cm="1">
        <f t="array" aca="1" ref="Q32" ca="1">IFERROR(O32/_xlfn.XLOOKUP(1,(INDIRECT("TABCA[CODE_MAG]")=A32)*(INDIRECT("TABCA[MAGASIN]")=B32)*(INDIRECT("TABCA[ANNEE]")=Q27)*(INDIRECT("TABCA[MOIS]")=C28),INDIRECT("TABCA["&amp;C30&amp;"]"))-1,"")</f>
        <v/>
      </c>
      <c r="R32" s="13" t="str" cm="1">
        <f t="array" aca="1" ref="R32" ca="1">IFERROR(O32/_xlfn.XLOOKUP(1,(INDIRECT("TABCA[CODE_MAG]")=A32)*(INDIRECT("TABCA[MAGASIN]")=B32)*(INDIRECT("TABCA[ANNEE]")=R27)*(INDIRECT("TABCA[MOIS]")=C28),INDIRECT("TABCA["&amp;C30&amp;"]"))-1,"")</f>
        <v/>
      </c>
      <c r="S32" s="14">
        <v>0.1</v>
      </c>
      <c r="T32" s="15">
        <f t="shared" ref="T32:T44" si="18">L32</f>
        <v>2.207931404072883</v>
      </c>
      <c r="U32" s="22">
        <f t="shared" ref="U32:U44" si="19">IFERROR(T32-L32,"")</f>
        <v>0</v>
      </c>
      <c r="V32" s="14">
        <f t="shared" ref="V32:V44" si="20">K32</f>
        <v>0.53559127439724452</v>
      </c>
      <c r="W32" s="22">
        <f t="shared" ref="W32:W44" si="21">(V32-K32)*100</f>
        <v>0</v>
      </c>
      <c r="X32" s="16">
        <f t="shared" ref="X32:X44" si="22">M32</f>
        <v>12.701950696677384</v>
      </c>
      <c r="Y32" s="21">
        <f t="shared" ref="Y32:Y44" si="23">X32-M32</f>
        <v>0</v>
      </c>
      <c r="Z32" s="17">
        <f t="shared" si="15"/>
        <v>1916.2</v>
      </c>
      <c r="AA32" s="18">
        <f t="shared" si="16"/>
        <v>2.207931404072883</v>
      </c>
      <c r="AB32" s="9">
        <f t="shared" ref="AB32:AB44" si="24">IFERROR(V32,"")</f>
        <v>0.53559127439724452</v>
      </c>
      <c r="AC32" s="11">
        <f t="shared" ref="AC32:AC44" si="25">IFERROR(AA32*AG32,"")</f>
        <v>12.699999999999998</v>
      </c>
      <c r="AD32" s="8">
        <f t="shared" ref="AD32:AD44" si="26">IFERROR(Z32,"")</f>
        <v>1916.2</v>
      </c>
      <c r="AE32" s="8">
        <f t="shared" ref="AE32:AE44" si="27">IFERROR(AB32*AD32,"")</f>
        <v>1026.3</v>
      </c>
      <c r="AF32" s="8">
        <f t="shared" ref="AF32:AF44" si="28">IFERROR(T32*AE32,"")</f>
        <v>2265.9999999999995</v>
      </c>
      <c r="AG32" s="19">
        <v>5.7519902912621355</v>
      </c>
    </row>
    <row r="33" spans="1:33" ht="16" x14ac:dyDescent="0.2">
      <c r="A33" s="1">
        <v>21</v>
      </c>
      <c r="B33" s="1" t="s">
        <v>29</v>
      </c>
      <c r="C33" s="7">
        <v>27715.98</v>
      </c>
      <c r="D33" s="7">
        <v>31500</v>
      </c>
      <c r="E33" s="9">
        <v>0.87987238095238096</v>
      </c>
      <c r="F33" s="23">
        <v>29100</v>
      </c>
      <c r="G33" s="9">
        <v>4.9935813202347523E-2</v>
      </c>
      <c r="H33" s="8">
        <v>4925</v>
      </c>
      <c r="I33" s="8">
        <v>2068</v>
      </c>
      <c r="J33" s="8">
        <v>5456</v>
      </c>
      <c r="K33" s="9">
        <v>0.41989847715736039</v>
      </c>
      <c r="L33" s="10">
        <v>2.6382978723404253</v>
      </c>
      <c r="M33" s="11">
        <v>13.402311411992264</v>
      </c>
      <c r="N33" s="11"/>
      <c r="O33" s="12">
        <f t="shared" ref="O33:O43" si="29">IFERROR(AE33*AC33,"")</f>
        <v>30482.32</v>
      </c>
      <c r="P33" s="13">
        <f t="shared" si="17"/>
        <v>9.9810289948253583E-2</v>
      </c>
      <c r="Q33" s="13" t="str" cm="1">
        <f t="array" aca="1" ref="Q33" ca="1">IFERROR(O33/_xlfn.XLOOKUP(1,(INDIRECT("TABCA[CODE_MAG]")=A33)*(INDIRECT("TABCA[MAGASIN]")=B33)*(INDIRECT("TABCA[ANNEE]")=Q27)*(INDIRECT("TABCA[MOIS]")=C28),INDIRECT("TABCA["&amp;C30&amp;"]"))-1,"")</f>
        <v/>
      </c>
      <c r="R33" s="13" t="str" cm="1">
        <f t="array" aca="1" ref="R33" ca="1">IFERROR(O33/_xlfn.XLOOKUP(1,(INDIRECT("TABCA[CODE_MAG]")=A33)*(INDIRECT("TABCA[MAGASIN]")=B33)*(INDIRECT("TABCA[ANNEE]")=R27)*(INDIRECT("TABCA[MOIS]")=C28),INDIRECT("TABCA["&amp;C30&amp;"]"))-1,"")</f>
        <v/>
      </c>
      <c r="S33" s="14">
        <v>0.1</v>
      </c>
      <c r="T33" s="15">
        <f t="shared" si="18"/>
        <v>2.6382978723404253</v>
      </c>
      <c r="U33" s="22">
        <f t="shared" si="19"/>
        <v>0</v>
      </c>
      <c r="V33" s="14">
        <f t="shared" si="20"/>
        <v>0.41989847715736039</v>
      </c>
      <c r="W33" s="22">
        <f t="shared" si="21"/>
        <v>0</v>
      </c>
      <c r="X33" s="16">
        <f t="shared" si="22"/>
        <v>13.402311411992264</v>
      </c>
      <c r="Y33" s="21">
        <f t="shared" si="23"/>
        <v>0</v>
      </c>
      <c r="Z33" s="17">
        <f t="shared" si="15"/>
        <v>5417.5</v>
      </c>
      <c r="AA33" s="18">
        <f t="shared" si="16"/>
        <v>2.6382978723404253</v>
      </c>
      <c r="AB33" s="9">
        <f t="shared" si="24"/>
        <v>0.41989847715736039</v>
      </c>
      <c r="AC33" s="11">
        <f t="shared" si="25"/>
        <v>13.400000000000002</v>
      </c>
      <c r="AD33" s="8">
        <f t="shared" si="26"/>
        <v>5417.5</v>
      </c>
      <c r="AE33" s="8">
        <f t="shared" si="27"/>
        <v>2274.7999999999997</v>
      </c>
      <c r="AF33" s="8">
        <f t="shared" si="28"/>
        <v>6001.5999999999985</v>
      </c>
      <c r="AG33" s="19">
        <v>5.0790322580645171</v>
      </c>
    </row>
    <row r="34" spans="1:33" ht="16" x14ac:dyDescent="0.2">
      <c r="A34" s="1">
        <v>25</v>
      </c>
      <c r="B34" s="1" t="s">
        <v>30</v>
      </c>
      <c r="C34" s="7">
        <v>19422.43</v>
      </c>
      <c r="D34" s="7">
        <v>25000</v>
      </c>
      <c r="E34" s="9">
        <v>0.77689720000000007</v>
      </c>
      <c r="F34" s="23">
        <v>23500</v>
      </c>
      <c r="G34" s="9">
        <v>0.20994128952968283</v>
      </c>
      <c r="H34" s="8">
        <v>2849</v>
      </c>
      <c r="I34" s="8">
        <v>1392</v>
      </c>
      <c r="J34" s="8">
        <v>3896</v>
      </c>
      <c r="K34" s="9">
        <v>0.48859248859248861</v>
      </c>
      <c r="L34" s="10">
        <v>2.7988505747126435</v>
      </c>
      <c r="M34" s="11">
        <v>13.952895114942528</v>
      </c>
      <c r="N34" s="11"/>
      <c r="O34" s="12">
        <f t="shared" si="29"/>
        <v>21360.239999999998</v>
      </c>
      <c r="P34" s="13">
        <f t="shared" si="17"/>
        <v>9.9771758734617633E-2</v>
      </c>
      <c r="Q34" s="13" t="str" cm="1">
        <f t="array" aca="1" ref="Q34" ca="1">IFERROR(O34/_xlfn.XLOOKUP(1,(INDIRECT("TABCA[CODE_MAG]")=A34)*(INDIRECT("TABCA[MAGASIN]")=B34)*(INDIRECT("TABCA[ANNEE]")=Q27)*(INDIRECT("TABCA[MOIS]")=C28),INDIRECT("TABCA["&amp;C30&amp;"]"))-1,"")</f>
        <v/>
      </c>
      <c r="R34" s="13" t="str" cm="1">
        <f t="array" aca="1" ref="R34" ca="1">IFERROR(O34/_xlfn.XLOOKUP(1,(INDIRECT("TABCA[CODE_MAG]")=A34)*(INDIRECT("TABCA[MAGASIN]")=B34)*(INDIRECT("TABCA[ANNEE]")=R27)*(INDIRECT("TABCA[MOIS]")=C28),INDIRECT("TABCA["&amp;C30&amp;"]"))-1,"")</f>
        <v/>
      </c>
      <c r="S34" s="14">
        <v>0.1</v>
      </c>
      <c r="T34" s="15">
        <f t="shared" si="18"/>
        <v>2.7988505747126435</v>
      </c>
      <c r="U34" s="22">
        <f t="shared" si="19"/>
        <v>0</v>
      </c>
      <c r="V34" s="14">
        <f t="shared" si="20"/>
        <v>0.48859248859248861</v>
      </c>
      <c r="W34" s="22">
        <f t="shared" si="21"/>
        <v>0</v>
      </c>
      <c r="X34" s="16">
        <f t="shared" si="22"/>
        <v>13.952895114942528</v>
      </c>
      <c r="Y34" s="21">
        <f t="shared" si="23"/>
        <v>0</v>
      </c>
      <c r="Z34" s="17">
        <f t="shared" si="15"/>
        <v>3133.9</v>
      </c>
      <c r="AA34" s="18">
        <f t="shared" si="16"/>
        <v>2.7988505747126435</v>
      </c>
      <c r="AB34" s="9">
        <f t="shared" si="24"/>
        <v>0.48859248859248861</v>
      </c>
      <c r="AC34" s="11">
        <f t="shared" si="25"/>
        <v>13.949999999999998</v>
      </c>
      <c r="AD34" s="8">
        <f t="shared" si="26"/>
        <v>3133.9</v>
      </c>
      <c r="AE34" s="8">
        <f t="shared" si="27"/>
        <v>1531.2</v>
      </c>
      <c r="AF34" s="8">
        <f t="shared" si="28"/>
        <v>4285.5999999999995</v>
      </c>
      <c r="AG34" s="19">
        <v>4.9841889117043117</v>
      </c>
    </row>
    <row r="35" spans="1:33" ht="16" x14ac:dyDescent="0.2">
      <c r="A35" s="1">
        <v>37</v>
      </c>
      <c r="B35" s="1" t="s">
        <v>31</v>
      </c>
      <c r="C35" s="7">
        <v>15147.85</v>
      </c>
      <c r="D35" s="7">
        <v>0</v>
      </c>
      <c r="E35" s="9" t="s">
        <v>26</v>
      </c>
      <c r="F35" s="23">
        <v>26700</v>
      </c>
      <c r="G35" s="9">
        <v>0.76262637932115784</v>
      </c>
      <c r="H35" s="8">
        <v>3393</v>
      </c>
      <c r="I35" s="8">
        <v>1259</v>
      </c>
      <c r="J35" s="8">
        <v>3068</v>
      </c>
      <c r="K35" s="9">
        <v>0.37105806071323311</v>
      </c>
      <c r="L35" s="10">
        <v>2.436854646544877</v>
      </c>
      <c r="M35" s="11">
        <v>12.031652104845115</v>
      </c>
      <c r="N35" s="11"/>
      <c r="O35" s="12">
        <f t="shared" si="29"/>
        <v>16660.346999999998</v>
      </c>
      <c r="P35" s="13">
        <f t="shared" si="17"/>
        <v>9.9848955462326083E-2</v>
      </c>
      <c r="Q35" s="13" t="str" cm="1">
        <f t="array" aca="1" ref="Q35" ca="1">IFERROR(O35/_xlfn.XLOOKUP(1,(INDIRECT("TABCA[CODE_MAG]")=A35)*(INDIRECT("TABCA[MAGASIN]")=B35)*(INDIRECT("TABCA[ANNEE]")=Q27)*(INDIRECT("TABCA[MOIS]")=C28),INDIRECT("TABCA["&amp;C30&amp;"]"))-1,"")</f>
        <v/>
      </c>
      <c r="R35" s="13" t="str" cm="1">
        <f t="array" aca="1" ref="R35" ca="1">IFERROR(O35/_xlfn.XLOOKUP(1,(INDIRECT("TABCA[CODE_MAG]")=A35)*(INDIRECT("TABCA[MAGASIN]")=B35)*(INDIRECT("TABCA[ANNEE]")=R27)*(INDIRECT("TABCA[MOIS]")=C28),INDIRECT("TABCA["&amp;C30&amp;"]"))-1,"")</f>
        <v/>
      </c>
      <c r="S35" s="14">
        <v>0.1</v>
      </c>
      <c r="T35" s="15">
        <f t="shared" si="18"/>
        <v>2.436854646544877</v>
      </c>
      <c r="U35" s="22">
        <f t="shared" si="19"/>
        <v>0</v>
      </c>
      <c r="V35" s="14">
        <f t="shared" si="20"/>
        <v>0.37105806071323311</v>
      </c>
      <c r="W35" s="22">
        <f t="shared" si="21"/>
        <v>0</v>
      </c>
      <c r="X35" s="16">
        <f t="shared" si="22"/>
        <v>12.031652104845115</v>
      </c>
      <c r="Y35" s="21">
        <f t="shared" si="23"/>
        <v>0</v>
      </c>
      <c r="Z35" s="17">
        <f t="shared" si="15"/>
        <v>3732.3</v>
      </c>
      <c r="AA35" s="18">
        <f t="shared" si="16"/>
        <v>2.436854646544877</v>
      </c>
      <c r="AB35" s="9">
        <f t="shared" si="24"/>
        <v>0.37105806071323311</v>
      </c>
      <c r="AC35" s="11">
        <f t="shared" si="25"/>
        <v>12.029999999999998</v>
      </c>
      <c r="AD35" s="8">
        <f t="shared" si="26"/>
        <v>3732.3</v>
      </c>
      <c r="AE35" s="8">
        <f t="shared" si="27"/>
        <v>1384.9</v>
      </c>
      <c r="AF35" s="8">
        <f t="shared" si="28"/>
        <v>3374.8000000000006</v>
      </c>
      <c r="AG35" s="19">
        <v>4.9366916558018241</v>
      </c>
    </row>
    <row r="36" spans="1:33" ht="16" x14ac:dyDescent="0.2">
      <c r="A36" s="1">
        <v>26</v>
      </c>
      <c r="B36" s="1" t="s">
        <v>32</v>
      </c>
      <c r="C36" s="7">
        <v>24666.080000000002</v>
      </c>
      <c r="D36" s="7">
        <v>29500</v>
      </c>
      <c r="E36" s="9">
        <v>0.83613830508474585</v>
      </c>
      <c r="F36" s="23">
        <v>29600</v>
      </c>
      <c r="G36" s="9">
        <v>0.20002854121935854</v>
      </c>
      <c r="H36" s="8">
        <v>4596</v>
      </c>
      <c r="I36" s="8">
        <v>1892</v>
      </c>
      <c r="J36" s="8">
        <v>4941</v>
      </c>
      <c r="K36" s="9">
        <v>0.41166231505657092</v>
      </c>
      <c r="L36" s="10">
        <v>2.6115221987315009</v>
      </c>
      <c r="M36" s="11">
        <v>13.037040169133194</v>
      </c>
      <c r="N36" s="11"/>
      <c r="O36" s="12">
        <f t="shared" si="29"/>
        <v>27138.848000000002</v>
      </c>
      <c r="P36" s="13">
        <f t="shared" si="17"/>
        <v>0.100249735669389</v>
      </c>
      <c r="Q36" s="13" t="str" cm="1">
        <f t="array" aca="1" ref="Q36" ca="1">IFERROR(O36/_xlfn.XLOOKUP(1,(INDIRECT("TABCA[CODE_MAG]")=A36)*(INDIRECT("TABCA[MAGASIN]")=B36)*(INDIRECT("TABCA[ANNEE]")=Q27)*(INDIRECT("TABCA[MOIS]")=C28),INDIRECT("TABCA["&amp;C30&amp;"]"))-1,"")</f>
        <v/>
      </c>
      <c r="R36" s="13" t="str" cm="1">
        <f t="array" aca="1" ref="R36" ca="1">IFERROR(O36/_xlfn.XLOOKUP(1,(INDIRECT("TABCA[CODE_MAG]")=A36)*(INDIRECT("TABCA[MAGASIN]")=B36)*(INDIRECT("TABCA[ANNEE]")=R27)*(INDIRECT("TABCA[MOIS]")=C28),INDIRECT("TABCA["&amp;C30&amp;"]"))-1,"")</f>
        <v/>
      </c>
      <c r="S36" s="14">
        <v>0.1</v>
      </c>
      <c r="T36" s="15">
        <f t="shared" si="18"/>
        <v>2.6115221987315009</v>
      </c>
      <c r="U36" s="22">
        <f t="shared" si="19"/>
        <v>0</v>
      </c>
      <c r="V36" s="14">
        <f t="shared" si="20"/>
        <v>0.41166231505657092</v>
      </c>
      <c r="W36" s="22">
        <f t="shared" si="21"/>
        <v>0</v>
      </c>
      <c r="X36" s="16">
        <f t="shared" si="22"/>
        <v>13.037040169133194</v>
      </c>
      <c r="Y36" s="21">
        <f t="shared" si="23"/>
        <v>0</v>
      </c>
      <c r="Z36" s="17">
        <f t="shared" si="15"/>
        <v>5055.6000000000004</v>
      </c>
      <c r="AA36" s="18">
        <f t="shared" si="16"/>
        <v>2.6115221987315009</v>
      </c>
      <c r="AB36" s="9">
        <f t="shared" si="24"/>
        <v>0.41166231505657092</v>
      </c>
      <c r="AC36" s="11">
        <f t="shared" si="25"/>
        <v>13.04</v>
      </c>
      <c r="AD36" s="8">
        <f t="shared" si="26"/>
        <v>5055.6000000000004</v>
      </c>
      <c r="AE36" s="8">
        <f t="shared" si="27"/>
        <v>2081.2000000000003</v>
      </c>
      <c r="AF36" s="8">
        <f t="shared" si="28"/>
        <v>5435.1</v>
      </c>
      <c r="AG36" s="19">
        <v>4.9932564258247316</v>
      </c>
    </row>
    <row r="37" spans="1:33" ht="16" x14ac:dyDescent="0.2">
      <c r="A37" s="1">
        <v>5</v>
      </c>
      <c r="B37" s="1" t="s">
        <v>33</v>
      </c>
      <c r="C37" s="7">
        <v>18210.39</v>
      </c>
      <c r="D37" s="7">
        <v>24490</v>
      </c>
      <c r="E37" s="9">
        <v>0.74358472846059609</v>
      </c>
      <c r="F37" s="23">
        <v>36000</v>
      </c>
      <c r="G37" s="9">
        <v>0.97689341084952064</v>
      </c>
      <c r="H37" s="8">
        <v>2622</v>
      </c>
      <c r="I37" s="8">
        <v>1140</v>
      </c>
      <c r="J37" s="8">
        <v>3181</v>
      </c>
      <c r="K37" s="9">
        <v>0.43478260869565216</v>
      </c>
      <c r="L37" s="10">
        <v>2.7903508771929824</v>
      </c>
      <c r="M37" s="11">
        <v>15.974026315789473</v>
      </c>
      <c r="N37" s="11"/>
      <c r="O37" s="12">
        <f t="shared" si="29"/>
        <v>20026.38</v>
      </c>
      <c r="P37" s="13">
        <f t="shared" si="17"/>
        <v>9.9722740699128343E-2</v>
      </c>
      <c r="Q37" s="13" t="str" cm="1">
        <f t="array" aca="1" ref="Q37" ca="1">IFERROR(O37/_xlfn.XLOOKUP(1,(INDIRECT("TABCA[CODE_MAG]")=A37)*(INDIRECT("TABCA[MAGASIN]")=B37)*(INDIRECT("TABCA[ANNEE]")=Q27)*(INDIRECT("TABCA[MOIS]")=C28),INDIRECT("TABCA["&amp;C30&amp;"]"))-1,"")</f>
        <v/>
      </c>
      <c r="R37" s="13" t="str" cm="1">
        <f t="array" aca="1" ref="R37" ca="1">IFERROR(O37/_xlfn.XLOOKUP(1,(INDIRECT("TABCA[CODE_MAG]")=A37)*(INDIRECT("TABCA[MAGASIN]")=B37)*(INDIRECT("TABCA[ANNEE]")=R27)*(INDIRECT("TABCA[MOIS]")=C28),INDIRECT("TABCA["&amp;C30&amp;"]"))-1,"")</f>
        <v/>
      </c>
      <c r="S37" s="14">
        <v>0.1</v>
      </c>
      <c r="T37" s="15">
        <f t="shared" si="18"/>
        <v>2.7903508771929824</v>
      </c>
      <c r="U37" s="22">
        <f t="shared" si="19"/>
        <v>0</v>
      </c>
      <c r="V37" s="14">
        <f t="shared" si="20"/>
        <v>0.43478260869565216</v>
      </c>
      <c r="W37" s="22">
        <f t="shared" si="21"/>
        <v>0</v>
      </c>
      <c r="X37" s="16">
        <f t="shared" si="22"/>
        <v>15.974026315789473</v>
      </c>
      <c r="Y37" s="21">
        <f t="shared" si="23"/>
        <v>0</v>
      </c>
      <c r="Z37" s="17">
        <f t="shared" si="15"/>
        <v>2884.2000000000003</v>
      </c>
      <c r="AA37" s="18">
        <f t="shared" si="16"/>
        <v>2.7903508771929824</v>
      </c>
      <c r="AB37" s="9">
        <f t="shared" si="24"/>
        <v>0.43478260869565216</v>
      </c>
      <c r="AC37" s="11">
        <f t="shared" si="25"/>
        <v>15.97</v>
      </c>
      <c r="AD37" s="8">
        <f t="shared" si="26"/>
        <v>2884.2000000000003</v>
      </c>
      <c r="AE37" s="8">
        <f t="shared" si="27"/>
        <v>1254</v>
      </c>
      <c r="AF37" s="8">
        <f t="shared" si="28"/>
        <v>3499.1</v>
      </c>
      <c r="AG37" s="19">
        <v>5.723294561458661</v>
      </c>
    </row>
    <row r="38" spans="1:33" ht="16" x14ac:dyDescent="0.2">
      <c r="A38" s="1">
        <v>6</v>
      </c>
      <c r="B38" s="1" t="s">
        <v>34</v>
      </c>
      <c r="C38" s="7">
        <v>50026.57</v>
      </c>
      <c r="D38" s="7">
        <v>49000</v>
      </c>
      <c r="E38" s="9">
        <v>1.0209504081632652</v>
      </c>
      <c r="F38" s="23">
        <v>59000</v>
      </c>
      <c r="G38" s="9">
        <v>0.17937328103845607</v>
      </c>
      <c r="H38" s="8">
        <v>9038</v>
      </c>
      <c r="I38" s="8">
        <v>3824</v>
      </c>
      <c r="J38" s="8">
        <v>10798</v>
      </c>
      <c r="K38" s="9">
        <v>0.42310245629564064</v>
      </c>
      <c r="L38" s="10">
        <v>2.8237447698744771</v>
      </c>
      <c r="M38" s="11">
        <v>13.082262029288703</v>
      </c>
      <c r="N38" s="11"/>
      <c r="O38" s="12">
        <f t="shared" si="29"/>
        <v>55019.712000000014</v>
      </c>
      <c r="P38" s="13">
        <f t="shared" si="17"/>
        <v>9.980980107171078E-2</v>
      </c>
      <c r="Q38" s="13" t="str" cm="1">
        <f t="array" aca="1" ref="Q38" ca="1">IFERROR(O38/_xlfn.XLOOKUP(1,(INDIRECT("TABCA[CODE_MAG]")=A38)*(INDIRECT("TABCA[MAGASIN]")=B38)*(INDIRECT("TABCA[ANNEE]")=Q27)*(INDIRECT("TABCA[MOIS]")=C28),INDIRECT("TABCA["&amp;C30&amp;"]"))-1,"")</f>
        <v/>
      </c>
      <c r="R38" s="13" t="str" cm="1">
        <f t="array" aca="1" ref="R38" ca="1">IFERROR(O38/_xlfn.XLOOKUP(1,(INDIRECT("TABCA[CODE_MAG]")=A38)*(INDIRECT("TABCA[MAGASIN]")=B38)*(INDIRECT("TABCA[ANNEE]")=R27)*(INDIRECT("TABCA[MOIS]")=C28),INDIRECT("TABCA["&amp;C30&amp;"]"))-1,"")</f>
        <v/>
      </c>
      <c r="S38" s="14">
        <v>0.1</v>
      </c>
      <c r="T38" s="15">
        <f t="shared" si="18"/>
        <v>2.8237447698744771</v>
      </c>
      <c r="U38" s="22">
        <f t="shared" si="19"/>
        <v>0</v>
      </c>
      <c r="V38" s="14">
        <f t="shared" si="20"/>
        <v>0.42310245629564064</v>
      </c>
      <c r="W38" s="22">
        <f t="shared" si="21"/>
        <v>0</v>
      </c>
      <c r="X38" s="16">
        <f t="shared" si="22"/>
        <v>13.082262029288703</v>
      </c>
      <c r="Y38" s="21">
        <f t="shared" si="23"/>
        <v>0</v>
      </c>
      <c r="Z38" s="17">
        <f t="shared" si="15"/>
        <v>9941.8000000000011</v>
      </c>
      <c r="AA38" s="18">
        <f t="shared" si="16"/>
        <v>2.8237447698744771</v>
      </c>
      <c r="AB38" s="9">
        <f t="shared" si="24"/>
        <v>0.42310245629564064</v>
      </c>
      <c r="AC38" s="11">
        <f t="shared" si="25"/>
        <v>13.080000000000002</v>
      </c>
      <c r="AD38" s="8">
        <f t="shared" si="26"/>
        <v>9941.8000000000011</v>
      </c>
      <c r="AE38" s="8">
        <f t="shared" si="27"/>
        <v>4206.4000000000005</v>
      </c>
      <c r="AF38" s="8">
        <f t="shared" si="28"/>
        <v>11877.800000000001</v>
      </c>
      <c r="AG38" s="19">
        <v>4.6321466938321914</v>
      </c>
    </row>
    <row r="39" spans="1:33" ht="16" x14ac:dyDescent="0.2">
      <c r="A39" s="1">
        <v>1</v>
      </c>
      <c r="B39" s="1" t="s">
        <v>35</v>
      </c>
      <c r="C39" s="7">
        <v>51428.06</v>
      </c>
      <c r="D39" s="7">
        <v>58000</v>
      </c>
      <c r="E39" s="9">
        <v>0.88669068965517239</v>
      </c>
      <c r="F39" s="23">
        <v>64500</v>
      </c>
      <c r="G39" s="9">
        <v>0.25417913878143561</v>
      </c>
      <c r="H39" s="8">
        <v>8427</v>
      </c>
      <c r="I39" s="8">
        <v>4267</v>
      </c>
      <c r="J39" s="8">
        <v>10514</v>
      </c>
      <c r="K39" s="9">
        <v>0.50634864127210155</v>
      </c>
      <c r="L39" s="10">
        <v>2.4640262479493789</v>
      </c>
      <c r="M39" s="11">
        <v>12.052509960159362</v>
      </c>
      <c r="N39" s="11"/>
      <c r="O39" s="12">
        <f t="shared" si="29"/>
        <v>56559.085000000006</v>
      </c>
      <c r="P39" s="13">
        <f t="shared" si="17"/>
        <v>9.977092272195387E-2</v>
      </c>
      <c r="Q39" s="13" t="str" cm="1">
        <f t="array" aca="1" ref="Q39" ca="1">IFERROR(O39/_xlfn.XLOOKUP(1,(INDIRECT("TABCA[CODE_MAG]")=A39)*(INDIRECT("TABCA[MAGASIN]")=B39)*(INDIRECT("TABCA[ANNEE]")=Q27)*(INDIRECT("TABCA[MOIS]")=C28),INDIRECT("TABCA["&amp;C30&amp;"]"))-1,"")</f>
        <v/>
      </c>
      <c r="R39" s="13" t="str" cm="1">
        <f t="array" aca="1" ref="R39" ca="1">IFERROR(O39/_xlfn.XLOOKUP(1,(INDIRECT("TABCA[CODE_MAG]")=A39)*(INDIRECT("TABCA[MAGASIN]")=B39)*(INDIRECT("TABCA[ANNEE]")=R27)*(INDIRECT("TABCA[MOIS]")=C28),INDIRECT("TABCA["&amp;C30&amp;"]"))-1,"")</f>
        <v/>
      </c>
      <c r="S39" s="14">
        <v>0.1</v>
      </c>
      <c r="T39" s="15">
        <f t="shared" si="18"/>
        <v>2.4640262479493789</v>
      </c>
      <c r="U39" s="22">
        <f t="shared" si="19"/>
        <v>0</v>
      </c>
      <c r="V39" s="14">
        <f t="shared" si="20"/>
        <v>0.50634864127210155</v>
      </c>
      <c r="W39" s="22">
        <f t="shared" si="21"/>
        <v>0</v>
      </c>
      <c r="X39" s="16">
        <f t="shared" si="22"/>
        <v>12.052509960159362</v>
      </c>
      <c r="Y39" s="21">
        <f t="shared" si="23"/>
        <v>0</v>
      </c>
      <c r="Z39" s="17">
        <f t="shared" si="15"/>
        <v>9269.7000000000007</v>
      </c>
      <c r="AA39" s="18">
        <f t="shared" si="16"/>
        <v>2.4640262479493789</v>
      </c>
      <c r="AB39" s="9">
        <f t="shared" si="24"/>
        <v>0.50634864127210155</v>
      </c>
      <c r="AC39" s="11">
        <f t="shared" si="25"/>
        <v>12.050000000000002</v>
      </c>
      <c r="AD39" s="8">
        <f t="shared" si="26"/>
        <v>9269.7000000000007</v>
      </c>
      <c r="AE39" s="8">
        <f t="shared" si="27"/>
        <v>4693.7</v>
      </c>
      <c r="AF39" s="8">
        <f t="shared" si="28"/>
        <v>11565.4</v>
      </c>
      <c r="AG39" s="19">
        <v>4.8903699828799709</v>
      </c>
    </row>
    <row r="40" spans="1:33" ht="16" x14ac:dyDescent="0.2">
      <c r="A40" s="1">
        <v>30</v>
      </c>
      <c r="B40" s="1" t="s">
        <v>36</v>
      </c>
      <c r="C40" s="7">
        <v>81899.45</v>
      </c>
      <c r="D40" s="7">
        <v>90000</v>
      </c>
      <c r="E40" s="9">
        <v>0.90999388888888888</v>
      </c>
      <c r="F40" s="23">
        <v>91500</v>
      </c>
      <c r="G40" s="9">
        <v>0.11722361993883967</v>
      </c>
      <c r="H40" s="8">
        <v>13820</v>
      </c>
      <c r="I40" s="8">
        <v>6299</v>
      </c>
      <c r="J40" s="8">
        <v>17317</v>
      </c>
      <c r="K40" s="9">
        <v>0.45578871201157745</v>
      </c>
      <c r="L40" s="10">
        <v>2.7491665343705352</v>
      </c>
      <c r="M40" s="11">
        <v>13.001976504207017</v>
      </c>
      <c r="N40" s="11"/>
      <c r="O40" s="12">
        <f t="shared" si="29"/>
        <v>90075.700000000026</v>
      </c>
      <c r="P40" s="13">
        <f t="shared" si="17"/>
        <v>9.9832782759835759E-2</v>
      </c>
      <c r="Q40" s="13" t="str" cm="1">
        <f t="array" aca="1" ref="Q40" ca="1">IFERROR(O40/_xlfn.XLOOKUP(1,(INDIRECT("TABCA[CODE_MAG]")=A40)*(INDIRECT("TABCA[MAGASIN]")=B40)*(INDIRECT("TABCA[ANNEE]")=Q27)*(INDIRECT("TABCA[MOIS]")=C28),INDIRECT("TABCA["&amp;C30&amp;"]"))-1,"")</f>
        <v/>
      </c>
      <c r="R40" s="13" t="str" cm="1">
        <f t="array" aca="1" ref="R40" ca="1">IFERROR(O40/_xlfn.XLOOKUP(1,(INDIRECT("TABCA[CODE_MAG]")=A40)*(INDIRECT("TABCA[MAGASIN]")=B40)*(INDIRECT("TABCA[ANNEE]")=R27)*(INDIRECT("TABCA[MOIS]")=C28),INDIRECT("TABCA["&amp;C30&amp;"]"))-1,"")</f>
        <v/>
      </c>
      <c r="S40" s="14">
        <v>0.1</v>
      </c>
      <c r="T40" s="15">
        <f t="shared" si="18"/>
        <v>2.7491665343705352</v>
      </c>
      <c r="U40" s="22">
        <f t="shared" si="19"/>
        <v>0</v>
      </c>
      <c r="V40" s="14">
        <f t="shared" si="20"/>
        <v>0.45578871201157745</v>
      </c>
      <c r="W40" s="22">
        <f t="shared" si="21"/>
        <v>0</v>
      </c>
      <c r="X40" s="16">
        <f t="shared" si="22"/>
        <v>13.001976504207017</v>
      </c>
      <c r="Y40" s="21">
        <f t="shared" si="23"/>
        <v>0</v>
      </c>
      <c r="Z40" s="17">
        <f t="shared" si="15"/>
        <v>15202.000000000002</v>
      </c>
      <c r="AA40" s="18">
        <f t="shared" si="16"/>
        <v>2.7491665343705352</v>
      </c>
      <c r="AB40" s="9">
        <f t="shared" si="24"/>
        <v>0.45578871201157745</v>
      </c>
      <c r="AC40" s="11">
        <f t="shared" si="25"/>
        <v>13.000000000000002</v>
      </c>
      <c r="AD40" s="8">
        <f t="shared" si="26"/>
        <v>15202.000000000002</v>
      </c>
      <c r="AE40" s="8">
        <f t="shared" si="27"/>
        <v>6928.9000000000015</v>
      </c>
      <c r="AF40" s="8">
        <f t="shared" si="28"/>
        <v>19048.700000000004</v>
      </c>
      <c r="AG40" s="19">
        <v>4.728705895940406</v>
      </c>
    </row>
    <row r="41" spans="1:33" ht="16" x14ac:dyDescent="0.2">
      <c r="A41" s="1">
        <v>2</v>
      </c>
      <c r="B41" s="1" t="s">
        <v>37</v>
      </c>
      <c r="C41" s="7">
        <v>44693.05</v>
      </c>
      <c r="D41" s="7">
        <v>45000</v>
      </c>
      <c r="E41" s="9">
        <v>0.99317888888888894</v>
      </c>
      <c r="F41" s="23">
        <v>57500</v>
      </c>
      <c r="G41" s="9">
        <v>0.28655350216644404</v>
      </c>
      <c r="H41" s="8">
        <v>8400</v>
      </c>
      <c r="I41" s="8">
        <v>3725</v>
      </c>
      <c r="J41" s="8">
        <v>9254</v>
      </c>
      <c r="K41" s="9">
        <v>0.44345238095238093</v>
      </c>
      <c r="L41" s="10">
        <v>2.4842953020134226</v>
      </c>
      <c r="M41" s="11">
        <v>11.99813422818792</v>
      </c>
      <c r="N41" s="11"/>
      <c r="O41" s="12">
        <f t="shared" si="29"/>
        <v>49170.000000000007</v>
      </c>
      <c r="P41" s="13">
        <f t="shared" si="17"/>
        <v>0.10017105567867945</v>
      </c>
      <c r="Q41" s="13" t="str" cm="1">
        <f t="array" aca="1" ref="Q41" ca="1">IFERROR(O41/_xlfn.XLOOKUP(1,(INDIRECT("TABCA[CODE_MAG]")=A41)*(INDIRECT("TABCA[MAGASIN]")=B41)*(INDIRECT("TABCA[ANNEE]")=Q27)*(INDIRECT("TABCA[MOIS]")=C28),INDIRECT("TABCA["&amp;C30&amp;"]"))-1,"")</f>
        <v/>
      </c>
      <c r="R41" s="13" t="str" cm="1">
        <f t="array" aca="1" ref="R41" ca="1">IFERROR(O41/_xlfn.XLOOKUP(1,(INDIRECT("TABCA[CODE_MAG]")=A41)*(INDIRECT("TABCA[MAGASIN]")=B41)*(INDIRECT("TABCA[ANNEE]")=R27)*(INDIRECT("TABCA[MOIS]")=C28),INDIRECT("TABCA["&amp;C30&amp;"]"))-1,"")</f>
        <v/>
      </c>
      <c r="S41" s="14">
        <v>0.1</v>
      </c>
      <c r="T41" s="15">
        <f t="shared" si="18"/>
        <v>2.4842953020134226</v>
      </c>
      <c r="U41" s="22">
        <f t="shared" si="19"/>
        <v>0</v>
      </c>
      <c r="V41" s="14">
        <f t="shared" si="20"/>
        <v>0.44345238095238093</v>
      </c>
      <c r="W41" s="22">
        <f t="shared" si="21"/>
        <v>0</v>
      </c>
      <c r="X41" s="16">
        <f t="shared" si="22"/>
        <v>11.99813422818792</v>
      </c>
      <c r="Y41" s="21">
        <f t="shared" si="23"/>
        <v>0</v>
      </c>
      <c r="Z41" s="17">
        <f t="shared" si="15"/>
        <v>9240</v>
      </c>
      <c r="AA41" s="18">
        <f t="shared" si="16"/>
        <v>2.4842953020134226</v>
      </c>
      <c r="AB41" s="9">
        <f t="shared" si="24"/>
        <v>0.44345238095238093</v>
      </c>
      <c r="AC41" s="11">
        <f t="shared" si="25"/>
        <v>12.000000000000002</v>
      </c>
      <c r="AD41" s="8">
        <f t="shared" si="26"/>
        <v>9240</v>
      </c>
      <c r="AE41" s="8">
        <f t="shared" si="27"/>
        <v>4097.5</v>
      </c>
      <c r="AF41" s="8">
        <f t="shared" si="28"/>
        <v>10179.4</v>
      </c>
      <c r="AG41" s="19">
        <v>4.8303436351847857</v>
      </c>
    </row>
    <row r="42" spans="1:33" ht="16" x14ac:dyDescent="0.2">
      <c r="A42" s="1">
        <v>23</v>
      </c>
      <c r="B42" s="1" t="s">
        <v>38</v>
      </c>
      <c r="C42" s="7">
        <v>35002.550000000003</v>
      </c>
      <c r="D42" s="7">
        <v>35000</v>
      </c>
      <c r="E42" s="9">
        <v>1.0000728571428572</v>
      </c>
      <c r="F42" s="23">
        <v>37500</v>
      </c>
      <c r="G42" s="9">
        <v>7.1350515890985067E-2</v>
      </c>
      <c r="H42" s="8">
        <v>6254</v>
      </c>
      <c r="I42" s="8">
        <v>2645</v>
      </c>
      <c r="J42" s="8">
        <v>7070</v>
      </c>
      <c r="K42" s="9">
        <v>0.42292932523185162</v>
      </c>
      <c r="L42" s="10">
        <v>2.6729678638941401</v>
      </c>
      <c r="M42" s="11">
        <v>13.233478260869566</v>
      </c>
      <c r="N42" s="11"/>
      <c r="O42" s="12">
        <f t="shared" si="29"/>
        <v>38492.685000000005</v>
      </c>
      <c r="P42" s="13">
        <f t="shared" si="17"/>
        <v>9.9710878207444953E-2</v>
      </c>
      <c r="Q42" s="13" t="str" cm="1">
        <f t="array" aca="1" ref="Q42" ca="1">IFERROR(O42/_xlfn.XLOOKUP(1,(INDIRECT("TABCA[CODE_MAG]")=A42)*(INDIRECT("TABCA[MAGASIN]")=B42)*(INDIRECT("TABCA[ANNEE]")=Q27)*(INDIRECT("TABCA[MOIS]")=C28),INDIRECT("TABCA["&amp;C30&amp;"]"))-1,"")</f>
        <v/>
      </c>
      <c r="R42" s="13" t="str" cm="1">
        <f t="array" aca="1" ref="R42" ca="1">IFERROR(O42/_xlfn.XLOOKUP(1,(INDIRECT("TABCA[CODE_MAG]")=A42)*(INDIRECT("TABCA[MAGASIN]")=B42)*(INDIRECT("TABCA[ANNEE]")=R27)*(INDIRECT("TABCA[MOIS]")=C28),INDIRECT("TABCA["&amp;C30&amp;"]"))-1,"")</f>
        <v/>
      </c>
      <c r="S42" s="14">
        <v>0.1</v>
      </c>
      <c r="T42" s="15">
        <f t="shared" si="18"/>
        <v>2.6729678638941401</v>
      </c>
      <c r="U42" s="22">
        <f t="shared" si="19"/>
        <v>0</v>
      </c>
      <c r="V42" s="14">
        <f t="shared" si="20"/>
        <v>0.42292932523185162</v>
      </c>
      <c r="W42" s="22">
        <f t="shared" si="21"/>
        <v>0</v>
      </c>
      <c r="X42" s="16">
        <f t="shared" si="22"/>
        <v>13.233478260869566</v>
      </c>
      <c r="Y42" s="21">
        <f t="shared" si="23"/>
        <v>0</v>
      </c>
      <c r="Z42" s="17">
        <f t="shared" si="15"/>
        <v>6879.4000000000005</v>
      </c>
      <c r="AA42" s="18">
        <f t="shared" si="16"/>
        <v>2.6729678638941401</v>
      </c>
      <c r="AB42" s="9">
        <f t="shared" si="24"/>
        <v>0.42292932523185162</v>
      </c>
      <c r="AC42" s="11">
        <f t="shared" si="25"/>
        <v>13.23</v>
      </c>
      <c r="AD42" s="8">
        <f t="shared" si="26"/>
        <v>6879.4000000000005</v>
      </c>
      <c r="AE42" s="8">
        <f t="shared" si="27"/>
        <v>2909.5000000000005</v>
      </c>
      <c r="AF42" s="8">
        <f t="shared" si="28"/>
        <v>7777.0000000000018</v>
      </c>
      <c r="AG42" s="19">
        <v>4.9495544554455444</v>
      </c>
    </row>
    <row r="43" spans="1:33" ht="16" x14ac:dyDescent="0.2">
      <c r="A43" s="1">
        <v>13</v>
      </c>
      <c r="B43" s="1" t="s">
        <v>39</v>
      </c>
      <c r="C43" s="7">
        <v>23412.7</v>
      </c>
      <c r="D43" s="7">
        <v>30500</v>
      </c>
      <c r="E43" s="9">
        <v>0.76762950819672138</v>
      </c>
      <c r="F43" s="23">
        <v>24000</v>
      </c>
      <c r="G43" s="9">
        <v>2.5084676265445749E-2</v>
      </c>
      <c r="H43" s="8">
        <v>3166</v>
      </c>
      <c r="I43" s="8">
        <v>1591</v>
      </c>
      <c r="J43" s="8">
        <v>4757</v>
      </c>
      <c r="K43" s="9">
        <v>0.50252684775742262</v>
      </c>
      <c r="L43" s="10">
        <v>2.9899434318038969</v>
      </c>
      <c r="M43" s="11">
        <v>14.715713387806412</v>
      </c>
      <c r="N43" s="11"/>
      <c r="O43" s="12">
        <f t="shared" si="29"/>
        <v>25761.472000000002</v>
      </c>
      <c r="P43" s="13">
        <f t="shared" si="17"/>
        <v>0.10032042438505595</v>
      </c>
      <c r="Q43" s="13" t="str" cm="1">
        <f t="array" aca="1" ref="Q43" ca="1">IFERROR(O43/_xlfn.XLOOKUP(1,(INDIRECT("TABCA[CODE_MAG]")=A43)*(INDIRECT("TABCA[MAGASIN]")=B43)*(INDIRECT("TABCA[ANNEE]")=Q27)*(INDIRECT("TABCA[MOIS]")=C28),INDIRECT("TABCA["&amp;C30&amp;"]"))-1,"")</f>
        <v/>
      </c>
      <c r="R43" s="13" t="str" cm="1">
        <f t="array" aca="1" ref="R43" ca="1">IFERROR(O43/_xlfn.XLOOKUP(1,(INDIRECT("TABCA[CODE_MAG]")=A43)*(INDIRECT("TABCA[MAGASIN]")=B43)*(INDIRECT("TABCA[ANNEE]")=R27)*(INDIRECT("TABCA[MOIS]")=C28),INDIRECT("TABCA["&amp;C30&amp;"]"))-1,"")</f>
        <v/>
      </c>
      <c r="S43" s="14">
        <v>0.1</v>
      </c>
      <c r="T43" s="15">
        <f t="shared" si="18"/>
        <v>2.9899434318038969</v>
      </c>
      <c r="U43" s="22">
        <f t="shared" si="19"/>
        <v>0</v>
      </c>
      <c r="V43" s="14">
        <f t="shared" si="20"/>
        <v>0.50252684775742262</v>
      </c>
      <c r="W43" s="22">
        <f t="shared" si="21"/>
        <v>0</v>
      </c>
      <c r="X43" s="16">
        <f t="shared" si="22"/>
        <v>14.715713387806412</v>
      </c>
      <c r="Y43" s="21">
        <f t="shared" si="23"/>
        <v>0</v>
      </c>
      <c r="Z43" s="17">
        <f t="shared" si="15"/>
        <v>3482.6000000000004</v>
      </c>
      <c r="AA43" s="18">
        <f t="shared" si="16"/>
        <v>2.9899434318038969</v>
      </c>
      <c r="AB43" s="9">
        <f t="shared" si="24"/>
        <v>0.50252684775742262</v>
      </c>
      <c r="AC43" s="11">
        <f t="shared" si="25"/>
        <v>14.72</v>
      </c>
      <c r="AD43" s="8">
        <f t="shared" si="26"/>
        <v>3482.6000000000004</v>
      </c>
      <c r="AE43" s="8">
        <f t="shared" si="27"/>
        <v>1750.1000000000001</v>
      </c>
      <c r="AF43" s="8">
        <f t="shared" si="28"/>
        <v>5232.7000000000007</v>
      </c>
      <c r="AG43" s="19">
        <v>4.9231700651671222</v>
      </c>
    </row>
    <row r="44" spans="1:33" ht="16" x14ac:dyDescent="0.2">
      <c r="A44" s="1">
        <v>15</v>
      </c>
      <c r="B44" s="1" t="s">
        <v>40</v>
      </c>
      <c r="C44" s="7">
        <v>34055.07</v>
      </c>
      <c r="D44" s="7">
        <v>36300</v>
      </c>
      <c r="E44" s="9">
        <v>0.9381561983471074</v>
      </c>
      <c r="F44" s="23">
        <v>46600</v>
      </c>
      <c r="G44" s="9">
        <v>0.3683718753184182</v>
      </c>
      <c r="H44" s="8">
        <v>6544</v>
      </c>
      <c r="I44" s="8">
        <v>2810</v>
      </c>
      <c r="J44" s="8">
        <v>6874</v>
      </c>
      <c r="K44" s="9">
        <v>0.42940097799511001</v>
      </c>
      <c r="L44" s="10">
        <v>2.4462633451957294</v>
      </c>
      <c r="M44" s="11">
        <v>12.119241992882563</v>
      </c>
      <c r="N44" s="11"/>
      <c r="O44" s="12">
        <f>IFERROR(AE44*AC44,"")</f>
        <v>37462.919999999991</v>
      </c>
      <c r="P44" s="13">
        <f t="shared" si="17"/>
        <v>0.10006880032840892</v>
      </c>
      <c r="Q44" s="13" t="str" cm="1">
        <f t="array" aca="1" ref="Q44" ca="1">IFERROR(O44/_xlfn.XLOOKUP(1,(INDIRECT("TABCA[CODE_MAG]")=A44)*(INDIRECT("TABCA[MAGASIN]")=B44)*(INDIRECT("TABCA[ANNEE]")=Q27)*(INDIRECT("TABCA[MOIS]")=C28),INDIRECT("TABCA["&amp;C30&amp;"]"))-1,"")</f>
        <v/>
      </c>
      <c r="R44" s="13" t="str" cm="1">
        <f t="array" aca="1" ref="R44" ca="1">IFERROR(O44/_xlfn.XLOOKUP(1,(INDIRECT("TABCA[CODE_MAG]")=A44)*(INDIRECT("TABCA[MAGASIN]")=B44)*(INDIRECT("TABCA[ANNEE]")=R27)*(INDIRECT("TABCA[MOIS]")=C28),INDIRECT("TABCA["&amp;C30&amp;"]"))-1,"")</f>
        <v/>
      </c>
      <c r="S44" s="14">
        <v>0.1</v>
      </c>
      <c r="T44" s="15">
        <f t="shared" si="18"/>
        <v>2.4462633451957294</v>
      </c>
      <c r="U44" s="22">
        <f t="shared" si="19"/>
        <v>0</v>
      </c>
      <c r="V44" s="14">
        <f t="shared" si="20"/>
        <v>0.42940097799511001</v>
      </c>
      <c r="W44" s="22">
        <f t="shared" si="21"/>
        <v>0</v>
      </c>
      <c r="X44" s="16">
        <f t="shared" si="22"/>
        <v>12.119241992882563</v>
      </c>
      <c r="Y44" s="21">
        <f t="shared" si="23"/>
        <v>0</v>
      </c>
      <c r="Z44" s="17">
        <f t="shared" si="15"/>
        <v>7198.4000000000005</v>
      </c>
      <c r="AA44" s="18">
        <f t="shared" si="16"/>
        <v>2.4462633451957294</v>
      </c>
      <c r="AB44" s="9">
        <f t="shared" si="24"/>
        <v>0.42940097799511001</v>
      </c>
      <c r="AC44" s="11">
        <f t="shared" si="25"/>
        <v>12.119999999999997</v>
      </c>
      <c r="AD44" s="8">
        <f t="shared" si="26"/>
        <v>7198.4000000000005</v>
      </c>
      <c r="AE44" s="8">
        <f t="shared" si="27"/>
        <v>3091</v>
      </c>
      <c r="AF44" s="8">
        <f t="shared" si="28"/>
        <v>7561.4</v>
      </c>
      <c r="AG44" s="19">
        <v>4.9544951993017161</v>
      </c>
    </row>
    <row r="45" spans="1:33" ht="16" x14ac:dyDescent="0.2">
      <c r="A45" s="1">
        <v>17</v>
      </c>
      <c r="B45" s="1" t="s">
        <v>41</v>
      </c>
      <c r="C45" s="7">
        <v>36065.980000000003</v>
      </c>
      <c r="D45" s="7">
        <v>0</v>
      </c>
      <c r="E45" s="9" t="s">
        <v>26</v>
      </c>
      <c r="F45" s="23">
        <v>0</v>
      </c>
      <c r="G45" s="9">
        <v>-1</v>
      </c>
      <c r="H45" s="8">
        <v>7368</v>
      </c>
      <c r="I45" s="8">
        <v>2908</v>
      </c>
      <c r="J45" s="8">
        <v>7245</v>
      </c>
      <c r="K45" s="9">
        <v>0.39467969598262759</v>
      </c>
      <c r="L45" s="10">
        <v>2.4914030261348006</v>
      </c>
      <c r="M45" s="11">
        <v>12.402331499312243</v>
      </c>
      <c r="N45" s="11"/>
      <c r="O45" s="12">
        <f>IFERROR(AE45*AC45,"")</f>
        <v>39665.120000000003</v>
      </c>
      <c r="P45" s="13">
        <f>IFERROR(O45/C45-1,"")</f>
        <v>9.9793212329181147E-2</v>
      </c>
      <c r="Q45" s="13" t="str" cm="1">
        <f t="array" aca="1" ref="Q45" ca="1">IFERROR(O45/_xlfn.XLOOKUP(1,(INDIRECT("TABCA[CODE_MAG]")=A45)*(INDIRECT("TABCA[MAGASIN]")=B45)*(INDIRECT("TABCA[ANNEE]")=Q27)*(INDIRECT("TABCA[MOIS]")=C28),INDIRECT("TABCA["&amp;C30&amp;"]"))-1,"")</f>
        <v/>
      </c>
      <c r="R45" s="13" t="str" cm="1">
        <f t="array" aca="1" ref="R45" ca="1">IFERROR(O45/_xlfn.XLOOKUP(1,(INDIRECT("TABCA[CODE_MAG]")=A45)*(INDIRECT("TABCA[MAGASIN]")=B45)*(INDIRECT("TABCA[ANNEE]")=R27)*(INDIRECT("TABCA[MOIS]")=C28),INDIRECT("TABCA["&amp;C30&amp;"]"))-1,"")</f>
        <v/>
      </c>
      <c r="S45" s="14">
        <v>0.1</v>
      </c>
      <c r="T45" s="15">
        <f>L45</f>
        <v>2.4914030261348006</v>
      </c>
      <c r="U45" s="22">
        <f>IFERROR(T45-L45,"")</f>
        <v>0</v>
      </c>
      <c r="V45" s="14">
        <f>K45</f>
        <v>0.39467969598262759</v>
      </c>
      <c r="W45" s="22">
        <f>(V45-K45)*100</f>
        <v>0</v>
      </c>
      <c r="X45" s="16">
        <f>M45</f>
        <v>12.402331499312243</v>
      </c>
      <c r="Y45" s="21">
        <f>X45-M45</f>
        <v>0</v>
      </c>
      <c r="Z45" s="17">
        <f t="shared" si="15"/>
        <v>8104.8000000000011</v>
      </c>
      <c r="AA45" s="18">
        <f t="shared" si="16"/>
        <v>2.4914030261348006</v>
      </c>
      <c r="AB45" s="9">
        <f>IFERROR(V45,"")</f>
        <v>0.39467969598262759</v>
      </c>
      <c r="AC45" s="11">
        <f>IFERROR(AA45*AG45,"")</f>
        <v>12.399999999999999</v>
      </c>
      <c r="AD45" s="8">
        <f>IFERROR(Z45,"")</f>
        <v>8104.8000000000011</v>
      </c>
      <c r="AE45" s="8">
        <f>IFERROR(AB45*AD45,"")</f>
        <v>3198.8000000000006</v>
      </c>
      <c r="AF45" s="8">
        <f>IFERROR(T45*AE45,"")</f>
        <v>7969.5000000000018</v>
      </c>
      <c r="AG45" s="19">
        <v>4.9771152518978603</v>
      </c>
    </row>
    <row r="49" spans="1:33" x14ac:dyDescent="0.2">
      <c r="C49" s="1" t="s">
        <v>20</v>
      </c>
      <c r="D49" s="1" t="s">
        <v>20</v>
      </c>
      <c r="F49" s="20" t="s">
        <v>21</v>
      </c>
      <c r="G49" s="20"/>
      <c r="H49" s="1" t="s">
        <v>20</v>
      </c>
      <c r="I49" s="1" t="s">
        <v>20</v>
      </c>
      <c r="J49" s="1" t="s">
        <v>20</v>
      </c>
      <c r="K49" s="1" t="s">
        <v>20</v>
      </c>
      <c r="L49" s="1" t="s">
        <v>20</v>
      </c>
      <c r="M49" s="1" t="s">
        <v>20</v>
      </c>
    </row>
    <row r="50" spans="1:33" x14ac:dyDescent="0.2">
      <c r="C50" s="2">
        <v>2022</v>
      </c>
      <c r="Q50" s="1">
        <f>C50-3</f>
        <v>2019</v>
      </c>
      <c r="R50" s="1">
        <f>Q50-1</f>
        <v>2018</v>
      </c>
    </row>
    <row r="51" spans="1:33" x14ac:dyDescent="0.2">
      <c r="C51" s="2">
        <v>5</v>
      </c>
      <c r="Q51" s="1">
        <f>C51</f>
        <v>5</v>
      </c>
      <c r="R51" s="1">
        <f>Q51</f>
        <v>5</v>
      </c>
    </row>
    <row r="52" spans="1:33" x14ac:dyDescent="0.2">
      <c r="C52" s="4">
        <v>44682</v>
      </c>
      <c r="D52" s="4">
        <v>44682</v>
      </c>
      <c r="E52" s="4"/>
      <c r="F52" s="5">
        <v>45047</v>
      </c>
      <c r="G52" s="5"/>
      <c r="H52" s="4">
        <v>44682</v>
      </c>
      <c r="I52" s="4">
        <v>44682</v>
      </c>
      <c r="J52" s="4">
        <v>44682</v>
      </c>
      <c r="K52" s="4">
        <v>44682</v>
      </c>
      <c r="L52" s="4">
        <v>44682</v>
      </c>
      <c r="M52" s="4">
        <v>44682</v>
      </c>
      <c r="O52" s="5">
        <f>EDATE(C52,12)</f>
        <v>45047</v>
      </c>
      <c r="AG52" s="3" t="s">
        <v>7</v>
      </c>
    </row>
    <row r="53" spans="1:33" ht="16" x14ac:dyDescent="0.2">
      <c r="A53" s="1" t="s">
        <v>0</v>
      </c>
      <c r="B53" s="1" t="s">
        <v>1</v>
      </c>
      <c r="C53" s="1" t="s">
        <v>2</v>
      </c>
      <c r="D53" s="1" t="s">
        <v>3</v>
      </c>
      <c r="E53" s="1" t="s">
        <v>22</v>
      </c>
      <c r="F53" s="20" t="s">
        <v>3</v>
      </c>
      <c r="G53" s="20" t="s">
        <v>23</v>
      </c>
      <c r="H53" s="1" t="s">
        <v>4</v>
      </c>
      <c r="I53" s="1" t="s">
        <v>5</v>
      </c>
      <c r="J53" s="1" t="s">
        <v>6</v>
      </c>
      <c r="K53" s="1" t="s">
        <v>8</v>
      </c>
      <c r="L53" s="1" t="s">
        <v>9</v>
      </c>
      <c r="M53" s="1" t="s">
        <v>10</v>
      </c>
      <c r="O53" s="6" t="s">
        <v>3</v>
      </c>
      <c r="P53" s="1" t="str">
        <f>"DELTA VS "&amp;C50</f>
        <v>DELTA VS 2022</v>
      </c>
      <c r="Q53" s="1" t="str">
        <f>"DELTA VS "&amp;Q50</f>
        <v>DELTA VS 2019</v>
      </c>
      <c r="R53" s="1" t="str">
        <f>"DELTA VS "&amp;R50</f>
        <v>DELTA VS 2018</v>
      </c>
      <c r="S53" s="1" t="str">
        <f>"DELTA TRAFIC % VS "&amp;C50</f>
        <v>DELTA TRAFIC % VS 2022</v>
      </c>
      <c r="T53" s="1" t="s">
        <v>11</v>
      </c>
      <c r="U53" s="1" t="s">
        <v>24</v>
      </c>
      <c r="V53" s="1" t="s">
        <v>12</v>
      </c>
      <c r="W53" s="1" t="s">
        <v>24</v>
      </c>
      <c r="X53" s="1" t="s">
        <v>13</v>
      </c>
      <c r="Y53" s="1" t="s">
        <v>24</v>
      </c>
      <c r="Z53" s="1" t="s">
        <v>14</v>
      </c>
      <c r="AA53" s="1" t="s">
        <v>15</v>
      </c>
      <c r="AB53" s="1" t="s">
        <v>16</v>
      </c>
      <c r="AC53" s="1" t="s">
        <v>17</v>
      </c>
      <c r="AD53" s="1" t="s">
        <v>4</v>
      </c>
      <c r="AE53" s="1" t="s">
        <v>5</v>
      </c>
      <c r="AF53" s="1" t="s">
        <v>18</v>
      </c>
      <c r="AG53" s="1" t="s">
        <v>19</v>
      </c>
    </row>
    <row r="54" spans="1:33" ht="16" x14ac:dyDescent="0.2">
      <c r="A54" s="1">
        <v>28</v>
      </c>
      <c r="B54" s="1" t="s">
        <v>27</v>
      </c>
      <c r="C54" s="7">
        <v>21972.58</v>
      </c>
      <c r="D54" s="7">
        <v>23500</v>
      </c>
      <c r="E54" s="9">
        <v>0.93500340425531925</v>
      </c>
      <c r="F54" s="23">
        <v>24500</v>
      </c>
      <c r="G54" s="9">
        <v>0.11502609161054367</v>
      </c>
      <c r="H54" s="8">
        <v>3388</v>
      </c>
      <c r="I54" s="8">
        <v>1467</v>
      </c>
      <c r="J54" s="8">
        <v>4150</v>
      </c>
      <c r="K54" s="9">
        <v>0.43299881936245571</v>
      </c>
      <c r="L54" s="10">
        <v>2.8289025221540558</v>
      </c>
      <c r="M54" s="11">
        <v>14.977900477164281</v>
      </c>
      <c r="N54" s="11"/>
      <c r="O54" s="12">
        <f>IFERROR(AE54*AC54,"")</f>
        <v>24173.225999999999</v>
      </c>
      <c r="P54" s="13">
        <f>IFERROR(O54/C54-1,"")</f>
        <v>0.10015419217952548</v>
      </c>
      <c r="Q54" s="13" t="str" cm="1">
        <f t="array" aca="1" ref="Q54" ca="1">IFERROR(O54/_xlfn.XLOOKUP(1,(INDIRECT("TABCA[CODE_MAG]")=A54)*(INDIRECT("TABCA[MAGASIN]")=B54)*(INDIRECT("TABCA[ANNEE]")=Q50)*(INDIRECT("TABCA[MOIS]")=C51),INDIRECT("TABCA["&amp;C53&amp;"]"))-1,"")</f>
        <v/>
      </c>
      <c r="R54" s="13" t="str" cm="1">
        <f t="array" aca="1" ref="R54" ca="1">IFERROR(O54/_xlfn.XLOOKUP(1,(INDIRECT("TABCA[CODE_MAG]")=A54)*(INDIRECT("TABCA[MAGASIN]")=B54)*(INDIRECT("TABCA[ANNEE]")=R50)*(INDIRECT("TABCA[MOIS]")=C51),INDIRECT("TABCA["&amp;C53&amp;"]"))-1,"")</f>
        <v/>
      </c>
      <c r="S54" s="14">
        <v>0.1</v>
      </c>
      <c r="T54" s="15">
        <f>L54</f>
        <v>2.8289025221540558</v>
      </c>
      <c r="U54" s="22">
        <f>IFERROR(T54-L54,"")</f>
        <v>0</v>
      </c>
      <c r="V54" s="14">
        <f>K54</f>
        <v>0.43299881936245571</v>
      </c>
      <c r="W54" s="22">
        <f>(V54-K54)*100</f>
        <v>0</v>
      </c>
      <c r="X54" s="16">
        <f t="shared" ref="X54:X68" si="30">M54</f>
        <v>14.977900477164281</v>
      </c>
      <c r="Y54" s="21">
        <f>X54-M54</f>
        <v>0</v>
      </c>
      <c r="Z54" s="17">
        <f t="shared" ref="Z54:Z68" si="31">H54*(1+S54)</f>
        <v>3726.8</v>
      </c>
      <c r="AA54" s="18">
        <f t="shared" ref="AA54:AA68" si="32">IFERROR(T54,"")</f>
        <v>2.8289025221540558</v>
      </c>
      <c r="AB54" s="9">
        <f>IFERROR(V54,"")</f>
        <v>0.43299881936245571</v>
      </c>
      <c r="AC54" s="11">
        <f>IFERROR(AA54*AG54,"")</f>
        <v>14.979999999999999</v>
      </c>
      <c r="AD54" s="8">
        <f>IFERROR(Z54,"")</f>
        <v>3726.8</v>
      </c>
      <c r="AE54" s="8">
        <f>IFERROR(AB54*AD54,"")</f>
        <v>1613.7</v>
      </c>
      <c r="AF54" s="8">
        <f>IFERROR(T54*AE54,"")</f>
        <v>4565</v>
      </c>
      <c r="AG54" s="19">
        <v>5.2953397590361444</v>
      </c>
    </row>
    <row r="55" spans="1:33" ht="16" x14ac:dyDescent="0.2">
      <c r="A55" s="1">
        <v>51</v>
      </c>
      <c r="B55" s="1" t="s">
        <v>28</v>
      </c>
      <c r="C55" s="7">
        <v>11810.43</v>
      </c>
      <c r="D55" s="7">
        <v>0</v>
      </c>
      <c r="E55" s="9" t="s">
        <v>26</v>
      </c>
      <c r="F55" s="23">
        <v>23000</v>
      </c>
      <c r="G55" s="9">
        <v>0.94743121122600948</v>
      </c>
      <c r="H55" s="8">
        <v>1867</v>
      </c>
      <c r="I55" s="8">
        <v>971</v>
      </c>
      <c r="J55" s="8">
        <v>2060</v>
      </c>
      <c r="K55" s="9">
        <v>0.5200856989823246</v>
      </c>
      <c r="L55" s="10">
        <v>2.121524201853759</v>
      </c>
      <c r="M55" s="11">
        <v>12.163161688980432</v>
      </c>
      <c r="N55" s="11"/>
      <c r="O55" s="12">
        <f>IFERROR(AE55*AC55,"")</f>
        <v>12988.096000000005</v>
      </c>
      <c r="P55" s="13">
        <f t="shared" ref="P55:P68" si="33">IFERROR(O55/C55-1,"")</f>
        <v>9.9714066295639059E-2</v>
      </c>
      <c r="Q55" s="13" t="str" cm="1">
        <f t="array" aca="1" ref="Q55" ca="1">IFERROR(O55/_xlfn.XLOOKUP(1,(INDIRECT("TABCA[CODE_MAG]")=A55)*(INDIRECT("TABCA[MAGASIN]")=B55)*(INDIRECT("TABCA[ANNEE]")=Q50)*(INDIRECT("TABCA[MOIS]")=C51),INDIRECT("TABCA["&amp;C53&amp;"]"))-1,"")</f>
        <v/>
      </c>
      <c r="R55" s="13" t="str" cm="1">
        <f t="array" aca="1" ref="R55" ca="1">IFERROR(O55/_xlfn.XLOOKUP(1,(INDIRECT("TABCA[CODE_MAG]")=A55)*(INDIRECT("TABCA[MAGASIN]")=B55)*(INDIRECT("TABCA[ANNEE]")=R50)*(INDIRECT("TABCA[MOIS]")=C51),INDIRECT("TABCA["&amp;C53&amp;"]"))-1,"")</f>
        <v/>
      </c>
      <c r="S55" s="14">
        <v>0.1</v>
      </c>
      <c r="T55" s="15">
        <f t="shared" ref="T55:T68" si="34">L55</f>
        <v>2.121524201853759</v>
      </c>
      <c r="U55" s="22">
        <f t="shared" ref="U55:U68" si="35">IFERROR(T55-L55,"")</f>
        <v>0</v>
      </c>
      <c r="V55" s="14">
        <f t="shared" ref="V55:V68" si="36">K55</f>
        <v>0.5200856989823246</v>
      </c>
      <c r="W55" s="22">
        <f t="shared" ref="W55:W68" si="37">(V55-K55)*100</f>
        <v>0</v>
      </c>
      <c r="X55" s="16">
        <f t="shared" si="30"/>
        <v>12.163161688980432</v>
      </c>
      <c r="Y55" s="21">
        <f t="shared" ref="Y55:Y68" si="38">X55-M55</f>
        <v>0</v>
      </c>
      <c r="Z55" s="17">
        <f t="shared" si="31"/>
        <v>2053.7000000000003</v>
      </c>
      <c r="AA55" s="18">
        <f t="shared" si="32"/>
        <v>2.121524201853759</v>
      </c>
      <c r="AB55" s="9">
        <f t="shared" ref="AB55:AB68" si="39">IFERROR(V55,"")</f>
        <v>0.5200856989823246</v>
      </c>
      <c r="AC55" s="11">
        <f t="shared" ref="AC55:AC68" si="40">IFERROR(AA55*AG55,"")</f>
        <v>12.160000000000004</v>
      </c>
      <c r="AD55" s="8">
        <f t="shared" ref="AD55:AD68" si="41">IFERROR(Z55,"")</f>
        <v>2053.7000000000003</v>
      </c>
      <c r="AE55" s="8">
        <f t="shared" ref="AE55:AE68" si="42">IFERROR(AB55*AD55,"")</f>
        <v>1068.1000000000001</v>
      </c>
      <c r="AF55" s="8">
        <f t="shared" ref="AF55:AF68" si="43">IFERROR(T55*AE55,"")</f>
        <v>2266.0000000000005</v>
      </c>
      <c r="AG55" s="19">
        <v>5.7317281553398072</v>
      </c>
    </row>
    <row r="56" spans="1:33" ht="16" x14ac:dyDescent="0.2">
      <c r="A56" s="1">
        <v>21</v>
      </c>
      <c r="B56" s="1" t="s">
        <v>29</v>
      </c>
      <c r="C56" s="7">
        <v>29681.03</v>
      </c>
      <c r="D56" s="7">
        <v>33500</v>
      </c>
      <c r="E56" s="9">
        <v>0.88600089552238803</v>
      </c>
      <c r="F56" s="23">
        <v>31200</v>
      </c>
      <c r="G56" s="9">
        <v>5.1176458498913391E-2</v>
      </c>
      <c r="H56" s="8">
        <v>5330</v>
      </c>
      <c r="I56" s="8">
        <v>2249</v>
      </c>
      <c r="J56" s="8">
        <v>5871</v>
      </c>
      <c r="K56" s="9">
        <v>0.42195121951219511</v>
      </c>
      <c r="L56" s="10">
        <v>2.6104935526900843</v>
      </c>
      <c r="M56" s="11">
        <v>13.197434415295687</v>
      </c>
      <c r="N56" s="11"/>
      <c r="O56" s="12">
        <f t="shared" ref="O56:O66" si="44">IFERROR(AE56*AC56,"")</f>
        <v>32655.48</v>
      </c>
      <c r="P56" s="13">
        <f t="shared" si="33"/>
        <v>0.1002138402878876</v>
      </c>
      <c r="Q56" s="13" t="str" cm="1">
        <f t="array" aca="1" ref="Q56" ca="1">IFERROR(O56/_xlfn.XLOOKUP(1,(INDIRECT("TABCA[CODE_MAG]")=A56)*(INDIRECT("TABCA[MAGASIN]")=B56)*(INDIRECT("TABCA[ANNEE]")=Q50)*(INDIRECT("TABCA[MOIS]")=C51),INDIRECT("TABCA["&amp;C53&amp;"]"))-1,"")</f>
        <v/>
      </c>
      <c r="R56" s="13" t="str" cm="1">
        <f t="array" aca="1" ref="R56" ca="1">IFERROR(O56/_xlfn.XLOOKUP(1,(INDIRECT("TABCA[CODE_MAG]")=A56)*(INDIRECT("TABCA[MAGASIN]")=B56)*(INDIRECT("TABCA[ANNEE]")=R50)*(INDIRECT("TABCA[MOIS]")=C51),INDIRECT("TABCA["&amp;C53&amp;"]"))-1,"")</f>
        <v/>
      </c>
      <c r="S56" s="14">
        <v>0.1</v>
      </c>
      <c r="T56" s="15">
        <f t="shared" si="34"/>
        <v>2.6104935526900843</v>
      </c>
      <c r="U56" s="22">
        <f t="shared" si="35"/>
        <v>0</v>
      </c>
      <c r="V56" s="14">
        <f t="shared" si="36"/>
        <v>0.42195121951219511</v>
      </c>
      <c r="W56" s="22">
        <f t="shared" si="37"/>
        <v>0</v>
      </c>
      <c r="X56" s="16">
        <f t="shared" si="30"/>
        <v>13.197434415295687</v>
      </c>
      <c r="Y56" s="21">
        <f t="shared" si="38"/>
        <v>0</v>
      </c>
      <c r="Z56" s="17">
        <f t="shared" si="31"/>
        <v>5863.0000000000009</v>
      </c>
      <c r="AA56" s="18">
        <f t="shared" si="32"/>
        <v>2.6104935526900843</v>
      </c>
      <c r="AB56" s="9">
        <f t="shared" si="39"/>
        <v>0.42195121951219511</v>
      </c>
      <c r="AC56" s="11">
        <f t="shared" si="40"/>
        <v>13.2</v>
      </c>
      <c r="AD56" s="8">
        <f t="shared" si="41"/>
        <v>5863.0000000000009</v>
      </c>
      <c r="AE56" s="8">
        <f t="shared" si="42"/>
        <v>2473.9</v>
      </c>
      <c r="AF56" s="8">
        <f t="shared" si="43"/>
        <v>6458.0999999999995</v>
      </c>
      <c r="AG56" s="19">
        <v>5.0565150740929994</v>
      </c>
    </row>
    <row r="57" spans="1:33" ht="16" x14ac:dyDescent="0.2">
      <c r="A57" s="1">
        <v>25</v>
      </c>
      <c r="B57" s="1" t="s">
        <v>30</v>
      </c>
      <c r="C57" s="7">
        <v>20183.830000000002</v>
      </c>
      <c r="D57" s="7">
        <v>25000</v>
      </c>
      <c r="E57" s="9">
        <v>0.8073532000000001</v>
      </c>
      <c r="F57" s="23">
        <v>22800</v>
      </c>
      <c r="G57" s="9">
        <v>0.12961712420288896</v>
      </c>
      <c r="H57" s="8">
        <v>2841</v>
      </c>
      <c r="I57" s="8">
        <v>1432</v>
      </c>
      <c r="J57" s="8">
        <v>4055</v>
      </c>
      <c r="K57" s="9">
        <v>0.50404787046814503</v>
      </c>
      <c r="L57" s="10">
        <v>2.8317039106145252</v>
      </c>
      <c r="M57" s="11">
        <v>14.094853351955308</v>
      </c>
      <c r="N57" s="11"/>
      <c r="O57" s="12">
        <f t="shared" si="44"/>
        <v>22194.568000000003</v>
      </c>
      <c r="P57" s="13">
        <f t="shared" si="33"/>
        <v>9.962123145111712E-2</v>
      </c>
      <c r="Q57" s="13" t="str" cm="1">
        <f t="array" aca="1" ref="Q57" ca="1">IFERROR(O57/_xlfn.XLOOKUP(1,(INDIRECT("TABCA[CODE_MAG]")=A57)*(INDIRECT("TABCA[MAGASIN]")=B57)*(INDIRECT("TABCA[ANNEE]")=Q50)*(INDIRECT("TABCA[MOIS]")=C51),INDIRECT("TABCA["&amp;C53&amp;"]"))-1,"")</f>
        <v/>
      </c>
      <c r="R57" s="13" t="str" cm="1">
        <f t="array" aca="1" ref="R57" ca="1">IFERROR(O57/_xlfn.XLOOKUP(1,(INDIRECT("TABCA[CODE_MAG]")=A57)*(INDIRECT("TABCA[MAGASIN]")=B57)*(INDIRECT("TABCA[ANNEE]")=R50)*(INDIRECT("TABCA[MOIS]")=C51),INDIRECT("TABCA["&amp;C53&amp;"]"))-1,"")</f>
        <v/>
      </c>
      <c r="S57" s="14">
        <v>0.1</v>
      </c>
      <c r="T57" s="15">
        <f t="shared" si="34"/>
        <v>2.8317039106145252</v>
      </c>
      <c r="U57" s="22">
        <f t="shared" si="35"/>
        <v>0</v>
      </c>
      <c r="V57" s="14">
        <f t="shared" si="36"/>
        <v>0.50404787046814503</v>
      </c>
      <c r="W57" s="22">
        <f t="shared" si="37"/>
        <v>0</v>
      </c>
      <c r="X57" s="16">
        <f t="shared" si="30"/>
        <v>14.094853351955308</v>
      </c>
      <c r="Y57" s="21">
        <f t="shared" si="38"/>
        <v>0</v>
      </c>
      <c r="Z57" s="17">
        <f t="shared" si="31"/>
        <v>3125.1000000000004</v>
      </c>
      <c r="AA57" s="18">
        <f t="shared" si="32"/>
        <v>2.8317039106145252</v>
      </c>
      <c r="AB57" s="9">
        <f t="shared" si="39"/>
        <v>0.50404787046814503</v>
      </c>
      <c r="AC57" s="11">
        <f t="shared" si="40"/>
        <v>14.09</v>
      </c>
      <c r="AD57" s="8">
        <f t="shared" si="41"/>
        <v>3125.1000000000004</v>
      </c>
      <c r="AE57" s="8">
        <f t="shared" si="42"/>
        <v>1575.2000000000003</v>
      </c>
      <c r="AF57" s="8">
        <f t="shared" si="43"/>
        <v>4460.5000000000009</v>
      </c>
      <c r="AG57" s="19">
        <v>4.9758027127003697</v>
      </c>
    </row>
    <row r="58" spans="1:33" ht="16" x14ac:dyDescent="0.2">
      <c r="A58" s="1">
        <v>37</v>
      </c>
      <c r="B58" s="1" t="s">
        <v>31</v>
      </c>
      <c r="C58" s="7">
        <v>16654.82</v>
      </c>
      <c r="D58" s="7">
        <v>0</v>
      </c>
      <c r="E58" s="9" t="s">
        <v>26</v>
      </c>
      <c r="F58" s="23">
        <v>24000</v>
      </c>
      <c r="G58" s="9">
        <v>0.44102428005826555</v>
      </c>
      <c r="H58" s="8">
        <v>3298</v>
      </c>
      <c r="I58" s="8">
        <v>1348</v>
      </c>
      <c r="J58" s="8">
        <v>3260</v>
      </c>
      <c r="K58" s="9">
        <v>0.40873256519102485</v>
      </c>
      <c r="L58" s="10">
        <v>2.4183976261127595</v>
      </c>
      <c r="M58" s="11">
        <v>12.355207715133531</v>
      </c>
      <c r="N58" s="11"/>
      <c r="O58" s="12">
        <f t="shared" si="44"/>
        <v>18327.407999999996</v>
      </c>
      <c r="P58" s="13">
        <f t="shared" si="33"/>
        <v>0.10042666327225369</v>
      </c>
      <c r="Q58" s="13" t="str" cm="1">
        <f t="array" aca="1" ref="Q58" ca="1">IFERROR(O58/_xlfn.XLOOKUP(1,(INDIRECT("TABCA[CODE_MAG]")=A58)*(INDIRECT("TABCA[MAGASIN]")=B58)*(INDIRECT("TABCA[ANNEE]")=Q50)*(INDIRECT("TABCA[MOIS]")=C51),INDIRECT("TABCA["&amp;C53&amp;"]"))-1,"")</f>
        <v/>
      </c>
      <c r="R58" s="13" t="str" cm="1">
        <f t="array" aca="1" ref="R58" ca="1">IFERROR(O58/_xlfn.XLOOKUP(1,(INDIRECT("TABCA[CODE_MAG]")=A58)*(INDIRECT("TABCA[MAGASIN]")=B58)*(INDIRECT("TABCA[ANNEE]")=R50)*(INDIRECT("TABCA[MOIS]")=C51),INDIRECT("TABCA["&amp;C53&amp;"]"))-1,"")</f>
        <v/>
      </c>
      <c r="S58" s="14">
        <v>0.1</v>
      </c>
      <c r="T58" s="15">
        <f t="shared" si="34"/>
        <v>2.4183976261127595</v>
      </c>
      <c r="U58" s="22">
        <f t="shared" si="35"/>
        <v>0</v>
      </c>
      <c r="V58" s="14">
        <f t="shared" si="36"/>
        <v>0.40873256519102485</v>
      </c>
      <c r="W58" s="22">
        <f t="shared" si="37"/>
        <v>0</v>
      </c>
      <c r="X58" s="16">
        <f t="shared" si="30"/>
        <v>12.355207715133531</v>
      </c>
      <c r="Y58" s="21">
        <f t="shared" si="38"/>
        <v>0</v>
      </c>
      <c r="Z58" s="17">
        <f t="shared" si="31"/>
        <v>3627.8</v>
      </c>
      <c r="AA58" s="18">
        <f t="shared" si="32"/>
        <v>2.4183976261127595</v>
      </c>
      <c r="AB58" s="9">
        <f t="shared" si="39"/>
        <v>0.40873256519102485</v>
      </c>
      <c r="AC58" s="11">
        <f t="shared" si="40"/>
        <v>12.359999999999998</v>
      </c>
      <c r="AD58" s="8">
        <f t="shared" si="41"/>
        <v>3627.8</v>
      </c>
      <c r="AE58" s="8">
        <f t="shared" si="42"/>
        <v>1482.8</v>
      </c>
      <c r="AF58" s="8">
        <f t="shared" si="43"/>
        <v>3585.9999999999995</v>
      </c>
      <c r="AG58" s="19">
        <v>5.1108220858895699</v>
      </c>
    </row>
    <row r="59" spans="1:33" ht="16" x14ac:dyDescent="0.2">
      <c r="A59" s="1">
        <v>26</v>
      </c>
      <c r="B59" s="1" t="s">
        <v>32</v>
      </c>
      <c r="C59" s="7">
        <v>29419.97</v>
      </c>
      <c r="D59" s="7">
        <v>28400</v>
      </c>
      <c r="E59" s="9">
        <v>1.0359144366197184</v>
      </c>
      <c r="F59" s="23">
        <v>30500</v>
      </c>
      <c r="G59" s="9">
        <v>3.6710778427034407E-2</v>
      </c>
      <c r="H59" s="8">
        <v>5575</v>
      </c>
      <c r="I59" s="8">
        <v>2192</v>
      </c>
      <c r="J59" s="8">
        <v>5845</v>
      </c>
      <c r="K59" s="9">
        <v>0.39318385650224214</v>
      </c>
      <c r="L59" s="10">
        <v>2.6665145985401462</v>
      </c>
      <c r="M59" s="11">
        <v>13.421519160583943</v>
      </c>
      <c r="N59" s="11"/>
      <c r="O59" s="12">
        <f t="shared" si="44"/>
        <v>32358.304000000004</v>
      </c>
      <c r="P59" s="13">
        <f t="shared" si="33"/>
        <v>9.987549273503693E-2</v>
      </c>
      <c r="Q59" s="13" t="str" cm="1">
        <f t="array" aca="1" ref="Q59" ca="1">IFERROR(O59/_xlfn.XLOOKUP(1,(INDIRECT("TABCA[CODE_MAG]")=A59)*(INDIRECT("TABCA[MAGASIN]")=B59)*(INDIRECT("TABCA[ANNEE]")=Q50)*(INDIRECT("TABCA[MOIS]")=C51),INDIRECT("TABCA["&amp;C53&amp;"]"))-1,"")</f>
        <v/>
      </c>
      <c r="R59" s="13" t="str" cm="1">
        <f t="array" aca="1" ref="R59" ca="1">IFERROR(O59/_xlfn.XLOOKUP(1,(INDIRECT("TABCA[CODE_MAG]")=A59)*(INDIRECT("TABCA[MAGASIN]")=B59)*(INDIRECT("TABCA[ANNEE]")=R50)*(INDIRECT("TABCA[MOIS]")=C51),INDIRECT("TABCA["&amp;C53&amp;"]"))-1,"")</f>
        <v/>
      </c>
      <c r="S59" s="14">
        <v>0.1</v>
      </c>
      <c r="T59" s="15">
        <f t="shared" si="34"/>
        <v>2.6665145985401462</v>
      </c>
      <c r="U59" s="22">
        <f t="shared" si="35"/>
        <v>0</v>
      </c>
      <c r="V59" s="14">
        <f t="shared" si="36"/>
        <v>0.39318385650224214</v>
      </c>
      <c r="W59" s="22">
        <f t="shared" si="37"/>
        <v>0</v>
      </c>
      <c r="X59" s="16">
        <f t="shared" si="30"/>
        <v>13.421519160583943</v>
      </c>
      <c r="Y59" s="21">
        <f t="shared" si="38"/>
        <v>0</v>
      </c>
      <c r="Z59" s="17">
        <f t="shared" si="31"/>
        <v>6132.5000000000009</v>
      </c>
      <c r="AA59" s="18">
        <f t="shared" si="32"/>
        <v>2.6665145985401462</v>
      </c>
      <c r="AB59" s="9">
        <f t="shared" si="39"/>
        <v>0.39318385650224214</v>
      </c>
      <c r="AC59" s="11">
        <f t="shared" si="40"/>
        <v>13.42</v>
      </c>
      <c r="AD59" s="8">
        <f t="shared" si="41"/>
        <v>6132.5000000000009</v>
      </c>
      <c r="AE59" s="8">
        <f t="shared" si="42"/>
        <v>2411.2000000000003</v>
      </c>
      <c r="AF59" s="8">
        <f t="shared" si="43"/>
        <v>6429.5000000000009</v>
      </c>
      <c r="AG59" s="19">
        <v>5.0327869974337034</v>
      </c>
    </row>
    <row r="60" spans="1:33" ht="16" x14ac:dyDescent="0.2">
      <c r="A60" s="1">
        <v>5</v>
      </c>
      <c r="B60" s="1" t="s">
        <v>33</v>
      </c>
      <c r="C60" s="7">
        <v>14580.94</v>
      </c>
      <c r="D60" s="7">
        <v>18000</v>
      </c>
      <c r="E60" s="9">
        <v>0.81005222222222228</v>
      </c>
      <c r="F60" s="23">
        <v>34500</v>
      </c>
      <c r="G60" s="9">
        <v>1.3661025969519112</v>
      </c>
      <c r="H60" s="8">
        <v>2192</v>
      </c>
      <c r="I60" s="8">
        <v>864</v>
      </c>
      <c r="J60" s="8">
        <v>2644</v>
      </c>
      <c r="K60" s="9">
        <v>0.39416058394160586</v>
      </c>
      <c r="L60" s="10">
        <v>3.0601851851851851</v>
      </c>
      <c r="M60" s="11">
        <v>16.876087962962963</v>
      </c>
      <c r="N60" s="11"/>
      <c r="O60" s="12">
        <f t="shared" si="44"/>
        <v>16042.752000000002</v>
      </c>
      <c r="P60" s="13">
        <f t="shared" si="33"/>
        <v>0.1002549904189991</v>
      </c>
      <c r="Q60" s="13" t="str" cm="1">
        <f t="array" aca="1" ref="Q60" ca="1">IFERROR(O60/_xlfn.XLOOKUP(1,(INDIRECT("TABCA[CODE_MAG]")=A60)*(INDIRECT("TABCA[MAGASIN]")=B60)*(INDIRECT("TABCA[ANNEE]")=Q50)*(INDIRECT("TABCA[MOIS]")=C51),INDIRECT("TABCA["&amp;C53&amp;"]"))-1,"")</f>
        <v/>
      </c>
      <c r="R60" s="13" t="str" cm="1">
        <f t="array" aca="1" ref="R60" ca="1">IFERROR(O60/_xlfn.XLOOKUP(1,(INDIRECT("TABCA[CODE_MAG]")=A60)*(INDIRECT("TABCA[MAGASIN]")=B60)*(INDIRECT("TABCA[ANNEE]")=R50)*(INDIRECT("TABCA[MOIS]")=C51),INDIRECT("TABCA["&amp;C53&amp;"]"))-1,"")</f>
        <v/>
      </c>
      <c r="S60" s="14">
        <v>0.1</v>
      </c>
      <c r="T60" s="15">
        <f t="shared" si="34"/>
        <v>3.0601851851851851</v>
      </c>
      <c r="U60" s="22">
        <f t="shared" si="35"/>
        <v>0</v>
      </c>
      <c r="V60" s="14">
        <f t="shared" si="36"/>
        <v>0.39416058394160586</v>
      </c>
      <c r="W60" s="22">
        <f t="shared" si="37"/>
        <v>0</v>
      </c>
      <c r="X60" s="16">
        <f t="shared" si="30"/>
        <v>16.876087962962963</v>
      </c>
      <c r="Y60" s="21">
        <f t="shared" si="38"/>
        <v>0</v>
      </c>
      <c r="Z60" s="17">
        <f t="shared" si="31"/>
        <v>2411.2000000000003</v>
      </c>
      <c r="AA60" s="18">
        <f t="shared" si="32"/>
        <v>3.0601851851851851</v>
      </c>
      <c r="AB60" s="9">
        <f t="shared" si="39"/>
        <v>0.39416058394160586</v>
      </c>
      <c r="AC60" s="11">
        <f t="shared" si="40"/>
        <v>16.88</v>
      </c>
      <c r="AD60" s="8">
        <f t="shared" si="41"/>
        <v>2411.2000000000003</v>
      </c>
      <c r="AE60" s="8">
        <f t="shared" si="42"/>
        <v>950.4000000000002</v>
      </c>
      <c r="AF60" s="8">
        <f t="shared" si="43"/>
        <v>2908.4000000000005</v>
      </c>
      <c r="AG60" s="19">
        <v>5.5160060514372162</v>
      </c>
    </row>
    <row r="61" spans="1:33" ht="16" x14ac:dyDescent="0.2">
      <c r="A61" s="1">
        <v>6</v>
      </c>
      <c r="B61" s="1" t="s">
        <v>34</v>
      </c>
      <c r="C61" s="7">
        <v>55678.73</v>
      </c>
      <c r="D61" s="7">
        <v>55000</v>
      </c>
      <c r="E61" s="9">
        <v>1.0123405454545455</v>
      </c>
      <c r="F61" s="23">
        <v>61500</v>
      </c>
      <c r="G61" s="9">
        <v>0.10455105567242629</v>
      </c>
      <c r="H61" s="8">
        <v>9968</v>
      </c>
      <c r="I61" s="8">
        <v>4382</v>
      </c>
      <c r="J61" s="8">
        <v>11810</v>
      </c>
      <c r="K61" s="9">
        <v>0.4396067415730337</v>
      </c>
      <c r="L61" s="10">
        <v>2.695116385212232</v>
      </c>
      <c r="M61" s="11">
        <v>12.706236878137837</v>
      </c>
      <c r="N61" s="11"/>
      <c r="O61" s="12">
        <f t="shared" si="44"/>
        <v>61264.74200000002</v>
      </c>
      <c r="P61" s="13">
        <f t="shared" si="33"/>
        <v>0.10032577970079437</v>
      </c>
      <c r="Q61" s="13" t="str" cm="1">
        <f t="array" aca="1" ref="Q61" ca="1">IFERROR(O61/_xlfn.XLOOKUP(1,(INDIRECT("TABCA[CODE_MAG]")=A61)*(INDIRECT("TABCA[MAGASIN]")=B61)*(INDIRECT("TABCA[ANNEE]")=Q50)*(INDIRECT("TABCA[MOIS]")=C51),INDIRECT("TABCA["&amp;C53&amp;"]"))-1,"")</f>
        <v/>
      </c>
      <c r="R61" s="13" t="str" cm="1">
        <f t="array" aca="1" ref="R61" ca="1">IFERROR(O61/_xlfn.XLOOKUP(1,(INDIRECT("TABCA[CODE_MAG]")=A61)*(INDIRECT("TABCA[MAGASIN]")=B61)*(INDIRECT("TABCA[ANNEE]")=R50)*(INDIRECT("TABCA[MOIS]")=C51),INDIRECT("TABCA["&amp;C53&amp;"]"))-1,"")</f>
        <v/>
      </c>
      <c r="S61" s="14">
        <v>0.1</v>
      </c>
      <c r="T61" s="15">
        <f t="shared" si="34"/>
        <v>2.695116385212232</v>
      </c>
      <c r="U61" s="22">
        <f t="shared" si="35"/>
        <v>0</v>
      </c>
      <c r="V61" s="14">
        <f t="shared" si="36"/>
        <v>0.4396067415730337</v>
      </c>
      <c r="W61" s="22">
        <f t="shared" si="37"/>
        <v>0</v>
      </c>
      <c r="X61" s="16">
        <f t="shared" si="30"/>
        <v>12.706236878137837</v>
      </c>
      <c r="Y61" s="21">
        <f t="shared" si="38"/>
        <v>0</v>
      </c>
      <c r="Z61" s="17">
        <f t="shared" si="31"/>
        <v>10964.800000000001</v>
      </c>
      <c r="AA61" s="18">
        <f t="shared" si="32"/>
        <v>2.695116385212232</v>
      </c>
      <c r="AB61" s="9">
        <f t="shared" si="39"/>
        <v>0.4396067415730337</v>
      </c>
      <c r="AC61" s="11">
        <f t="shared" si="40"/>
        <v>12.710000000000003</v>
      </c>
      <c r="AD61" s="8">
        <f t="shared" si="41"/>
        <v>10964.800000000001</v>
      </c>
      <c r="AE61" s="8">
        <f t="shared" si="42"/>
        <v>4820.2000000000007</v>
      </c>
      <c r="AF61" s="8">
        <f t="shared" si="43"/>
        <v>12991.000000000002</v>
      </c>
      <c r="AG61" s="19">
        <v>4.7159373412362413</v>
      </c>
    </row>
    <row r="62" spans="1:33" ht="16" x14ac:dyDescent="0.2">
      <c r="A62" s="1">
        <v>1</v>
      </c>
      <c r="B62" s="1" t="s">
        <v>35</v>
      </c>
      <c r="C62" s="7">
        <v>57234.28</v>
      </c>
      <c r="D62" s="7">
        <v>62000</v>
      </c>
      <c r="E62" s="9">
        <v>0.92313354838709671</v>
      </c>
      <c r="F62" s="23">
        <v>65700</v>
      </c>
      <c r="G62" s="9">
        <v>0.14791345326611949</v>
      </c>
      <c r="H62" s="8">
        <v>9384</v>
      </c>
      <c r="I62" s="8">
        <v>4682</v>
      </c>
      <c r="J62" s="8">
        <v>11809</v>
      </c>
      <c r="K62" s="9">
        <v>0.49893435635123612</v>
      </c>
      <c r="L62" s="10">
        <v>2.5222127296027339</v>
      </c>
      <c r="M62" s="11">
        <v>12.224322938914993</v>
      </c>
      <c r="N62" s="11"/>
      <c r="O62" s="12">
        <f t="shared" si="44"/>
        <v>62935.444000000025</v>
      </c>
      <c r="P62" s="13">
        <f t="shared" si="33"/>
        <v>9.9611002357328893E-2</v>
      </c>
      <c r="Q62" s="13" t="str" cm="1">
        <f t="array" aca="1" ref="Q62" ca="1">IFERROR(O62/_xlfn.XLOOKUP(1,(INDIRECT("TABCA[CODE_MAG]")=A62)*(INDIRECT("TABCA[MAGASIN]")=B62)*(INDIRECT("TABCA[ANNEE]")=Q50)*(INDIRECT("TABCA[MOIS]")=C51),INDIRECT("TABCA["&amp;C53&amp;"]"))-1,"")</f>
        <v/>
      </c>
      <c r="R62" s="13" t="str" cm="1">
        <f t="array" aca="1" ref="R62" ca="1">IFERROR(O62/_xlfn.XLOOKUP(1,(INDIRECT("TABCA[CODE_MAG]")=A62)*(INDIRECT("TABCA[MAGASIN]")=B62)*(INDIRECT("TABCA[ANNEE]")=R50)*(INDIRECT("TABCA[MOIS]")=C51),INDIRECT("TABCA["&amp;C53&amp;"]"))-1,"")</f>
        <v/>
      </c>
      <c r="S62" s="14">
        <v>0.1</v>
      </c>
      <c r="T62" s="15">
        <f t="shared" si="34"/>
        <v>2.5222127296027339</v>
      </c>
      <c r="U62" s="22">
        <f t="shared" si="35"/>
        <v>0</v>
      </c>
      <c r="V62" s="14">
        <f t="shared" si="36"/>
        <v>0.49893435635123612</v>
      </c>
      <c r="W62" s="22">
        <f t="shared" si="37"/>
        <v>0</v>
      </c>
      <c r="X62" s="16">
        <f t="shared" si="30"/>
        <v>12.224322938914993</v>
      </c>
      <c r="Y62" s="21">
        <f t="shared" si="38"/>
        <v>0</v>
      </c>
      <c r="Z62" s="17">
        <f t="shared" si="31"/>
        <v>10322.400000000001</v>
      </c>
      <c r="AA62" s="18">
        <f t="shared" si="32"/>
        <v>2.5222127296027339</v>
      </c>
      <c r="AB62" s="9">
        <f t="shared" si="39"/>
        <v>0.49893435635123612</v>
      </c>
      <c r="AC62" s="11">
        <f t="shared" si="40"/>
        <v>12.220000000000002</v>
      </c>
      <c r="AD62" s="8">
        <f t="shared" si="41"/>
        <v>10322.400000000001</v>
      </c>
      <c r="AE62" s="8">
        <f t="shared" si="42"/>
        <v>5150.2000000000007</v>
      </c>
      <c r="AF62" s="8">
        <f t="shared" si="43"/>
        <v>12989.900000000001</v>
      </c>
      <c r="AG62" s="19">
        <v>4.844952155135914</v>
      </c>
    </row>
    <row r="63" spans="1:33" ht="16" x14ac:dyDescent="0.2">
      <c r="A63" s="1">
        <v>30</v>
      </c>
      <c r="B63" s="1" t="s">
        <v>36</v>
      </c>
      <c r="C63" s="7">
        <v>93543.31</v>
      </c>
      <c r="D63" s="7">
        <v>100000</v>
      </c>
      <c r="E63" s="9">
        <v>0.93543310000000002</v>
      </c>
      <c r="F63" s="23">
        <v>97000</v>
      </c>
      <c r="G63" s="9">
        <v>3.6952829657193043E-2</v>
      </c>
      <c r="H63" s="8">
        <v>14804</v>
      </c>
      <c r="I63" s="8">
        <v>7094</v>
      </c>
      <c r="J63" s="8">
        <v>19268</v>
      </c>
      <c r="K63" s="9">
        <v>0.47919481221291543</v>
      </c>
      <c r="L63" s="10">
        <v>2.7160981110797859</v>
      </c>
      <c r="M63" s="11">
        <v>13.186257400620242</v>
      </c>
      <c r="N63" s="11"/>
      <c r="O63" s="12">
        <f t="shared" si="44"/>
        <v>102926.84600000002</v>
      </c>
      <c r="P63" s="13">
        <f t="shared" si="33"/>
        <v>0.10031220832360987</v>
      </c>
      <c r="Q63" s="13" t="str" cm="1">
        <f t="array" aca="1" ref="Q63" ca="1">IFERROR(O63/_xlfn.XLOOKUP(1,(INDIRECT("TABCA[CODE_MAG]")=A63)*(INDIRECT("TABCA[MAGASIN]")=B63)*(INDIRECT("TABCA[ANNEE]")=Q50)*(INDIRECT("TABCA[MOIS]")=C51),INDIRECT("TABCA["&amp;C53&amp;"]"))-1,"")</f>
        <v/>
      </c>
      <c r="R63" s="13" t="str" cm="1">
        <f t="array" aca="1" ref="R63" ca="1">IFERROR(O63/_xlfn.XLOOKUP(1,(INDIRECT("TABCA[CODE_MAG]")=A63)*(INDIRECT("TABCA[MAGASIN]")=B63)*(INDIRECT("TABCA[ANNEE]")=R50)*(INDIRECT("TABCA[MOIS]")=C51),INDIRECT("TABCA["&amp;C53&amp;"]"))-1,"")</f>
        <v/>
      </c>
      <c r="S63" s="14">
        <v>0.1</v>
      </c>
      <c r="T63" s="15">
        <f t="shared" si="34"/>
        <v>2.7160981110797859</v>
      </c>
      <c r="U63" s="22">
        <f t="shared" si="35"/>
        <v>0</v>
      </c>
      <c r="V63" s="14">
        <f t="shared" si="36"/>
        <v>0.47919481221291543</v>
      </c>
      <c r="W63" s="22">
        <f t="shared" si="37"/>
        <v>0</v>
      </c>
      <c r="X63" s="16">
        <f t="shared" si="30"/>
        <v>13.186257400620242</v>
      </c>
      <c r="Y63" s="21">
        <f t="shared" si="38"/>
        <v>0</v>
      </c>
      <c r="Z63" s="17">
        <f t="shared" si="31"/>
        <v>16284.400000000001</v>
      </c>
      <c r="AA63" s="18">
        <f t="shared" si="32"/>
        <v>2.7160981110797859</v>
      </c>
      <c r="AB63" s="9">
        <f t="shared" si="39"/>
        <v>0.47919481221291543</v>
      </c>
      <c r="AC63" s="11">
        <f t="shared" si="40"/>
        <v>13.190000000000001</v>
      </c>
      <c r="AD63" s="8">
        <f t="shared" si="41"/>
        <v>16284.400000000001</v>
      </c>
      <c r="AE63" s="8">
        <f t="shared" si="42"/>
        <v>7803.4000000000005</v>
      </c>
      <c r="AF63" s="8">
        <f t="shared" si="43"/>
        <v>21194.800000000003</v>
      </c>
      <c r="AG63" s="19">
        <v>4.8562310566742788</v>
      </c>
    </row>
    <row r="64" spans="1:33" ht="16" x14ac:dyDescent="0.2">
      <c r="A64" s="1">
        <v>2</v>
      </c>
      <c r="B64" s="1" t="s">
        <v>37</v>
      </c>
      <c r="C64" s="7">
        <v>45607.519999999997</v>
      </c>
      <c r="D64" s="7">
        <v>48000</v>
      </c>
      <c r="E64" s="9">
        <v>0.95015666666666665</v>
      </c>
      <c r="F64" s="23">
        <v>60000</v>
      </c>
      <c r="G64" s="9">
        <v>0.31557251961957156</v>
      </c>
      <c r="H64" s="8">
        <v>8162</v>
      </c>
      <c r="I64" s="8">
        <v>3883</v>
      </c>
      <c r="J64" s="8">
        <v>9040</v>
      </c>
      <c r="K64" s="9">
        <v>0.47574123989218331</v>
      </c>
      <c r="L64" s="10">
        <v>2.328096832346124</v>
      </c>
      <c r="M64" s="11">
        <v>11.745433942827709</v>
      </c>
      <c r="N64" s="11"/>
      <c r="O64" s="12">
        <f t="shared" si="44"/>
        <v>50187.775000000001</v>
      </c>
      <c r="P64" s="13">
        <f t="shared" si="33"/>
        <v>0.10042762684750239</v>
      </c>
      <c r="Q64" s="13" t="str" cm="1">
        <f t="array" aca="1" ref="Q64" ca="1">IFERROR(O64/_xlfn.XLOOKUP(1,(INDIRECT("TABCA[CODE_MAG]")=A64)*(INDIRECT("TABCA[MAGASIN]")=B64)*(INDIRECT("TABCA[ANNEE]")=Q50)*(INDIRECT("TABCA[MOIS]")=C51),INDIRECT("TABCA["&amp;C53&amp;"]"))-1,"")</f>
        <v/>
      </c>
      <c r="R64" s="13" t="str" cm="1">
        <f t="array" aca="1" ref="R64" ca="1">IFERROR(O64/_xlfn.XLOOKUP(1,(INDIRECT("TABCA[CODE_MAG]")=A64)*(INDIRECT("TABCA[MAGASIN]")=B64)*(INDIRECT("TABCA[ANNEE]")=R50)*(INDIRECT("TABCA[MOIS]")=C51),INDIRECT("TABCA["&amp;C53&amp;"]"))-1,"")</f>
        <v/>
      </c>
      <c r="S64" s="14">
        <v>0.1</v>
      </c>
      <c r="T64" s="15">
        <f t="shared" si="34"/>
        <v>2.328096832346124</v>
      </c>
      <c r="U64" s="22">
        <f t="shared" si="35"/>
        <v>0</v>
      </c>
      <c r="V64" s="14">
        <f t="shared" si="36"/>
        <v>0.47574123989218331</v>
      </c>
      <c r="W64" s="22">
        <f t="shared" si="37"/>
        <v>0</v>
      </c>
      <c r="X64" s="16">
        <f t="shared" si="30"/>
        <v>11.745433942827709</v>
      </c>
      <c r="Y64" s="21">
        <f t="shared" si="38"/>
        <v>0</v>
      </c>
      <c r="Z64" s="17">
        <f t="shared" si="31"/>
        <v>8978.2000000000007</v>
      </c>
      <c r="AA64" s="18">
        <f t="shared" si="32"/>
        <v>2.328096832346124</v>
      </c>
      <c r="AB64" s="9">
        <f t="shared" si="39"/>
        <v>0.47574123989218331</v>
      </c>
      <c r="AC64" s="11">
        <f t="shared" si="40"/>
        <v>11.75</v>
      </c>
      <c r="AD64" s="8">
        <f t="shared" si="41"/>
        <v>8978.2000000000007</v>
      </c>
      <c r="AE64" s="8">
        <f t="shared" si="42"/>
        <v>4271.3</v>
      </c>
      <c r="AF64" s="8">
        <f t="shared" si="43"/>
        <v>9944</v>
      </c>
      <c r="AG64" s="19">
        <v>5.0470409292035399</v>
      </c>
    </row>
    <row r="65" spans="1:33" ht="16" x14ac:dyDescent="0.2">
      <c r="A65" s="1">
        <v>23</v>
      </c>
      <c r="B65" s="1" t="s">
        <v>38</v>
      </c>
      <c r="C65" s="7">
        <v>36894.28</v>
      </c>
      <c r="D65" s="7">
        <v>38000</v>
      </c>
      <c r="E65" s="9">
        <v>0.9709021052631579</v>
      </c>
      <c r="F65" s="23">
        <v>38000</v>
      </c>
      <c r="G65" s="9">
        <v>2.9969957402610881E-2</v>
      </c>
      <c r="H65" s="8">
        <v>7041</v>
      </c>
      <c r="I65" s="8">
        <v>2785</v>
      </c>
      <c r="J65" s="8">
        <v>7287</v>
      </c>
      <c r="K65" s="9">
        <v>0.39554040619230224</v>
      </c>
      <c r="L65" s="10">
        <v>2.6165170556552964</v>
      </c>
      <c r="M65" s="11">
        <v>13.247497307001796</v>
      </c>
      <c r="N65" s="11"/>
      <c r="O65" s="12">
        <f t="shared" si="44"/>
        <v>40591.375000000007</v>
      </c>
      <c r="P65" s="13">
        <f t="shared" si="33"/>
        <v>0.10020780999114254</v>
      </c>
      <c r="Q65" s="13" t="str" cm="1">
        <f t="array" aca="1" ref="Q65" ca="1">IFERROR(O65/_xlfn.XLOOKUP(1,(INDIRECT("TABCA[CODE_MAG]")=A65)*(INDIRECT("TABCA[MAGASIN]")=B65)*(INDIRECT("TABCA[ANNEE]")=Q50)*(INDIRECT("TABCA[MOIS]")=C51),INDIRECT("TABCA["&amp;C53&amp;"]"))-1,"")</f>
        <v/>
      </c>
      <c r="R65" s="13" t="str" cm="1">
        <f t="array" aca="1" ref="R65" ca="1">IFERROR(O65/_xlfn.XLOOKUP(1,(INDIRECT("TABCA[CODE_MAG]")=A65)*(INDIRECT("TABCA[MAGASIN]")=B65)*(INDIRECT("TABCA[ANNEE]")=R50)*(INDIRECT("TABCA[MOIS]")=C51),INDIRECT("TABCA["&amp;C53&amp;"]"))-1,"")</f>
        <v/>
      </c>
      <c r="S65" s="14">
        <v>0.1</v>
      </c>
      <c r="T65" s="15">
        <f t="shared" si="34"/>
        <v>2.6165170556552964</v>
      </c>
      <c r="U65" s="22">
        <f t="shared" si="35"/>
        <v>0</v>
      </c>
      <c r="V65" s="14">
        <f t="shared" si="36"/>
        <v>0.39554040619230224</v>
      </c>
      <c r="W65" s="22">
        <f t="shared" si="37"/>
        <v>0</v>
      </c>
      <c r="X65" s="16">
        <f t="shared" si="30"/>
        <v>13.247497307001796</v>
      </c>
      <c r="Y65" s="21">
        <f t="shared" si="38"/>
        <v>0</v>
      </c>
      <c r="Z65" s="17">
        <f t="shared" si="31"/>
        <v>7745.1</v>
      </c>
      <c r="AA65" s="18">
        <f t="shared" si="32"/>
        <v>2.6165170556552964</v>
      </c>
      <c r="AB65" s="9">
        <f t="shared" si="39"/>
        <v>0.39554040619230224</v>
      </c>
      <c r="AC65" s="11">
        <f t="shared" si="40"/>
        <v>13.25</v>
      </c>
      <c r="AD65" s="8">
        <f t="shared" si="41"/>
        <v>7745.1</v>
      </c>
      <c r="AE65" s="8">
        <f t="shared" si="42"/>
        <v>3063.5000000000005</v>
      </c>
      <c r="AF65" s="8">
        <f t="shared" si="43"/>
        <v>8015.7000000000016</v>
      </c>
      <c r="AG65" s="19">
        <v>5.0639838067791958</v>
      </c>
    </row>
    <row r="66" spans="1:33" ht="16" x14ac:dyDescent="0.2">
      <c r="A66" s="1">
        <v>13</v>
      </c>
      <c r="B66" s="1" t="s">
        <v>39</v>
      </c>
      <c r="C66" s="7">
        <v>23742.25</v>
      </c>
      <c r="D66" s="7">
        <v>32000</v>
      </c>
      <c r="E66" s="9">
        <v>0.74194531249999995</v>
      </c>
      <c r="F66" s="23">
        <v>24550</v>
      </c>
      <c r="G66" s="9">
        <v>3.4021628110225466E-2</v>
      </c>
      <c r="H66" s="8">
        <v>3401</v>
      </c>
      <c r="I66" s="8">
        <v>1678</v>
      </c>
      <c r="J66" s="8">
        <v>4811</v>
      </c>
      <c r="K66" s="9">
        <v>0.49338429873566597</v>
      </c>
      <c r="L66" s="10">
        <v>2.8671036948748512</v>
      </c>
      <c r="M66" s="11">
        <v>14.149135876042909</v>
      </c>
      <c r="N66" s="11"/>
      <c r="O66" s="12">
        <f t="shared" si="44"/>
        <v>26118.070000000007</v>
      </c>
      <c r="P66" s="13">
        <f t="shared" si="33"/>
        <v>0.10006717981657198</v>
      </c>
      <c r="Q66" s="13" t="str" cm="1">
        <f t="array" aca="1" ref="Q66" ca="1">IFERROR(O66/_xlfn.XLOOKUP(1,(INDIRECT("TABCA[CODE_MAG]")=A66)*(INDIRECT("TABCA[MAGASIN]")=B66)*(INDIRECT("TABCA[ANNEE]")=Q50)*(INDIRECT("TABCA[MOIS]")=C51),INDIRECT("TABCA["&amp;C53&amp;"]"))-1,"")</f>
        <v/>
      </c>
      <c r="R66" s="13" t="str" cm="1">
        <f t="array" aca="1" ref="R66" ca="1">IFERROR(O66/_xlfn.XLOOKUP(1,(INDIRECT("TABCA[CODE_MAG]")=A66)*(INDIRECT("TABCA[MAGASIN]")=B66)*(INDIRECT("TABCA[ANNEE]")=R50)*(INDIRECT("TABCA[MOIS]")=C51),INDIRECT("TABCA["&amp;C53&amp;"]"))-1,"")</f>
        <v/>
      </c>
      <c r="S66" s="14">
        <v>0.1</v>
      </c>
      <c r="T66" s="15">
        <f t="shared" si="34"/>
        <v>2.8671036948748512</v>
      </c>
      <c r="U66" s="22">
        <f t="shared" si="35"/>
        <v>0</v>
      </c>
      <c r="V66" s="14">
        <f t="shared" si="36"/>
        <v>0.49338429873566597</v>
      </c>
      <c r="W66" s="22">
        <f t="shared" si="37"/>
        <v>0</v>
      </c>
      <c r="X66" s="16">
        <f t="shared" si="30"/>
        <v>14.149135876042909</v>
      </c>
      <c r="Y66" s="21">
        <f t="shared" si="38"/>
        <v>0</v>
      </c>
      <c r="Z66" s="17">
        <f t="shared" si="31"/>
        <v>3741.1000000000004</v>
      </c>
      <c r="AA66" s="18">
        <f t="shared" si="32"/>
        <v>2.8671036948748512</v>
      </c>
      <c r="AB66" s="9">
        <f t="shared" si="39"/>
        <v>0.49338429873566597</v>
      </c>
      <c r="AC66" s="11">
        <f t="shared" si="40"/>
        <v>14.150000000000002</v>
      </c>
      <c r="AD66" s="8">
        <f t="shared" si="41"/>
        <v>3741.1000000000004</v>
      </c>
      <c r="AE66" s="8">
        <f t="shared" si="42"/>
        <v>1845.8000000000002</v>
      </c>
      <c r="AF66" s="8">
        <f t="shared" si="43"/>
        <v>5292.1</v>
      </c>
      <c r="AG66" s="19">
        <v>4.9352941176470591</v>
      </c>
    </row>
    <row r="67" spans="1:33" ht="16" x14ac:dyDescent="0.2">
      <c r="A67" s="1">
        <v>15</v>
      </c>
      <c r="B67" s="1" t="s">
        <v>40</v>
      </c>
      <c r="C67" s="7">
        <v>39389.410000000003</v>
      </c>
      <c r="D67" s="7">
        <v>37000</v>
      </c>
      <c r="E67" s="9">
        <v>1.0645786486486488</v>
      </c>
      <c r="F67" s="23">
        <v>46100</v>
      </c>
      <c r="G67" s="9">
        <v>0.17036533423577538</v>
      </c>
      <c r="H67" s="8">
        <v>7238</v>
      </c>
      <c r="I67" s="8">
        <v>3146</v>
      </c>
      <c r="J67" s="8">
        <v>8151</v>
      </c>
      <c r="K67" s="9">
        <v>0.43465045592705165</v>
      </c>
      <c r="L67" s="10">
        <v>2.5909090909090908</v>
      </c>
      <c r="M67" s="11">
        <v>12.520473617291801</v>
      </c>
      <c r="N67" s="11"/>
      <c r="O67" s="12">
        <f>IFERROR(AE67*AC67,"")</f>
        <v>43326.712</v>
      </c>
      <c r="P67" s="13">
        <f t="shared" si="33"/>
        <v>9.9958389831175332E-2</v>
      </c>
      <c r="Q67" s="13" t="str" cm="1">
        <f t="array" aca="1" ref="Q67" ca="1">IFERROR(O67/_xlfn.XLOOKUP(1,(INDIRECT("TABCA[CODE_MAG]")=A67)*(INDIRECT("TABCA[MAGASIN]")=B67)*(INDIRECT("TABCA[ANNEE]")=Q50)*(INDIRECT("TABCA[MOIS]")=C51),INDIRECT("TABCA["&amp;C53&amp;"]"))-1,"")</f>
        <v/>
      </c>
      <c r="R67" s="13" t="str" cm="1">
        <f t="array" aca="1" ref="R67" ca="1">IFERROR(O67/_xlfn.XLOOKUP(1,(INDIRECT("TABCA[CODE_MAG]")=A67)*(INDIRECT("TABCA[MAGASIN]")=B67)*(INDIRECT("TABCA[ANNEE]")=R50)*(INDIRECT("TABCA[MOIS]")=C51),INDIRECT("TABCA["&amp;C53&amp;"]"))-1,"")</f>
        <v/>
      </c>
      <c r="S67" s="14">
        <v>0.1</v>
      </c>
      <c r="T67" s="15">
        <f t="shared" si="34"/>
        <v>2.5909090909090908</v>
      </c>
      <c r="U67" s="22">
        <f t="shared" si="35"/>
        <v>0</v>
      </c>
      <c r="V67" s="14">
        <f t="shared" si="36"/>
        <v>0.43465045592705165</v>
      </c>
      <c r="W67" s="22">
        <f t="shared" si="37"/>
        <v>0</v>
      </c>
      <c r="X67" s="16">
        <f t="shared" si="30"/>
        <v>12.520473617291801</v>
      </c>
      <c r="Y67" s="21">
        <f t="shared" si="38"/>
        <v>0</v>
      </c>
      <c r="Z67" s="17">
        <f t="shared" si="31"/>
        <v>7961.8000000000011</v>
      </c>
      <c r="AA67" s="18">
        <f t="shared" si="32"/>
        <v>2.5909090909090908</v>
      </c>
      <c r="AB67" s="9">
        <f t="shared" si="39"/>
        <v>0.43465045592705165</v>
      </c>
      <c r="AC67" s="11">
        <f t="shared" si="40"/>
        <v>12.52</v>
      </c>
      <c r="AD67" s="8">
        <f t="shared" si="41"/>
        <v>7961.8000000000011</v>
      </c>
      <c r="AE67" s="8">
        <f t="shared" si="42"/>
        <v>3460.6000000000004</v>
      </c>
      <c r="AF67" s="8">
        <f t="shared" si="43"/>
        <v>8966.1</v>
      </c>
      <c r="AG67" s="19">
        <v>4.8322807017543861</v>
      </c>
    </row>
    <row r="68" spans="1:33" ht="16" x14ac:dyDescent="0.2">
      <c r="A68" s="1">
        <v>17</v>
      </c>
      <c r="B68" s="1" t="s">
        <v>41</v>
      </c>
      <c r="C68" s="7">
        <v>34933.269999999997</v>
      </c>
      <c r="D68" s="7">
        <v>0</v>
      </c>
      <c r="E68" s="9" t="s">
        <v>26</v>
      </c>
      <c r="F68" s="23">
        <v>0</v>
      </c>
      <c r="G68" s="9">
        <v>-1</v>
      </c>
      <c r="H68" s="8">
        <v>6986</v>
      </c>
      <c r="I68" s="8">
        <v>2853</v>
      </c>
      <c r="J68" s="8">
        <v>6917</v>
      </c>
      <c r="K68" s="9">
        <v>0.40838820498139133</v>
      </c>
      <c r="L68" s="10">
        <v>2.4244654749386609</v>
      </c>
      <c r="M68" s="11">
        <v>12.244398878373641</v>
      </c>
      <c r="N68" s="11"/>
      <c r="O68" s="12">
        <f>IFERROR(AE68*AC68,"")</f>
        <v>38412.792000000001</v>
      </c>
      <c r="P68" s="13">
        <f t="shared" si="33"/>
        <v>9.9604817985834204E-2</v>
      </c>
      <c r="Q68" s="13" t="str" cm="1">
        <f t="array" aca="1" ref="Q68" ca="1">IFERROR(O68/_xlfn.XLOOKUP(1,(INDIRECT("TABCA[CODE_MAG]")=A68)*(INDIRECT("TABCA[MAGASIN]")=B68)*(INDIRECT("TABCA[ANNEE]")=Q50)*(INDIRECT("TABCA[MOIS]")=C51),INDIRECT("TABCA["&amp;C53&amp;"]"))-1,"")</f>
        <v/>
      </c>
      <c r="R68" s="13" t="str" cm="1">
        <f t="array" aca="1" ref="R68" ca="1">IFERROR(O68/_xlfn.XLOOKUP(1,(INDIRECT("TABCA[CODE_MAG]")=A68)*(INDIRECT("TABCA[MAGASIN]")=B68)*(INDIRECT("TABCA[ANNEE]")=R50)*(INDIRECT("TABCA[MOIS]")=C51),INDIRECT("TABCA["&amp;C53&amp;"]"))-1,"")</f>
        <v/>
      </c>
      <c r="S68" s="14">
        <v>0.1</v>
      </c>
      <c r="T68" s="15">
        <f t="shared" si="34"/>
        <v>2.4244654749386609</v>
      </c>
      <c r="U68" s="22">
        <f t="shared" si="35"/>
        <v>0</v>
      </c>
      <c r="V68" s="14">
        <f t="shared" si="36"/>
        <v>0.40838820498139133</v>
      </c>
      <c r="W68" s="22">
        <f t="shared" si="37"/>
        <v>0</v>
      </c>
      <c r="X68" s="16">
        <f t="shared" si="30"/>
        <v>12.244398878373641</v>
      </c>
      <c r="Y68" s="21">
        <f t="shared" si="38"/>
        <v>0</v>
      </c>
      <c r="Z68" s="17">
        <f t="shared" si="31"/>
        <v>7684.6</v>
      </c>
      <c r="AA68" s="18">
        <f t="shared" si="32"/>
        <v>2.4244654749386609</v>
      </c>
      <c r="AB68" s="9">
        <f t="shared" si="39"/>
        <v>0.40838820498139133</v>
      </c>
      <c r="AC68" s="11">
        <f t="shared" si="40"/>
        <v>12.24</v>
      </c>
      <c r="AD68" s="8">
        <f t="shared" si="41"/>
        <v>7684.6</v>
      </c>
      <c r="AE68" s="8">
        <f t="shared" si="42"/>
        <v>3138.3</v>
      </c>
      <c r="AF68" s="8">
        <f t="shared" si="43"/>
        <v>7608.7</v>
      </c>
      <c r="AG68" s="19">
        <v>5.0485354922654331</v>
      </c>
    </row>
    <row r="72" spans="1:33" x14ac:dyDescent="0.2">
      <c r="C72" s="1" t="s">
        <v>20</v>
      </c>
      <c r="D72" s="1" t="s">
        <v>20</v>
      </c>
      <c r="F72" s="20" t="s">
        <v>21</v>
      </c>
      <c r="G72" s="20"/>
      <c r="H72" s="1" t="s">
        <v>20</v>
      </c>
      <c r="I72" s="1" t="s">
        <v>20</v>
      </c>
      <c r="J72" s="1" t="s">
        <v>20</v>
      </c>
      <c r="K72" s="1" t="s">
        <v>20</v>
      </c>
      <c r="L72" s="1" t="s">
        <v>20</v>
      </c>
      <c r="M72" s="1" t="s">
        <v>20</v>
      </c>
    </row>
    <row r="73" spans="1:33" x14ac:dyDescent="0.2">
      <c r="C73" s="2">
        <v>2022</v>
      </c>
      <c r="Q73" s="1">
        <f>C73-3</f>
        <v>2019</v>
      </c>
      <c r="R73" s="1">
        <f>Q73-1</f>
        <v>2018</v>
      </c>
    </row>
    <row r="74" spans="1:33" x14ac:dyDescent="0.2">
      <c r="C74" s="2">
        <v>6</v>
      </c>
      <c r="Q74" s="1">
        <f>C74</f>
        <v>6</v>
      </c>
      <c r="R74" s="1">
        <f>Q74</f>
        <v>6</v>
      </c>
    </row>
    <row r="75" spans="1:33" x14ac:dyDescent="0.2">
      <c r="C75" s="4">
        <v>44713</v>
      </c>
      <c r="D75" s="4">
        <v>44713</v>
      </c>
      <c r="E75" s="4"/>
      <c r="F75" s="5">
        <v>45078</v>
      </c>
      <c r="G75" s="5"/>
      <c r="H75" s="4">
        <v>44713</v>
      </c>
      <c r="I75" s="4">
        <v>44713</v>
      </c>
      <c r="J75" s="4">
        <v>44713</v>
      </c>
      <c r="K75" s="4">
        <v>44713</v>
      </c>
      <c r="L75" s="4">
        <v>44713</v>
      </c>
      <c r="M75" s="4">
        <v>44713</v>
      </c>
      <c r="O75" s="5">
        <f>EDATE(C75,12)</f>
        <v>45078</v>
      </c>
      <c r="AG75" s="3" t="s">
        <v>7</v>
      </c>
    </row>
    <row r="76" spans="1:33" ht="16" x14ac:dyDescent="0.2">
      <c r="A76" s="1" t="s">
        <v>0</v>
      </c>
      <c r="B76" s="1" t="s">
        <v>1</v>
      </c>
      <c r="C76" s="1" t="s">
        <v>2</v>
      </c>
      <c r="D76" s="1" t="s">
        <v>3</v>
      </c>
      <c r="E76" s="1" t="s">
        <v>22</v>
      </c>
      <c r="F76" s="20" t="s">
        <v>3</v>
      </c>
      <c r="G76" s="20" t="s">
        <v>23</v>
      </c>
      <c r="H76" s="1" t="s">
        <v>4</v>
      </c>
      <c r="I76" s="1" t="s">
        <v>5</v>
      </c>
      <c r="J76" s="1" t="s">
        <v>6</v>
      </c>
      <c r="K76" s="1" t="s">
        <v>8</v>
      </c>
      <c r="L76" s="1" t="s">
        <v>9</v>
      </c>
      <c r="M76" s="1" t="s">
        <v>10</v>
      </c>
      <c r="O76" s="6" t="s">
        <v>3</v>
      </c>
      <c r="P76" s="1" t="str">
        <f>"DELTA VS "&amp;C73</f>
        <v>DELTA VS 2022</v>
      </c>
      <c r="Q76" s="1" t="str">
        <f>"DELTA VS "&amp;Q73</f>
        <v>DELTA VS 2019</v>
      </c>
      <c r="R76" s="1" t="str">
        <f>"DELTA VS "&amp;R73</f>
        <v>DELTA VS 2018</v>
      </c>
      <c r="S76" s="1" t="str">
        <f>"DELTA TRAFIC % VS "&amp;C73</f>
        <v>DELTA TRAFIC % VS 2022</v>
      </c>
      <c r="T76" s="1" t="s">
        <v>11</v>
      </c>
      <c r="U76" s="1" t="s">
        <v>24</v>
      </c>
      <c r="V76" s="1" t="s">
        <v>12</v>
      </c>
      <c r="W76" s="1" t="s">
        <v>24</v>
      </c>
      <c r="X76" s="1" t="s">
        <v>13</v>
      </c>
      <c r="Y76" s="1" t="s">
        <v>24</v>
      </c>
      <c r="Z76" s="1" t="s">
        <v>14</v>
      </c>
      <c r="AA76" s="1" t="s">
        <v>15</v>
      </c>
      <c r="AB76" s="1" t="s">
        <v>16</v>
      </c>
      <c r="AC76" s="1" t="s">
        <v>17</v>
      </c>
      <c r="AD76" s="1" t="s">
        <v>4</v>
      </c>
      <c r="AE76" s="1" t="s">
        <v>5</v>
      </c>
      <c r="AF76" s="1" t="s">
        <v>18</v>
      </c>
      <c r="AG76" s="1" t="s">
        <v>19</v>
      </c>
    </row>
    <row r="77" spans="1:33" ht="16" x14ac:dyDescent="0.2">
      <c r="A77" s="1">
        <v>28</v>
      </c>
      <c r="B77" s="1" t="s">
        <v>27</v>
      </c>
      <c r="C77" s="7">
        <v>21229.94</v>
      </c>
      <c r="D77" s="7">
        <v>25500</v>
      </c>
      <c r="E77" s="9">
        <v>0.83254666666666666</v>
      </c>
      <c r="F77" s="23">
        <v>25500</v>
      </c>
      <c r="G77" s="9">
        <v>0.20113387037363273</v>
      </c>
      <c r="H77" s="8">
        <v>3412</v>
      </c>
      <c r="I77" s="8">
        <v>1442</v>
      </c>
      <c r="J77" s="8">
        <v>4227</v>
      </c>
      <c r="K77" s="9">
        <v>0.42262602579132474</v>
      </c>
      <c r="L77" s="10">
        <v>2.9313453536754506</v>
      </c>
      <c r="M77" s="11">
        <v>14.72256588072122</v>
      </c>
      <c r="N77" s="11"/>
      <c r="O77" s="12">
        <f>IFERROR(AE77*AC77,"")</f>
        <v>23348.864000000001</v>
      </c>
      <c r="P77" s="13">
        <f>IFERROR(O77/C77-1,"")</f>
        <v>9.9808289613630752E-2</v>
      </c>
      <c r="Q77" s="13" t="str" cm="1">
        <f t="array" aca="1" ref="Q77" ca="1">IFERROR(O77/_xlfn.XLOOKUP(1,(INDIRECT("TABCA[CODE_MAG]")=A77)*(INDIRECT("TABCA[MAGASIN]")=B77)*(INDIRECT("TABCA[ANNEE]")=Q73)*(INDIRECT("TABCA[MOIS]")=C74),INDIRECT("TABCA["&amp;C76&amp;"]"))-1,"")</f>
        <v/>
      </c>
      <c r="R77" s="13" t="str" cm="1">
        <f t="array" aca="1" ref="R77" ca="1">IFERROR(O77/_xlfn.XLOOKUP(1,(INDIRECT("TABCA[CODE_MAG]")=A77)*(INDIRECT("TABCA[MAGASIN]")=B77)*(INDIRECT("TABCA[ANNEE]")=R73)*(INDIRECT("TABCA[MOIS]")=C74),INDIRECT("TABCA["&amp;C76&amp;"]"))-1,"")</f>
        <v/>
      </c>
      <c r="S77" s="14">
        <v>0.1</v>
      </c>
      <c r="T77" s="15">
        <f>L77</f>
        <v>2.9313453536754506</v>
      </c>
      <c r="U77" s="22">
        <f>IFERROR(T77-L77,"")</f>
        <v>0</v>
      </c>
      <c r="V77" s="14">
        <f>K77</f>
        <v>0.42262602579132474</v>
      </c>
      <c r="W77" s="22">
        <f>(V77-K77)*100</f>
        <v>0</v>
      </c>
      <c r="X77" s="16">
        <f t="shared" ref="X77:X91" si="45">M77</f>
        <v>14.72256588072122</v>
      </c>
      <c r="Y77" s="21">
        <f>X77-M77</f>
        <v>0</v>
      </c>
      <c r="Z77" s="17">
        <f t="shared" ref="Z77:Z91" si="46">H77*(1+S77)</f>
        <v>3753.2000000000003</v>
      </c>
      <c r="AA77" s="18">
        <f t="shared" ref="AA77:AA91" si="47">IFERROR(T77,"")</f>
        <v>2.9313453536754506</v>
      </c>
      <c r="AB77" s="9">
        <f>IFERROR(V77,"")</f>
        <v>0.42262602579132474</v>
      </c>
      <c r="AC77" s="11">
        <f>IFERROR(AA77*AG77,"")</f>
        <v>14.72</v>
      </c>
      <c r="AD77" s="8">
        <f>IFERROR(Z77,"")</f>
        <v>3753.2000000000003</v>
      </c>
      <c r="AE77" s="8">
        <f>IFERROR(AB77*AD77,"")</f>
        <v>1586.2</v>
      </c>
      <c r="AF77" s="8">
        <f>IFERROR(T77*AE77,"")</f>
        <v>4649.7</v>
      </c>
      <c r="AG77" s="19">
        <v>5.0215850484977533</v>
      </c>
    </row>
    <row r="78" spans="1:33" ht="16" x14ac:dyDescent="0.2">
      <c r="A78" s="1">
        <v>51</v>
      </c>
      <c r="B78" s="1" t="s">
        <v>28</v>
      </c>
      <c r="C78" s="7">
        <v>12682.43</v>
      </c>
      <c r="D78" s="7">
        <v>0</v>
      </c>
      <c r="E78" s="9" t="s">
        <v>26</v>
      </c>
      <c r="F78" s="23">
        <v>24000</v>
      </c>
      <c r="G78" s="9">
        <v>0.89238182272640176</v>
      </c>
      <c r="H78" s="8">
        <v>1955</v>
      </c>
      <c r="I78" s="8">
        <v>999</v>
      </c>
      <c r="J78" s="8">
        <v>2399</v>
      </c>
      <c r="K78" s="9">
        <v>0.51099744245524292</v>
      </c>
      <c r="L78" s="10">
        <v>2.4014014014014013</v>
      </c>
      <c r="M78" s="11">
        <v>12.695125125125125</v>
      </c>
      <c r="N78" s="11"/>
      <c r="O78" s="12">
        <f>IFERROR(AE78*AC78,"")</f>
        <v>13956.029999999993</v>
      </c>
      <c r="P78" s="13">
        <f t="shared" ref="P78:P91" si="48">IFERROR(O78/C78-1,"")</f>
        <v>0.10042239539268061</v>
      </c>
      <c r="Q78" s="13" t="str" cm="1">
        <f t="array" aca="1" ref="Q78" ca="1">IFERROR(O78/_xlfn.XLOOKUP(1,(INDIRECT("TABCA[CODE_MAG]")=A78)*(INDIRECT("TABCA[MAGASIN]")=B78)*(INDIRECT("TABCA[ANNEE]")=Q73)*(INDIRECT("TABCA[MOIS]")=C74),INDIRECT("TABCA["&amp;C76&amp;"]"))-1,"")</f>
        <v/>
      </c>
      <c r="R78" s="13" t="str" cm="1">
        <f t="array" aca="1" ref="R78" ca="1">IFERROR(O78/_xlfn.XLOOKUP(1,(INDIRECT("TABCA[CODE_MAG]")=A78)*(INDIRECT("TABCA[MAGASIN]")=B78)*(INDIRECT("TABCA[ANNEE]")=R73)*(INDIRECT("TABCA[MOIS]")=C74),INDIRECT("TABCA["&amp;C76&amp;"]"))-1,"")</f>
        <v/>
      </c>
      <c r="S78" s="14">
        <v>0.1</v>
      </c>
      <c r="T78" s="15">
        <f t="shared" ref="T78:T91" si="49">L78</f>
        <v>2.4014014014014013</v>
      </c>
      <c r="U78" s="22">
        <f t="shared" ref="U78:U91" si="50">IFERROR(T78-L78,"")</f>
        <v>0</v>
      </c>
      <c r="V78" s="14">
        <f t="shared" ref="V78:V91" si="51">K78</f>
        <v>0.51099744245524292</v>
      </c>
      <c r="W78" s="22">
        <f t="shared" ref="W78:W91" si="52">(V78-K78)*100</f>
        <v>0</v>
      </c>
      <c r="X78" s="16">
        <f t="shared" si="45"/>
        <v>12.695125125125125</v>
      </c>
      <c r="Y78" s="21">
        <f t="shared" ref="Y78:Y91" si="53">X78-M78</f>
        <v>0</v>
      </c>
      <c r="Z78" s="17">
        <f t="shared" si="46"/>
        <v>2150.5</v>
      </c>
      <c r="AA78" s="18">
        <f t="shared" si="47"/>
        <v>2.4014014014014013</v>
      </c>
      <c r="AB78" s="9">
        <f t="shared" ref="AB78:AB91" si="54">IFERROR(V78,"")</f>
        <v>0.51099744245524292</v>
      </c>
      <c r="AC78" s="11">
        <f t="shared" ref="AC78:AC91" si="55">IFERROR(AA78*AG78,"")</f>
        <v>12.699999999999996</v>
      </c>
      <c r="AD78" s="8">
        <f t="shared" ref="AD78:AD91" si="56">IFERROR(Z78,"")</f>
        <v>2150.5</v>
      </c>
      <c r="AE78" s="8">
        <f t="shared" ref="AE78:AE91" si="57">IFERROR(AB78*AD78,"")</f>
        <v>1098.8999999999999</v>
      </c>
      <c r="AF78" s="8">
        <f t="shared" ref="AF78:AF91" si="58">IFERROR(T78*AE78,"")</f>
        <v>2638.8999999999996</v>
      </c>
      <c r="AG78" s="19">
        <v>5.2885785744060012</v>
      </c>
    </row>
    <row r="79" spans="1:33" ht="16" x14ac:dyDescent="0.2">
      <c r="A79" s="1">
        <v>21</v>
      </c>
      <c r="B79" s="1" t="s">
        <v>29</v>
      </c>
      <c r="C79" s="7">
        <v>30623.9</v>
      </c>
      <c r="D79" s="7">
        <v>31100</v>
      </c>
      <c r="E79" s="9">
        <v>0.9846913183279743</v>
      </c>
      <c r="F79" s="23">
        <v>32200</v>
      </c>
      <c r="G79" s="9">
        <v>5.1466338382766263E-2</v>
      </c>
      <c r="H79" s="8">
        <v>5625</v>
      </c>
      <c r="I79" s="8">
        <v>2374</v>
      </c>
      <c r="J79" s="8">
        <v>6138</v>
      </c>
      <c r="K79" s="9">
        <v>0.42204444444444444</v>
      </c>
      <c r="L79" s="10">
        <v>2.5855096882898061</v>
      </c>
      <c r="M79" s="11">
        <v>12.899705139005897</v>
      </c>
      <c r="N79" s="11"/>
      <c r="O79" s="12">
        <f t="shared" ref="O79:O89" si="59">IFERROR(AE79*AC79,"")</f>
        <v>33687.060000000012</v>
      </c>
      <c r="P79" s="13">
        <f t="shared" si="48"/>
        <v>0.10002514376026594</v>
      </c>
      <c r="Q79" s="13" t="str" cm="1">
        <f t="array" aca="1" ref="Q79" ca="1">IFERROR(O79/_xlfn.XLOOKUP(1,(INDIRECT("TABCA[CODE_MAG]")=A79)*(INDIRECT("TABCA[MAGASIN]")=B79)*(INDIRECT("TABCA[ANNEE]")=Q73)*(INDIRECT("TABCA[MOIS]")=C74),INDIRECT("TABCA["&amp;C76&amp;"]"))-1,"")</f>
        <v/>
      </c>
      <c r="R79" s="13" t="str" cm="1">
        <f t="array" aca="1" ref="R79" ca="1">IFERROR(O79/_xlfn.XLOOKUP(1,(INDIRECT("TABCA[CODE_MAG]")=A79)*(INDIRECT("TABCA[MAGASIN]")=B79)*(INDIRECT("TABCA[ANNEE]")=R73)*(INDIRECT("TABCA[MOIS]")=C74),INDIRECT("TABCA["&amp;C76&amp;"]"))-1,"")</f>
        <v/>
      </c>
      <c r="S79" s="14">
        <v>0.1</v>
      </c>
      <c r="T79" s="15">
        <f t="shared" si="49"/>
        <v>2.5855096882898061</v>
      </c>
      <c r="U79" s="22">
        <f t="shared" si="50"/>
        <v>0</v>
      </c>
      <c r="V79" s="14">
        <f t="shared" si="51"/>
        <v>0.42204444444444444</v>
      </c>
      <c r="W79" s="22">
        <f t="shared" si="52"/>
        <v>0</v>
      </c>
      <c r="X79" s="16">
        <f t="shared" si="45"/>
        <v>12.899705139005897</v>
      </c>
      <c r="Y79" s="21">
        <f t="shared" si="53"/>
        <v>0</v>
      </c>
      <c r="Z79" s="17">
        <f t="shared" si="46"/>
        <v>6187.5000000000009</v>
      </c>
      <c r="AA79" s="18">
        <f t="shared" si="47"/>
        <v>2.5855096882898061</v>
      </c>
      <c r="AB79" s="9">
        <f t="shared" si="54"/>
        <v>0.42204444444444444</v>
      </c>
      <c r="AC79" s="11">
        <f t="shared" si="55"/>
        <v>12.900000000000002</v>
      </c>
      <c r="AD79" s="8">
        <f t="shared" si="56"/>
        <v>6187.5000000000009</v>
      </c>
      <c r="AE79" s="8">
        <f t="shared" si="57"/>
        <v>2611.4000000000005</v>
      </c>
      <c r="AF79" s="8">
        <f t="shared" si="58"/>
        <v>6751.8000000000011</v>
      </c>
      <c r="AG79" s="19">
        <v>4.9893450635386127</v>
      </c>
    </row>
    <row r="80" spans="1:33" ht="16" x14ac:dyDescent="0.2">
      <c r="A80" s="1">
        <v>25</v>
      </c>
      <c r="B80" s="1" t="s">
        <v>30</v>
      </c>
      <c r="C80" s="7">
        <v>20911.990000000002</v>
      </c>
      <c r="D80" s="7">
        <v>26000</v>
      </c>
      <c r="E80" s="9">
        <v>0.80430730769230774</v>
      </c>
      <c r="F80" s="23">
        <v>23500</v>
      </c>
      <c r="G80" s="9">
        <v>0.12375723209508038</v>
      </c>
      <c r="H80" s="8">
        <v>3031</v>
      </c>
      <c r="I80" s="8">
        <v>1523</v>
      </c>
      <c r="J80" s="8">
        <v>4238</v>
      </c>
      <c r="K80" s="9">
        <v>0.50247443088089738</v>
      </c>
      <c r="L80" s="10">
        <v>2.782665791201576</v>
      </c>
      <c r="M80" s="11">
        <v>13.730787918581747</v>
      </c>
      <c r="N80" s="11"/>
      <c r="O80" s="12">
        <f t="shared" si="59"/>
        <v>23001.868999999999</v>
      </c>
      <c r="P80" s="13">
        <f t="shared" si="48"/>
        <v>9.9936878317175903E-2</v>
      </c>
      <c r="Q80" s="13" t="str" cm="1">
        <f t="array" aca="1" ref="Q80" ca="1">IFERROR(O80/_xlfn.XLOOKUP(1,(INDIRECT("TABCA[CODE_MAG]")=A80)*(INDIRECT("TABCA[MAGASIN]")=B80)*(INDIRECT("TABCA[ANNEE]")=Q73)*(INDIRECT("TABCA[MOIS]")=C74),INDIRECT("TABCA["&amp;C76&amp;"]"))-1,"")</f>
        <v/>
      </c>
      <c r="R80" s="13" t="str" cm="1">
        <f t="array" aca="1" ref="R80" ca="1">IFERROR(O80/_xlfn.XLOOKUP(1,(INDIRECT("TABCA[CODE_MAG]")=A80)*(INDIRECT("TABCA[MAGASIN]")=B80)*(INDIRECT("TABCA[ANNEE]")=R73)*(INDIRECT("TABCA[MOIS]")=C74),INDIRECT("TABCA["&amp;C76&amp;"]"))-1,"")</f>
        <v/>
      </c>
      <c r="S80" s="14">
        <v>0.1</v>
      </c>
      <c r="T80" s="15">
        <f t="shared" si="49"/>
        <v>2.782665791201576</v>
      </c>
      <c r="U80" s="22">
        <f t="shared" si="50"/>
        <v>0</v>
      </c>
      <c r="V80" s="14">
        <f t="shared" si="51"/>
        <v>0.50247443088089738</v>
      </c>
      <c r="W80" s="22">
        <f t="shared" si="52"/>
        <v>0</v>
      </c>
      <c r="X80" s="16">
        <f t="shared" si="45"/>
        <v>13.730787918581747</v>
      </c>
      <c r="Y80" s="21">
        <f t="shared" si="53"/>
        <v>0</v>
      </c>
      <c r="Z80" s="17">
        <f t="shared" si="46"/>
        <v>3334.1000000000004</v>
      </c>
      <c r="AA80" s="18">
        <f t="shared" si="47"/>
        <v>2.782665791201576</v>
      </c>
      <c r="AB80" s="9">
        <f t="shared" si="54"/>
        <v>0.50247443088089738</v>
      </c>
      <c r="AC80" s="11">
        <f t="shared" si="55"/>
        <v>13.729999999999999</v>
      </c>
      <c r="AD80" s="8">
        <f t="shared" si="56"/>
        <v>3334.1000000000004</v>
      </c>
      <c r="AE80" s="8">
        <f t="shared" si="57"/>
        <v>1675.3000000000002</v>
      </c>
      <c r="AF80" s="8">
        <f t="shared" si="58"/>
        <v>4661.8000000000011</v>
      </c>
      <c r="AG80" s="19">
        <v>4.9341175082586117</v>
      </c>
    </row>
    <row r="81" spans="1:33" ht="16" x14ac:dyDescent="0.2">
      <c r="A81" s="1">
        <v>37</v>
      </c>
      <c r="B81" s="1" t="s">
        <v>31</v>
      </c>
      <c r="C81" s="7">
        <v>16649.96</v>
      </c>
      <c r="D81" s="7">
        <v>0</v>
      </c>
      <c r="E81" s="9" t="s">
        <v>26</v>
      </c>
      <c r="F81" s="23">
        <v>26500</v>
      </c>
      <c r="G81" s="9">
        <v>0.59159541524424086</v>
      </c>
      <c r="H81" s="8">
        <v>3481</v>
      </c>
      <c r="I81" s="8">
        <v>1403</v>
      </c>
      <c r="J81" s="8">
        <v>3282</v>
      </c>
      <c r="K81" s="9">
        <v>0.40304510198218901</v>
      </c>
      <c r="L81" s="10">
        <v>2.339272986457591</v>
      </c>
      <c r="M81" s="11">
        <v>11.867398431931575</v>
      </c>
      <c r="N81" s="11"/>
      <c r="O81" s="12">
        <f t="shared" si="59"/>
        <v>18318.971000000001</v>
      </c>
      <c r="P81" s="13">
        <f t="shared" si="48"/>
        <v>0.10024114172046072</v>
      </c>
      <c r="Q81" s="13" t="str" cm="1">
        <f t="array" aca="1" ref="Q81" ca="1">IFERROR(O81/_xlfn.XLOOKUP(1,(INDIRECT("TABCA[CODE_MAG]")=A81)*(INDIRECT("TABCA[MAGASIN]")=B81)*(INDIRECT("TABCA[ANNEE]")=Q73)*(INDIRECT("TABCA[MOIS]")=C74),INDIRECT("TABCA["&amp;C76&amp;"]"))-1,"")</f>
        <v/>
      </c>
      <c r="R81" s="13" t="str" cm="1">
        <f t="array" aca="1" ref="R81" ca="1">IFERROR(O81/_xlfn.XLOOKUP(1,(INDIRECT("TABCA[CODE_MAG]")=A81)*(INDIRECT("TABCA[MAGASIN]")=B81)*(INDIRECT("TABCA[ANNEE]")=R73)*(INDIRECT("TABCA[MOIS]")=C74),INDIRECT("TABCA["&amp;C76&amp;"]"))-1,"")</f>
        <v/>
      </c>
      <c r="S81" s="14">
        <v>0.1</v>
      </c>
      <c r="T81" s="15">
        <f t="shared" si="49"/>
        <v>2.339272986457591</v>
      </c>
      <c r="U81" s="22">
        <f t="shared" si="50"/>
        <v>0</v>
      </c>
      <c r="V81" s="14">
        <f t="shared" si="51"/>
        <v>0.40304510198218901</v>
      </c>
      <c r="W81" s="22">
        <f t="shared" si="52"/>
        <v>0</v>
      </c>
      <c r="X81" s="16">
        <f t="shared" si="45"/>
        <v>11.867398431931575</v>
      </c>
      <c r="Y81" s="21">
        <f t="shared" si="53"/>
        <v>0</v>
      </c>
      <c r="Z81" s="17">
        <f t="shared" si="46"/>
        <v>3829.1000000000004</v>
      </c>
      <c r="AA81" s="18">
        <f t="shared" si="47"/>
        <v>2.339272986457591</v>
      </c>
      <c r="AB81" s="9">
        <f t="shared" si="54"/>
        <v>0.40304510198218901</v>
      </c>
      <c r="AC81" s="11">
        <f t="shared" si="55"/>
        <v>11.87</v>
      </c>
      <c r="AD81" s="8">
        <f t="shared" si="56"/>
        <v>3829.1000000000004</v>
      </c>
      <c r="AE81" s="8">
        <f t="shared" si="57"/>
        <v>1543.3000000000002</v>
      </c>
      <c r="AF81" s="8">
        <f t="shared" si="58"/>
        <v>3610.2000000000007</v>
      </c>
      <c r="AG81" s="19">
        <v>5.0742260816575255</v>
      </c>
    </row>
    <row r="82" spans="1:33" ht="16" x14ac:dyDescent="0.2">
      <c r="A82" s="1">
        <v>26</v>
      </c>
      <c r="B82" s="1" t="s">
        <v>32</v>
      </c>
      <c r="C82" s="7">
        <v>30722.46</v>
      </c>
      <c r="D82" s="7">
        <v>29700</v>
      </c>
      <c r="E82" s="9">
        <v>1.0344262626262626</v>
      </c>
      <c r="F82" s="23">
        <v>31500</v>
      </c>
      <c r="G82" s="9">
        <v>2.5308520216154484E-2</v>
      </c>
      <c r="H82" s="8">
        <v>5992</v>
      </c>
      <c r="I82" s="8">
        <v>2341</v>
      </c>
      <c r="J82" s="8">
        <v>6321</v>
      </c>
      <c r="K82" s="9">
        <v>0.39068758344459281</v>
      </c>
      <c r="L82" s="10">
        <v>2.7001281503630925</v>
      </c>
      <c r="M82" s="11">
        <v>13.123648013669373</v>
      </c>
      <c r="N82" s="11"/>
      <c r="O82" s="12">
        <f t="shared" si="59"/>
        <v>33785.312000000005</v>
      </c>
      <c r="P82" s="13">
        <f t="shared" si="48"/>
        <v>9.9694230214637969E-2</v>
      </c>
      <c r="Q82" s="13" t="str" cm="1">
        <f t="array" aca="1" ref="Q82" ca="1">IFERROR(O82/_xlfn.XLOOKUP(1,(INDIRECT("TABCA[CODE_MAG]")=A82)*(INDIRECT("TABCA[MAGASIN]")=B82)*(INDIRECT("TABCA[ANNEE]")=Q73)*(INDIRECT("TABCA[MOIS]")=C74),INDIRECT("TABCA["&amp;C76&amp;"]"))-1,"")</f>
        <v/>
      </c>
      <c r="R82" s="13" t="str" cm="1">
        <f t="array" aca="1" ref="R82" ca="1">IFERROR(O82/_xlfn.XLOOKUP(1,(INDIRECT("TABCA[CODE_MAG]")=A82)*(INDIRECT("TABCA[MAGASIN]")=B82)*(INDIRECT("TABCA[ANNEE]")=R73)*(INDIRECT("TABCA[MOIS]")=C74),INDIRECT("TABCA["&amp;C76&amp;"]"))-1,"")</f>
        <v/>
      </c>
      <c r="S82" s="14">
        <v>0.1</v>
      </c>
      <c r="T82" s="15">
        <f t="shared" si="49"/>
        <v>2.7001281503630925</v>
      </c>
      <c r="U82" s="22">
        <f t="shared" si="50"/>
        <v>0</v>
      </c>
      <c r="V82" s="14">
        <f t="shared" si="51"/>
        <v>0.39068758344459281</v>
      </c>
      <c r="W82" s="22">
        <f t="shared" si="52"/>
        <v>0</v>
      </c>
      <c r="X82" s="16">
        <f t="shared" si="45"/>
        <v>13.123648013669373</v>
      </c>
      <c r="Y82" s="21">
        <f t="shared" si="53"/>
        <v>0</v>
      </c>
      <c r="Z82" s="17">
        <f t="shared" si="46"/>
        <v>6591.2000000000007</v>
      </c>
      <c r="AA82" s="18">
        <f t="shared" si="47"/>
        <v>2.7001281503630925</v>
      </c>
      <c r="AB82" s="9">
        <f t="shared" si="54"/>
        <v>0.39068758344459281</v>
      </c>
      <c r="AC82" s="11">
        <f t="shared" si="55"/>
        <v>13.12</v>
      </c>
      <c r="AD82" s="8">
        <f t="shared" si="56"/>
        <v>6591.2000000000007</v>
      </c>
      <c r="AE82" s="8">
        <f t="shared" si="57"/>
        <v>2575.1000000000004</v>
      </c>
      <c r="AF82" s="8">
        <f t="shared" si="58"/>
        <v>6953.1</v>
      </c>
      <c r="AG82" s="19">
        <v>4.8590286347096976</v>
      </c>
    </row>
    <row r="83" spans="1:33" ht="16" x14ac:dyDescent="0.2">
      <c r="A83" s="1">
        <v>5</v>
      </c>
      <c r="B83" s="1" t="s">
        <v>33</v>
      </c>
      <c r="C83" s="7">
        <v>32496.54</v>
      </c>
      <c r="D83" s="7">
        <v>46500</v>
      </c>
      <c r="E83" s="9">
        <v>0.69885032258064517</v>
      </c>
      <c r="F83" s="23">
        <v>35000</v>
      </c>
      <c r="G83" s="9">
        <v>7.7037740017860346E-2</v>
      </c>
      <c r="H83" s="8">
        <v>4940</v>
      </c>
      <c r="I83" s="8">
        <v>2036</v>
      </c>
      <c r="J83" s="8">
        <v>5850</v>
      </c>
      <c r="K83" s="9">
        <v>0.41214574898785428</v>
      </c>
      <c r="L83" s="10">
        <v>2.8732809430255402</v>
      </c>
      <c r="M83" s="11">
        <v>15.960972495088409</v>
      </c>
      <c r="N83" s="11"/>
      <c r="O83" s="12">
        <f t="shared" si="59"/>
        <v>35744.016000000003</v>
      </c>
      <c r="P83" s="13">
        <f t="shared" si="48"/>
        <v>9.9932977480064134E-2</v>
      </c>
      <c r="Q83" s="13" t="str" cm="1">
        <f t="array" aca="1" ref="Q83" ca="1">IFERROR(O83/_xlfn.XLOOKUP(1,(INDIRECT("TABCA[CODE_MAG]")=A83)*(INDIRECT("TABCA[MAGASIN]")=B83)*(INDIRECT("TABCA[ANNEE]")=Q73)*(INDIRECT("TABCA[MOIS]")=C74),INDIRECT("TABCA["&amp;C76&amp;"]"))-1,"")</f>
        <v/>
      </c>
      <c r="R83" s="13" t="str" cm="1">
        <f t="array" aca="1" ref="R83" ca="1">IFERROR(O83/_xlfn.XLOOKUP(1,(INDIRECT("TABCA[CODE_MAG]")=A83)*(INDIRECT("TABCA[MAGASIN]")=B83)*(INDIRECT("TABCA[ANNEE]")=R73)*(INDIRECT("TABCA[MOIS]")=C74),INDIRECT("TABCA["&amp;C76&amp;"]"))-1,"")</f>
        <v/>
      </c>
      <c r="S83" s="14">
        <v>0.1</v>
      </c>
      <c r="T83" s="15">
        <f t="shared" si="49"/>
        <v>2.8732809430255402</v>
      </c>
      <c r="U83" s="22">
        <f t="shared" si="50"/>
        <v>0</v>
      </c>
      <c r="V83" s="14">
        <f t="shared" si="51"/>
        <v>0.41214574898785428</v>
      </c>
      <c r="W83" s="22">
        <f t="shared" si="52"/>
        <v>0</v>
      </c>
      <c r="X83" s="16">
        <f t="shared" si="45"/>
        <v>15.960972495088409</v>
      </c>
      <c r="Y83" s="21">
        <f t="shared" si="53"/>
        <v>0</v>
      </c>
      <c r="Z83" s="17">
        <f t="shared" si="46"/>
        <v>5434</v>
      </c>
      <c r="AA83" s="18">
        <f t="shared" si="47"/>
        <v>2.8732809430255402</v>
      </c>
      <c r="AB83" s="9">
        <f t="shared" si="54"/>
        <v>0.41214574898785428</v>
      </c>
      <c r="AC83" s="11">
        <f t="shared" si="55"/>
        <v>15.959999999999999</v>
      </c>
      <c r="AD83" s="8">
        <f t="shared" si="56"/>
        <v>5434</v>
      </c>
      <c r="AE83" s="8">
        <f t="shared" si="57"/>
        <v>2239.6000000000004</v>
      </c>
      <c r="AF83" s="8">
        <f t="shared" si="58"/>
        <v>6435.0000000000009</v>
      </c>
      <c r="AG83" s="19">
        <v>5.5546256410256412</v>
      </c>
    </row>
    <row r="84" spans="1:33" ht="16" x14ac:dyDescent="0.2">
      <c r="A84" s="1">
        <v>6</v>
      </c>
      <c r="B84" s="1" t="s">
        <v>34</v>
      </c>
      <c r="C84" s="7">
        <v>57139.199999999997</v>
      </c>
      <c r="D84" s="7">
        <v>64500</v>
      </c>
      <c r="E84" s="9">
        <v>0.8858790697674418</v>
      </c>
      <c r="F84" s="23">
        <v>64000</v>
      </c>
      <c r="G84" s="9">
        <v>0.12007168458781359</v>
      </c>
      <c r="H84" s="8">
        <v>10315</v>
      </c>
      <c r="I84" s="8">
        <v>4383</v>
      </c>
      <c r="J84" s="8">
        <v>12384</v>
      </c>
      <c r="K84" s="9">
        <v>0.42491517207949586</v>
      </c>
      <c r="L84" s="10">
        <v>2.8254620123203287</v>
      </c>
      <c r="M84" s="11">
        <v>13.036550308008213</v>
      </c>
      <c r="N84" s="11"/>
      <c r="O84" s="12">
        <f t="shared" si="59"/>
        <v>62869.751999999993</v>
      </c>
      <c r="P84" s="13">
        <f t="shared" si="48"/>
        <v>0.1002910786290323</v>
      </c>
      <c r="Q84" s="13" t="str" cm="1">
        <f t="array" aca="1" ref="Q84" ca="1">IFERROR(O84/_xlfn.XLOOKUP(1,(INDIRECT("TABCA[CODE_MAG]")=A84)*(INDIRECT("TABCA[MAGASIN]")=B84)*(INDIRECT("TABCA[ANNEE]")=Q73)*(INDIRECT("TABCA[MOIS]")=C74),INDIRECT("TABCA["&amp;C76&amp;"]"))-1,"")</f>
        <v/>
      </c>
      <c r="R84" s="13" t="str" cm="1">
        <f t="array" aca="1" ref="R84" ca="1">IFERROR(O84/_xlfn.XLOOKUP(1,(INDIRECT("TABCA[CODE_MAG]")=A84)*(INDIRECT("TABCA[MAGASIN]")=B84)*(INDIRECT("TABCA[ANNEE]")=R73)*(INDIRECT("TABCA[MOIS]")=C74),INDIRECT("TABCA["&amp;C76&amp;"]"))-1,"")</f>
        <v/>
      </c>
      <c r="S84" s="14">
        <v>0.1</v>
      </c>
      <c r="T84" s="15">
        <f t="shared" si="49"/>
        <v>2.8254620123203287</v>
      </c>
      <c r="U84" s="22">
        <f t="shared" si="50"/>
        <v>0</v>
      </c>
      <c r="V84" s="14">
        <f t="shared" si="51"/>
        <v>0.42491517207949586</v>
      </c>
      <c r="W84" s="22">
        <f t="shared" si="52"/>
        <v>0</v>
      </c>
      <c r="X84" s="16">
        <f t="shared" si="45"/>
        <v>13.036550308008213</v>
      </c>
      <c r="Y84" s="21">
        <f t="shared" si="53"/>
        <v>0</v>
      </c>
      <c r="Z84" s="17">
        <f t="shared" si="46"/>
        <v>11346.500000000002</v>
      </c>
      <c r="AA84" s="18">
        <f t="shared" si="47"/>
        <v>2.8254620123203287</v>
      </c>
      <c r="AB84" s="9">
        <f t="shared" si="54"/>
        <v>0.42491517207949586</v>
      </c>
      <c r="AC84" s="11">
        <f t="shared" si="55"/>
        <v>13.039999999999997</v>
      </c>
      <c r="AD84" s="8">
        <f t="shared" si="56"/>
        <v>11346.500000000002</v>
      </c>
      <c r="AE84" s="8">
        <f t="shared" si="57"/>
        <v>4821.3</v>
      </c>
      <c r="AF84" s="8">
        <f t="shared" si="58"/>
        <v>13622.400000000001</v>
      </c>
      <c r="AG84" s="19">
        <v>4.6151744186046502</v>
      </c>
    </row>
    <row r="85" spans="1:33" ht="16" x14ac:dyDescent="0.2">
      <c r="A85" s="1">
        <v>1</v>
      </c>
      <c r="B85" s="1" t="s">
        <v>35</v>
      </c>
      <c r="C85" s="7">
        <v>58897.31</v>
      </c>
      <c r="D85" s="7">
        <v>65200</v>
      </c>
      <c r="E85" s="9">
        <v>0.9033329754601227</v>
      </c>
      <c r="F85" s="23">
        <v>66500</v>
      </c>
      <c r="G85" s="9">
        <v>0.12908382403203134</v>
      </c>
      <c r="H85" s="8">
        <v>10247</v>
      </c>
      <c r="I85" s="8">
        <v>4761</v>
      </c>
      <c r="J85" s="8">
        <v>12302</v>
      </c>
      <c r="K85" s="9">
        <v>0.46462379232946227</v>
      </c>
      <c r="L85" s="10">
        <v>2.5839109430791849</v>
      </c>
      <c r="M85" s="11">
        <v>12.370785549254357</v>
      </c>
      <c r="N85" s="11"/>
      <c r="O85" s="12">
        <f t="shared" si="59"/>
        <v>64782.927000000011</v>
      </c>
      <c r="P85" s="13">
        <f t="shared" si="48"/>
        <v>9.9930149611247243E-2</v>
      </c>
      <c r="Q85" s="13" t="str" cm="1">
        <f t="array" aca="1" ref="Q85" ca="1">IFERROR(O85/_xlfn.XLOOKUP(1,(INDIRECT("TABCA[CODE_MAG]")=A85)*(INDIRECT("TABCA[MAGASIN]")=B85)*(INDIRECT("TABCA[ANNEE]")=Q73)*(INDIRECT("TABCA[MOIS]")=C74),INDIRECT("TABCA["&amp;C76&amp;"]"))-1,"")</f>
        <v/>
      </c>
      <c r="R85" s="13" t="str" cm="1">
        <f t="array" aca="1" ref="R85" ca="1">IFERROR(O85/_xlfn.XLOOKUP(1,(INDIRECT("TABCA[CODE_MAG]")=A85)*(INDIRECT("TABCA[MAGASIN]")=B85)*(INDIRECT("TABCA[ANNEE]")=R73)*(INDIRECT("TABCA[MOIS]")=C74),INDIRECT("TABCA["&amp;C76&amp;"]"))-1,"")</f>
        <v/>
      </c>
      <c r="S85" s="14">
        <v>0.1</v>
      </c>
      <c r="T85" s="15">
        <f t="shared" si="49"/>
        <v>2.5839109430791849</v>
      </c>
      <c r="U85" s="22">
        <f t="shared" si="50"/>
        <v>0</v>
      </c>
      <c r="V85" s="14">
        <f t="shared" si="51"/>
        <v>0.46462379232946227</v>
      </c>
      <c r="W85" s="22">
        <f t="shared" si="52"/>
        <v>0</v>
      </c>
      <c r="X85" s="16">
        <f t="shared" si="45"/>
        <v>12.370785549254357</v>
      </c>
      <c r="Y85" s="21">
        <f t="shared" si="53"/>
        <v>0</v>
      </c>
      <c r="Z85" s="17">
        <f t="shared" si="46"/>
        <v>11271.7</v>
      </c>
      <c r="AA85" s="18">
        <f t="shared" si="47"/>
        <v>2.5839109430791849</v>
      </c>
      <c r="AB85" s="9">
        <f t="shared" si="54"/>
        <v>0.46462379232946227</v>
      </c>
      <c r="AC85" s="11">
        <f t="shared" si="55"/>
        <v>12.370000000000001</v>
      </c>
      <c r="AD85" s="8">
        <f t="shared" si="56"/>
        <v>11271.7</v>
      </c>
      <c r="AE85" s="8">
        <f t="shared" si="57"/>
        <v>5237.1000000000004</v>
      </c>
      <c r="AF85" s="8">
        <f t="shared" si="58"/>
        <v>13532.2</v>
      </c>
      <c r="AG85" s="19">
        <v>4.7873166964721188</v>
      </c>
    </row>
    <row r="86" spans="1:33" ht="16" x14ac:dyDescent="0.2">
      <c r="A86" s="1">
        <v>30</v>
      </c>
      <c r="B86" s="1" t="s">
        <v>36</v>
      </c>
      <c r="C86" s="7">
        <v>94658.08</v>
      </c>
      <c r="D86" s="7">
        <v>102000</v>
      </c>
      <c r="E86" s="9">
        <v>0.92802039215686272</v>
      </c>
      <c r="F86" s="23">
        <v>98500</v>
      </c>
      <c r="G86" s="9">
        <v>4.0587343415374511E-2</v>
      </c>
      <c r="H86" s="8">
        <v>14718</v>
      </c>
      <c r="I86" s="8">
        <v>7047</v>
      </c>
      <c r="J86" s="8">
        <v>19712</v>
      </c>
      <c r="K86" s="9">
        <v>0.47880146759070524</v>
      </c>
      <c r="L86" s="10">
        <v>2.7972186746133105</v>
      </c>
      <c r="M86" s="11">
        <v>13.432393926493544</v>
      </c>
      <c r="N86" s="11"/>
      <c r="O86" s="12">
        <f t="shared" si="59"/>
        <v>104105.33099999999</v>
      </c>
      <c r="P86" s="13">
        <f t="shared" si="48"/>
        <v>9.9803957570235857E-2</v>
      </c>
      <c r="Q86" s="13" t="str" cm="1">
        <f t="array" aca="1" ref="Q86" ca="1">IFERROR(O86/_xlfn.XLOOKUP(1,(INDIRECT("TABCA[CODE_MAG]")=A86)*(INDIRECT("TABCA[MAGASIN]")=B86)*(INDIRECT("TABCA[ANNEE]")=Q73)*(INDIRECT("TABCA[MOIS]")=C74),INDIRECT("TABCA["&amp;C76&amp;"]"))-1,"")</f>
        <v/>
      </c>
      <c r="R86" s="13" t="str" cm="1">
        <f t="array" aca="1" ref="R86" ca="1">IFERROR(O86/_xlfn.XLOOKUP(1,(INDIRECT("TABCA[CODE_MAG]")=A86)*(INDIRECT("TABCA[MAGASIN]")=B86)*(INDIRECT("TABCA[ANNEE]")=R73)*(INDIRECT("TABCA[MOIS]")=C74),INDIRECT("TABCA["&amp;C76&amp;"]"))-1,"")</f>
        <v/>
      </c>
      <c r="S86" s="14">
        <v>0.1</v>
      </c>
      <c r="T86" s="15">
        <f t="shared" si="49"/>
        <v>2.7972186746133105</v>
      </c>
      <c r="U86" s="22">
        <f t="shared" si="50"/>
        <v>0</v>
      </c>
      <c r="V86" s="14">
        <f t="shared" si="51"/>
        <v>0.47880146759070524</v>
      </c>
      <c r="W86" s="22">
        <f t="shared" si="52"/>
        <v>0</v>
      </c>
      <c r="X86" s="16">
        <f t="shared" si="45"/>
        <v>13.432393926493544</v>
      </c>
      <c r="Y86" s="21">
        <f t="shared" si="53"/>
        <v>0</v>
      </c>
      <c r="Z86" s="17">
        <f t="shared" si="46"/>
        <v>16189.800000000001</v>
      </c>
      <c r="AA86" s="18">
        <f t="shared" si="47"/>
        <v>2.7972186746133105</v>
      </c>
      <c r="AB86" s="9">
        <f t="shared" si="54"/>
        <v>0.47880146759070524</v>
      </c>
      <c r="AC86" s="11">
        <f t="shared" si="55"/>
        <v>13.43</v>
      </c>
      <c r="AD86" s="8">
        <f t="shared" si="56"/>
        <v>16189.800000000001</v>
      </c>
      <c r="AE86" s="8">
        <f t="shared" si="57"/>
        <v>7751.7</v>
      </c>
      <c r="AF86" s="8">
        <f t="shared" si="58"/>
        <v>21683.199999999997</v>
      </c>
      <c r="AG86" s="19">
        <v>4.8011977475649354</v>
      </c>
    </row>
    <row r="87" spans="1:33" ht="16" x14ac:dyDescent="0.2">
      <c r="A87" s="1">
        <v>2</v>
      </c>
      <c r="B87" s="1" t="s">
        <v>37</v>
      </c>
      <c r="C87" s="7">
        <v>48926.34</v>
      </c>
      <c r="D87" s="7">
        <v>52000</v>
      </c>
      <c r="E87" s="9">
        <v>0.94089115384615374</v>
      </c>
      <c r="F87" s="23">
        <v>63000</v>
      </c>
      <c r="G87" s="9">
        <v>0.28764996523345099</v>
      </c>
      <c r="H87" s="8">
        <v>9480</v>
      </c>
      <c r="I87" s="8">
        <v>4100</v>
      </c>
      <c r="J87" s="8">
        <v>9954</v>
      </c>
      <c r="K87" s="9">
        <v>0.43248945147679324</v>
      </c>
      <c r="L87" s="10">
        <v>2.4278048780487804</v>
      </c>
      <c r="M87" s="11">
        <v>11.933253658536584</v>
      </c>
      <c r="N87" s="11"/>
      <c r="O87" s="12">
        <f t="shared" si="59"/>
        <v>53804.299999999988</v>
      </c>
      <c r="P87" s="13">
        <f t="shared" si="48"/>
        <v>9.9700079752542026E-2</v>
      </c>
      <c r="Q87" s="13" t="str" cm="1">
        <f t="array" aca="1" ref="Q87" ca="1">IFERROR(O87/_xlfn.XLOOKUP(1,(INDIRECT("TABCA[CODE_MAG]")=A87)*(INDIRECT("TABCA[MAGASIN]")=B87)*(INDIRECT("TABCA[ANNEE]")=Q73)*(INDIRECT("TABCA[MOIS]")=C74),INDIRECT("TABCA["&amp;C76&amp;"]"))-1,"")</f>
        <v/>
      </c>
      <c r="R87" s="13" t="str" cm="1">
        <f t="array" aca="1" ref="R87" ca="1">IFERROR(O87/_xlfn.XLOOKUP(1,(INDIRECT("TABCA[CODE_MAG]")=A87)*(INDIRECT("TABCA[MAGASIN]")=B87)*(INDIRECT("TABCA[ANNEE]")=R73)*(INDIRECT("TABCA[MOIS]")=C74),INDIRECT("TABCA["&amp;C76&amp;"]"))-1,"")</f>
        <v/>
      </c>
      <c r="S87" s="14">
        <v>0.1</v>
      </c>
      <c r="T87" s="15">
        <f t="shared" si="49"/>
        <v>2.4278048780487804</v>
      </c>
      <c r="U87" s="22">
        <f t="shared" si="50"/>
        <v>0</v>
      </c>
      <c r="V87" s="14">
        <f t="shared" si="51"/>
        <v>0.43248945147679324</v>
      </c>
      <c r="W87" s="22">
        <f t="shared" si="52"/>
        <v>0</v>
      </c>
      <c r="X87" s="16">
        <f t="shared" si="45"/>
        <v>11.933253658536584</v>
      </c>
      <c r="Y87" s="21">
        <f t="shared" si="53"/>
        <v>0</v>
      </c>
      <c r="Z87" s="17">
        <f t="shared" si="46"/>
        <v>10428</v>
      </c>
      <c r="AA87" s="18">
        <f t="shared" si="47"/>
        <v>2.4278048780487804</v>
      </c>
      <c r="AB87" s="9">
        <f t="shared" si="54"/>
        <v>0.43248945147679324</v>
      </c>
      <c r="AC87" s="11">
        <f t="shared" si="55"/>
        <v>11.929999999999998</v>
      </c>
      <c r="AD87" s="8">
        <f t="shared" si="56"/>
        <v>10428</v>
      </c>
      <c r="AE87" s="8">
        <f t="shared" si="57"/>
        <v>4510</v>
      </c>
      <c r="AF87" s="8">
        <f t="shared" si="58"/>
        <v>10949.4</v>
      </c>
      <c r="AG87" s="19">
        <v>4.9139039582077553</v>
      </c>
    </row>
    <row r="88" spans="1:33" ht="16" x14ac:dyDescent="0.2">
      <c r="A88" s="1">
        <v>23</v>
      </c>
      <c r="B88" s="1" t="s">
        <v>38</v>
      </c>
      <c r="C88" s="7">
        <v>35995.01</v>
      </c>
      <c r="D88" s="7">
        <v>39000</v>
      </c>
      <c r="E88" s="9">
        <v>0.92294897435897438</v>
      </c>
      <c r="F88" s="23">
        <v>37600</v>
      </c>
      <c r="G88" s="9">
        <v>4.4589236119117581E-2</v>
      </c>
      <c r="H88" s="8">
        <v>6894</v>
      </c>
      <c r="I88" s="8">
        <v>2825</v>
      </c>
      <c r="J88" s="8">
        <v>7282</v>
      </c>
      <c r="K88" s="9">
        <v>0.40977661734841891</v>
      </c>
      <c r="L88" s="10">
        <v>2.5776991150442479</v>
      </c>
      <c r="M88" s="11">
        <v>12.741596460176991</v>
      </c>
      <c r="N88" s="11"/>
      <c r="O88" s="12">
        <f t="shared" si="59"/>
        <v>39589.550000000003</v>
      </c>
      <c r="P88" s="13">
        <f t="shared" si="48"/>
        <v>9.9862175340415194E-2</v>
      </c>
      <c r="Q88" s="13" t="str" cm="1">
        <f t="array" aca="1" ref="Q88" ca="1">IFERROR(O88/_xlfn.XLOOKUP(1,(INDIRECT("TABCA[CODE_MAG]")=A88)*(INDIRECT("TABCA[MAGASIN]")=B88)*(INDIRECT("TABCA[ANNEE]")=Q73)*(INDIRECT("TABCA[MOIS]")=C74),INDIRECT("TABCA["&amp;C76&amp;"]"))-1,"")</f>
        <v/>
      </c>
      <c r="R88" s="13" t="str" cm="1">
        <f t="array" aca="1" ref="R88" ca="1">IFERROR(O88/_xlfn.XLOOKUP(1,(INDIRECT("TABCA[CODE_MAG]")=A88)*(INDIRECT("TABCA[MAGASIN]")=B88)*(INDIRECT("TABCA[ANNEE]")=R73)*(INDIRECT("TABCA[MOIS]")=C74),INDIRECT("TABCA["&amp;C76&amp;"]"))-1,"")</f>
        <v/>
      </c>
      <c r="S88" s="14">
        <v>0.1</v>
      </c>
      <c r="T88" s="15">
        <f t="shared" si="49"/>
        <v>2.5776991150442479</v>
      </c>
      <c r="U88" s="22">
        <f t="shared" si="50"/>
        <v>0</v>
      </c>
      <c r="V88" s="14">
        <f t="shared" si="51"/>
        <v>0.40977661734841891</v>
      </c>
      <c r="W88" s="22">
        <f t="shared" si="52"/>
        <v>0</v>
      </c>
      <c r="X88" s="16">
        <f t="shared" si="45"/>
        <v>12.741596460176991</v>
      </c>
      <c r="Y88" s="21">
        <f t="shared" si="53"/>
        <v>0</v>
      </c>
      <c r="Z88" s="17">
        <f t="shared" si="46"/>
        <v>7583.4000000000005</v>
      </c>
      <c r="AA88" s="18">
        <f t="shared" si="47"/>
        <v>2.5776991150442479</v>
      </c>
      <c r="AB88" s="9">
        <f t="shared" si="54"/>
        <v>0.40977661734841891</v>
      </c>
      <c r="AC88" s="11">
        <f t="shared" si="55"/>
        <v>12.74</v>
      </c>
      <c r="AD88" s="8">
        <f t="shared" si="56"/>
        <v>7583.4000000000005</v>
      </c>
      <c r="AE88" s="8">
        <f t="shared" si="57"/>
        <v>3107.5</v>
      </c>
      <c r="AF88" s="8">
        <f t="shared" si="58"/>
        <v>8010.2</v>
      </c>
      <c r="AG88" s="19">
        <v>4.9423921999450702</v>
      </c>
    </row>
    <row r="89" spans="1:33" ht="16" x14ac:dyDescent="0.2">
      <c r="A89" s="1">
        <v>13</v>
      </c>
      <c r="B89" s="1" t="s">
        <v>39</v>
      </c>
      <c r="C89" s="7">
        <v>25135.69</v>
      </c>
      <c r="D89" s="7">
        <v>36000</v>
      </c>
      <c r="E89" s="9">
        <v>0.69821361111111102</v>
      </c>
      <c r="F89" s="23">
        <v>25600</v>
      </c>
      <c r="G89" s="9">
        <v>1.8472140609627319E-2</v>
      </c>
      <c r="H89" s="8">
        <v>3644</v>
      </c>
      <c r="I89" s="8">
        <v>1796</v>
      </c>
      <c r="J89" s="8">
        <v>5218</v>
      </c>
      <c r="K89" s="9">
        <v>0.49286498353457736</v>
      </c>
      <c r="L89" s="10">
        <v>2.9053452115812917</v>
      </c>
      <c r="M89" s="11">
        <v>13.995373051224943</v>
      </c>
      <c r="N89" s="11"/>
      <c r="O89" s="12">
        <f t="shared" si="59"/>
        <v>27658.400000000001</v>
      </c>
      <c r="P89" s="13">
        <f t="shared" si="48"/>
        <v>0.10036366616552006</v>
      </c>
      <c r="Q89" s="13" t="str" cm="1">
        <f t="array" aca="1" ref="Q89" ca="1">IFERROR(O89/_xlfn.XLOOKUP(1,(INDIRECT("TABCA[CODE_MAG]")=A89)*(INDIRECT("TABCA[MAGASIN]")=B89)*(INDIRECT("TABCA[ANNEE]")=Q73)*(INDIRECT("TABCA[MOIS]")=C74),INDIRECT("TABCA["&amp;C76&amp;"]"))-1,"")</f>
        <v/>
      </c>
      <c r="R89" s="13" t="str" cm="1">
        <f t="array" aca="1" ref="R89" ca="1">IFERROR(O89/_xlfn.XLOOKUP(1,(INDIRECT("TABCA[CODE_MAG]")=A89)*(INDIRECT("TABCA[MAGASIN]")=B89)*(INDIRECT("TABCA[ANNEE]")=R73)*(INDIRECT("TABCA[MOIS]")=C74),INDIRECT("TABCA["&amp;C76&amp;"]"))-1,"")</f>
        <v/>
      </c>
      <c r="S89" s="14">
        <v>0.1</v>
      </c>
      <c r="T89" s="15">
        <f t="shared" si="49"/>
        <v>2.9053452115812917</v>
      </c>
      <c r="U89" s="22">
        <f t="shared" si="50"/>
        <v>0</v>
      </c>
      <c r="V89" s="14">
        <f t="shared" si="51"/>
        <v>0.49286498353457736</v>
      </c>
      <c r="W89" s="22">
        <f t="shared" si="52"/>
        <v>0</v>
      </c>
      <c r="X89" s="16">
        <f t="shared" si="45"/>
        <v>13.995373051224943</v>
      </c>
      <c r="Y89" s="21">
        <f t="shared" si="53"/>
        <v>0</v>
      </c>
      <c r="Z89" s="17">
        <f t="shared" si="46"/>
        <v>4008.4000000000005</v>
      </c>
      <c r="AA89" s="18">
        <f t="shared" si="47"/>
        <v>2.9053452115812917</v>
      </c>
      <c r="AB89" s="9">
        <f t="shared" si="54"/>
        <v>0.49286498353457736</v>
      </c>
      <c r="AC89" s="11">
        <f t="shared" si="55"/>
        <v>14</v>
      </c>
      <c r="AD89" s="8">
        <f t="shared" si="56"/>
        <v>4008.4000000000005</v>
      </c>
      <c r="AE89" s="8">
        <f t="shared" si="57"/>
        <v>1975.6000000000001</v>
      </c>
      <c r="AF89" s="8">
        <f t="shared" si="58"/>
        <v>5739.8</v>
      </c>
      <c r="AG89" s="19">
        <v>4.818704484476811</v>
      </c>
    </row>
    <row r="90" spans="1:33" ht="16" x14ac:dyDescent="0.2">
      <c r="A90" s="1">
        <v>15</v>
      </c>
      <c r="B90" s="1" t="s">
        <v>40</v>
      </c>
      <c r="C90" s="7">
        <v>41024.800000000003</v>
      </c>
      <c r="D90" s="7">
        <v>38445</v>
      </c>
      <c r="E90" s="9">
        <v>1.0671036545714658</v>
      </c>
      <c r="F90" s="23">
        <v>47900</v>
      </c>
      <c r="G90" s="9">
        <v>0.16758643552192809</v>
      </c>
      <c r="H90" s="8">
        <v>7780</v>
      </c>
      <c r="I90" s="8">
        <v>3329</v>
      </c>
      <c r="J90" s="8">
        <v>8433</v>
      </c>
      <c r="K90" s="9">
        <v>0.42789203084832905</v>
      </c>
      <c r="L90" s="10">
        <v>2.5331931510964254</v>
      </c>
      <c r="M90" s="11">
        <v>12.323460498648243</v>
      </c>
      <c r="N90" s="11"/>
      <c r="O90" s="12">
        <f>IFERROR(AE90*AC90,"")</f>
        <v>45114.607999999993</v>
      </c>
      <c r="P90" s="13">
        <f t="shared" si="48"/>
        <v>9.9691113667830011E-2</v>
      </c>
      <c r="Q90" s="13" t="str" cm="1">
        <f t="array" aca="1" ref="Q90" ca="1">IFERROR(O90/_xlfn.XLOOKUP(1,(INDIRECT("TABCA[CODE_MAG]")=A90)*(INDIRECT("TABCA[MAGASIN]")=B90)*(INDIRECT("TABCA[ANNEE]")=Q73)*(INDIRECT("TABCA[MOIS]")=C74),INDIRECT("TABCA["&amp;C76&amp;"]"))-1,"")</f>
        <v/>
      </c>
      <c r="R90" s="13" t="str" cm="1">
        <f t="array" aca="1" ref="R90" ca="1">IFERROR(O90/_xlfn.XLOOKUP(1,(INDIRECT("TABCA[CODE_MAG]")=A90)*(INDIRECT("TABCA[MAGASIN]")=B90)*(INDIRECT("TABCA[ANNEE]")=R73)*(INDIRECT("TABCA[MOIS]")=C74),INDIRECT("TABCA["&amp;C76&amp;"]"))-1,"")</f>
        <v/>
      </c>
      <c r="S90" s="14">
        <v>0.1</v>
      </c>
      <c r="T90" s="15">
        <f t="shared" si="49"/>
        <v>2.5331931510964254</v>
      </c>
      <c r="U90" s="22">
        <f t="shared" si="50"/>
        <v>0</v>
      </c>
      <c r="V90" s="14">
        <f t="shared" si="51"/>
        <v>0.42789203084832905</v>
      </c>
      <c r="W90" s="22">
        <f t="shared" si="52"/>
        <v>0</v>
      </c>
      <c r="X90" s="16">
        <f t="shared" si="45"/>
        <v>12.323460498648243</v>
      </c>
      <c r="Y90" s="21">
        <f t="shared" si="53"/>
        <v>0</v>
      </c>
      <c r="Z90" s="17">
        <f t="shared" si="46"/>
        <v>8558</v>
      </c>
      <c r="AA90" s="18">
        <f t="shared" si="47"/>
        <v>2.5331931510964254</v>
      </c>
      <c r="AB90" s="9">
        <f t="shared" si="54"/>
        <v>0.42789203084832905</v>
      </c>
      <c r="AC90" s="11">
        <f t="shared" si="55"/>
        <v>12.319999999999999</v>
      </c>
      <c r="AD90" s="8">
        <f t="shared" si="56"/>
        <v>8558</v>
      </c>
      <c r="AE90" s="8">
        <f t="shared" si="57"/>
        <v>3661.9</v>
      </c>
      <c r="AF90" s="8">
        <f t="shared" si="58"/>
        <v>9276.3000000000011</v>
      </c>
      <c r="AG90" s="19">
        <v>4.8634270129254116</v>
      </c>
    </row>
    <row r="91" spans="1:33" ht="16" x14ac:dyDescent="0.2">
      <c r="A91" s="1">
        <v>17</v>
      </c>
      <c r="B91" s="1" t="s">
        <v>41</v>
      </c>
      <c r="C91" s="7">
        <v>37149.81</v>
      </c>
      <c r="D91" s="7">
        <v>0</v>
      </c>
      <c r="E91" s="9" t="s">
        <v>26</v>
      </c>
      <c r="F91" s="23">
        <v>0</v>
      </c>
      <c r="G91" s="9">
        <v>-1</v>
      </c>
      <c r="H91" s="8">
        <v>7724</v>
      </c>
      <c r="I91" s="8">
        <v>3078</v>
      </c>
      <c r="J91" s="8">
        <v>7501</v>
      </c>
      <c r="K91" s="9">
        <v>0.39849818746763332</v>
      </c>
      <c r="L91" s="10">
        <v>2.4369720597790772</v>
      </c>
      <c r="M91" s="11">
        <v>12.069463937621832</v>
      </c>
      <c r="N91" s="11"/>
      <c r="O91" s="12">
        <f>IFERROR(AE91*AC91,"")</f>
        <v>40866.606</v>
      </c>
      <c r="P91" s="13">
        <f t="shared" si="48"/>
        <v>0.10004885623910331</v>
      </c>
      <c r="Q91" s="13" t="str" cm="1">
        <f t="array" aca="1" ref="Q91" ca="1">IFERROR(O91/_xlfn.XLOOKUP(1,(INDIRECT("TABCA[CODE_MAG]")=A91)*(INDIRECT("TABCA[MAGASIN]")=B91)*(INDIRECT("TABCA[ANNEE]")=Q73)*(INDIRECT("TABCA[MOIS]")=C74),INDIRECT("TABCA["&amp;C76&amp;"]"))-1,"")</f>
        <v/>
      </c>
      <c r="R91" s="13" t="str" cm="1">
        <f t="array" aca="1" ref="R91" ca="1">IFERROR(O91/_xlfn.XLOOKUP(1,(INDIRECT("TABCA[CODE_MAG]")=A91)*(INDIRECT("TABCA[MAGASIN]")=B91)*(INDIRECT("TABCA[ANNEE]")=R73)*(INDIRECT("TABCA[MOIS]")=C74),INDIRECT("TABCA["&amp;C76&amp;"]"))-1,"")</f>
        <v/>
      </c>
      <c r="S91" s="14">
        <v>0.1</v>
      </c>
      <c r="T91" s="15">
        <f t="shared" si="49"/>
        <v>2.4369720597790772</v>
      </c>
      <c r="U91" s="22">
        <f t="shared" si="50"/>
        <v>0</v>
      </c>
      <c r="V91" s="14">
        <f t="shared" si="51"/>
        <v>0.39849818746763332</v>
      </c>
      <c r="W91" s="22">
        <f t="shared" si="52"/>
        <v>0</v>
      </c>
      <c r="X91" s="16">
        <f t="shared" si="45"/>
        <v>12.069463937621832</v>
      </c>
      <c r="Y91" s="21">
        <f t="shared" si="53"/>
        <v>0</v>
      </c>
      <c r="Z91" s="17">
        <f t="shared" si="46"/>
        <v>8496.4000000000015</v>
      </c>
      <c r="AA91" s="18">
        <f t="shared" si="47"/>
        <v>2.4369720597790772</v>
      </c>
      <c r="AB91" s="9">
        <f t="shared" si="54"/>
        <v>0.39849818746763332</v>
      </c>
      <c r="AC91" s="11">
        <f t="shared" si="55"/>
        <v>12.07</v>
      </c>
      <c r="AD91" s="8">
        <f t="shared" si="56"/>
        <v>8496.4000000000015</v>
      </c>
      <c r="AE91" s="8">
        <f t="shared" si="57"/>
        <v>3385.8</v>
      </c>
      <c r="AF91" s="8">
        <f t="shared" si="58"/>
        <v>8251.1</v>
      </c>
      <c r="AG91" s="19">
        <v>4.9528676176509805</v>
      </c>
    </row>
    <row r="95" spans="1:33" x14ac:dyDescent="0.2">
      <c r="C95" s="1" t="s">
        <v>20</v>
      </c>
      <c r="D95" s="1" t="s">
        <v>20</v>
      </c>
      <c r="F95" s="20" t="s">
        <v>21</v>
      </c>
      <c r="G95" s="20"/>
      <c r="H95" s="1" t="s">
        <v>20</v>
      </c>
      <c r="I95" s="1" t="s">
        <v>20</v>
      </c>
      <c r="J95" s="1" t="s">
        <v>20</v>
      </c>
      <c r="K95" s="1" t="s">
        <v>20</v>
      </c>
      <c r="L95" s="1" t="s">
        <v>20</v>
      </c>
      <c r="M95" s="1" t="s">
        <v>20</v>
      </c>
    </row>
    <row r="96" spans="1:33" x14ac:dyDescent="0.2">
      <c r="C96" s="2">
        <v>2022</v>
      </c>
      <c r="Q96" s="1">
        <f>C96-3</f>
        <v>2019</v>
      </c>
      <c r="R96" s="1">
        <f>Q96-1</f>
        <v>2018</v>
      </c>
    </row>
    <row r="97" spans="1:33" x14ac:dyDescent="0.2">
      <c r="C97" s="2">
        <v>7</v>
      </c>
      <c r="Q97" s="1">
        <f>C97</f>
        <v>7</v>
      </c>
      <c r="R97" s="1">
        <f>Q97</f>
        <v>7</v>
      </c>
    </row>
    <row r="98" spans="1:33" x14ac:dyDescent="0.2">
      <c r="C98" s="4">
        <v>44743</v>
      </c>
      <c r="D98" s="4">
        <v>44743</v>
      </c>
      <c r="E98" s="4"/>
      <c r="F98" s="5">
        <v>45108</v>
      </c>
      <c r="G98" s="5"/>
      <c r="H98" s="4">
        <v>44743</v>
      </c>
      <c r="I98" s="4">
        <v>44743</v>
      </c>
      <c r="J98" s="4">
        <v>44743</v>
      </c>
      <c r="K98" s="4">
        <v>44743</v>
      </c>
      <c r="L98" s="4">
        <v>44743</v>
      </c>
      <c r="M98" s="4">
        <v>44743</v>
      </c>
      <c r="O98" s="5">
        <f>EDATE(C98,12)</f>
        <v>45108</v>
      </c>
      <c r="AG98" s="3" t="s">
        <v>7</v>
      </c>
    </row>
    <row r="99" spans="1:33" ht="16" x14ac:dyDescent="0.2">
      <c r="A99" s="1" t="s">
        <v>0</v>
      </c>
      <c r="B99" s="1" t="s">
        <v>1</v>
      </c>
      <c r="C99" s="1" t="s">
        <v>2</v>
      </c>
      <c r="D99" s="1" t="s">
        <v>3</v>
      </c>
      <c r="E99" s="1" t="s">
        <v>22</v>
      </c>
      <c r="F99" s="20" t="s">
        <v>3</v>
      </c>
      <c r="G99" s="20" t="s">
        <v>23</v>
      </c>
      <c r="H99" s="1" t="s">
        <v>4</v>
      </c>
      <c r="I99" s="1" t="s">
        <v>5</v>
      </c>
      <c r="J99" s="1" t="s">
        <v>6</v>
      </c>
      <c r="K99" s="1" t="s">
        <v>8</v>
      </c>
      <c r="L99" s="1" t="s">
        <v>9</v>
      </c>
      <c r="M99" s="1" t="s">
        <v>10</v>
      </c>
      <c r="O99" s="6" t="s">
        <v>3</v>
      </c>
      <c r="P99" s="1" t="str">
        <f>"DELTA VS "&amp;C96</f>
        <v>DELTA VS 2022</v>
      </c>
      <c r="Q99" s="1" t="str">
        <f>"DELTA VS "&amp;Q96</f>
        <v>DELTA VS 2019</v>
      </c>
      <c r="R99" s="1" t="str">
        <f>"DELTA VS "&amp;R96</f>
        <v>DELTA VS 2018</v>
      </c>
      <c r="S99" s="1" t="str">
        <f>"DELTA TRAFIC % VS "&amp;C96</f>
        <v>DELTA TRAFIC % VS 2022</v>
      </c>
      <c r="T99" s="1" t="s">
        <v>11</v>
      </c>
      <c r="U99" s="1" t="s">
        <v>24</v>
      </c>
      <c r="V99" s="1" t="s">
        <v>12</v>
      </c>
      <c r="W99" s="1" t="s">
        <v>24</v>
      </c>
      <c r="X99" s="1" t="s">
        <v>13</v>
      </c>
      <c r="Y99" s="1" t="s">
        <v>24</v>
      </c>
      <c r="Z99" s="1" t="s">
        <v>14</v>
      </c>
      <c r="AA99" s="1" t="s">
        <v>15</v>
      </c>
      <c r="AB99" s="1" t="s">
        <v>16</v>
      </c>
      <c r="AC99" s="1" t="s">
        <v>17</v>
      </c>
      <c r="AD99" s="1" t="s">
        <v>4</v>
      </c>
      <c r="AE99" s="1" t="s">
        <v>5</v>
      </c>
      <c r="AF99" s="1" t="s">
        <v>18</v>
      </c>
      <c r="AG99" s="1" t="s">
        <v>19</v>
      </c>
    </row>
    <row r="100" spans="1:33" ht="16" x14ac:dyDescent="0.2">
      <c r="A100" s="1">
        <v>28</v>
      </c>
      <c r="B100" s="1" t="s">
        <v>27</v>
      </c>
      <c r="C100" s="7">
        <v>24092.07</v>
      </c>
      <c r="D100" s="7">
        <v>25538</v>
      </c>
      <c r="E100" s="9">
        <v>0.9433812358054664</v>
      </c>
      <c r="F100" s="23">
        <v>28000</v>
      </c>
      <c r="G100" s="9">
        <v>0.16220814566784836</v>
      </c>
      <c r="H100" s="8">
        <v>4108</v>
      </c>
      <c r="I100" s="8">
        <v>1640</v>
      </c>
      <c r="J100" s="8">
        <v>4674</v>
      </c>
      <c r="K100" s="9">
        <v>0.39922103213242455</v>
      </c>
      <c r="L100" s="10">
        <v>2.85</v>
      </c>
      <c r="M100" s="11">
        <v>14.690286585365854</v>
      </c>
      <c r="N100" s="11"/>
      <c r="O100" s="12">
        <f>IFERROR(AE100*AC100,"")</f>
        <v>26500.760000000002</v>
      </c>
      <c r="P100" s="13">
        <f>IFERROR(O100/C100-1,"")</f>
        <v>9.9978540656739057E-2</v>
      </c>
      <c r="Q100" s="13" t="str" cm="1">
        <f t="array" aca="1" ref="Q100" ca="1">IFERROR(O100/_xlfn.XLOOKUP(1,(INDIRECT("TABCA[CODE_MAG]")=A100)*(INDIRECT("TABCA[MAGASIN]")=B100)*(INDIRECT("TABCA[ANNEE]")=Q96)*(INDIRECT("TABCA[MOIS]")=C97),INDIRECT("TABCA["&amp;C99&amp;"]"))-1,"")</f>
        <v/>
      </c>
      <c r="R100" s="13" t="str" cm="1">
        <f t="array" aca="1" ref="R100" ca="1">IFERROR(O100/_xlfn.XLOOKUP(1,(INDIRECT("TABCA[CODE_MAG]")=A100)*(INDIRECT("TABCA[MAGASIN]")=B100)*(INDIRECT("TABCA[ANNEE]")=R96)*(INDIRECT("TABCA[MOIS]")=C97),INDIRECT("TABCA["&amp;C99&amp;"]"))-1,"")</f>
        <v/>
      </c>
      <c r="S100" s="14">
        <v>0.1</v>
      </c>
      <c r="T100" s="15">
        <f>L100</f>
        <v>2.85</v>
      </c>
      <c r="U100" s="22">
        <f>IFERROR(T100-L100,"")</f>
        <v>0</v>
      </c>
      <c r="V100" s="14">
        <f>K100</f>
        <v>0.39922103213242455</v>
      </c>
      <c r="W100" s="22">
        <f>(V100-K100)*100</f>
        <v>0</v>
      </c>
      <c r="X100" s="16">
        <f t="shared" ref="X100:X114" si="60">M100</f>
        <v>14.690286585365854</v>
      </c>
      <c r="Y100" s="21">
        <f>X100-M100</f>
        <v>0</v>
      </c>
      <c r="Z100" s="17">
        <f t="shared" ref="Z100:Z114" si="61">H100*(1+S100)</f>
        <v>4518.8</v>
      </c>
      <c r="AA100" s="18">
        <f t="shared" ref="AA100:AA114" si="62">IFERROR(T100,"")</f>
        <v>2.85</v>
      </c>
      <c r="AB100" s="9">
        <f>IFERROR(V100,"")</f>
        <v>0.39922103213242455</v>
      </c>
      <c r="AC100" s="11">
        <f>IFERROR(AA100*AG100,"")</f>
        <v>14.69</v>
      </c>
      <c r="AD100" s="8">
        <f>IFERROR(Z100,"")</f>
        <v>4518.8</v>
      </c>
      <c r="AE100" s="8">
        <f>IFERROR(AB100*AD100,"")</f>
        <v>1804.0000000000002</v>
      </c>
      <c r="AF100" s="8">
        <f>IFERROR(T100*AE100,"")</f>
        <v>5141.4000000000005</v>
      </c>
      <c r="AG100" s="19">
        <v>5.1543859649122803</v>
      </c>
    </row>
    <row r="101" spans="1:33" ht="16" x14ac:dyDescent="0.2">
      <c r="A101" s="1">
        <v>51</v>
      </c>
      <c r="B101" s="1" t="s">
        <v>28</v>
      </c>
      <c r="C101" s="7">
        <v>14692.11</v>
      </c>
      <c r="D101" s="7">
        <v>21500</v>
      </c>
      <c r="E101" s="9">
        <v>0.68335395348837213</v>
      </c>
      <c r="F101" s="23">
        <v>25000</v>
      </c>
      <c r="G101" s="9">
        <v>0.70159357641618514</v>
      </c>
      <c r="H101" s="8">
        <v>1719</v>
      </c>
      <c r="I101" s="8">
        <v>1018</v>
      </c>
      <c r="J101" s="8">
        <v>2773</v>
      </c>
      <c r="K101" s="9">
        <v>0.59220477021524143</v>
      </c>
      <c r="L101" s="10">
        <v>2.7239685658153241</v>
      </c>
      <c r="M101" s="11">
        <v>14.432328094302555</v>
      </c>
      <c r="N101" s="11"/>
      <c r="O101" s="12">
        <f>IFERROR(AE101*AC101,"")</f>
        <v>16158.714</v>
      </c>
      <c r="P101" s="13">
        <f t="shared" ref="P101:P114" si="63">IFERROR(O101/C101-1,"")</f>
        <v>9.9822557821851232E-2</v>
      </c>
      <c r="Q101" s="13" t="str" cm="1">
        <f t="array" aca="1" ref="Q101" ca="1">IFERROR(O101/_xlfn.XLOOKUP(1,(INDIRECT("TABCA[CODE_MAG]")=A101)*(INDIRECT("TABCA[MAGASIN]")=B101)*(INDIRECT("TABCA[ANNEE]")=Q96)*(INDIRECT("TABCA[MOIS]")=C97),INDIRECT("TABCA["&amp;C99&amp;"]"))-1,"")</f>
        <v/>
      </c>
      <c r="R101" s="13" t="str" cm="1">
        <f t="array" aca="1" ref="R101" ca="1">IFERROR(O101/_xlfn.XLOOKUP(1,(INDIRECT("TABCA[CODE_MAG]")=A101)*(INDIRECT("TABCA[MAGASIN]")=B101)*(INDIRECT("TABCA[ANNEE]")=R96)*(INDIRECT("TABCA[MOIS]")=C97),INDIRECT("TABCA["&amp;C99&amp;"]"))-1,"")</f>
        <v/>
      </c>
      <c r="S101" s="14">
        <v>0.1</v>
      </c>
      <c r="T101" s="15">
        <f t="shared" ref="T101:T114" si="64">L101</f>
        <v>2.7239685658153241</v>
      </c>
      <c r="U101" s="22">
        <f t="shared" ref="U101:U114" si="65">IFERROR(T101-L101,"")</f>
        <v>0</v>
      </c>
      <c r="V101" s="14">
        <f t="shared" ref="V101:V114" si="66">K101</f>
        <v>0.59220477021524143</v>
      </c>
      <c r="W101" s="22">
        <f t="shared" ref="W101:W114" si="67">(V101-K101)*100</f>
        <v>0</v>
      </c>
      <c r="X101" s="16">
        <f t="shared" si="60"/>
        <v>14.432328094302555</v>
      </c>
      <c r="Y101" s="21">
        <f t="shared" ref="Y101:Y114" si="68">X101-M101</f>
        <v>0</v>
      </c>
      <c r="Z101" s="17">
        <f t="shared" si="61"/>
        <v>1890.9</v>
      </c>
      <c r="AA101" s="18">
        <f t="shared" si="62"/>
        <v>2.7239685658153241</v>
      </c>
      <c r="AB101" s="9">
        <f t="shared" ref="AB101:AB114" si="69">IFERROR(V101,"")</f>
        <v>0.59220477021524143</v>
      </c>
      <c r="AC101" s="11">
        <f t="shared" ref="AC101:AC114" si="70">IFERROR(AA101*AG101,"")</f>
        <v>14.429999999999998</v>
      </c>
      <c r="AD101" s="8">
        <f t="shared" ref="AD101:AD114" si="71">IFERROR(Z101,"")</f>
        <v>1890.9</v>
      </c>
      <c r="AE101" s="8">
        <f t="shared" ref="AE101:AE114" si="72">IFERROR(AB101*AD101,"")</f>
        <v>1119.8000000000002</v>
      </c>
      <c r="AF101" s="8">
        <f t="shared" ref="AF101:AF114" si="73">IFERROR(T101*AE101,"")</f>
        <v>3050.3000000000006</v>
      </c>
      <c r="AG101" s="19">
        <v>5.2974179588892891</v>
      </c>
    </row>
    <row r="102" spans="1:33" ht="16" x14ac:dyDescent="0.2">
      <c r="A102" s="1">
        <v>21</v>
      </c>
      <c r="B102" s="1" t="s">
        <v>29</v>
      </c>
      <c r="C102" s="7">
        <v>32933.74</v>
      </c>
      <c r="D102" s="7">
        <v>35500</v>
      </c>
      <c r="E102" s="9">
        <v>0.92771098591549295</v>
      </c>
      <c r="F102" s="23">
        <v>34600</v>
      </c>
      <c r="G102" s="9">
        <v>5.0594314523646711E-2</v>
      </c>
      <c r="H102" s="8">
        <v>6486</v>
      </c>
      <c r="I102" s="8">
        <v>2492</v>
      </c>
      <c r="J102" s="8">
        <v>6475</v>
      </c>
      <c r="K102" s="9">
        <v>0.38421214924452668</v>
      </c>
      <c r="L102" s="10">
        <v>2.5983146067415732</v>
      </c>
      <c r="M102" s="11">
        <v>13.215786516853932</v>
      </c>
      <c r="N102" s="11"/>
      <c r="O102" s="12">
        <f t="shared" ref="O102:O112" si="74">IFERROR(AE102*AC102,"")</f>
        <v>36238.664000000012</v>
      </c>
      <c r="P102" s="13">
        <f t="shared" si="63"/>
        <v>0.10035070417146708</v>
      </c>
      <c r="Q102" s="13" t="str" cm="1">
        <f t="array" aca="1" ref="Q102" ca="1">IFERROR(O102/_xlfn.XLOOKUP(1,(INDIRECT("TABCA[CODE_MAG]")=A102)*(INDIRECT("TABCA[MAGASIN]")=B102)*(INDIRECT("TABCA[ANNEE]")=Q96)*(INDIRECT("TABCA[MOIS]")=C97),INDIRECT("TABCA["&amp;C99&amp;"]"))-1,"")</f>
        <v/>
      </c>
      <c r="R102" s="13" t="str" cm="1">
        <f t="array" aca="1" ref="R102" ca="1">IFERROR(O102/_xlfn.XLOOKUP(1,(INDIRECT("TABCA[CODE_MAG]")=A102)*(INDIRECT("TABCA[MAGASIN]")=B102)*(INDIRECT("TABCA[ANNEE]")=R96)*(INDIRECT("TABCA[MOIS]")=C97),INDIRECT("TABCA["&amp;C99&amp;"]"))-1,"")</f>
        <v/>
      </c>
      <c r="S102" s="14">
        <v>0.1</v>
      </c>
      <c r="T102" s="15">
        <f t="shared" si="64"/>
        <v>2.5983146067415732</v>
      </c>
      <c r="U102" s="22">
        <f t="shared" si="65"/>
        <v>0</v>
      </c>
      <c r="V102" s="14">
        <f t="shared" si="66"/>
        <v>0.38421214924452668</v>
      </c>
      <c r="W102" s="22">
        <f t="shared" si="67"/>
        <v>0</v>
      </c>
      <c r="X102" s="16">
        <f t="shared" si="60"/>
        <v>13.215786516853932</v>
      </c>
      <c r="Y102" s="21">
        <f t="shared" si="68"/>
        <v>0</v>
      </c>
      <c r="Z102" s="17">
        <f t="shared" si="61"/>
        <v>7134.6</v>
      </c>
      <c r="AA102" s="18">
        <f t="shared" si="62"/>
        <v>2.5983146067415732</v>
      </c>
      <c r="AB102" s="9">
        <f t="shared" si="69"/>
        <v>0.38421214924452668</v>
      </c>
      <c r="AC102" s="11">
        <f t="shared" si="70"/>
        <v>13.220000000000004</v>
      </c>
      <c r="AD102" s="8">
        <f t="shared" si="71"/>
        <v>7134.6</v>
      </c>
      <c r="AE102" s="8">
        <f t="shared" si="72"/>
        <v>2741.2000000000003</v>
      </c>
      <c r="AF102" s="8">
        <f t="shared" si="73"/>
        <v>7122.5000000000009</v>
      </c>
      <c r="AG102" s="19">
        <v>5.0879135135135147</v>
      </c>
    </row>
    <row r="103" spans="1:33" ht="16" x14ac:dyDescent="0.2">
      <c r="A103" s="1">
        <v>25</v>
      </c>
      <c r="B103" s="1" t="s">
        <v>30</v>
      </c>
      <c r="C103" s="7">
        <v>23519.06</v>
      </c>
      <c r="D103" s="7">
        <v>24394</v>
      </c>
      <c r="E103" s="9">
        <v>0.96413298352053789</v>
      </c>
      <c r="F103" s="23">
        <v>25200</v>
      </c>
      <c r="G103" s="9">
        <v>7.1471393839719788E-2</v>
      </c>
      <c r="H103" s="8">
        <v>3340</v>
      </c>
      <c r="I103" s="8">
        <v>1641</v>
      </c>
      <c r="J103" s="8">
        <v>4593</v>
      </c>
      <c r="K103" s="9">
        <v>0.49131736526946107</v>
      </c>
      <c r="L103" s="10">
        <v>2.7989031078610602</v>
      </c>
      <c r="M103" s="11">
        <v>14.332151127361366</v>
      </c>
      <c r="N103" s="11"/>
      <c r="O103" s="12">
        <f t="shared" si="74"/>
        <v>25867.083000000006</v>
      </c>
      <c r="P103" s="13">
        <f t="shared" si="63"/>
        <v>9.9834899864195359E-2</v>
      </c>
      <c r="Q103" s="13" t="str" cm="1">
        <f t="array" aca="1" ref="Q103" ca="1">IFERROR(O103/_xlfn.XLOOKUP(1,(INDIRECT("TABCA[CODE_MAG]")=A103)*(INDIRECT("TABCA[MAGASIN]")=B103)*(INDIRECT("TABCA[ANNEE]")=Q96)*(INDIRECT("TABCA[MOIS]")=C97),INDIRECT("TABCA["&amp;C99&amp;"]"))-1,"")</f>
        <v/>
      </c>
      <c r="R103" s="13" t="str" cm="1">
        <f t="array" aca="1" ref="R103" ca="1">IFERROR(O103/_xlfn.XLOOKUP(1,(INDIRECT("TABCA[CODE_MAG]")=A103)*(INDIRECT("TABCA[MAGASIN]")=B103)*(INDIRECT("TABCA[ANNEE]")=R96)*(INDIRECT("TABCA[MOIS]")=C97),INDIRECT("TABCA["&amp;C99&amp;"]"))-1,"")</f>
        <v/>
      </c>
      <c r="S103" s="14">
        <v>0.1</v>
      </c>
      <c r="T103" s="15">
        <f t="shared" si="64"/>
        <v>2.7989031078610602</v>
      </c>
      <c r="U103" s="22">
        <f t="shared" si="65"/>
        <v>0</v>
      </c>
      <c r="V103" s="14">
        <f t="shared" si="66"/>
        <v>0.49131736526946107</v>
      </c>
      <c r="W103" s="22">
        <f t="shared" si="67"/>
        <v>0</v>
      </c>
      <c r="X103" s="16">
        <f t="shared" si="60"/>
        <v>14.332151127361366</v>
      </c>
      <c r="Y103" s="21">
        <f t="shared" si="68"/>
        <v>0</v>
      </c>
      <c r="Z103" s="17">
        <f t="shared" si="61"/>
        <v>3674.0000000000005</v>
      </c>
      <c r="AA103" s="18">
        <f t="shared" si="62"/>
        <v>2.7989031078610602</v>
      </c>
      <c r="AB103" s="9">
        <f t="shared" si="69"/>
        <v>0.49131736526946107</v>
      </c>
      <c r="AC103" s="11">
        <f t="shared" si="70"/>
        <v>14.330000000000002</v>
      </c>
      <c r="AD103" s="8">
        <f t="shared" si="71"/>
        <v>3674.0000000000005</v>
      </c>
      <c r="AE103" s="8">
        <f t="shared" si="72"/>
        <v>1805.1000000000001</v>
      </c>
      <c r="AF103" s="8">
        <f t="shared" si="73"/>
        <v>5052.3</v>
      </c>
      <c r="AG103" s="19">
        <v>5.1198628347485311</v>
      </c>
    </row>
    <row r="104" spans="1:33" ht="16" x14ac:dyDescent="0.2">
      <c r="A104" s="1">
        <v>37</v>
      </c>
      <c r="B104" s="1" t="s">
        <v>31</v>
      </c>
      <c r="C104" s="7">
        <v>19726.03</v>
      </c>
      <c r="D104" s="7">
        <v>0</v>
      </c>
      <c r="E104" s="9" t="s">
        <v>26</v>
      </c>
      <c r="F104" s="23">
        <v>30000</v>
      </c>
      <c r="G104" s="9">
        <v>0.52083313266785058</v>
      </c>
      <c r="H104" s="8">
        <v>4467</v>
      </c>
      <c r="I104" s="8">
        <v>1599</v>
      </c>
      <c r="J104" s="8">
        <v>3733</v>
      </c>
      <c r="K104" s="9">
        <v>0.3579583613163197</v>
      </c>
      <c r="L104" s="10">
        <v>2.33458411507192</v>
      </c>
      <c r="M104" s="11">
        <v>12.336479049405877</v>
      </c>
      <c r="N104" s="11"/>
      <c r="O104" s="12">
        <f t="shared" si="74"/>
        <v>21704.826000000008</v>
      </c>
      <c r="P104" s="13">
        <f t="shared" si="63"/>
        <v>0.10031395065302084</v>
      </c>
      <c r="Q104" s="13" t="str" cm="1">
        <f t="array" aca="1" ref="Q104" ca="1">IFERROR(O104/_xlfn.XLOOKUP(1,(INDIRECT("TABCA[CODE_MAG]")=A104)*(INDIRECT("TABCA[MAGASIN]")=B104)*(INDIRECT("TABCA[ANNEE]")=Q96)*(INDIRECT("TABCA[MOIS]")=C97),INDIRECT("TABCA["&amp;C99&amp;"]"))-1,"")</f>
        <v/>
      </c>
      <c r="R104" s="13" t="str" cm="1">
        <f t="array" aca="1" ref="R104" ca="1">IFERROR(O104/_xlfn.XLOOKUP(1,(INDIRECT("TABCA[CODE_MAG]")=A104)*(INDIRECT("TABCA[MAGASIN]")=B104)*(INDIRECT("TABCA[ANNEE]")=R96)*(INDIRECT("TABCA[MOIS]")=C97),INDIRECT("TABCA["&amp;C99&amp;"]"))-1,"")</f>
        <v/>
      </c>
      <c r="S104" s="14">
        <v>0.1</v>
      </c>
      <c r="T104" s="15">
        <f t="shared" si="64"/>
        <v>2.33458411507192</v>
      </c>
      <c r="U104" s="22">
        <f t="shared" si="65"/>
        <v>0</v>
      </c>
      <c r="V104" s="14">
        <f t="shared" si="66"/>
        <v>0.3579583613163197</v>
      </c>
      <c r="W104" s="22">
        <f t="shared" si="67"/>
        <v>0</v>
      </c>
      <c r="X104" s="16">
        <f t="shared" si="60"/>
        <v>12.336479049405877</v>
      </c>
      <c r="Y104" s="21">
        <f t="shared" si="68"/>
        <v>0</v>
      </c>
      <c r="Z104" s="17">
        <f t="shared" si="61"/>
        <v>4913.7000000000007</v>
      </c>
      <c r="AA104" s="18">
        <f t="shared" si="62"/>
        <v>2.33458411507192</v>
      </c>
      <c r="AB104" s="9">
        <f t="shared" si="69"/>
        <v>0.3579583613163197</v>
      </c>
      <c r="AC104" s="11">
        <f t="shared" si="70"/>
        <v>12.340000000000002</v>
      </c>
      <c r="AD104" s="8">
        <f t="shared" si="71"/>
        <v>4913.7000000000007</v>
      </c>
      <c r="AE104" s="8">
        <f t="shared" si="72"/>
        <v>1758.9000000000003</v>
      </c>
      <c r="AF104" s="8">
        <f t="shared" si="73"/>
        <v>4106.3000000000011</v>
      </c>
      <c r="AG104" s="19">
        <v>5.285738012322529</v>
      </c>
    </row>
    <row r="105" spans="1:33" ht="16" x14ac:dyDescent="0.2">
      <c r="A105" s="1">
        <v>26</v>
      </c>
      <c r="B105" s="1" t="s">
        <v>32</v>
      </c>
      <c r="C105" s="7">
        <v>28771.79</v>
      </c>
      <c r="D105" s="7">
        <v>31000</v>
      </c>
      <c r="E105" s="9">
        <v>0.9281222580645162</v>
      </c>
      <c r="F105" s="23">
        <v>32500</v>
      </c>
      <c r="G105" s="9">
        <v>0.12957866020848896</v>
      </c>
      <c r="H105" s="8">
        <v>5939</v>
      </c>
      <c r="I105" s="8">
        <v>2240</v>
      </c>
      <c r="J105" s="8">
        <v>5871</v>
      </c>
      <c r="K105" s="9">
        <v>0.37716787337935681</v>
      </c>
      <c r="L105" s="10">
        <v>2.6209821428571427</v>
      </c>
      <c r="M105" s="11">
        <v>12.844549107142857</v>
      </c>
      <c r="N105" s="11"/>
      <c r="O105" s="12">
        <f t="shared" si="74"/>
        <v>31637.760000000002</v>
      </c>
      <c r="P105" s="13">
        <f t="shared" si="63"/>
        <v>9.9610417009160734E-2</v>
      </c>
      <c r="Q105" s="13" t="str" cm="1">
        <f t="array" aca="1" ref="Q105" ca="1">IFERROR(O105/_xlfn.XLOOKUP(1,(INDIRECT("TABCA[CODE_MAG]")=A105)*(INDIRECT("TABCA[MAGASIN]")=B105)*(INDIRECT("TABCA[ANNEE]")=Q96)*(INDIRECT("TABCA[MOIS]")=C97),INDIRECT("TABCA["&amp;C99&amp;"]"))-1,"")</f>
        <v/>
      </c>
      <c r="R105" s="13" t="str" cm="1">
        <f t="array" aca="1" ref="R105" ca="1">IFERROR(O105/_xlfn.XLOOKUP(1,(INDIRECT("TABCA[CODE_MAG]")=A105)*(INDIRECT("TABCA[MAGASIN]")=B105)*(INDIRECT("TABCA[ANNEE]")=R96)*(INDIRECT("TABCA[MOIS]")=C97),INDIRECT("TABCA["&amp;C99&amp;"]"))-1,"")</f>
        <v/>
      </c>
      <c r="S105" s="14">
        <v>0.1</v>
      </c>
      <c r="T105" s="15">
        <f t="shared" si="64"/>
        <v>2.6209821428571427</v>
      </c>
      <c r="U105" s="22">
        <f t="shared" si="65"/>
        <v>0</v>
      </c>
      <c r="V105" s="14">
        <f t="shared" si="66"/>
        <v>0.37716787337935681</v>
      </c>
      <c r="W105" s="22">
        <f t="shared" si="67"/>
        <v>0</v>
      </c>
      <c r="X105" s="16">
        <f t="shared" si="60"/>
        <v>12.844549107142857</v>
      </c>
      <c r="Y105" s="21">
        <f t="shared" si="68"/>
        <v>0</v>
      </c>
      <c r="Z105" s="17">
        <f t="shared" si="61"/>
        <v>6532.9000000000005</v>
      </c>
      <c r="AA105" s="18">
        <f t="shared" si="62"/>
        <v>2.6209821428571427</v>
      </c>
      <c r="AB105" s="9">
        <f t="shared" si="69"/>
        <v>0.37716787337935681</v>
      </c>
      <c r="AC105" s="11">
        <f t="shared" si="70"/>
        <v>12.839999999999998</v>
      </c>
      <c r="AD105" s="8">
        <f t="shared" si="71"/>
        <v>6532.9000000000005</v>
      </c>
      <c r="AE105" s="8">
        <f t="shared" si="72"/>
        <v>2464.0000000000005</v>
      </c>
      <c r="AF105" s="8">
        <f t="shared" si="73"/>
        <v>6458.1</v>
      </c>
      <c r="AG105" s="19">
        <v>4.8989269289729176</v>
      </c>
    </row>
    <row r="106" spans="1:33" ht="16" x14ac:dyDescent="0.2">
      <c r="A106" s="1">
        <v>5</v>
      </c>
      <c r="B106" s="1" t="s">
        <v>33</v>
      </c>
      <c r="C106" s="7">
        <v>33574.42</v>
      </c>
      <c r="D106" s="7">
        <v>39000</v>
      </c>
      <c r="E106" s="9">
        <v>0.86088256410256403</v>
      </c>
      <c r="F106" s="23">
        <v>36000</v>
      </c>
      <c r="G106" s="9">
        <v>7.2244881668841909E-2</v>
      </c>
      <c r="H106" s="8">
        <v>5084</v>
      </c>
      <c r="I106" s="8">
        <v>2033</v>
      </c>
      <c r="J106" s="8">
        <v>5983</v>
      </c>
      <c r="K106" s="9">
        <v>0.39988198269079467</v>
      </c>
      <c r="L106" s="10">
        <v>2.942941465814068</v>
      </c>
      <c r="M106" s="11">
        <v>16.514717166748646</v>
      </c>
      <c r="N106" s="11"/>
      <c r="O106" s="12">
        <f t="shared" si="74"/>
        <v>36921.313000000009</v>
      </c>
      <c r="P106" s="13">
        <f t="shared" si="63"/>
        <v>9.9685802465091289E-2</v>
      </c>
      <c r="Q106" s="13" t="str" cm="1">
        <f t="array" aca="1" ref="Q106" ca="1">IFERROR(O106/_xlfn.XLOOKUP(1,(INDIRECT("TABCA[CODE_MAG]")=A106)*(INDIRECT("TABCA[MAGASIN]")=B106)*(INDIRECT("TABCA[ANNEE]")=Q96)*(INDIRECT("TABCA[MOIS]")=C97),INDIRECT("TABCA["&amp;C99&amp;"]"))-1,"")</f>
        <v/>
      </c>
      <c r="R106" s="13" t="str" cm="1">
        <f t="array" aca="1" ref="R106" ca="1">IFERROR(O106/_xlfn.XLOOKUP(1,(INDIRECT("TABCA[CODE_MAG]")=A106)*(INDIRECT("TABCA[MAGASIN]")=B106)*(INDIRECT("TABCA[ANNEE]")=R96)*(INDIRECT("TABCA[MOIS]")=C97),INDIRECT("TABCA["&amp;C99&amp;"]"))-1,"")</f>
        <v/>
      </c>
      <c r="S106" s="14">
        <v>0.1</v>
      </c>
      <c r="T106" s="15">
        <f t="shared" si="64"/>
        <v>2.942941465814068</v>
      </c>
      <c r="U106" s="22">
        <f t="shared" si="65"/>
        <v>0</v>
      </c>
      <c r="V106" s="14">
        <f t="shared" si="66"/>
        <v>0.39988198269079467</v>
      </c>
      <c r="W106" s="22">
        <f t="shared" si="67"/>
        <v>0</v>
      </c>
      <c r="X106" s="16">
        <f t="shared" si="60"/>
        <v>16.514717166748646</v>
      </c>
      <c r="Y106" s="21">
        <f t="shared" si="68"/>
        <v>0</v>
      </c>
      <c r="Z106" s="17">
        <f t="shared" si="61"/>
        <v>5592.4000000000005</v>
      </c>
      <c r="AA106" s="18">
        <f t="shared" si="62"/>
        <v>2.942941465814068</v>
      </c>
      <c r="AB106" s="9">
        <f t="shared" si="69"/>
        <v>0.39988198269079467</v>
      </c>
      <c r="AC106" s="11">
        <f t="shared" si="70"/>
        <v>16.510000000000002</v>
      </c>
      <c r="AD106" s="8">
        <f t="shared" si="71"/>
        <v>5592.4000000000005</v>
      </c>
      <c r="AE106" s="8">
        <f t="shared" si="72"/>
        <v>2236.3000000000002</v>
      </c>
      <c r="AF106" s="8">
        <f t="shared" si="73"/>
        <v>6581.3000000000011</v>
      </c>
      <c r="AG106" s="19">
        <v>5.6100334280461306</v>
      </c>
    </row>
    <row r="107" spans="1:33" ht="16" x14ac:dyDescent="0.2">
      <c r="A107" s="1">
        <v>6</v>
      </c>
      <c r="B107" s="1" t="s">
        <v>34</v>
      </c>
      <c r="C107" s="7">
        <v>53527.95</v>
      </c>
      <c r="D107" s="7">
        <v>65000</v>
      </c>
      <c r="E107" s="9">
        <v>0.82350692307692308</v>
      </c>
      <c r="F107" s="23">
        <v>67000</v>
      </c>
      <c r="G107" s="9">
        <v>0.25168253220980819</v>
      </c>
      <c r="H107" s="8">
        <v>9157</v>
      </c>
      <c r="I107" s="8">
        <v>4035</v>
      </c>
      <c r="J107" s="8">
        <v>11851</v>
      </c>
      <c r="K107" s="9">
        <v>0.44064649994539695</v>
      </c>
      <c r="L107" s="10">
        <v>2.9370508054522926</v>
      </c>
      <c r="M107" s="11">
        <v>13.265910780669143</v>
      </c>
      <c r="N107" s="11"/>
      <c r="O107" s="12">
        <f t="shared" si="74"/>
        <v>58898.89499999999</v>
      </c>
      <c r="P107" s="13">
        <f t="shared" si="63"/>
        <v>0.10033907519342677</v>
      </c>
      <c r="Q107" s="13" t="str" cm="1">
        <f t="array" aca="1" ref="Q107" ca="1">IFERROR(O107/_xlfn.XLOOKUP(1,(INDIRECT("TABCA[CODE_MAG]")=A107)*(INDIRECT("TABCA[MAGASIN]")=B107)*(INDIRECT("TABCA[ANNEE]")=Q96)*(INDIRECT("TABCA[MOIS]")=C97),INDIRECT("TABCA["&amp;C99&amp;"]"))-1,"")</f>
        <v/>
      </c>
      <c r="R107" s="13" t="str" cm="1">
        <f t="array" aca="1" ref="R107" ca="1">IFERROR(O107/_xlfn.XLOOKUP(1,(INDIRECT("TABCA[CODE_MAG]")=A107)*(INDIRECT("TABCA[MAGASIN]")=B107)*(INDIRECT("TABCA[ANNEE]")=R96)*(INDIRECT("TABCA[MOIS]")=C97),INDIRECT("TABCA["&amp;C99&amp;"]"))-1,"")</f>
        <v/>
      </c>
      <c r="S107" s="14">
        <v>0.1</v>
      </c>
      <c r="T107" s="15">
        <f t="shared" si="64"/>
        <v>2.9370508054522926</v>
      </c>
      <c r="U107" s="22">
        <f t="shared" si="65"/>
        <v>0</v>
      </c>
      <c r="V107" s="14">
        <f t="shared" si="66"/>
        <v>0.44064649994539695</v>
      </c>
      <c r="W107" s="22">
        <f t="shared" si="67"/>
        <v>0</v>
      </c>
      <c r="X107" s="16">
        <f t="shared" si="60"/>
        <v>13.265910780669143</v>
      </c>
      <c r="Y107" s="21">
        <f t="shared" si="68"/>
        <v>0</v>
      </c>
      <c r="Z107" s="17">
        <f t="shared" si="61"/>
        <v>10072.700000000001</v>
      </c>
      <c r="AA107" s="18">
        <f t="shared" si="62"/>
        <v>2.9370508054522926</v>
      </c>
      <c r="AB107" s="9">
        <f t="shared" si="69"/>
        <v>0.44064649994539695</v>
      </c>
      <c r="AC107" s="11">
        <f t="shared" si="70"/>
        <v>13.269999999999998</v>
      </c>
      <c r="AD107" s="8">
        <f t="shared" si="71"/>
        <v>10072.700000000001</v>
      </c>
      <c r="AE107" s="8">
        <f t="shared" si="72"/>
        <v>4438.5</v>
      </c>
      <c r="AF107" s="8">
        <f t="shared" si="73"/>
        <v>13036.1</v>
      </c>
      <c r="AG107" s="19">
        <v>4.5181377098978981</v>
      </c>
    </row>
    <row r="108" spans="1:33" ht="16" x14ac:dyDescent="0.2">
      <c r="A108" s="1">
        <v>1</v>
      </c>
      <c r="B108" s="1" t="s">
        <v>35</v>
      </c>
      <c r="C108" s="7">
        <v>65008.33</v>
      </c>
      <c r="D108" s="7">
        <v>67000</v>
      </c>
      <c r="E108" s="9">
        <v>0.97027358208955228</v>
      </c>
      <c r="F108" s="23">
        <v>71200</v>
      </c>
      <c r="G108" s="9">
        <v>9.5244255620779539E-2</v>
      </c>
      <c r="H108" s="8">
        <v>9743</v>
      </c>
      <c r="I108" s="8">
        <v>4984</v>
      </c>
      <c r="J108" s="8">
        <v>13394</v>
      </c>
      <c r="K108" s="9">
        <v>0.51154675151390738</v>
      </c>
      <c r="L108" s="10">
        <v>2.6873996789727128</v>
      </c>
      <c r="M108" s="11">
        <v>13.043404895666132</v>
      </c>
      <c r="N108" s="11"/>
      <c r="O108" s="12">
        <f t="shared" si="74"/>
        <v>71490.496000000014</v>
      </c>
      <c r="P108" s="13">
        <f t="shared" si="63"/>
        <v>9.971285218371273E-2</v>
      </c>
      <c r="Q108" s="13" t="str" cm="1">
        <f t="array" aca="1" ref="Q108" ca="1">IFERROR(O108/_xlfn.XLOOKUP(1,(INDIRECT("TABCA[CODE_MAG]")=A108)*(INDIRECT("TABCA[MAGASIN]")=B108)*(INDIRECT("TABCA[ANNEE]")=Q96)*(INDIRECT("TABCA[MOIS]")=C97),INDIRECT("TABCA["&amp;C99&amp;"]"))-1,"")</f>
        <v/>
      </c>
      <c r="R108" s="13" t="str" cm="1">
        <f t="array" aca="1" ref="R108" ca="1">IFERROR(O108/_xlfn.XLOOKUP(1,(INDIRECT("TABCA[CODE_MAG]")=A108)*(INDIRECT("TABCA[MAGASIN]")=B108)*(INDIRECT("TABCA[ANNEE]")=R96)*(INDIRECT("TABCA[MOIS]")=C97),INDIRECT("TABCA["&amp;C99&amp;"]"))-1,"")</f>
        <v/>
      </c>
      <c r="S108" s="14">
        <v>0.1</v>
      </c>
      <c r="T108" s="15">
        <f t="shared" si="64"/>
        <v>2.6873996789727128</v>
      </c>
      <c r="U108" s="22">
        <f t="shared" si="65"/>
        <v>0</v>
      </c>
      <c r="V108" s="14">
        <f t="shared" si="66"/>
        <v>0.51154675151390738</v>
      </c>
      <c r="W108" s="22">
        <f t="shared" si="67"/>
        <v>0</v>
      </c>
      <c r="X108" s="16">
        <f t="shared" si="60"/>
        <v>13.043404895666132</v>
      </c>
      <c r="Y108" s="21">
        <f t="shared" si="68"/>
        <v>0</v>
      </c>
      <c r="Z108" s="17">
        <f t="shared" si="61"/>
        <v>10717.300000000001</v>
      </c>
      <c r="AA108" s="18">
        <f t="shared" si="62"/>
        <v>2.6873996789727128</v>
      </c>
      <c r="AB108" s="9">
        <f t="shared" si="69"/>
        <v>0.51154675151390738</v>
      </c>
      <c r="AC108" s="11">
        <f t="shared" si="70"/>
        <v>13.040000000000001</v>
      </c>
      <c r="AD108" s="8">
        <f t="shared" si="71"/>
        <v>10717.300000000001</v>
      </c>
      <c r="AE108" s="8">
        <f t="shared" si="72"/>
        <v>5482.4000000000005</v>
      </c>
      <c r="AF108" s="8">
        <f t="shared" si="73"/>
        <v>14733.400000000001</v>
      </c>
      <c r="AG108" s="19">
        <v>4.8522741526056441</v>
      </c>
    </row>
    <row r="109" spans="1:33" ht="16" x14ac:dyDescent="0.2">
      <c r="A109" s="1">
        <v>30</v>
      </c>
      <c r="B109" s="1" t="s">
        <v>36</v>
      </c>
      <c r="C109" s="7">
        <v>107443.6</v>
      </c>
      <c r="D109" s="7">
        <v>120000</v>
      </c>
      <c r="E109" s="9">
        <v>0.8953633333333334</v>
      </c>
      <c r="F109" s="23">
        <v>111000</v>
      </c>
      <c r="G109" s="9">
        <v>3.310015673339306E-2</v>
      </c>
      <c r="H109" s="8">
        <v>16883</v>
      </c>
      <c r="I109" s="8">
        <v>7983</v>
      </c>
      <c r="J109" s="8">
        <v>23576</v>
      </c>
      <c r="K109" s="9">
        <v>0.4728425042942605</v>
      </c>
      <c r="L109" s="10">
        <v>2.9532757108856318</v>
      </c>
      <c r="M109" s="11">
        <v>13.459050482274835</v>
      </c>
      <c r="N109" s="11"/>
      <c r="O109" s="12">
        <f t="shared" si="74"/>
        <v>118196.29800000004</v>
      </c>
      <c r="P109" s="13">
        <f t="shared" si="63"/>
        <v>0.10007760350546735</v>
      </c>
      <c r="Q109" s="13" t="str" cm="1">
        <f t="array" aca="1" ref="Q109" ca="1">IFERROR(O109/_xlfn.XLOOKUP(1,(INDIRECT("TABCA[CODE_MAG]")=A109)*(INDIRECT("TABCA[MAGASIN]")=B109)*(INDIRECT("TABCA[ANNEE]")=Q96)*(INDIRECT("TABCA[MOIS]")=C97),INDIRECT("TABCA["&amp;C99&amp;"]"))-1,"")</f>
        <v/>
      </c>
      <c r="R109" s="13" t="str" cm="1">
        <f t="array" aca="1" ref="R109" ca="1">IFERROR(O109/_xlfn.XLOOKUP(1,(INDIRECT("TABCA[CODE_MAG]")=A109)*(INDIRECT("TABCA[MAGASIN]")=B109)*(INDIRECT("TABCA[ANNEE]")=R96)*(INDIRECT("TABCA[MOIS]")=C97),INDIRECT("TABCA["&amp;C99&amp;"]"))-1,"")</f>
        <v/>
      </c>
      <c r="S109" s="14">
        <v>0.1</v>
      </c>
      <c r="T109" s="15">
        <f t="shared" si="64"/>
        <v>2.9532757108856318</v>
      </c>
      <c r="U109" s="22">
        <f t="shared" si="65"/>
        <v>0</v>
      </c>
      <c r="V109" s="14">
        <f t="shared" si="66"/>
        <v>0.4728425042942605</v>
      </c>
      <c r="W109" s="22">
        <f t="shared" si="67"/>
        <v>0</v>
      </c>
      <c r="X109" s="16">
        <f t="shared" si="60"/>
        <v>13.459050482274835</v>
      </c>
      <c r="Y109" s="21">
        <f t="shared" si="68"/>
        <v>0</v>
      </c>
      <c r="Z109" s="17">
        <f t="shared" si="61"/>
        <v>18571.300000000003</v>
      </c>
      <c r="AA109" s="18">
        <f t="shared" si="62"/>
        <v>2.9532757108856318</v>
      </c>
      <c r="AB109" s="9">
        <f t="shared" si="69"/>
        <v>0.4728425042942605</v>
      </c>
      <c r="AC109" s="11">
        <f t="shared" si="70"/>
        <v>13.460000000000003</v>
      </c>
      <c r="AD109" s="8">
        <f t="shared" si="71"/>
        <v>18571.300000000003</v>
      </c>
      <c r="AE109" s="8">
        <f t="shared" si="72"/>
        <v>8781.3000000000011</v>
      </c>
      <c r="AF109" s="8">
        <f t="shared" si="73"/>
        <v>25933.600000000002</v>
      </c>
      <c r="AG109" s="19">
        <v>4.5576510010179856</v>
      </c>
    </row>
    <row r="110" spans="1:33" ht="16" x14ac:dyDescent="0.2">
      <c r="A110" s="1">
        <v>2</v>
      </c>
      <c r="B110" s="1" t="s">
        <v>37</v>
      </c>
      <c r="C110" s="7">
        <v>49082.64</v>
      </c>
      <c r="D110" s="7">
        <v>55000</v>
      </c>
      <c r="E110" s="9">
        <v>0.89241163636363641</v>
      </c>
      <c r="F110" s="23">
        <v>58000</v>
      </c>
      <c r="G110" s="9">
        <v>0.18168052900170006</v>
      </c>
      <c r="H110" s="8">
        <v>9102</v>
      </c>
      <c r="I110" s="8">
        <v>3840</v>
      </c>
      <c r="J110" s="8">
        <v>10017</v>
      </c>
      <c r="K110" s="9">
        <v>0.42188529993408042</v>
      </c>
      <c r="L110" s="10">
        <v>2.6085937499999998</v>
      </c>
      <c r="M110" s="11">
        <v>12.7819375</v>
      </c>
      <c r="N110" s="11"/>
      <c r="O110" s="12">
        <f t="shared" si="74"/>
        <v>53982.719999999987</v>
      </c>
      <c r="P110" s="13">
        <f t="shared" si="63"/>
        <v>9.9833260802597135E-2</v>
      </c>
      <c r="Q110" s="13" t="str" cm="1">
        <f t="array" aca="1" ref="Q110" ca="1">IFERROR(O110/_xlfn.XLOOKUP(1,(INDIRECT("TABCA[CODE_MAG]")=A110)*(INDIRECT("TABCA[MAGASIN]")=B110)*(INDIRECT("TABCA[ANNEE]")=Q96)*(INDIRECT("TABCA[MOIS]")=C97),INDIRECT("TABCA["&amp;C99&amp;"]"))-1,"")</f>
        <v/>
      </c>
      <c r="R110" s="13" t="str" cm="1">
        <f t="array" aca="1" ref="R110" ca="1">IFERROR(O110/_xlfn.XLOOKUP(1,(INDIRECT("TABCA[CODE_MAG]")=A110)*(INDIRECT("TABCA[MAGASIN]")=B110)*(INDIRECT("TABCA[ANNEE]")=R96)*(INDIRECT("TABCA[MOIS]")=C97),INDIRECT("TABCA["&amp;C99&amp;"]"))-1,"")</f>
        <v/>
      </c>
      <c r="S110" s="14">
        <v>0.1</v>
      </c>
      <c r="T110" s="15">
        <f t="shared" si="64"/>
        <v>2.6085937499999998</v>
      </c>
      <c r="U110" s="22">
        <f t="shared" si="65"/>
        <v>0</v>
      </c>
      <c r="V110" s="14">
        <f t="shared" si="66"/>
        <v>0.42188529993408042</v>
      </c>
      <c r="W110" s="22">
        <f t="shared" si="67"/>
        <v>0</v>
      </c>
      <c r="X110" s="16">
        <f t="shared" si="60"/>
        <v>12.7819375</v>
      </c>
      <c r="Y110" s="21">
        <f t="shared" si="68"/>
        <v>0</v>
      </c>
      <c r="Z110" s="17">
        <f t="shared" si="61"/>
        <v>10012.200000000001</v>
      </c>
      <c r="AA110" s="18">
        <f t="shared" si="62"/>
        <v>2.6085937499999998</v>
      </c>
      <c r="AB110" s="9">
        <f t="shared" si="69"/>
        <v>0.42188529993408042</v>
      </c>
      <c r="AC110" s="11">
        <f t="shared" si="70"/>
        <v>12.779999999999998</v>
      </c>
      <c r="AD110" s="8">
        <f t="shared" si="71"/>
        <v>10012.200000000001</v>
      </c>
      <c r="AE110" s="8">
        <f t="shared" si="72"/>
        <v>4224</v>
      </c>
      <c r="AF110" s="8">
        <f t="shared" si="73"/>
        <v>11018.699999999999</v>
      </c>
      <c r="AG110" s="19">
        <v>4.8991913746630722</v>
      </c>
    </row>
    <row r="111" spans="1:33" ht="16" x14ac:dyDescent="0.2">
      <c r="A111" s="1">
        <v>23</v>
      </c>
      <c r="B111" s="1" t="s">
        <v>38</v>
      </c>
      <c r="C111" s="7">
        <v>39373.03</v>
      </c>
      <c r="D111" s="7">
        <v>41000</v>
      </c>
      <c r="E111" s="9">
        <v>0.96031780487804874</v>
      </c>
      <c r="F111" s="23">
        <v>41300</v>
      </c>
      <c r="G111" s="9">
        <v>4.8941369257077705E-2</v>
      </c>
      <c r="H111" s="8">
        <v>7150</v>
      </c>
      <c r="I111" s="8">
        <v>2953</v>
      </c>
      <c r="J111" s="8">
        <v>7895</v>
      </c>
      <c r="K111" s="9">
        <v>0.41300699300699301</v>
      </c>
      <c r="L111" s="10">
        <v>2.6735523196749069</v>
      </c>
      <c r="M111" s="11">
        <v>13.333230612935997</v>
      </c>
      <c r="N111" s="11"/>
      <c r="O111" s="12">
        <f t="shared" si="74"/>
        <v>43299.839</v>
      </c>
      <c r="P111" s="13">
        <f t="shared" si="63"/>
        <v>9.9733472379443633E-2</v>
      </c>
      <c r="Q111" s="13" t="str" cm="1">
        <f t="array" aca="1" ref="Q111" ca="1">IFERROR(O111/_xlfn.XLOOKUP(1,(INDIRECT("TABCA[CODE_MAG]")=A111)*(INDIRECT("TABCA[MAGASIN]")=B111)*(INDIRECT("TABCA[ANNEE]")=Q96)*(INDIRECT("TABCA[MOIS]")=C97),INDIRECT("TABCA["&amp;C99&amp;"]"))-1,"")</f>
        <v/>
      </c>
      <c r="R111" s="13" t="str" cm="1">
        <f t="array" aca="1" ref="R111" ca="1">IFERROR(O111/_xlfn.XLOOKUP(1,(INDIRECT("TABCA[CODE_MAG]")=A111)*(INDIRECT("TABCA[MAGASIN]")=B111)*(INDIRECT("TABCA[ANNEE]")=R96)*(INDIRECT("TABCA[MOIS]")=C97),INDIRECT("TABCA["&amp;C99&amp;"]"))-1,"")</f>
        <v/>
      </c>
      <c r="S111" s="14">
        <v>0.1</v>
      </c>
      <c r="T111" s="15">
        <f t="shared" si="64"/>
        <v>2.6735523196749069</v>
      </c>
      <c r="U111" s="22">
        <f t="shared" si="65"/>
        <v>0</v>
      </c>
      <c r="V111" s="14">
        <f t="shared" si="66"/>
        <v>0.41300699300699301</v>
      </c>
      <c r="W111" s="22">
        <f t="shared" si="67"/>
        <v>0</v>
      </c>
      <c r="X111" s="16">
        <f t="shared" si="60"/>
        <v>13.333230612935997</v>
      </c>
      <c r="Y111" s="21">
        <f t="shared" si="68"/>
        <v>0</v>
      </c>
      <c r="Z111" s="17">
        <f t="shared" si="61"/>
        <v>7865.0000000000009</v>
      </c>
      <c r="AA111" s="18">
        <f t="shared" si="62"/>
        <v>2.6735523196749069</v>
      </c>
      <c r="AB111" s="9">
        <f t="shared" si="69"/>
        <v>0.41300699300699301</v>
      </c>
      <c r="AC111" s="11">
        <f t="shared" si="70"/>
        <v>13.329999999999998</v>
      </c>
      <c r="AD111" s="8">
        <f t="shared" si="71"/>
        <v>7865.0000000000009</v>
      </c>
      <c r="AE111" s="8">
        <f t="shared" si="72"/>
        <v>3248.3</v>
      </c>
      <c r="AF111" s="8">
        <f t="shared" si="73"/>
        <v>8684.5</v>
      </c>
      <c r="AG111" s="19">
        <v>4.9858758708043061</v>
      </c>
    </row>
    <row r="112" spans="1:33" ht="16" x14ac:dyDescent="0.2">
      <c r="A112" s="1">
        <v>13</v>
      </c>
      <c r="B112" s="1" t="s">
        <v>39</v>
      </c>
      <c r="C112" s="7">
        <v>24014.29</v>
      </c>
      <c r="D112" s="7">
        <v>37500</v>
      </c>
      <c r="E112" s="9">
        <v>0.64038106666666672</v>
      </c>
      <c r="F112" s="23">
        <v>27000</v>
      </c>
      <c r="G112" s="9">
        <v>0.12433055484880051</v>
      </c>
      <c r="H112" s="8">
        <v>3763</v>
      </c>
      <c r="I112" s="8">
        <v>1748</v>
      </c>
      <c r="J112" s="8">
        <v>5063</v>
      </c>
      <c r="K112" s="9">
        <v>0.46452298697847461</v>
      </c>
      <c r="L112" s="10">
        <v>2.8964530892448512</v>
      </c>
      <c r="M112" s="11">
        <v>13.738152173913043</v>
      </c>
      <c r="N112" s="11"/>
      <c r="O112" s="12">
        <f t="shared" si="74"/>
        <v>26419.272000000001</v>
      </c>
      <c r="P112" s="13">
        <f t="shared" si="63"/>
        <v>0.10014795357264372</v>
      </c>
      <c r="Q112" s="13" t="str" cm="1">
        <f t="array" aca="1" ref="Q112" ca="1">IFERROR(O112/_xlfn.XLOOKUP(1,(INDIRECT("TABCA[CODE_MAG]")=A112)*(INDIRECT("TABCA[MAGASIN]")=B112)*(INDIRECT("TABCA[ANNEE]")=Q96)*(INDIRECT("TABCA[MOIS]")=C97),INDIRECT("TABCA["&amp;C99&amp;"]"))-1,"")</f>
        <v/>
      </c>
      <c r="R112" s="13" t="str" cm="1">
        <f t="array" aca="1" ref="R112" ca="1">IFERROR(O112/_xlfn.XLOOKUP(1,(INDIRECT("TABCA[CODE_MAG]")=A112)*(INDIRECT("TABCA[MAGASIN]")=B112)*(INDIRECT("TABCA[ANNEE]")=R96)*(INDIRECT("TABCA[MOIS]")=C97),INDIRECT("TABCA["&amp;C99&amp;"]"))-1,"")</f>
        <v/>
      </c>
      <c r="S112" s="14">
        <v>0.1</v>
      </c>
      <c r="T112" s="15">
        <f t="shared" si="64"/>
        <v>2.8964530892448512</v>
      </c>
      <c r="U112" s="22">
        <f t="shared" si="65"/>
        <v>0</v>
      </c>
      <c r="V112" s="14">
        <f t="shared" si="66"/>
        <v>0.46452298697847461</v>
      </c>
      <c r="W112" s="22">
        <f t="shared" si="67"/>
        <v>0</v>
      </c>
      <c r="X112" s="16">
        <f t="shared" si="60"/>
        <v>13.738152173913043</v>
      </c>
      <c r="Y112" s="21">
        <f t="shared" si="68"/>
        <v>0</v>
      </c>
      <c r="Z112" s="17">
        <f t="shared" si="61"/>
        <v>4139.3</v>
      </c>
      <c r="AA112" s="18">
        <f t="shared" si="62"/>
        <v>2.8964530892448512</v>
      </c>
      <c r="AB112" s="9">
        <f t="shared" si="69"/>
        <v>0.46452298697847461</v>
      </c>
      <c r="AC112" s="11">
        <f t="shared" si="70"/>
        <v>13.74</v>
      </c>
      <c r="AD112" s="8">
        <f t="shared" si="71"/>
        <v>4139.3</v>
      </c>
      <c r="AE112" s="8">
        <f t="shared" si="72"/>
        <v>1922.8</v>
      </c>
      <c r="AF112" s="8">
        <f t="shared" si="73"/>
        <v>5569.3</v>
      </c>
      <c r="AG112" s="19">
        <v>4.7437329646454671</v>
      </c>
    </row>
    <row r="113" spans="1:33" ht="16" x14ac:dyDescent="0.2">
      <c r="A113" s="1">
        <v>15</v>
      </c>
      <c r="B113" s="1" t="s">
        <v>40</v>
      </c>
      <c r="C113" s="7">
        <v>43265.48</v>
      </c>
      <c r="D113" s="7">
        <v>42000</v>
      </c>
      <c r="E113" s="9">
        <v>1.0301304761904764</v>
      </c>
      <c r="F113" s="23">
        <v>48200</v>
      </c>
      <c r="G113" s="9">
        <v>0.11405212654522723</v>
      </c>
      <c r="H113" s="8">
        <v>8241</v>
      </c>
      <c r="I113" s="8">
        <v>3371</v>
      </c>
      <c r="J113" s="8">
        <v>8744</v>
      </c>
      <c r="K113" s="9">
        <v>0.40905229947821864</v>
      </c>
      <c r="L113" s="10">
        <v>2.5938890536932662</v>
      </c>
      <c r="M113" s="11">
        <v>12.834612874517948</v>
      </c>
      <c r="N113" s="11"/>
      <c r="O113" s="12">
        <f>IFERROR(AE113*AC113,"")</f>
        <v>47574.92300000001</v>
      </c>
      <c r="P113" s="13">
        <f t="shared" si="63"/>
        <v>9.9604650173764631E-2</v>
      </c>
      <c r="Q113" s="13" t="str" cm="1">
        <f t="array" aca="1" ref="Q113" ca="1">IFERROR(O113/_xlfn.XLOOKUP(1,(INDIRECT("TABCA[CODE_MAG]")=A113)*(INDIRECT("TABCA[MAGASIN]")=B113)*(INDIRECT("TABCA[ANNEE]")=Q96)*(INDIRECT("TABCA[MOIS]")=C97),INDIRECT("TABCA["&amp;C99&amp;"]"))-1,"")</f>
        <v/>
      </c>
      <c r="R113" s="13" t="str" cm="1">
        <f t="array" aca="1" ref="R113" ca="1">IFERROR(O113/_xlfn.XLOOKUP(1,(INDIRECT("TABCA[CODE_MAG]")=A113)*(INDIRECT("TABCA[MAGASIN]")=B113)*(INDIRECT("TABCA[ANNEE]")=R96)*(INDIRECT("TABCA[MOIS]")=C97),INDIRECT("TABCA["&amp;C99&amp;"]"))-1,"")</f>
        <v/>
      </c>
      <c r="S113" s="14">
        <v>0.1</v>
      </c>
      <c r="T113" s="15">
        <f t="shared" si="64"/>
        <v>2.5938890536932662</v>
      </c>
      <c r="U113" s="22">
        <f t="shared" si="65"/>
        <v>0</v>
      </c>
      <c r="V113" s="14">
        <f t="shared" si="66"/>
        <v>0.40905229947821864</v>
      </c>
      <c r="W113" s="22">
        <f t="shared" si="67"/>
        <v>0</v>
      </c>
      <c r="X113" s="16">
        <f t="shared" si="60"/>
        <v>12.834612874517948</v>
      </c>
      <c r="Y113" s="21">
        <f t="shared" si="68"/>
        <v>0</v>
      </c>
      <c r="Z113" s="17">
        <f t="shared" si="61"/>
        <v>9065.1</v>
      </c>
      <c r="AA113" s="18">
        <f t="shared" si="62"/>
        <v>2.5938890536932662</v>
      </c>
      <c r="AB113" s="9">
        <f t="shared" si="69"/>
        <v>0.40905229947821864</v>
      </c>
      <c r="AC113" s="11">
        <f t="shared" si="70"/>
        <v>12.830000000000004</v>
      </c>
      <c r="AD113" s="8">
        <f t="shared" si="71"/>
        <v>9065.1</v>
      </c>
      <c r="AE113" s="8">
        <f t="shared" si="72"/>
        <v>3708.1</v>
      </c>
      <c r="AF113" s="8">
        <f t="shared" si="73"/>
        <v>9618.4</v>
      </c>
      <c r="AG113" s="19">
        <v>4.9462408508691684</v>
      </c>
    </row>
    <row r="114" spans="1:33" ht="16" x14ac:dyDescent="0.2">
      <c r="A114" s="1">
        <v>17</v>
      </c>
      <c r="B114" s="1" t="s">
        <v>41</v>
      </c>
      <c r="C114" s="7">
        <v>46393.22</v>
      </c>
      <c r="D114" s="7">
        <v>0</v>
      </c>
      <c r="E114" s="9" t="s">
        <v>26</v>
      </c>
      <c r="F114" s="23">
        <v>0</v>
      </c>
      <c r="G114" s="9">
        <v>-1</v>
      </c>
      <c r="H114" s="8">
        <v>10005</v>
      </c>
      <c r="I114" s="8">
        <v>3760</v>
      </c>
      <c r="J114" s="8">
        <v>9405</v>
      </c>
      <c r="K114" s="9">
        <v>0.37581209395302351</v>
      </c>
      <c r="L114" s="10">
        <v>2.5013297872340425</v>
      </c>
      <c r="M114" s="11">
        <v>12.338622340425532</v>
      </c>
      <c r="N114" s="11"/>
      <c r="O114" s="12">
        <f>IFERROR(AE114*AC114,"")</f>
        <v>51038.239999999998</v>
      </c>
      <c r="P114" s="13">
        <f t="shared" si="63"/>
        <v>0.10012281967063275</v>
      </c>
      <c r="Q114" s="13" t="str" cm="1">
        <f t="array" aca="1" ref="Q114" ca="1">IFERROR(O114/_xlfn.XLOOKUP(1,(INDIRECT("TABCA[CODE_MAG]")=A114)*(INDIRECT("TABCA[MAGASIN]")=B114)*(INDIRECT("TABCA[ANNEE]")=Q96)*(INDIRECT("TABCA[MOIS]")=C97),INDIRECT("TABCA["&amp;C99&amp;"]"))-1,"")</f>
        <v/>
      </c>
      <c r="R114" s="13" t="str" cm="1">
        <f t="array" aca="1" ref="R114" ca="1">IFERROR(O114/_xlfn.XLOOKUP(1,(INDIRECT("TABCA[CODE_MAG]")=A114)*(INDIRECT("TABCA[MAGASIN]")=B114)*(INDIRECT("TABCA[ANNEE]")=R96)*(INDIRECT("TABCA[MOIS]")=C97),INDIRECT("TABCA["&amp;C99&amp;"]"))-1,"")</f>
        <v/>
      </c>
      <c r="S114" s="14">
        <v>0.1</v>
      </c>
      <c r="T114" s="15">
        <f t="shared" si="64"/>
        <v>2.5013297872340425</v>
      </c>
      <c r="U114" s="22">
        <f t="shared" si="65"/>
        <v>0</v>
      </c>
      <c r="V114" s="14">
        <f t="shared" si="66"/>
        <v>0.37581209395302351</v>
      </c>
      <c r="W114" s="22">
        <f t="shared" si="67"/>
        <v>0</v>
      </c>
      <c r="X114" s="16">
        <f t="shared" si="60"/>
        <v>12.338622340425532</v>
      </c>
      <c r="Y114" s="21">
        <f t="shared" si="68"/>
        <v>0</v>
      </c>
      <c r="Z114" s="17">
        <f t="shared" si="61"/>
        <v>11005.5</v>
      </c>
      <c r="AA114" s="18">
        <f t="shared" si="62"/>
        <v>2.5013297872340425</v>
      </c>
      <c r="AB114" s="9">
        <f t="shared" si="69"/>
        <v>0.37581209395302351</v>
      </c>
      <c r="AC114" s="11">
        <f t="shared" si="70"/>
        <v>12.34</v>
      </c>
      <c r="AD114" s="8">
        <f t="shared" si="71"/>
        <v>11005.5</v>
      </c>
      <c r="AE114" s="8">
        <f t="shared" si="72"/>
        <v>4136</v>
      </c>
      <c r="AF114" s="8">
        <f t="shared" si="73"/>
        <v>10345.5</v>
      </c>
      <c r="AG114" s="19">
        <v>4.9333758639021799</v>
      </c>
    </row>
    <row r="118" spans="1:33" x14ac:dyDescent="0.2">
      <c r="C118" s="1" t="s">
        <v>20</v>
      </c>
      <c r="D118" s="1" t="s">
        <v>20</v>
      </c>
      <c r="F118" s="20" t="s">
        <v>21</v>
      </c>
      <c r="G118" s="20"/>
      <c r="H118" s="1" t="s">
        <v>20</v>
      </c>
      <c r="I118" s="1" t="s">
        <v>20</v>
      </c>
      <c r="J118" s="1" t="s">
        <v>20</v>
      </c>
      <c r="K118" s="1" t="s">
        <v>20</v>
      </c>
      <c r="L118" s="1" t="s">
        <v>20</v>
      </c>
      <c r="M118" s="1" t="s">
        <v>20</v>
      </c>
    </row>
    <row r="119" spans="1:33" x14ac:dyDescent="0.2">
      <c r="C119" s="2">
        <v>2022</v>
      </c>
      <c r="Q119" s="1">
        <f>C119-3</f>
        <v>2019</v>
      </c>
      <c r="R119" s="1">
        <f>Q119-1</f>
        <v>2018</v>
      </c>
    </row>
    <row r="120" spans="1:33" x14ac:dyDescent="0.2">
      <c r="C120" s="2">
        <v>8</v>
      </c>
      <c r="Q120" s="1">
        <f>C120</f>
        <v>8</v>
      </c>
      <c r="R120" s="1">
        <f>Q120</f>
        <v>8</v>
      </c>
    </row>
    <row r="121" spans="1:33" x14ac:dyDescent="0.2">
      <c r="C121" s="4">
        <v>44774</v>
      </c>
      <c r="D121" s="4">
        <v>44774</v>
      </c>
      <c r="E121" s="4"/>
      <c r="F121" s="5">
        <v>45139</v>
      </c>
      <c r="G121" s="5"/>
      <c r="H121" s="4">
        <v>44774</v>
      </c>
      <c r="I121" s="4">
        <v>44774</v>
      </c>
      <c r="J121" s="4">
        <v>44774</v>
      </c>
      <c r="K121" s="4">
        <v>44774</v>
      </c>
      <c r="L121" s="4">
        <v>44774</v>
      </c>
      <c r="M121" s="4">
        <v>44774</v>
      </c>
      <c r="O121" s="5">
        <f>EDATE(C121,12)</f>
        <v>45139</v>
      </c>
      <c r="AG121" s="3" t="s">
        <v>7</v>
      </c>
    </row>
    <row r="122" spans="1:33" ht="16" x14ac:dyDescent="0.2">
      <c r="A122" s="1" t="s">
        <v>0</v>
      </c>
      <c r="B122" s="1" t="s">
        <v>1</v>
      </c>
      <c r="C122" s="1" t="s">
        <v>2</v>
      </c>
      <c r="D122" s="1" t="s">
        <v>3</v>
      </c>
      <c r="E122" s="1" t="s">
        <v>22</v>
      </c>
      <c r="F122" s="20" t="s">
        <v>3</v>
      </c>
      <c r="G122" s="20" t="s">
        <v>23</v>
      </c>
      <c r="H122" s="1" t="s">
        <v>4</v>
      </c>
      <c r="I122" s="1" t="s">
        <v>5</v>
      </c>
      <c r="J122" s="1" t="s">
        <v>6</v>
      </c>
      <c r="K122" s="1" t="s">
        <v>8</v>
      </c>
      <c r="L122" s="1" t="s">
        <v>9</v>
      </c>
      <c r="M122" s="1" t="s">
        <v>10</v>
      </c>
      <c r="O122" s="6" t="s">
        <v>3</v>
      </c>
      <c r="P122" s="1" t="str">
        <f>"DELTA VS "&amp;C119</f>
        <v>DELTA VS 2022</v>
      </c>
      <c r="Q122" s="1" t="str">
        <f>"DELTA VS "&amp;Q119</f>
        <v>DELTA VS 2019</v>
      </c>
      <c r="R122" s="1" t="str">
        <f>"DELTA VS "&amp;R119</f>
        <v>DELTA VS 2018</v>
      </c>
      <c r="S122" s="1" t="str">
        <f>"DELTA TRAFIC % VS "&amp;C119</f>
        <v>DELTA TRAFIC % VS 2022</v>
      </c>
      <c r="T122" s="1" t="s">
        <v>11</v>
      </c>
      <c r="U122" s="1" t="s">
        <v>24</v>
      </c>
      <c r="V122" s="1" t="s">
        <v>12</v>
      </c>
      <c r="W122" s="1" t="s">
        <v>24</v>
      </c>
      <c r="X122" s="1" t="s">
        <v>13</v>
      </c>
      <c r="Y122" s="1" t="s">
        <v>24</v>
      </c>
      <c r="Z122" s="1" t="s">
        <v>14</v>
      </c>
      <c r="AA122" s="1" t="s">
        <v>15</v>
      </c>
      <c r="AB122" s="1" t="s">
        <v>16</v>
      </c>
      <c r="AC122" s="1" t="s">
        <v>17</v>
      </c>
      <c r="AD122" s="1" t="s">
        <v>4</v>
      </c>
      <c r="AE122" s="1" t="s">
        <v>5</v>
      </c>
      <c r="AF122" s="1" t="s">
        <v>18</v>
      </c>
      <c r="AG122" s="1" t="s">
        <v>19</v>
      </c>
    </row>
    <row r="123" spans="1:33" ht="16" x14ac:dyDescent="0.2">
      <c r="A123" s="1">
        <v>28</v>
      </c>
      <c r="B123" s="1" t="s">
        <v>27</v>
      </c>
      <c r="C123" s="7">
        <v>23349.41</v>
      </c>
      <c r="D123" s="7">
        <v>22100</v>
      </c>
      <c r="E123" s="9">
        <v>1.0565343891402714</v>
      </c>
      <c r="F123" s="23">
        <v>27000</v>
      </c>
      <c r="G123" s="9">
        <v>0.15634613465607905</v>
      </c>
      <c r="H123" s="8">
        <v>3741</v>
      </c>
      <c r="I123" s="8">
        <v>1517</v>
      </c>
      <c r="J123" s="8">
        <v>4458</v>
      </c>
      <c r="K123" s="9">
        <v>0.40550654905105588</v>
      </c>
      <c r="L123" s="10">
        <v>2.9386947923533291</v>
      </c>
      <c r="M123" s="11">
        <v>15.391832564271589</v>
      </c>
      <c r="N123" s="11"/>
      <c r="O123" s="12">
        <f>IFERROR(AE123*AC123,"")</f>
        <v>25681.293000000005</v>
      </c>
      <c r="P123" s="13">
        <f>IFERROR(O123/C123-1,"")</f>
        <v>9.986903309334183E-2</v>
      </c>
      <c r="Q123" s="13" t="str" cm="1">
        <f t="array" aca="1" ref="Q123" ca="1">IFERROR(O123/_xlfn.XLOOKUP(1,(INDIRECT("TABCA[CODE_MAG]")=A123)*(INDIRECT("TABCA[MAGASIN]")=B123)*(INDIRECT("TABCA[ANNEE]")=Q119)*(INDIRECT("TABCA[MOIS]")=C120),INDIRECT("TABCA["&amp;C122&amp;"]"))-1,"")</f>
        <v/>
      </c>
      <c r="R123" s="13" t="str" cm="1">
        <f t="array" aca="1" ref="R123" ca="1">IFERROR(O123/_xlfn.XLOOKUP(1,(INDIRECT("TABCA[CODE_MAG]")=A123)*(INDIRECT("TABCA[MAGASIN]")=B123)*(INDIRECT("TABCA[ANNEE]")=R119)*(INDIRECT("TABCA[MOIS]")=C120),INDIRECT("TABCA["&amp;C122&amp;"]"))-1,"")</f>
        <v/>
      </c>
      <c r="S123" s="14">
        <v>0.1</v>
      </c>
      <c r="T123" s="15">
        <f>L123</f>
        <v>2.9386947923533291</v>
      </c>
      <c r="U123" s="22">
        <f>IFERROR(T123-L123,"")</f>
        <v>0</v>
      </c>
      <c r="V123" s="14">
        <f>K123</f>
        <v>0.40550654905105588</v>
      </c>
      <c r="W123" s="22">
        <f>(V123-K123)*100</f>
        <v>0</v>
      </c>
      <c r="X123" s="16">
        <f t="shared" ref="X123:X137" si="75">M123</f>
        <v>15.391832564271589</v>
      </c>
      <c r="Y123" s="21">
        <f>X123-M123</f>
        <v>0</v>
      </c>
      <c r="Z123" s="17">
        <f t="shared" ref="Z123:Z137" si="76">H123*(1+S123)</f>
        <v>4115.1000000000004</v>
      </c>
      <c r="AA123" s="18">
        <f t="shared" ref="AA123:AA137" si="77">IFERROR(T123,"")</f>
        <v>2.9386947923533291</v>
      </c>
      <c r="AB123" s="9">
        <f>IFERROR(V123,"")</f>
        <v>0.40550654905105588</v>
      </c>
      <c r="AC123" s="11">
        <f>IFERROR(AA123*AG123,"")</f>
        <v>15.39</v>
      </c>
      <c r="AD123" s="8">
        <f>IFERROR(Z123,"")</f>
        <v>4115.1000000000004</v>
      </c>
      <c r="AE123" s="8">
        <f>IFERROR(AB123*AD123,"")</f>
        <v>1668.7000000000003</v>
      </c>
      <c r="AF123" s="8">
        <f>IFERROR(T123*AE123,"")</f>
        <v>4903.8000000000011</v>
      </c>
      <c r="AG123" s="19">
        <v>5.2370188425302828</v>
      </c>
    </row>
    <row r="124" spans="1:33" ht="16" x14ac:dyDescent="0.2">
      <c r="A124" s="1">
        <v>51</v>
      </c>
      <c r="B124" s="1" t="s">
        <v>28</v>
      </c>
      <c r="C124" s="7">
        <v>13579.51</v>
      </c>
      <c r="D124" s="7">
        <v>20000</v>
      </c>
      <c r="E124" s="9">
        <v>0.67897550000000007</v>
      </c>
      <c r="F124" s="23">
        <v>23000</v>
      </c>
      <c r="G124" s="9">
        <v>0.69372827149138661</v>
      </c>
      <c r="H124" s="8">
        <v>1689</v>
      </c>
      <c r="I124" s="8">
        <v>967</v>
      </c>
      <c r="J124" s="8">
        <v>2326</v>
      </c>
      <c r="K124" s="9">
        <v>0.57252812314979273</v>
      </c>
      <c r="L124" s="10">
        <v>2.4053774560496382</v>
      </c>
      <c r="M124" s="11">
        <v>14.042926577042399</v>
      </c>
      <c r="N124" s="11"/>
      <c r="O124" s="12">
        <f>IFERROR(AE124*AC124,"")</f>
        <v>14934.347999999998</v>
      </c>
      <c r="P124" s="13">
        <f t="shared" ref="P124:P137" si="78">IFERROR(O124/C124-1,"")</f>
        <v>9.9770757560471379E-2</v>
      </c>
      <c r="Q124" s="13" t="str" cm="1">
        <f t="array" aca="1" ref="Q124" ca="1">IFERROR(O124/_xlfn.XLOOKUP(1,(INDIRECT("TABCA[CODE_MAG]")=A124)*(INDIRECT("TABCA[MAGASIN]")=B124)*(INDIRECT("TABCA[ANNEE]")=Q119)*(INDIRECT("TABCA[MOIS]")=C120),INDIRECT("TABCA["&amp;C122&amp;"]"))-1,"")</f>
        <v/>
      </c>
      <c r="R124" s="13" t="str" cm="1">
        <f t="array" aca="1" ref="R124" ca="1">IFERROR(O124/_xlfn.XLOOKUP(1,(INDIRECT("TABCA[CODE_MAG]")=A124)*(INDIRECT("TABCA[MAGASIN]")=B124)*(INDIRECT("TABCA[ANNEE]")=R119)*(INDIRECT("TABCA[MOIS]")=C120),INDIRECT("TABCA["&amp;C122&amp;"]"))-1,"")</f>
        <v/>
      </c>
      <c r="S124" s="14">
        <v>0.1</v>
      </c>
      <c r="T124" s="15">
        <f t="shared" ref="T124:T137" si="79">L124</f>
        <v>2.4053774560496382</v>
      </c>
      <c r="U124" s="22">
        <f t="shared" ref="U124:U137" si="80">IFERROR(T124-L124,"")</f>
        <v>0</v>
      </c>
      <c r="V124" s="14">
        <f t="shared" ref="V124:V137" si="81">K124</f>
        <v>0.57252812314979273</v>
      </c>
      <c r="W124" s="22">
        <f t="shared" ref="W124:W137" si="82">(V124-K124)*100</f>
        <v>0</v>
      </c>
      <c r="X124" s="16">
        <f t="shared" si="75"/>
        <v>14.042926577042399</v>
      </c>
      <c r="Y124" s="21">
        <f t="shared" ref="Y124:Y137" si="83">X124-M124</f>
        <v>0</v>
      </c>
      <c r="Z124" s="17">
        <f t="shared" si="76"/>
        <v>1857.9</v>
      </c>
      <c r="AA124" s="18">
        <f t="shared" si="77"/>
        <v>2.4053774560496382</v>
      </c>
      <c r="AB124" s="9">
        <f t="shared" ref="AB124:AB137" si="84">IFERROR(V124,"")</f>
        <v>0.57252812314979273</v>
      </c>
      <c r="AC124" s="11">
        <f t="shared" ref="AC124:AC137" si="85">IFERROR(AA124*AG124,"")</f>
        <v>14.039999999999997</v>
      </c>
      <c r="AD124" s="8">
        <f t="shared" ref="AD124:AD137" si="86">IFERROR(Z124,"")</f>
        <v>1857.9</v>
      </c>
      <c r="AE124" s="8">
        <f t="shared" ref="AE124:AE137" si="87">IFERROR(AB124*AD124,"")</f>
        <v>1063.7</v>
      </c>
      <c r="AF124" s="8">
        <f t="shared" ref="AF124:AF137" si="88">IFERROR(T124*AE124,"")</f>
        <v>2558.6000000000004</v>
      </c>
      <c r="AG124" s="19">
        <v>5.8369217540842637</v>
      </c>
    </row>
    <row r="125" spans="1:33" ht="16" x14ac:dyDescent="0.2">
      <c r="A125" s="1">
        <v>21</v>
      </c>
      <c r="B125" s="1" t="s">
        <v>29</v>
      </c>
      <c r="C125" s="7">
        <v>30578.9</v>
      </c>
      <c r="D125" s="7">
        <v>29300</v>
      </c>
      <c r="E125" s="9">
        <v>1.0436484641638226</v>
      </c>
      <c r="F125" s="23">
        <v>32200</v>
      </c>
      <c r="G125" s="9">
        <v>5.3013679367145183E-2</v>
      </c>
      <c r="H125" s="8">
        <v>6358</v>
      </c>
      <c r="I125" s="8">
        <v>2398</v>
      </c>
      <c r="J125" s="8">
        <v>5761</v>
      </c>
      <c r="K125" s="9">
        <v>0.37716262975778547</v>
      </c>
      <c r="L125" s="10">
        <v>2.4024186822351958</v>
      </c>
      <c r="M125" s="11">
        <v>12.751834862385321</v>
      </c>
      <c r="N125" s="11"/>
      <c r="O125" s="12">
        <f t="shared" ref="O125:O135" si="89">IFERROR(AE125*AC125,"")</f>
        <v>33631.950000000004</v>
      </c>
      <c r="P125" s="13">
        <f t="shared" si="78"/>
        <v>9.9841720925213151E-2</v>
      </c>
      <c r="Q125" s="13" t="str" cm="1">
        <f t="array" aca="1" ref="Q125" ca="1">IFERROR(O125/_xlfn.XLOOKUP(1,(INDIRECT("TABCA[CODE_MAG]")=A125)*(INDIRECT("TABCA[MAGASIN]")=B125)*(INDIRECT("TABCA[ANNEE]")=Q119)*(INDIRECT("TABCA[MOIS]")=C120),INDIRECT("TABCA["&amp;C122&amp;"]"))-1,"")</f>
        <v/>
      </c>
      <c r="R125" s="13" t="str" cm="1">
        <f t="array" aca="1" ref="R125" ca="1">IFERROR(O125/_xlfn.XLOOKUP(1,(INDIRECT("TABCA[CODE_MAG]")=A125)*(INDIRECT("TABCA[MAGASIN]")=B125)*(INDIRECT("TABCA[ANNEE]")=R119)*(INDIRECT("TABCA[MOIS]")=C120),INDIRECT("TABCA["&amp;C122&amp;"]"))-1,"")</f>
        <v/>
      </c>
      <c r="S125" s="14">
        <v>0.1</v>
      </c>
      <c r="T125" s="15">
        <f t="shared" si="79"/>
        <v>2.4024186822351958</v>
      </c>
      <c r="U125" s="22">
        <f t="shared" si="80"/>
        <v>0</v>
      </c>
      <c r="V125" s="14">
        <f t="shared" si="81"/>
        <v>0.37716262975778547</v>
      </c>
      <c r="W125" s="22">
        <f t="shared" si="82"/>
        <v>0</v>
      </c>
      <c r="X125" s="16">
        <f t="shared" si="75"/>
        <v>12.751834862385321</v>
      </c>
      <c r="Y125" s="21">
        <f t="shared" si="83"/>
        <v>0</v>
      </c>
      <c r="Z125" s="17">
        <f t="shared" si="76"/>
        <v>6993.8</v>
      </c>
      <c r="AA125" s="18">
        <f t="shared" si="77"/>
        <v>2.4024186822351958</v>
      </c>
      <c r="AB125" s="9">
        <f t="shared" si="84"/>
        <v>0.37716262975778547</v>
      </c>
      <c r="AC125" s="11">
        <f t="shared" si="85"/>
        <v>12.75</v>
      </c>
      <c r="AD125" s="8">
        <f t="shared" si="86"/>
        <v>6993.8</v>
      </c>
      <c r="AE125" s="8">
        <f t="shared" si="87"/>
        <v>2637.8</v>
      </c>
      <c r="AF125" s="8">
        <f t="shared" si="88"/>
        <v>6337.1</v>
      </c>
      <c r="AG125" s="19">
        <v>5.3071515361916335</v>
      </c>
    </row>
    <row r="126" spans="1:33" ht="16" x14ac:dyDescent="0.2">
      <c r="A126" s="1">
        <v>25</v>
      </c>
      <c r="B126" s="1" t="s">
        <v>30</v>
      </c>
      <c r="C126" s="7">
        <v>21874.27</v>
      </c>
      <c r="D126" s="7">
        <v>20500</v>
      </c>
      <c r="E126" s="9">
        <v>1.0670375609756098</v>
      </c>
      <c r="F126" s="23">
        <v>22500</v>
      </c>
      <c r="G126" s="9">
        <v>2.8605754614896783E-2</v>
      </c>
      <c r="H126" s="8">
        <v>3075</v>
      </c>
      <c r="I126" s="8">
        <v>1489</v>
      </c>
      <c r="J126" s="8">
        <v>4207</v>
      </c>
      <c r="K126" s="9">
        <v>0.48422764227642279</v>
      </c>
      <c r="L126" s="10">
        <v>2.8253861652115515</v>
      </c>
      <c r="M126" s="11">
        <v>14.690577568838147</v>
      </c>
      <c r="N126" s="11"/>
      <c r="O126" s="12">
        <f t="shared" si="89"/>
        <v>24060.751000000004</v>
      </c>
      <c r="P126" s="13">
        <f t="shared" si="78"/>
        <v>9.9956752842494945E-2</v>
      </c>
      <c r="Q126" s="13" t="str" cm="1">
        <f t="array" aca="1" ref="Q126" ca="1">IFERROR(O126/_xlfn.XLOOKUP(1,(INDIRECT("TABCA[CODE_MAG]")=A126)*(INDIRECT("TABCA[MAGASIN]")=B126)*(INDIRECT("TABCA[ANNEE]")=Q119)*(INDIRECT("TABCA[MOIS]")=C120),INDIRECT("TABCA["&amp;C122&amp;"]"))-1,"")</f>
        <v/>
      </c>
      <c r="R126" s="13" t="str" cm="1">
        <f t="array" aca="1" ref="R126" ca="1">IFERROR(O126/_xlfn.XLOOKUP(1,(INDIRECT("TABCA[CODE_MAG]")=A126)*(INDIRECT("TABCA[MAGASIN]")=B126)*(INDIRECT("TABCA[ANNEE]")=R119)*(INDIRECT("TABCA[MOIS]")=C120),INDIRECT("TABCA["&amp;C122&amp;"]"))-1,"")</f>
        <v/>
      </c>
      <c r="S126" s="14">
        <v>0.1</v>
      </c>
      <c r="T126" s="15">
        <f t="shared" si="79"/>
        <v>2.8253861652115515</v>
      </c>
      <c r="U126" s="22">
        <f t="shared" si="80"/>
        <v>0</v>
      </c>
      <c r="V126" s="14">
        <f t="shared" si="81"/>
        <v>0.48422764227642279</v>
      </c>
      <c r="W126" s="22">
        <f t="shared" si="82"/>
        <v>0</v>
      </c>
      <c r="X126" s="16">
        <f t="shared" si="75"/>
        <v>14.690577568838147</v>
      </c>
      <c r="Y126" s="21">
        <f t="shared" si="83"/>
        <v>0</v>
      </c>
      <c r="Z126" s="17">
        <f t="shared" si="76"/>
        <v>3382.5000000000005</v>
      </c>
      <c r="AA126" s="18">
        <f t="shared" si="77"/>
        <v>2.8253861652115515</v>
      </c>
      <c r="AB126" s="9">
        <f t="shared" si="84"/>
        <v>0.48422764227642279</v>
      </c>
      <c r="AC126" s="11">
        <f t="shared" si="85"/>
        <v>14.69</v>
      </c>
      <c r="AD126" s="8">
        <f t="shared" si="86"/>
        <v>3382.5000000000005</v>
      </c>
      <c r="AE126" s="8">
        <f t="shared" si="87"/>
        <v>1637.9000000000003</v>
      </c>
      <c r="AF126" s="8">
        <f t="shared" si="88"/>
        <v>4627.7000000000007</v>
      </c>
      <c r="AG126" s="19">
        <v>5.1992892797718087</v>
      </c>
    </row>
    <row r="127" spans="1:33" ht="16" x14ac:dyDescent="0.2">
      <c r="A127" s="1">
        <v>37</v>
      </c>
      <c r="B127" s="1" t="s">
        <v>31</v>
      </c>
      <c r="C127" s="7">
        <v>27266.6</v>
      </c>
      <c r="D127" s="7">
        <v>25000</v>
      </c>
      <c r="E127" s="9">
        <v>1.0906639999999999</v>
      </c>
      <c r="F127" s="23">
        <v>31500</v>
      </c>
      <c r="G127" s="9">
        <v>0.15525954831185418</v>
      </c>
      <c r="H127" s="8">
        <v>5802</v>
      </c>
      <c r="I127" s="8">
        <v>2132</v>
      </c>
      <c r="J127" s="8">
        <v>5273</v>
      </c>
      <c r="K127" s="9">
        <v>0.36745949672526718</v>
      </c>
      <c r="L127" s="10">
        <v>2.4732645403377109</v>
      </c>
      <c r="M127" s="11">
        <v>12.789212007504689</v>
      </c>
      <c r="N127" s="11"/>
      <c r="O127" s="12">
        <f t="shared" si="89"/>
        <v>29995.108</v>
      </c>
      <c r="P127" s="13">
        <f t="shared" si="78"/>
        <v>0.10006777522683441</v>
      </c>
      <c r="Q127" s="13" t="str" cm="1">
        <f t="array" aca="1" ref="Q127" ca="1">IFERROR(O127/_xlfn.XLOOKUP(1,(INDIRECT("TABCA[CODE_MAG]")=A127)*(INDIRECT("TABCA[MAGASIN]")=B127)*(INDIRECT("TABCA[ANNEE]")=Q119)*(INDIRECT("TABCA[MOIS]")=C120),INDIRECT("TABCA["&amp;C122&amp;"]"))-1,"")</f>
        <v/>
      </c>
      <c r="R127" s="13" t="str" cm="1">
        <f t="array" aca="1" ref="R127" ca="1">IFERROR(O127/_xlfn.XLOOKUP(1,(INDIRECT("TABCA[CODE_MAG]")=A127)*(INDIRECT("TABCA[MAGASIN]")=B127)*(INDIRECT("TABCA[ANNEE]")=R119)*(INDIRECT("TABCA[MOIS]")=C120),INDIRECT("TABCA["&amp;C122&amp;"]"))-1,"")</f>
        <v/>
      </c>
      <c r="S127" s="14">
        <v>0.1</v>
      </c>
      <c r="T127" s="15">
        <f t="shared" si="79"/>
        <v>2.4732645403377109</v>
      </c>
      <c r="U127" s="22">
        <f t="shared" si="80"/>
        <v>0</v>
      </c>
      <c r="V127" s="14">
        <f t="shared" si="81"/>
        <v>0.36745949672526718</v>
      </c>
      <c r="W127" s="22">
        <f t="shared" si="82"/>
        <v>0</v>
      </c>
      <c r="X127" s="16">
        <f t="shared" si="75"/>
        <v>12.789212007504689</v>
      </c>
      <c r="Y127" s="21">
        <f t="shared" si="83"/>
        <v>0</v>
      </c>
      <c r="Z127" s="17">
        <f t="shared" si="76"/>
        <v>6382.2000000000007</v>
      </c>
      <c r="AA127" s="18">
        <f t="shared" si="77"/>
        <v>2.4732645403377109</v>
      </c>
      <c r="AB127" s="9">
        <f t="shared" si="84"/>
        <v>0.36745949672526718</v>
      </c>
      <c r="AC127" s="11">
        <f t="shared" si="85"/>
        <v>12.79</v>
      </c>
      <c r="AD127" s="8">
        <f t="shared" si="86"/>
        <v>6382.2000000000007</v>
      </c>
      <c r="AE127" s="8">
        <f t="shared" si="87"/>
        <v>2345.2000000000003</v>
      </c>
      <c r="AF127" s="8">
        <f t="shared" si="88"/>
        <v>5800.3</v>
      </c>
      <c r="AG127" s="19">
        <v>5.1713028636449838</v>
      </c>
    </row>
    <row r="128" spans="1:33" ht="16" x14ac:dyDescent="0.2">
      <c r="A128" s="1">
        <v>26</v>
      </c>
      <c r="B128" s="1" t="s">
        <v>32</v>
      </c>
      <c r="C128" s="7">
        <v>28103.11</v>
      </c>
      <c r="D128" s="7">
        <v>29000</v>
      </c>
      <c r="E128" s="9">
        <v>0.96907275862068964</v>
      </c>
      <c r="F128" s="23">
        <v>32000</v>
      </c>
      <c r="G128" s="9">
        <v>0.13866401263063044</v>
      </c>
      <c r="H128" s="8">
        <v>5230</v>
      </c>
      <c r="I128" s="8">
        <v>2092</v>
      </c>
      <c r="J128" s="8">
        <v>5516</v>
      </c>
      <c r="K128" s="9">
        <v>0.4</v>
      </c>
      <c r="L128" s="10">
        <v>2.6367112810707458</v>
      </c>
      <c r="M128" s="11">
        <v>13.433608986615679</v>
      </c>
      <c r="N128" s="11"/>
      <c r="O128" s="12">
        <f t="shared" si="89"/>
        <v>30905.116000000002</v>
      </c>
      <c r="P128" s="13">
        <f t="shared" si="78"/>
        <v>9.970448110547192E-2</v>
      </c>
      <c r="Q128" s="13" t="str" cm="1">
        <f t="array" aca="1" ref="Q128" ca="1">IFERROR(O128/_xlfn.XLOOKUP(1,(INDIRECT("TABCA[CODE_MAG]")=A128)*(INDIRECT("TABCA[MAGASIN]")=B128)*(INDIRECT("TABCA[ANNEE]")=Q119)*(INDIRECT("TABCA[MOIS]")=C120),INDIRECT("TABCA["&amp;C122&amp;"]"))-1,"")</f>
        <v/>
      </c>
      <c r="R128" s="13" t="str" cm="1">
        <f t="array" aca="1" ref="R128" ca="1">IFERROR(O128/_xlfn.XLOOKUP(1,(INDIRECT("TABCA[CODE_MAG]")=A128)*(INDIRECT("TABCA[MAGASIN]")=B128)*(INDIRECT("TABCA[ANNEE]")=R119)*(INDIRECT("TABCA[MOIS]")=C120),INDIRECT("TABCA["&amp;C122&amp;"]"))-1,"")</f>
        <v/>
      </c>
      <c r="S128" s="14">
        <v>0.1</v>
      </c>
      <c r="T128" s="15">
        <f t="shared" si="79"/>
        <v>2.6367112810707458</v>
      </c>
      <c r="U128" s="22">
        <f t="shared" si="80"/>
        <v>0</v>
      </c>
      <c r="V128" s="14">
        <f t="shared" si="81"/>
        <v>0.4</v>
      </c>
      <c r="W128" s="22">
        <f t="shared" si="82"/>
        <v>0</v>
      </c>
      <c r="X128" s="16">
        <f t="shared" si="75"/>
        <v>13.433608986615679</v>
      </c>
      <c r="Y128" s="21">
        <f t="shared" si="83"/>
        <v>0</v>
      </c>
      <c r="Z128" s="17">
        <f t="shared" si="76"/>
        <v>5753.0000000000009</v>
      </c>
      <c r="AA128" s="18">
        <f t="shared" si="77"/>
        <v>2.6367112810707458</v>
      </c>
      <c r="AB128" s="9">
        <f t="shared" si="84"/>
        <v>0.4</v>
      </c>
      <c r="AC128" s="11">
        <f t="shared" si="85"/>
        <v>13.43</v>
      </c>
      <c r="AD128" s="8">
        <f t="shared" si="86"/>
        <v>5753.0000000000009</v>
      </c>
      <c r="AE128" s="8">
        <f t="shared" si="87"/>
        <v>2301.2000000000003</v>
      </c>
      <c r="AF128" s="8">
        <f t="shared" si="88"/>
        <v>6067.6000000000013</v>
      </c>
      <c r="AG128" s="19">
        <v>5.0934662799129802</v>
      </c>
    </row>
    <row r="129" spans="1:33" ht="16" x14ac:dyDescent="0.2">
      <c r="A129" s="1">
        <v>5</v>
      </c>
      <c r="B129" s="1" t="s">
        <v>33</v>
      </c>
      <c r="C129" s="7">
        <v>26236.59</v>
      </c>
      <c r="D129" s="7">
        <v>33200</v>
      </c>
      <c r="E129" s="9">
        <v>0.79025873493975907</v>
      </c>
      <c r="F129" s="23">
        <v>29200</v>
      </c>
      <c r="G129" s="9">
        <v>0.11294951058807556</v>
      </c>
      <c r="H129" s="8">
        <v>4544</v>
      </c>
      <c r="I129" s="8">
        <v>1644</v>
      </c>
      <c r="J129" s="8">
        <v>4719</v>
      </c>
      <c r="K129" s="9">
        <v>0.36179577464788731</v>
      </c>
      <c r="L129" s="10">
        <v>2.8704379562043796</v>
      </c>
      <c r="M129" s="11">
        <v>15.958996350364963</v>
      </c>
      <c r="N129" s="11"/>
      <c r="O129" s="12">
        <f t="shared" si="89"/>
        <v>28862.064000000006</v>
      </c>
      <c r="P129" s="13">
        <f t="shared" si="78"/>
        <v>0.10006917819731931</v>
      </c>
      <c r="Q129" s="13" t="str" cm="1">
        <f t="array" aca="1" ref="Q129" ca="1">IFERROR(O129/_xlfn.XLOOKUP(1,(INDIRECT("TABCA[CODE_MAG]")=A129)*(INDIRECT("TABCA[MAGASIN]")=B129)*(INDIRECT("TABCA[ANNEE]")=Q119)*(INDIRECT("TABCA[MOIS]")=C120),INDIRECT("TABCA["&amp;C122&amp;"]"))-1,"")</f>
        <v/>
      </c>
      <c r="R129" s="13" t="str" cm="1">
        <f t="array" aca="1" ref="R129" ca="1">IFERROR(O129/_xlfn.XLOOKUP(1,(INDIRECT("TABCA[CODE_MAG]")=A129)*(INDIRECT("TABCA[MAGASIN]")=B129)*(INDIRECT("TABCA[ANNEE]")=R119)*(INDIRECT("TABCA[MOIS]")=C120),INDIRECT("TABCA["&amp;C122&amp;"]"))-1,"")</f>
        <v/>
      </c>
      <c r="S129" s="14">
        <v>0.1</v>
      </c>
      <c r="T129" s="15">
        <f t="shared" si="79"/>
        <v>2.8704379562043796</v>
      </c>
      <c r="U129" s="22">
        <f t="shared" si="80"/>
        <v>0</v>
      </c>
      <c r="V129" s="14">
        <f t="shared" si="81"/>
        <v>0.36179577464788731</v>
      </c>
      <c r="W129" s="22">
        <f t="shared" si="82"/>
        <v>0</v>
      </c>
      <c r="X129" s="16">
        <f t="shared" si="75"/>
        <v>15.958996350364963</v>
      </c>
      <c r="Y129" s="21">
        <f t="shared" si="83"/>
        <v>0</v>
      </c>
      <c r="Z129" s="17">
        <f t="shared" si="76"/>
        <v>4998.4000000000005</v>
      </c>
      <c r="AA129" s="18">
        <f t="shared" si="77"/>
        <v>2.8704379562043796</v>
      </c>
      <c r="AB129" s="9">
        <f t="shared" si="84"/>
        <v>0.36179577464788731</v>
      </c>
      <c r="AC129" s="11">
        <f t="shared" si="85"/>
        <v>15.960000000000003</v>
      </c>
      <c r="AD129" s="8">
        <f t="shared" si="86"/>
        <v>4998.4000000000005</v>
      </c>
      <c r="AE129" s="8">
        <f t="shared" si="87"/>
        <v>1808.4</v>
      </c>
      <c r="AF129" s="8">
        <f t="shared" si="88"/>
        <v>5190.9000000000005</v>
      </c>
      <c r="AG129" s="19">
        <v>5.5601271455816921</v>
      </c>
    </row>
    <row r="130" spans="1:33" ht="16" x14ac:dyDescent="0.2">
      <c r="A130" s="1">
        <v>6</v>
      </c>
      <c r="B130" s="1" t="s">
        <v>34</v>
      </c>
      <c r="C130" s="7">
        <v>55933.59</v>
      </c>
      <c r="D130" s="7">
        <v>72650</v>
      </c>
      <c r="E130" s="9">
        <v>0.7699048864418444</v>
      </c>
      <c r="F130" s="23">
        <v>66000</v>
      </c>
      <c r="G130" s="9">
        <v>0.1799707474524701</v>
      </c>
      <c r="H130" s="8">
        <v>10447</v>
      </c>
      <c r="I130" s="8">
        <v>4157</v>
      </c>
      <c r="J130" s="8">
        <v>11502</v>
      </c>
      <c r="K130" s="9">
        <v>0.39791327653871927</v>
      </c>
      <c r="L130" s="10">
        <v>2.7668992061582873</v>
      </c>
      <c r="M130" s="11">
        <v>13.45527784459947</v>
      </c>
      <c r="N130" s="11"/>
      <c r="O130" s="12">
        <f t="shared" si="89"/>
        <v>61548.542000000016</v>
      </c>
      <c r="P130" s="13">
        <f t="shared" si="78"/>
        <v>0.10038604709620857</v>
      </c>
      <c r="Q130" s="13" t="str" cm="1">
        <f t="array" aca="1" ref="Q130" ca="1">IFERROR(O130/_xlfn.XLOOKUP(1,(INDIRECT("TABCA[CODE_MAG]")=A130)*(INDIRECT("TABCA[MAGASIN]")=B130)*(INDIRECT("TABCA[ANNEE]")=Q119)*(INDIRECT("TABCA[MOIS]")=C120),INDIRECT("TABCA["&amp;C122&amp;"]"))-1,"")</f>
        <v/>
      </c>
      <c r="R130" s="13" t="str" cm="1">
        <f t="array" aca="1" ref="R130" ca="1">IFERROR(O130/_xlfn.XLOOKUP(1,(INDIRECT("TABCA[CODE_MAG]")=A130)*(INDIRECT("TABCA[MAGASIN]")=B130)*(INDIRECT("TABCA[ANNEE]")=R119)*(INDIRECT("TABCA[MOIS]")=C120),INDIRECT("TABCA["&amp;C122&amp;"]"))-1,"")</f>
        <v/>
      </c>
      <c r="S130" s="14">
        <v>0.1</v>
      </c>
      <c r="T130" s="15">
        <f t="shared" si="79"/>
        <v>2.7668992061582873</v>
      </c>
      <c r="U130" s="22">
        <f t="shared" si="80"/>
        <v>0</v>
      </c>
      <c r="V130" s="14">
        <f t="shared" si="81"/>
        <v>0.39791327653871927</v>
      </c>
      <c r="W130" s="22">
        <f t="shared" si="82"/>
        <v>0</v>
      </c>
      <c r="X130" s="16">
        <f t="shared" si="75"/>
        <v>13.45527784459947</v>
      </c>
      <c r="Y130" s="21">
        <f t="shared" si="83"/>
        <v>0</v>
      </c>
      <c r="Z130" s="17">
        <f t="shared" si="76"/>
        <v>11491.7</v>
      </c>
      <c r="AA130" s="18">
        <f t="shared" si="77"/>
        <v>2.7668992061582873</v>
      </c>
      <c r="AB130" s="9">
        <f t="shared" si="84"/>
        <v>0.39791327653871927</v>
      </c>
      <c r="AC130" s="11">
        <f t="shared" si="85"/>
        <v>13.46</v>
      </c>
      <c r="AD130" s="8">
        <f t="shared" si="86"/>
        <v>11491.7</v>
      </c>
      <c r="AE130" s="8">
        <f t="shared" si="87"/>
        <v>4572.7000000000007</v>
      </c>
      <c r="AF130" s="8">
        <f t="shared" si="88"/>
        <v>12652.200000000003</v>
      </c>
      <c r="AG130" s="19">
        <v>4.8646513649800038</v>
      </c>
    </row>
    <row r="131" spans="1:33" ht="16" x14ac:dyDescent="0.2">
      <c r="A131" s="1">
        <v>1</v>
      </c>
      <c r="B131" s="1" t="s">
        <v>35</v>
      </c>
      <c r="C131" s="7">
        <v>60744.160000000003</v>
      </c>
      <c r="D131" s="7">
        <v>61400</v>
      </c>
      <c r="E131" s="9">
        <v>0.98931856677524432</v>
      </c>
      <c r="F131" s="23">
        <v>67500</v>
      </c>
      <c r="G131" s="9">
        <v>0.11121793436603622</v>
      </c>
      <c r="H131" s="8">
        <v>9617</v>
      </c>
      <c r="I131" s="8">
        <v>4675</v>
      </c>
      <c r="J131" s="8">
        <v>11857</v>
      </c>
      <c r="K131" s="9">
        <v>0.48611833212020383</v>
      </c>
      <c r="L131" s="10">
        <v>2.5362566844919785</v>
      </c>
      <c r="M131" s="11">
        <v>12.993403208556151</v>
      </c>
      <c r="N131" s="11"/>
      <c r="O131" s="12">
        <f t="shared" si="89"/>
        <v>66801.075000000026</v>
      </c>
      <c r="P131" s="13">
        <f t="shared" si="78"/>
        <v>9.9711889998973069E-2</v>
      </c>
      <c r="Q131" s="13" t="str" cm="1">
        <f t="array" aca="1" ref="Q131" ca="1">IFERROR(O131/_xlfn.XLOOKUP(1,(INDIRECT("TABCA[CODE_MAG]")=A131)*(INDIRECT("TABCA[MAGASIN]")=B131)*(INDIRECT("TABCA[ANNEE]")=Q119)*(INDIRECT("TABCA[MOIS]")=C120),INDIRECT("TABCA["&amp;C122&amp;"]"))-1,"")</f>
        <v/>
      </c>
      <c r="R131" s="13" t="str" cm="1">
        <f t="array" aca="1" ref="R131" ca="1">IFERROR(O131/_xlfn.XLOOKUP(1,(INDIRECT("TABCA[CODE_MAG]")=A131)*(INDIRECT("TABCA[MAGASIN]")=B131)*(INDIRECT("TABCA[ANNEE]")=R119)*(INDIRECT("TABCA[MOIS]")=C120),INDIRECT("TABCA["&amp;C122&amp;"]"))-1,"")</f>
        <v/>
      </c>
      <c r="S131" s="14">
        <v>0.1</v>
      </c>
      <c r="T131" s="15">
        <f t="shared" si="79"/>
        <v>2.5362566844919785</v>
      </c>
      <c r="U131" s="22">
        <f t="shared" si="80"/>
        <v>0</v>
      </c>
      <c r="V131" s="14">
        <f t="shared" si="81"/>
        <v>0.48611833212020383</v>
      </c>
      <c r="W131" s="22">
        <f t="shared" si="82"/>
        <v>0</v>
      </c>
      <c r="X131" s="16">
        <f t="shared" si="75"/>
        <v>12.993403208556151</v>
      </c>
      <c r="Y131" s="21">
        <f t="shared" si="83"/>
        <v>0</v>
      </c>
      <c r="Z131" s="17">
        <f t="shared" si="76"/>
        <v>10578.7</v>
      </c>
      <c r="AA131" s="18">
        <f t="shared" si="77"/>
        <v>2.5362566844919785</v>
      </c>
      <c r="AB131" s="9">
        <f t="shared" si="84"/>
        <v>0.48611833212020383</v>
      </c>
      <c r="AC131" s="11">
        <f t="shared" si="85"/>
        <v>12.990000000000002</v>
      </c>
      <c r="AD131" s="8">
        <f t="shared" si="86"/>
        <v>10578.7</v>
      </c>
      <c r="AE131" s="8">
        <f t="shared" si="87"/>
        <v>5142.5000000000009</v>
      </c>
      <c r="AF131" s="8">
        <f t="shared" si="88"/>
        <v>13042.700000000003</v>
      </c>
      <c r="AG131" s="19">
        <v>5.1217213460403146</v>
      </c>
    </row>
    <row r="132" spans="1:33" ht="16" x14ac:dyDescent="0.2">
      <c r="A132" s="1">
        <v>30</v>
      </c>
      <c r="B132" s="1" t="s">
        <v>36</v>
      </c>
      <c r="C132" s="7">
        <v>114090.23</v>
      </c>
      <c r="D132" s="7">
        <v>111000</v>
      </c>
      <c r="E132" s="9">
        <v>1.0278399099099098</v>
      </c>
      <c r="F132" s="23">
        <v>118500</v>
      </c>
      <c r="G132" s="9">
        <v>3.865160057964645E-2</v>
      </c>
      <c r="H132" s="8">
        <v>17922</v>
      </c>
      <c r="I132" s="8">
        <v>8116</v>
      </c>
      <c r="J132" s="8">
        <v>23212</v>
      </c>
      <c r="K132" s="9">
        <v>0.45285124428077222</v>
      </c>
      <c r="L132" s="10">
        <v>2.8600295712173485</v>
      </c>
      <c r="M132" s="11">
        <v>14.057445786101527</v>
      </c>
      <c r="N132" s="11"/>
      <c r="O132" s="12">
        <f t="shared" si="89"/>
        <v>125522.05600000001</v>
      </c>
      <c r="P132" s="13">
        <f t="shared" si="78"/>
        <v>0.10019986812192427</v>
      </c>
      <c r="Q132" s="13" t="str" cm="1">
        <f t="array" aca="1" ref="Q132" ca="1">IFERROR(O132/_xlfn.XLOOKUP(1,(INDIRECT("TABCA[CODE_MAG]")=A132)*(INDIRECT("TABCA[MAGASIN]")=B132)*(INDIRECT("TABCA[ANNEE]")=Q119)*(INDIRECT("TABCA[MOIS]")=C120),INDIRECT("TABCA["&amp;C122&amp;"]"))-1,"")</f>
        <v/>
      </c>
      <c r="R132" s="13" t="str" cm="1">
        <f t="array" aca="1" ref="R132" ca="1">IFERROR(O132/_xlfn.XLOOKUP(1,(INDIRECT("TABCA[CODE_MAG]")=A132)*(INDIRECT("TABCA[MAGASIN]")=B132)*(INDIRECT("TABCA[ANNEE]")=R119)*(INDIRECT("TABCA[MOIS]")=C120),INDIRECT("TABCA["&amp;C122&amp;"]"))-1,"")</f>
        <v/>
      </c>
      <c r="S132" s="14">
        <v>0.1</v>
      </c>
      <c r="T132" s="15">
        <f t="shared" si="79"/>
        <v>2.8600295712173485</v>
      </c>
      <c r="U132" s="22">
        <f t="shared" si="80"/>
        <v>0</v>
      </c>
      <c r="V132" s="14">
        <f t="shared" si="81"/>
        <v>0.45285124428077222</v>
      </c>
      <c r="W132" s="22">
        <f t="shared" si="82"/>
        <v>0</v>
      </c>
      <c r="X132" s="16">
        <f t="shared" si="75"/>
        <v>14.057445786101527</v>
      </c>
      <c r="Y132" s="21">
        <f t="shared" si="83"/>
        <v>0</v>
      </c>
      <c r="Z132" s="17">
        <f t="shared" si="76"/>
        <v>19714.2</v>
      </c>
      <c r="AA132" s="18">
        <f t="shared" si="77"/>
        <v>2.8600295712173485</v>
      </c>
      <c r="AB132" s="9">
        <f t="shared" si="84"/>
        <v>0.45285124428077222</v>
      </c>
      <c r="AC132" s="11">
        <f t="shared" si="85"/>
        <v>14.06</v>
      </c>
      <c r="AD132" s="8">
        <f t="shared" si="86"/>
        <v>19714.2</v>
      </c>
      <c r="AE132" s="8">
        <f t="shared" si="87"/>
        <v>8927.6</v>
      </c>
      <c r="AF132" s="8">
        <f t="shared" si="88"/>
        <v>25533.200000000001</v>
      </c>
      <c r="AG132" s="19">
        <v>4.9160330863346546</v>
      </c>
    </row>
    <row r="133" spans="1:33" ht="16" x14ac:dyDescent="0.2">
      <c r="A133" s="1">
        <v>2</v>
      </c>
      <c r="B133" s="1" t="s">
        <v>37</v>
      </c>
      <c r="C133" s="7">
        <v>45110.3</v>
      </c>
      <c r="D133" s="7">
        <v>48700</v>
      </c>
      <c r="E133" s="9">
        <v>0.92628952772073925</v>
      </c>
      <c r="F133" s="23">
        <v>52000</v>
      </c>
      <c r="G133" s="9">
        <v>0.15273008603356653</v>
      </c>
      <c r="H133" s="8">
        <v>9503</v>
      </c>
      <c r="I133" s="8">
        <v>3699</v>
      </c>
      <c r="J133" s="8">
        <v>8766</v>
      </c>
      <c r="K133" s="9">
        <v>0.38924550142060405</v>
      </c>
      <c r="L133" s="10">
        <v>2.3698296836982968</v>
      </c>
      <c r="M133" s="11">
        <v>12.195268991619358</v>
      </c>
      <c r="N133" s="11"/>
      <c r="O133" s="12">
        <f t="shared" si="89"/>
        <v>49640.580000000009</v>
      </c>
      <c r="P133" s="13">
        <f t="shared" si="78"/>
        <v>0.10042673181069528</v>
      </c>
      <c r="Q133" s="13" t="str" cm="1">
        <f t="array" aca="1" ref="Q133" ca="1">IFERROR(O133/_xlfn.XLOOKUP(1,(INDIRECT("TABCA[CODE_MAG]")=A133)*(INDIRECT("TABCA[MAGASIN]")=B133)*(INDIRECT("TABCA[ANNEE]")=Q119)*(INDIRECT("TABCA[MOIS]")=C120),INDIRECT("TABCA["&amp;C122&amp;"]"))-1,"")</f>
        <v/>
      </c>
      <c r="R133" s="13" t="str" cm="1">
        <f t="array" aca="1" ref="R133" ca="1">IFERROR(O133/_xlfn.XLOOKUP(1,(INDIRECT("TABCA[CODE_MAG]")=A133)*(INDIRECT("TABCA[MAGASIN]")=B133)*(INDIRECT("TABCA[ANNEE]")=R119)*(INDIRECT("TABCA[MOIS]")=C120),INDIRECT("TABCA["&amp;C122&amp;"]"))-1,"")</f>
        <v/>
      </c>
      <c r="S133" s="14">
        <v>0.1</v>
      </c>
      <c r="T133" s="15">
        <f t="shared" si="79"/>
        <v>2.3698296836982968</v>
      </c>
      <c r="U133" s="22">
        <f t="shared" si="80"/>
        <v>0</v>
      </c>
      <c r="V133" s="14">
        <f t="shared" si="81"/>
        <v>0.38924550142060405</v>
      </c>
      <c r="W133" s="22">
        <f t="shared" si="82"/>
        <v>0</v>
      </c>
      <c r="X133" s="16">
        <f t="shared" si="75"/>
        <v>12.195268991619358</v>
      </c>
      <c r="Y133" s="21">
        <f t="shared" si="83"/>
        <v>0</v>
      </c>
      <c r="Z133" s="17">
        <f t="shared" si="76"/>
        <v>10453.300000000001</v>
      </c>
      <c r="AA133" s="18">
        <f t="shared" si="77"/>
        <v>2.3698296836982968</v>
      </c>
      <c r="AB133" s="9">
        <f t="shared" si="84"/>
        <v>0.38924550142060405</v>
      </c>
      <c r="AC133" s="11">
        <f t="shared" si="85"/>
        <v>12.200000000000001</v>
      </c>
      <c r="AD133" s="8">
        <f t="shared" si="86"/>
        <v>10453.300000000001</v>
      </c>
      <c r="AE133" s="8">
        <f t="shared" si="87"/>
        <v>4068.9000000000005</v>
      </c>
      <c r="AF133" s="8">
        <f t="shared" si="88"/>
        <v>9642.6</v>
      </c>
      <c r="AG133" s="19">
        <v>5.1480492813141687</v>
      </c>
    </row>
    <row r="134" spans="1:33" ht="16" x14ac:dyDescent="0.2">
      <c r="A134" s="1">
        <v>23</v>
      </c>
      <c r="B134" s="1" t="s">
        <v>38</v>
      </c>
      <c r="C134" s="7">
        <v>38477.99</v>
      </c>
      <c r="D134" s="7">
        <v>31500</v>
      </c>
      <c r="E134" s="9">
        <v>1.2215234920634921</v>
      </c>
      <c r="F134" s="23">
        <v>41000</v>
      </c>
      <c r="G134" s="9">
        <v>6.5544224113577743E-2</v>
      </c>
      <c r="H134" s="8">
        <v>7405</v>
      </c>
      <c r="I134" s="8">
        <v>2971</v>
      </c>
      <c r="J134" s="8">
        <v>7707</v>
      </c>
      <c r="K134" s="9">
        <v>0.40121539500337611</v>
      </c>
      <c r="L134" s="10">
        <v>2.5940760686637496</v>
      </c>
      <c r="M134" s="11">
        <v>12.951191518007404</v>
      </c>
      <c r="N134" s="11"/>
      <c r="O134" s="12">
        <f t="shared" si="89"/>
        <v>42321.895000000004</v>
      </c>
      <c r="P134" s="13">
        <f t="shared" si="78"/>
        <v>9.9898799287592821E-2</v>
      </c>
      <c r="Q134" s="13" t="str" cm="1">
        <f t="array" aca="1" ref="Q134" ca="1">IFERROR(O134/_xlfn.XLOOKUP(1,(INDIRECT("TABCA[CODE_MAG]")=A134)*(INDIRECT("TABCA[MAGASIN]")=B134)*(INDIRECT("TABCA[ANNEE]")=Q119)*(INDIRECT("TABCA[MOIS]")=C120),INDIRECT("TABCA["&amp;C122&amp;"]"))-1,"")</f>
        <v/>
      </c>
      <c r="R134" s="13" t="str" cm="1">
        <f t="array" aca="1" ref="R134" ca="1">IFERROR(O134/_xlfn.XLOOKUP(1,(INDIRECT("TABCA[CODE_MAG]")=A134)*(INDIRECT("TABCA[MAGASIN]")=B134)*(INDIRECT("TABCA[ANNEE]")=R119)*(INDIRECT("TABCA[MOIS]")=C120),INDIRECT("TABCA["&amp;C122&amp;"]"))-1,"")</f>
        <v/>
      </c>
      <c r="S134" s="14">
        <v>0.1</v>
      </c>
      <c r="T134" s="15">
        <f t="shared" si="79"/>
        <v>2.5940760686637496</v>
      </c>
      <c r="U134" s="22">
        <f t="shared" si="80"/>
        <v>0</v>
      </c>
      <c r="V134" s="14">
        <f t="shared" si="81"/>
        <v>0.40121539500337611</v>
      </c>
      <c r="W134" s="22">
        <f t="shared" si="82"/>
        <v>0</v>
      </c>
      <c r="X134" s="16">
        <f t="shared" si="75"/>
        <v>12.951191518007404</v>
      </c>
      <c r="Y134" s="21">
        <f t="shared" si="83"/>
        <v>0</v>
      </c>
      <c r="Z134" s="17">
        <f t="shared" si="76"/>
        <v>8145.5000000000009</v>
      </c>
      <c r="AA134" s="18">
        <f t="shared" si="77"/>
        <v>2.5940760686637496</v>
      </c>
      <c r="AB134" s="9">
        <f t="shared" si="84"/>
        <v>0.40121539500337611</v>
      </c>
      <c r="AC134" s="11">
        <f t="shared" si="85"/>
        <v>12.95</v>
      </c>
      <c r="AD134" s="8">
        <f t="shared" si="86"/>
        <v>8145.5000000000009</v>
      </c>
      <c r="AE134" s="8">
        <f t="shared" si="87"/>
        <v>3268.1000000000004</v>
      </c>
      <c r="AF134" s="8">
        <f t="shared" si="88"/>
        <v>8477.7000000000007</v>
      </c>
      <c r="AG134" s="19">
        <v>4.9921435059037238</v>
      </c>
    </row>
    <row r="135" spans="1:33" ht="16" x14ac:dyDescent="0.2">
      <c r="A135" s="1">
        <v>13</v>
      </c>
      <c r="B135" s="1" t="s">
        <v>39</v>
      </c>
      <c r="C135" s="7">
        <v>28601.9</v>
      </c>
      <c r="D135" s="7">
        <v>38500</v>
      </c>
      <c r="E135" s="9">
        <v>0.74290649350649351</v>
      </c>
      <c r="F135" s="23">
        <v>28000</v>
      </c>
      <c r="G135" s="9">
        <v>-2.1044056513728204E-2</v>
      </c>
      <c r="H135" s="8">
        <v>4475</v>
      </c>
      <c r="I135" s="8">
        <v>1953</v>
      </c>
      <c r="J135" s="8">
        <v>5695</v>
      </c>
      <c r="K135" s="9">
        <v>0.43642458100558656</v>
      </c>
      <c r="L135" s="10">
        <v>2.916026625704045</v>
      </c>
      <c r="M135" s="11">
        <v>14.645110087045571</v>
      </c>
      <c r="N135" s="11"/>
      <c r="O135" s="12">
        <f t="shared" si="89"/>
        <v>31472.594999999994</v>
      </c>
      <c r="P135" s="13">
        <f t="shared" si="78"/>
        <v>0.10036728329236833</v>
      </c>
      <c r="Q135" s="13" t="str" cm="1">
        <f t="array" aca="1" ref="Q135" ca="1">IFERROR(O135/_xlfn.XLOOKUP(1,(INDIRECT("TABCA[CODE_MAG]")=A135)*(INDIRECT("TABCA[MAGASIN]")=B135)*(INDIRECT("TABCA[ANNEE]")=Q119)*(INDIRECT("TABCA[MOIS]")=C120),INDIRECT("TABCA["&amp;C122&amp;"]"))-1,"")</f>
        <v/>
      </c>
      <c r="R135" s="13" t="str" cm="1">
        <f t="array" aca="1" ref="R135" ca="1">IFERROR(O135/_xlfn.XLOOKUP(1,(INDIRECT("TABCA[CODE_MAG]")=A135)*(INDIRECT("TABCA[MAGASIN]")=B135)*(INDIRECT("TABCA[ANNEE]")=R119)*(INDIRECT("TABCA[MOIS]")=C120),INDIRECT("TABCA["&amp;C122&amp;"]"))-1,"")</f>
        <v/>
      </c>
      <c r="S135" s="14">
        <v>0.1</v>
      </c>
      <c r="T135" s="15">
        <f t="shared" si="79"/>
        <v>2.916026625704045</v>
      </c>
      <c r="U135" s="22">
        <f t="shared" si="80"/>
        <v>0</v>
      </c>
      <c r="V135" s="14">
        <f t="shared" si="81"/>
        <v>0.43642458100558656</v>
      </c>
      <c r="W135" s="22">
        <f t="shared" si="82"/>
        <v>0</v>
      </c>
      <c r="X135" s="16">
        <f t="shared" si="75"/>
        <v>14.645110087045571</v>
      </c>
      <c r="Y135" s="21">
        <f t="shared" si="83"/>
        <v>0</v>
      </c>
      <c r="Z135" s="17">
        <f t="shared" si="76"/>
        <v>4922.5</v>
      </c>
      <c r="AA135" s="18">
        <f t="shared" si="77"/>
        <v>2.916026625704045</v>
      </c>
      <c r="AB135" s="9">
        <f t="shared" si="84"/>
        <v>0.43642458100558656</v>
      </c>
      <c r="AC135" s="11">
        <f t="shared" si="85"/>
        <v>14.649999999999999</v>
      </c>
      <c r="AD135" s="8">
        <f t="shared" si="86"/>
        <v>4922.5</v>
      </c>
      <c r="AE135" s="8">
        <f t="shared" si="87"/>
        <v>2148.2999999999997</v>
      </c>
      <c r="AF135" s="8">
        <f t="shared" si="88"/>
        <v>6264.4999999999991</v>
      </c>
      <c r="AG135" s="19">
        <v>5.0239596136962241</v>
      </c>
    </row>
    <row r="136" spans="1:33" ht="16" x14ac:dyDescent="0.2">
      <c r="A136" s="1">
        <v>15</v>
      </c>
      <c r="B136" s="1" t="s">
        <v>40</v>
      </c>
      <c r="C136" s="7">
        <v>42347.22</v>
      </c>
      <c r="D136" s="7">
        <v>36510</v>
      </c>
      <c r="E136" s="9">
        <v>1.1598800328677075</v>
      </c>
      <c r="F136" s="23">
        <v>46500</v>
      </c>
      <c r="G136" s="9">
        <v>9.8064996946670924E-2</v>
      </c>
      <c r="H136" s="8">
        <v>7966</v>
      </c>
      <c r="I136" s="8">
        <v>3268</v>
      </c>
      <c r="J136" s="8">
        <v>8289</v>
      </c>
      <c r="K136" s="9">
        <v>0.41024353502385136</v>
      </c>
      <c r="L136" s="10">
        <v>2.5364137086903304</v>
      </c>
      <c r="M136" s="11">
        <v>12.958145654834762</v>
      </c>
      <c r="N136" s="11"/>
      <c r="O136" s="12">
        <f>IFERROR(AE136*AC136,"")</f>
        <v>46588.608000000007</v>
      </c>
      <c r="P136" s="13">
        <f t="shared" si="78"/>
        <v>0.10015741293053027</v>
      </c>
      <c r="Q136" s="13" t="str" cm="1">
        <f t="array" aca="1" ref="Q136" ca="1">IFERROR(O136/_xlfn.XLOOKUP(1,(INDIRECT("TABCA[CODE_MAG]")=A136)*(INDIRECT("TABCA[MAGASIN]")=B136)*(INDIRECT("TABCA[ANNEE]")=Q119)*(INDIRECT("TABCA[MOIS]")=C120),INDIRECT("TABCA["&amp;C122&amp;"]"))-1,"")</f>
        <v/>
      </c>
      <c r="R136" s="13" t="str" cm="1">
        <f t="array" aca="1" ref="R136" ca="1">IFERROR(O136/_xlfn.XLOOKUP(1,(INDIRECT("TABCA[CODE_MAG]")=A136)*(INDIRECT("TABCA[MAGASIN]")=B136)*(INDIRECT("TABCA[ANNEE]")=R119)*(INDIRECT("TABCA[MOIS]")=C120),INDIRECT("TABCA["&amp;C122&amp;"]"))-1,"")</f>
        <v/>
      </c>
      <c r="S136" s="14">
        <v>0.1</v>
      </c>
      <c r="T136" s="15">
        <f t="shared" si="79"/>
        <v>2.5364137086903304</v>
      </c>
      <c r="U136" s="22">
        <f t="shared" si="80"/>
        <v>0</v>
      </c>
      <c r="V136" s="14">
        <f t="shared" si="81"/>
        <v>0.41024353502385136</v>
      </c>
      <c r="W136" s="22">
        <f t="shared" si="82"/>
        <v>0</v>
      </c>
      <c r="X136" s="16">
        <f t="shared" si="75"/>
        <v>12.958145654834762</v>
      </c>
      <c r="Y136" s="21">
        <f t="shared" si="83"/>
        <v>0</v>
      </c>
      <c r="Z136" s="17">
        <f t="shared" si="76"/>
        <v>8762.6</v>
      </c>
      <c r="AA136" s="18">
        <f t="shared" si="77"/>
        <v>2.5364137086903304</v>
      </c>
      <c r="AB136" s="9">
        <f t="shared" si="84"/>
        <v>0.41024353502385136</v>
      </c>
      <c r="AC136" s="11">
        <f t="shared" si="85"/>
        <v>12.96</v>
      </c>
      <c r="AD136" s="8">
        <f t="shared" si="86"/>
        <v>8762.6</v>
      </c>
      <c r="AE136" s="8">
        <f t="shared" si="87"/>
        <v>3594.8</v>
      </c>
      <c r="AF136" s="8">
        <f t="shared" si="88"/>
        <v>9117.9</v>
      </c>
      <c r="AG136" s="19">
        <v>5.1095765472312706</v>
      </c>
    </row>
    <row r="137" spans="1:33" ht="16" x14ac:dyDescent="0.2">
      <c r="A137" s="1">
        <v>17</v>
      </c>
      <c r="B137" s="1" t="s">
        <v>41</v>
      </c>
      <c r="C137" s="7">
        <v>50959.9</v>
      </c>
      <c r="D137" s="7">
        <v>0</v>
      </c>
      <c r="E137" s="9" t="s">
        <v>26</v>
      </c>
      <c r="F137" s="23">
        <v>0</v>
      </c>
      <c r="G137" s="9">
        <v>-1</v>
      </c>
      <c r="H137" s="8">
        <v>11041</v>
      </c>
      <c r="I137" s="8">
        <v>3979</v>
      </c>
      <c r="J137" s="8">
        <v>10069</v>
      </c>
      <c r="K137" s="9">
        <v>0.36038402318630558</v>
      </c>
      <c r="L137" s="10">
        <v>2.5305353103794923</v>
      </c>
      <c r="M137" s="11">
        <v>12.807212867554663</v>
      </c>
      <c r="N137" s="11"/>
      <c r="O137" s="12">
        <f>IFERROR(AE137*AC137,"")</f>
        <v>56068.089</v>
      </c>
      <c r="P137" s="13">
        <f t="shared" si="78"/>
        <v>0.10023938430020474</v>
      </c>
      <c r="Q137" s="13" t="str" cm="1">
        <f t="array" aca="1" ref="Q137" ca="1">IFERROR(O137/_xlfn.XLOOKUP(1,(INDIRECT("TABCA[CODE_MAG]")=A137)*(INDIRECT("TABCA[MAGASIN]")=B137)*(INDIRECT("TABCA[ANNEE]")=Q119)*(INDIRECT("TABCA[MOIS]")=C120),INDIRECT("TABCA["&amp;C122&amp;"]"))-1,"")</f>
        <v/>
      </c>
      <c r="R137" s="13" t="str" cm="1">
        <f t="array" aca="1" ref="R137" ca="1">IFERROR(O137/_xlfn.XLOOKUP(1,(INDIRECT("TABCA[CODE_MAG]")=A137)*(INDIRECT("TABCA[MAGASIN]")=B137)*(INDIRECT("TABCA[ANNEE]")=R119)*(INDIRECT("TABCA[MOIS]")=C120),INDIRECT("TABCA["&amp;C122&amp;"]"))-1,"")</f>
        <v/>
      </c>
      <c r="S137" s="14">
        <v>0.1</v>
      </c>
      <c r="T137" s="15">
        <f t="shared" si="79"/>
        <v>2.5305353103794923</v>
      </c>
      <c r="U137" s="22">
        <f t="shared" si="80"/>
        <v>0</v>
      </c>
      <c r="V137" s="14">
        <f t="shared" si="81"/>
        <v>0.36038402318630558</v>
      </c>
      <c r="W137" s="22">
        <f t="shared" si="82"/>
        <v>0</v>
      </c>
      <c r="X137" s="16">
        <f t="shared" si="75"/>
        <v>12.807212867554663</v>
      </c>
      <c r="Y137" s="21">
        <f t="shared" si="83"/>
        <v>0</v>
      </c>
      <c r="Z137" s="17">
        <f t="shared" si="76"/>
        <v>12145.1</v>
      </c>
      <c r="AA137" s="18">
        <f t="shared" si="77"/>
        <v>2.5305353103794923</v>
      </c>
      <c r="AB137" s="9">
        <f t="shared" si="84"/>
        <v>0.36038402318630558</v>
      </c>
      <c r="AC137" s="11">
        <f t="shared" si="85"/>
        <v>12.81</v>
      </c>
      <c r="AD137" s="8">
        <f t="shared" si="86"/>
        <v>12145.1</v>
      </c>
      <c r="AE137" s="8">
        <f t="shared" si="87"/>
        <v>4376.8999999999996</v>
      </c>
      <c r="AF137" s="8">
        <f t="shared" si="88"/>
        <v>11075.9</v>
      </c>
      <c r="AG137" s="19">
        <v>5.062170026814977</v>
      </c>
    </row>
    <row r="141" spans="1:33" x14ac:dyDescent="0.2">
      <c r="C141" s="1" t="s">
        <v>20</v>
      </c>
      <c r="D141" s="1" t="s">
        <v>20</v>
      </c>
      <c r="F141" s="20" t="s">
        <v>21</v>
      </c>
      <c r="G141" s="20"/>
      <c r="H141" s="1" t="s">
        <v>20</v>
      </c>
      <c r="I141" s="1" t="s">
        <v>20</v>
      </c>
      <c r="J141" s="1" t="s">
        <v>20</v>
      </c>
      <c r="K141" s="1" t="s">
        <v>20</v>
      </c>
      <c r="L141" s="1" t="s">
        <v>20</v>
      </c>
      <c r="M141" s="1" t="s">
        <v>20</v>
      </c>
    </row>
    <row r="142" spans="1:33" x14ac:dyDescent="0.2">
      <c r="C142" s="2">
        <v>2022</v>
      </c>
      <c r="Q142" s="1">
        <f>C142-3</f>
        <v>2019</v>
      </c>
      <c r="R142" s="1">
        <f>Q142-1</f>
        <v>2018</v>
      </c>
    </row>
    <row r="143" spans="1:33" x14ac:dyDescent="0.2">
      <c r="C143" s="2">
        <v>9</v>
      </c>
      <c r="Q143" s="1">
        <f>C143</f>
        <v>9</v>
      </c>
      <c r="R143" s="1">
        <f>Q143</f>
        <v>9</v>
      </c>
    </row>
    <row r="144" spans="1:33" x14ac:dyDescent="0.2">
      <c r="C144" s="4">
        <v>44805</v>
      </c>
      <c r="D144" s="4">
        <v>44805</v>
      </c>
      <c r="E144" s="4"/>
      <c r="F144" s="5">
        <v>45170</v>
      </c>
      <c r="G144" s="5"/>
      <c r="H144" s="4">
        <v>44805</v>
      </c>
      <c r="I144" s="4">
        <v>44805</v>
      </c>
      <c r="J144" s="4">
        <v>44805</v>
      </c>
      <c r="K144" s="4">
        <v>44805</v>
      </c>
      <c r="L144" s="4">
        <v>44805</v>
      </c>
      <c r="M144" s="4">
        <v>44805</v>
      </c>
      <c r="O144" s="5">
        <f>EDATE(C144,12)</f>
        <v>45170</v>
      </c>
      <c r="AG144" s="3" t="s">
        <v>7</v>
      </c>
    </row>
    <row r="145" spans="1:33" ht="16" x14ac:dyDescent="0.2">
      <c r="A145" s="1" t="s">
        <v>0</v>
      </c>
      <c r="B145" s="1" t="s">
        <v>1</v>
      </c>
      <c r="C145" s="1" t="s">
        <v>2</v>
      </c>
      <c r="D145" s="1" t="s">
        <v>3</v>
      </c>
      <c r="E145" s="1" t="s">
        <v>22</v>
      </c>
      <c r="F145" s="20" t="s">
        <v>3</v>
      </c>
      <c r="G145" s="20" t="s">
        <v>23</v>
      </c>
      <c r="H145" s="1" t="s">
        <v>4</v>
      </c>
      <c r="I145" s="1" t="s">
        <v>5</v>
      </c>
      <c r="J145" s="1" t="s">
        <v>6</v>
      </c>
      <c r="K145" s="1" t="s">
        <v>8</v>
      </c>
      <c r="L145" s="1" t="s">
        <v>9</v>
      </c>
      <c r="M145" s="1" t="s">
        <v>10</v>
      </c>
      <c r="O145" s="6" t="s">
        <v>3</v>
      </c>
      <c r="P145" s="1" t="str">
        <f>"DELTA VS "&amp;C142</f>
        <v>DELTA VS 2022</v>
      </c>
      <c r="Q145" s="1" t="str">
        <f>"DELTA VS "&amp;Q142</f>
        <v>DELTA VS 2019</v>
      </c>
      <c r="R145" s="1" t="str">
        <f>"DELTA VS "&amp;R142</f>
        <v>DELTA VS 2018</v>
      </c>
      <c r="S145" s="1" t="str">
        <f>"DELTA TRAFIC % VS "&amp;C142</f>
        <v>DELTA TRAFIC % VS 2022</v>
      </c>
      <c r="T145" s="1" t="s">
        <v>11</v>
      </c>
      <c r="U145" s="1" t="s">
        <v>24</v>
      </c>
      <c r="V145" s="1" t="s">
        <v>12</v>
      </c>
      <c r="W145" s="1" t="s">
        <v>24</v>
      </c>
      <c r="X145" s="1" t="s">
        <v>13</v>
      </c>
      <c r="Y145" s="1" t="s">
        <v>24</v>
      </c>
      <c r="Z145" s="1" t="s">
        <v>14</v>
      </c>
      <c r="AA145" s="1" t="s">
        <v>15</v>
      </c>
      <c r="AB145" s="1" t="s">
        <v>16</v>
      </c>
      <c r="AC145" s="1" t="s">
        <v>17</v>
      </c>
      <c r="AD145" s="1" t="s">
        <v>4</v>
      </c>
      <c r="AE145" s="1" t="s">
        <v>5</v>
      </c>
      <c r="AF145" s="1" t="s">
        <v>18</v>
      </c>
      <c r="AG145" s="1" t="s">
        <v>19</v>
      </c>
    </row>
    <row r="146" spans="1:33" ht="16" x14ac:dyDescent="0.2">
      <c r="A146" s="1">
        <v>28</v>
      </c>
      <c r="B146" s="1" t="s">
        <v>27</v>
      </c>
      <c r="C146" s="7">
        <v>24273.03</v>
      </c>
      <c r="D146" s="7">
        <v>26060</v>
      </c>
      <c r="E146" s="9">
        <v>0.93142862624712197</v>
      </c>
      <c r="F146" s="23">
        <v>26500</v>
      </c>
      <c r="G146" s="9">
        <v>9.1746683458966638E-2</v>
      </c>
      <c r="H146" s="8">
        <v>3447</v>
      </c>
      <c r="I146" s="8">
        <v>1474</v>
      </c>
      <c r="J146" s="8">
        <v>4287</v>
      </c>
      <c r="K146" s="9">
        <v>0.42761821874093414</v>
      </c>
      <c r="L146" s="10">
        <v>2.9084124830393487</v>
      </c>
      <c r="M146" s="11">
        <v>16.467455902306646</v>
      </c>
      <c r="N146" s="11"/>
      <c r="O146" s="12">
        <f>IFERROR(AE146*AC146,"")</f>
        <v>26704.457999999999</v>
      </c>
      <c r="P146" s="13">
        <f>IFERROR(O146/C146-1,"")</f>
        <v>0.10016994170072713</v>
      </c>
      <c r="Q146" s="13" t="str" cm="1">
        <f t="array" aca="1" ref="Q146" ca="1">IFERROR(O146/_xlfn.XLOOKUP(1,(INDIRECT("TABCA[CODE_MAG]")=A146)*(INDIRECT("TABCA[MAGASIN]")=B146)*(INDIRECT("TABCA[ANNEE]")=Q142)*(INDIRECT("TABCA[MOIS]")=C143),INDIRECT("TABCA["&amp;C145&amp;"]"))-1,"")</f>
        <v/>
      </c>
      <c r="R146" s="13" t="str" cm="1">
        <f t="array" aca="1" ref="R146" ca="1">IFERROR(O146/_xlfn.XLOOKUP(1,(INDIRECT("TABCA[CODE_MAG]")=A146)*(INDIRECT("TABCA[MAGASIN]")=B146)*(INDIRECT("TABCA[ANNEE]")=R142)*(INDIRECT("TABCA[MOIS]")=C143),INDIRECT("TABCA["&amp;C145&amp;"]"))-1,"")</f>
        <v/>
      </c>
      <c r="S146" s="14">
        <v>0.1</v>
      </c>
      <c r="T146" s="15">
        <f>L146</f>
        <v>2.9084124830393487</v>
      </c>
      <c r="U146" s="22">
        <f>IFERROR(T146-L146,"")</f>
        <v>0</v>
      </c>
      <c r="V146" s="14">
        <f>K146</f>
        <v>0.42761821874093414</v>
      </c>
      <c r="W146" s="22">
        <f>(V146-K146)*100</f>
        <v>0</v>
      </c>
      <c r="X146" s="16">
        <f t="shared" ref="X146:X160" si="90">M146</f>
        <v>16.467455902306646</v>
      </c>
      <c r="Y146" s="21">
        <f>X146-M146</f>
        <v>0</v>
      </c>
      <c r="Z146" s="17">
        <f t="shared" ref="Z146:Z160" si="91">H146*(1+S146)</f>
        <v>3791.7000000000003</v>
      </c>
      <c r="AA146" s="18">
        <f t="shared" ref="AA146:AA160" si="92">IFERROR(T146,"")</f>
        <v>2.9084124830393487</v>
      </c>
      <c r="AB146" s="9">
        <f>IFERROR(V146,"")</f>
        <v>0.42761821874093414</v>
      </c>
      <c r="AC146" s="11">
        <f>IFERROR(AA146*AG146,"")</f>
        <v>16.47</v>
      </c>
      <c r="AD146" s="8">
        <f>IFERROR(Z146,"")</f>
        <v>3791.7000000000003</v>
      </c>
      <c r="AE146" s="8">
        <f>IFERROR(AB146*AD146,"")</f>
        <v>1621.4</v>
      </c>
      <c r="AF146" s="8">
        <f>IFERROR(T146*AE146,"")</f>
        <v>4715.7000000000007</v>
      </c>
      <c r="AG146" s="19">
        <v>5.6628831350594817</v>
      </c>
    </row>
    <row r="147" spans="1:33" ht="16" x14ac:dyDescent="0.2">
      <c r="A147" s="1">
        <v>51</v>
      </c>
      <c r="B147" s="1" t="s">
        <v>28</v>
      </c>
      <c r="C147" s="7">
        <v>12559.1</v>
      </c>
      <c r="D147" s="7">
        <v>24000</v>
      </c>
      <c r="E147" s="9">
        <v>0.52329583333333329</v>
      </c>
      <c r="F147" s="23">
        <v>21000</v>
      </c>
      <c r="G147" s="9">
        <v>0.67209433797007745</v>
      </c>
      <c r="H147" s="8">
        <v>1634</v>
      </c>
      <c r="I147" s="8">
        <v>919</v>
      </c>
      <c r="J147" s="8">
        <v>2153</v>
      </c>
      <c r="K147" s="9">
        <v>0.56242350061199509</v>
      </c>
      <c r="L147" s="10">
        <v>2.3427638737758434</v>
      </c>
      <c r="M147" s="11">
        <v>13.666050054406965</v>
      </c>
      <c r="N147" s="11"/>
      <c r="O147" s="12">
        <f>IFERROR(AE147*AC147,"")</f>
        <v>13819.003000000001</v>
      </c>
      <c r="P147" s="13">
        <f t="shared" ref="P147:P160" si="93">IFERROR(O147/C147-1,"")</f>
        <v>0.10031793679483414</v>
      </c>
      <c r="Q147" s="13" t="str" cm="1">
        <f t="array" aca="1" ref="Q147" ca="1">IFERROR(O147/_xlfn.XLOOKUP(1,(INDIRECT("TABCA[CODE_MAG]")=A147)*(INDIRECT("TABCA[MAGASIN]")=B147)*(INDIRECT("TABCA[ANNEE]")=Q142)*(INDIRECT("TABCA[MOIS]")=C143),INDIRECT("TABCA["&amp;C145&amp;"]"))-1,"")</f>
        <v/>
      </c>
      <c r="R147" s="13" t="str" cm="1">
        <f t="array" aca="1" ref="R147" ca="1">IFERROR(O147/_xlfn.XLOOKUP(1,(INDIRECT("TABCA[CODE_MAG]")=A147)*(INDIRECT("TABCA[MAGASIN]")=B147)*(INDIRECT("TABCA[ANNEE]")=R142)*(INDIRECT("TABCA[MOIS]")=C143),INDIRECT("TABCA["&amp;C145&amp;"]"))-1,"")</f>
        <v/>
      </c>
      <c r="S147" s="14">
        <v>0.1</v>
      </c>
      <c r="T147" s="15">
        <f t="shared" ref="T147:T160" si="94">L147</f>
        <v>2.3427638737758434</v>
      </c>
      <c r="U147" s="22">
        <f t="shared" ref="U147:U160" si="95">IFERROR(T147-L147,"")</f>
        <v>0</v>
      </c>
      <c r="V147" s="14">
        <f t="shared" ref="V147:V160" si="96">K147</f>
        <v>0.56242350061199509</v>
      </c>
      <c r="W147" s="22">
        <f t="shared" ref="W147:W160" si="97">(V147-K147)*100</f>
        <v>0</v>
      </c>
      <c r="X147" s="16">
        <f t="shared" si="90"/>
        <v>13.666050054406965</v>
      </c>
      <c r="Y147" s="21">
        <f t="shared" ref="Y147:Y160" si="98">X147-M147</f>
        <v>0</v>
      </c>
      <c r="Z147" s="17">
        <f t="shared" si="91"/>
        <v>1797.4</v>
      </c>
      <c r="AA147" s="18">
        <f t="shared" si="92"/>
        <v>2.3427638737758434</v>
      </c>
      <c r="AB147" s="9">
        <f t="shared" ref="AB147:AB160" si="99">IFERROR(V147,"")</f>
        <v>0.56242350061199509</v>
      </c>
      <c r="AC147" s="11">
        <f t="shared" ref="AC147:AC160" si="100">IFERROR(AA147*AG147,"")</f>
        <v>13.670000000000002</v>
      </c>
      <c r="AD147" s="8">
        <f t="shared" ref="AD147:AD160" si="101">IFERROR(Z147,"")</f>
        <v>1797.4</v>
      </c>
      <c r="AE147" s="8">
        <f t="shared" ref="AE147:AE160" si="102">IFERROR(AB147*AD147,"")</f>
        <v>1010.9</v>
      </c>
      <c r="AF147" s="8">
        <f t="shared" ref="AF147:AF160" si="103">IFERROR(T147*AE147,"")</f>
        <v>2368.3000000000002</v>
      </c>
      <c r="AG147" s="19">
        <v>5.8349883882954021</v>
      </c>
    </row>
    <row r="148" spans="1:33" ht="16" x14ac:dyDescent="0.2">
      <c r="A148" s="1">
        <v>21</v>
      </c>
      <c r="B148" s="1" t="s">
        <v>29</v>
      </c>
      <c r="C148" s="7">
        <v>30610.66</v>
      </c>
      <c r="D148" s="7">
        <v>32929</v>
      </c>
      <c r="E148" s="9">
        <v>0.92959579701782624</v>
      </c>
      <c r="F148" s="23">
        <v>32300</v>
      </c>
      <c r="G148" s="9">
        <v>5.5187963931519368E-2</v>
      </c>
      <c r="H148" s="8">
        <v>5330</v>
      </c>
      <c r="I148" s="8">
        <v>2247</v>
      </c>
      <c r="J148" s="8">
        <v>5761</v>
      </c>
      <c r="K148" s="9">
        <v>0.42157598499061916</v>
      </c>
      <c r="L148" s="10">
        <v>2.5638629283489096</v>
      </c>
      <c r="M148" s="11">
        <v>13.622901646639964</v>
      </c>
      <c r="N148" s="11"/>
      <c r="O148" s="12">
        <f t="shared" ref="O148:O158" si="104">IFERROR(AE148*AC148,"")</f>
        <v>33664.554000000004</v>
      </c>
      <c r="P148" s="13">
        <f t="shared" si="93"/>
        <v>9.9765702536306122E-2</v>
      </c>
      <c r="Q148" s="13" t="str" cm="1">
        <f t="array" aca="1" ref="Q148" ca="1">IFERROR(O148/_xlfn.XLOOKUP(1,(INDIRECT("TABCA[CODE_MAG]")=A148)*(INDIRECT("TABCA[MAGASIN]")=B148)*(INDIRECT("TABCA[ANNEE]")=Q142)*(INDIRECT("TABCA[MOIS]")=C143),INDIRECT("TABCA["&amp;C145&amp;"]"))-1,"")</f>
        <v/>
      </c>
      <c r="R148" s="13" t="str" cm="1">
        <f t="array" aca="1" ref="R148" ca="1">IFERROR(O148/_xlfn.XLOOKUP(1,(INDIRECT("TABCA[CODE_MAG]")=A148)*(INDIRECT("TABCA[MAGASIN]")=B148)*(INDIRECT("TABCA[ANNEE]")=R142)*(INDIRECT("TABCA[MOIS]")=C143),INDIRECT("TABCA["&amp;C145&amp;"]"))-1,"")</f>
        <v/>
      </c>
      <c r="S148" s="14">
        <v>0.1</v>
      </c>
      <c r="T148" s="15">
        <f t="shared" si="94"/>
        <v>2.5638629283489096</v>
      </c>
      <c r="U148" s="22">
        <f t="shared" si="95"/>
        <v>0</v>
      </c>
      <c r="V148" s="14">
        <f t="shared" si="96"/>
        <v>0.42157598499061916</v>
      </c>
      <c r="W148" s="22">
        <f t="shared" si="97"/>
        <v>0</v>
      </c>
      <c r="X148" s="16">
        <f t="shared" si="90"/>
        <v>13.622901646639964</v>
      </c>
      <c r="Y148" s="21">
        <f t="shared" si="98"/>
        <v>0</v>
      </c>
      <c r="Z148" s="17">
        <f t="shared" si="91"/>
        <v>5863.0000000000009</v>
      </c>
      <c r="AA148" s="18">
        <f t="shared" si="92"/>
        <v>2.5638629283489096</v>
      </c>
      <c r="AB148" s="9">
        <f t="shared" si="99"/>
        <v>0.42157598499061916</v>
      </c>
      <c r="AC148" s="11">
        <f t="shared" si="100"/>
        <v>13.619999999999997</v>
      </c>
      <c r="AD148" s="8">
        <f t="shared" si="101"/>
        <v>5863.0000000000009</v>
      </c>
      <c r="AE148" s="8">
        <f t="shared" si="102"/>
        <v>2471.7000000000007</v>
      </c>
      <c r="AF148" s="8">
        <f t="shared" si="103"/>
        <v>6337.1000000000022</v>
      </c>
      <c r="AG148" s="19">
        <v>5.3122964763061962</v>
      </c>
    </row>
    <row r="149" spans="1:33" ht="16" x14ac:dyDescent="0.2">
      <c r="A149" s="1">
        <v>25</v>
      </c>
      <c r="B149" s="1" t="s">
        <v>30</v>
      </c>
      <c r="C149" s="7">
        <v>20007.28</v>
      </c>
      <c r="D149" s="7">
        <v>24900</v>
      </c>
      <c r="E149" s="9">
        <v>0.80350522088353404</v>
      </c>
      <c r="F149" s="23">
        <v>24500</v>
      </c>
      <c r="G149" s="9">
        <v>0.22455426224854169</v>
      </c>
      <c r="H149" s="8">
        <v>2977</v>
      </c>
      <c r="I149" s="8">
        <v>1484</v>
      </c>
      <c r="J149" s="8">
        <v>3793</v>
      </c>
      <c r="K149" s="9">
        <v>0.49848841115216663</v>
      </c>
      <c r="L149" s="10">
        <v>2.5559299191374665</v>
      </c>
      <c r="M149" s="11">
        <v>13.48199460916442</v>
      </c>
      <c r="N149" s="11"/>
      <c r="O149" s="12">
        <f t="shared" si="104"/>
        <v>22004.752000000004</v>
      </c>
      <c r="P149" s="13">
        <f t="shared" si="93"/>
        <v>9.9837259237637754E-2</v>
      </c>
      <c r="Q149" s="13" t="str" cm="1">
        <f t="array" aca="1" ref="Q149" ca="1">IFERROR(O149/_xlfn.XLOOKUP(1,(INDIRECT("TABCA[CODE_MAG]")=A149)*(INDIRECT("TABCA[MAGASIN]")=B149)*(INDIRECT("TABCA[ANNEE]")=Q142)*(INDIRECT("TABCA[MOIS]")=C143),INDIRECT("TABCA["&amp;C145&amp;"]"))-1,"")</f>
        <v/>
      </c>
      <c r="R149" s="13" t="str" cm="1">
        <f t="array" aca="1" ref="R149" ca="1">IFERROR(O149/_xlfn.XLOOKUP(1,(INDIRECT("TABCA[CODE_MAG]")=A149)*(INDIRECT("TABCA[MAGASIN]")=B149)*(INDIRECT("TABCA[ANNEE]")=R142)*(INDIRECT("TABCA[MOIS]")=C143),INDIRECT("TABCA["&amp;C145&amp;"]"))-1,"")</f>
        <v/>
      </c>
      <c r="S149" s="14">
        <v>0.1</v>
      </c>
      <c r="T149" s="15">
        <f t="shared" si="94"/>
        <v>2.5559299191374665</v>
      </c>
      <c r="U149" s="22">
        <f t="shared" si="95"/>
        <v>0</v>
      </c>
      <c r="V149" s="14">
        <f t="shared" si="96"/>
        <v>0.49848841115216663</v>
      </c>
      <c r="W149" s="22">
        <f t="shared" si="97"/>
        <v>0</v>
      </c>
      <c r="X149" s="16">
        <f t="shared" si="90"/>
        <v>13.48199460916442</v>
      </c>
      <c r="Y149" s="21">
        <f t="shared" si="98"/>
        <v>0</v>
      </c>
      <c r="Z149" s="17">
        <f t="shared" si="91"/>
        <v>3274.7000000000003</v>
      </c>
      <c r="AA149" s="18">
        <f t="shared" si="92"/>
        <v>2.5559299191374665</v>
      </c>
      <c r="AB149" s="9">
        <f t="shared" si="99"/>
        <v>0.49848841115216663</v>
      </c>
      <c r="AC149" s="11">
        <f t="shared" si="100"/>
        <v>13.48</v>
      </c>
      <c r="AD149" s="8">
        <f t="shared" si="101"/>
        <v>3274.7000000000003</v>
      </c>
      <c r="AE149" s="8">
        <f t="shared" si="102"/>
        <v>1632.4000000000003</v>
      </c>
      <c r="AF149" s="8">
        <f t="shared" si="103"/>
        <v>4172.3000000000011</v>
      </c>
      <c r="AG149" s="19">
        <v>5.2740100184550487</v>
      </c>
    </row>
    <row r="150" spans="1:33" ht="16" x14ac:dyDescent="0.2">
      <c r="A150" s="1">
        <v>37</v>
      </c>
      <c r="B150" s="1" t="s">
        <v>31</v>
      </c>
      <c r="C150" s="7">
        <v>19123.62</v>
      </c>
      <c r="D150" s="7">
        <v>21390</v>
      </c>
      <c r="E150" s="9">
        <v>0.89404488078541366</v>
      </c>
      <c r="F150" s="23">
        <v>22000</v>
      </c>
      <c r="G150" s="9">
        <v>0.15040980734819032</v>
      </c>
      <c r="H150" s="8">
        <v>3183</v>
      </c>
      <c r="I150" s="8">
        <v>1391</v>
      </c>
      <c r="J150" s="8">
        <v>3386</v>
      </c>
      <c r="K150" s="9">
        <v>0.43700911090166511</v>
      </c>
      <c r="L150" s="10">
        <v>2.4342199856218549</v>
      </c>
      <c r="M150" s="11">
        <v>13.748109273903665</v>
      </c>
      <c r="N150" s="11"/>
      <c r="O150" s="12">
        <f t="shared" si="104"/>
        <v>21038.875000000004</v>
      </c>
      <c r="P150" s="13">
        <f t="shared" si="93"/>
        <v>0.10015127888966657</v>
      </c>
      <c r="Q150" s="13" t="str" cm="1">
        <f t="array" aca="1" ref="Q150" ca="1">IFERROR(O150/_xlfn.XLOOKUP(1,(INDIRECT("TABCA[CODE_MAG]")=A150)*(INDIRECT("TABCA[MAGASIN]")=B150)*(INDIRECT("TABCA[ANNEE]")=Q142)*(INDIRECT("TABCA[MOIS]")=C143),INDIRECT("TABCA["&amp;C145&amp;"]"))-1,"")</f>
        <v/>
      </c>
      <c r="R150" s="13" t="str" cm="1">
        <f t="array" aca="1" ref="R150" ca="1">IFERROR(O150/_xlfn.XLOOKUP(1,(INDIRECT("TABCA[CODE_MAG]")=A150)*(INDIRECT("TABCA[MAGASIN]")=B150)*(INDIRECT("TABCA[ANNEE]")=R142)*(INDIRECT("TABCA[MOIS]")=C143),INDIRECT("TABCA["&amp;C145&amp;"]"))-1,"")</f>
        <v/>
      </c>
      <c r="S150" s="14">
        <v>0.1</v>
      </c>
      <c r="T150" s="15">
        <f t="shared" si="94"/>
        <v>2.4342199856218549</v>
      </c>
      <c r="U150" s="22">
        <f t="shared" si="95"/>
        <v>0</v>
      </c>
      <c r="V150" s="14">
        <f t="shared" si="96"/>
        <v>0.43700911090166511</v>
      </c>
      <c r="W150" s="22">
        <f t="shared" si="97"/>
        <v>0</v>
      </c>
      <c r="X150" s="16">
        <f t="shared" si="90"/>
        <v>13.748109273903665</v>
      </c>
      <c r="Y150" s="21">
        <f t="shared" si="98"/>
        <v>0</v>
      </c>
      <c r="Z150" s="17">
        <f t="shared" si="91"/>
        <v>3501.3</v>
      </c>
      <c r="AA150" s="18">
        <f t="shared" si="92"/>
        <v>2.4342199856218549</v>
      </c>
      <c r="AB150" s="9">
        <f t="shared" si="99"/>
        <v>0.43700911090166511</v>
      </c>
      <c r="AC150" s="11">
        <f t="shared" si="100"/>
        <v>13.75</v>
      </c>
      <c r="AD150" s="8">
        <f t="shared" si="101"/>
        <v>3501.3</v>
      </c>
      <c r="AE150" s="8">
        <f t="shared" si="102"/>
        <v>1530.1000000000001</v>
      </c>
      <c r="AF150" s="8">
        <f t="shared" si="103"/>
        <v>3724.6000000000004</v>
      </c>
      <c r="AG150" s="19">
        <v>5.6486266981689308</v>
      </c>
    </row>
    <row r="151" spans="1:33" ht="16" x14ac:dyDescent="0.2">
      <c r="A151" s="1">
        <v>26</v>
      </c>
      <c r="B151" s="1" t="s">
        <v>32</v>
      </c>
      <c r="C151" s="7">
        <v>28705.24</v>
      </c>
      <c r="D151" s="7">
        <v>32100</v>
      </c>
      <c r="E151" s="9">
        <v>0.89424423676012466</v>
      </c>
      <c r="F151" s="23">
        <v>29500</v>
      </c>
      <c r="G151" s="9">
        <v>2.7686931027226969E-2</v>
      </c>
      <c r="H151" s="8">
        <v>5181</v>
      </c>
      <c r="I151" s="8">
        <v>2099</v>
      </c>
      <c r="J151" s="8">
        <v>5652</v>
      </c>
      <c r="K151" s="9">
        <v>0.40513414398764719</v>
      </c>
      <c r="L151" s="10">
        <v>2.6927108146736543</v>
      </c>
      <c r="M151" s="11">
        <v>13.675674130538352</v>
      </c>
      <c r="N151" s="11"/>
      <c r="O151" s="12">
        <f t="shared" si="104"/>
        <v>31585.752000000004</v>
      </c>
      <c r="P151" s="13">
        <f t="shared" si="93"/>
        <v>0.10034795040905431</v>
      </c>
      <c r="Q151" s="13" t="str" cm="1">
        <f t="array" aca="1" ref="Q151" ca="1">IFERROR(O151/_xlfn.XLOOKUP(1,(INDIRECT("TABCA[CODE_MAG]")=A151)*(INDIRECT("TABCA[MAGASIN]")=B151)*(INDIRECT("TABCA[ANNEE]")=Q142)*(INDIRECT("TABCA[MOIS]")=C143),INDIRECT("TABCA["&amp;C145&amp;"]"))-1,"")</f>
        <v/>
      </c>
      <c r="R151" s="13" t="str" cm="1">
        <f t="array" aca="1" ref="R151" ca="1">IFERROR(O151/_xlfn.XLOOKUP(1,(INDIRECT("TABCA[CODE_MAG]")=A151)*(INDIRECT("TABCA[MAGASIN]")=B151)*(INDIRECT("TABCA[ANNEE]")=R142)*(INDIRECT("TABCA[MOIS]")=C143),INDIRECT("TABCA["&amp;C145&amp;"]"))-1,"")</f>
        <v/>
      </c>
      <c r="S151" s="14">
        <v>0.1</v>
      </c>
      <c r="T151" s="15">
        <f t="shared" si="94"/>
        <v>2.6927108146736543</v>
      </c>
      <c r="U151" s="22">
        <f t="shared" si="95"/>
        <v>0</v>
      </c>
      <c r="V151" s="14">
        <f t="shared" si="96"/>
        <v>0.40513414398764719</v>
      </c>
      <c r="W151" s="22">
        <f t="shared" si="97"/>
        <v>0</v>
      </c>
      <c r="X151" s="16">
        <f t="shared" si="90"/>
        <v>13.675674130538352</v>
      </c>
      <c r="Y151" s="21">
        <f t="shared" si="98"/>
        <v>0</v>
      </c>
      <c r="Z151" s="17">
        <f t="shared" si="91"/>
        <v>5699.1</v>
      </c>
      <c r="AA151" s="18">
        <f t="shared" si="92"/>
        <v>2.6927108146736543</v>
      </c>
      <c r="AB151" s="9">
        <f t="shared" si="99"/>
        <v>0.40513414398764719</v>
      </c>
      <c r="AC151" s="11">
        <f t="shared" si="100"/>
        <v>13.680000000000001</v>
      </c>
      <c r="AD151" s="8">
        <f t="shared" si="101"/>
        <v>5699.1</v>
      </c>
      <c r="AE151" s="8">
        <f t="shared" si="102"/>
        <v>2308.9</v>
      </c>
      <c r="AF151" s="8">
        <f t="shared" si="103"/>
        <v>6217.2000000000007</v>
      </c>
      <c r="AG151" s="19">
        <v>5.080382165605096</v>
      </c>
    </row>
    <row r="152" spans="1:33" ht="16" x14ac:dyDescent="0.2">
      <c r="A152" s="1">
        <v>5</v>
      </c>
      <c r="B152" s="1" t="s">
        <v>33</v>
      </c>
      <c r="C152" s="7">
        <v>32838.230000000003</v>
      </c>
      <c r="D152" s="7">
        <v>36800</v>
      </c>
      <c r="E152" s="9">
        <v>0.89234320652173926</v>
      </c>
      <c r="F152" s="23">
        <v>35100</v>
      </c>
      <c r="G152" s="9">
        <v>6.8876123956741697E-2</v>
      </c>
      <c r="H152" s="8">
        <v>5407</v>
      </c>
      <c r="I152" s="8">
        <v>1986</v>
      </c>
      <c r="J152" s="8">
        <v>5637</v>
      </c>
      <c r="K152" s="9">
        <v>0.36730164601442572</v>
      </c>
      <c r="L152" s="10">
        <v>2.8383685800604228</v>
      </c>
      <c r="M152" s="11">
        <v>16.534859013091644</v>
      </c>
      <c r="N152" s="11"/>
      <c r="O152" s="12">
        <f t="shared" si="104"/>
        <v>36111.438000000002</v>
      </c>
      <c r="P152" s="13">
        <f t="shared" si="93"/>
        <v>9.9676748716359009E-2</v>
      </c>
      <c r="Q152" s="13" t="str" cm="1">
        <f t="array" aca="1" ref="Q152" ca="1">IFERROR(O152/_xlfn.XLOOKUP(1,(INDIRECT("TABCA[CODE_MAG]")=A152)*(INDIRECT("TABCA[MAGASIN]")=B152)*(INDIRECT("TABCA[ANNEE]")=Q142)*(INDIRECT("TABCA[MOIS]")=C143),INDIRECT("TABCA["&amp;C145&amp;"]"))-1,"")</f>
        <v/>
      </c>
      <c r="R152" s="13" t="str" cm="1">
        <f t="array" aca="1" ref="R152" ca="1">IFERROR(O152/_xlfn.XLOOKUP(1,(INDIRECT("TABCA[CODE_MAG]")=A152)*(INDIRECT("TABCA[MAGASIN]")=B152)*(INDIRECT("TABCA[ANNEE]")=R142)*(INDIRECT("TABCA[MOIS]")=C143),INDIRECT("TABCA["&amp;C145&amp;"]"))-1,"")</f>
        <v/>
      </c>
      <c r="S152" s="14">
        <v>0.1</v>
      </c>
      <c r="T152" s="15">
        <f t="shared" si="94"/>
        <v>2.8383685800604228</v>
      </c>
      <c r="U152" s="22">
        <f t="shared" si="95"/>
        <v>0</v>
      </c>
      <c r="V152" s="14">
        <f t="shared" si="96"/>
        <v>0.36730164601442572</v>
      </c>
      <c r="W152" s="22">
        <f t="shared" si="97"/>
        <v>0</v>
      </c>
      <c r="X152" s="16">
        <f t="shared" si="90"/>
        <v>16.534859013091644</v>
      </c>
      <c r="Y152" s="21">
        <f t="shared" si="98"/>
        <v>0</v>
      </c>
      <c r="Z152" s="17">
        <f t="shared" si="91"/>
        <v>5947.7000000000007</v>
      </c>
      <c r="AA152" s="18">
        <f t="shared" si="92"/>
        <v>2.8383685800604228</v>
      </c>
      <c r="AB152" s="9">
        <f t="shared" si="99"/>
        <v>0.36730164601442572</v>
      </c>
      <c r="AC152" s="11">
        <f t="shared" si="100"/>
        <v>16.53</v>
      </c>
      <c r="AD152" s="8">
        <f t="shared" si="101"/>
        <v>5947.7000000000007</v>
      </c>
      <c r="AE152" s="8">
        <f t="shared" si="102"/>
        <v>2184.6</v>
      </c>
      <c r="AF152" s="8">
        <f t="shared" si="103"/>
        <v>6200.7</v>
      </c>
      <c r="AG152" s="19">
        <v>5.8237679616817468</v>
      </c>
    </row>
    <row r="153" spans="1:33" ht="16" x14ac:dyDescent="0.2">
      <c r="A153" s="1">
        <v>6</v>
      </c>
      <c r="B153" s="1" t="s">
        <v>34</v>
      </c>
      <c r="C153" s="7">
        <v>51957</v>
      </c>
      <c r="D153" s="7">
        <v>62300</v>
      </c>
      <c r="E153" s="9">
        <v>0.83398073836276088</v>
      </c>
      <c r="F153" s="23">
        <v>63500</v>
      </c>
      <c r="G153" s="9">
        <v>0.22216448216794649</v>
      </c>
      <c r="H153" s="8">
        <v>9935</v>
      </c>
      <c r="I153" s="8">
        <v>3882</v>
      </c>
      <c r="J153" s="8">
        <v>10399</v>
      </c>
      <c r="K153" s="9">
        <v>0.39073980875691999</v>
      </c>
      <c r="L153" s="10">
        <v>2.6787738279237505</v>
      </c>
      <c r="M153" s="11">
        <v>13.384080370942813</v>
      </c>
      <c r="N153" s="11"/>
      <c r="O153" s="12">
        <f t="shared" si="104"/>
        <v>57135.275999999998</v>
      </c>
      <c r="P153" s="13">
        <f t="shared" si="93"/>
        <v>9.9664645764766968E-2</v>
      </c>
      <c r="Q153" s="13" t="str" cm="1">
        <f t="array" aca="1" ref="Q153" ca="1">IFERROR(O153/_xlfn.XLOOKUP(1,(INDIRECT("TABCA[CODE_MAG]")=A153)*(INDIRECT("TABCA[MAGASIN]")=B153)*(INDIRECT("TABCA[ANNEE]")=Q142)*(INDIRECT("TABCA[MOIS]")=C143),INDIRECT("TABCA["&amp;C145&amp;"]"))-1,"")</f>
        <v/>
      </c>
      <c r="R153" s="13" t="str" cm="1">
        <f t="array" aca="1" ref="R153" ca="1">IFERROR(O153/_xlfn.XLOOKUP(1,(INDIRECT("TABCA[CODE_MAG]")=A153)*(INDIRECT("TABCA[MAGASIN]")=B153)*(INDIRECT("TABCA[ANNEE]")=R142)*(INDIRECT("TABCA[MOIS]")=C143),INDIRECT("TABCA["&amp;C145&amp;"]"))-1,"")</f>
        <v/>
      </c>
      <c r="S153" s="14">
        <v>0.1</v>
      </c>
      <c r="T153" s="15">
        <f t="shared" si="94"/>
        <v>2.6787738279237505</v>
      </c>
      <c r="U153" s="22">
        <f t="shared" si="95"/>
        <v>0</v>
      </c>
      <c r="V153" s="14">
        <f t="shared" si="96"/>
        <v>0.39073980875691999</v>
      </c>
      <c r="W153" s="22">
        <f t="shared" si="97"/>
        <v>0</v>
      </c>
      <c r="X153" s="16">
        <f t="shared" si="90"/>
        <v>13.384080370942813</v>
      </c>
      <c r="Y153" s="21">
        <f t="shared" si="98"/>
        <v>0</v>
      </c>
      <c r="Z153" s="17">
        <f t="shared" si="91"/>
        <v>10928.5</v>
      </c>
      <c r="AA153" s="18">
        <f t="shared" si="92"/>
        <v>2.6787738279237505</v>
      </c>
      <c r="AB153" s="9">
        <f t="shared" si="99"/>
        <v>0.39073980875691999</v>
      </c>
      <c r="AC153" s="11">
        <f t="shared" si="100"/>
        <v>13.38</v>
      </c>
      <c r="AD153" s="8">
        <f t="shared" si="101"/>
        <v>10928.5</v>
      </c>
      <c r="AE153" s="8">
        <f t="shared" si="102"/>
        <v>4270.2</v>
      </c>
      <c r="AF153" s="8">
        <f t="shared" si="103"/>
        <v>11438.9</v>
      </c>
      <c r="AG153" s="19">
        <v>4.9948225790941443</v>
      </c>
    </row>
    <row r="154" spans="1:33" ht="16" x14ac:dyDescent="0.2">
      <c r="A154" s="1">
        <v>1</v>
      </c>
      <c r="B154" s="1" t="s">
        <v>35</v>
      </c>
      <c r="C154" s="7">
        <v>62213.75</v>
      </c>
      <c r="D154" s="7">
        <v>67600</v>
      </c>
      <c r="E154" s="9">
        <v>0.9203217455621302</v>
      </c>
      <c r="F154" s="23">
        <v>66000</v>
      </c>
      <c r="G154" s="9">
        <v>6.0858732997126852E-2</v>
      </c>
      <c r="H154" s="8">
        <v>9032</v>
      </c>
      <c r="I154" s="8">
        <v>4556</v>
      </c>
      <c r="J154" s="8">
        <v>11686</v>
      </c>
      <c r="K154" s="9">
        <v>0.50442869796279899</v>
      </c>
      <c r="L154" s="10">
        <v>2.5649692712906056</v>
      </c>
      <c r="M154" s="11">
        <v>13.655344600526778</v>
      </c>
      <c r="N154" s="11"/>
      <c r="O154" s="12">
        <f t="shared" si="104"/>
        <v>68458.45600000002</v>
      </c>
      <c r="P154" s="13">
        <f t="shared" si="93"/>
        <v>0.10037501356211487</v>
      </c>
      <c r="Q154" s="13" t="str" cm="1">
        <f t="array" aca="1" ref="Q154" ca="1">IFERROR(O154/_xlfn.XLOOKUP(1,(INDIRECT("TABCA[CODE_MAG]")=A154)*(INDIRECT("TABCA[MAGASIN]")=B154)*(INDIRECT("TABCA[ANNEE]")=Q142)*(INDIRECT("TABCA[MOIS]")=C143),INDIRECT("TABCA["&amp;C145&amp;"]"))-1,"")</f>
        <v/>
      </c>
      <c r="R154" s="13" t="str" cm="1">
        <f t="array" aca="1" ref="R154" ca="1">IFERROR(O154/_xlfn.XLOOKUP(1,(INDIRECT("TABCA[CODE_MAG]")=A154)*(INDIRECT("TABCA[MAGASIN]")=B154)*(INDIRECT("TABCA[ANNEE]")=R142)*(INDIRECT("TABCA[MOIS]")=C143),INDIRECT("TABCA["&amp;C145&amp;"]"))-1,"")</f>
        <v/>
      </c>
      <c r="S154" s="14">
        <v>0.1</v>
      </c>
      <c r="T154" s="15">
        <f t="shared" si="94"/>
        <v>2.5649692712906056</v>
      </c>
      <c r="U154" s="22">
        <f t="shared" si="95"/>
        <v>0</v>
      </c>
      <c r="V154" s="14">
        <f t="shared" si="96"/>
        <v>0.50442869796279899</v>
      </c>
      <c r="W154" s="22">
        <f t="shared" si="97"/>
        <v>0</v>
      </c>
      <c r="X154" s="16">
        <f t="shared" si="90"/>
        <v>13.655344600526778</v>
      </c>
      <c r="Y154" s="21">
        <f t="shared" si="98"/>
        <v>0</v>
      </c>
      <c r="Z154" s="17">
        <f t="shared" si="91"/>
        <v>9935.2000000000007</v>
      </c>
      <c r="AA154" s="18">
        <f t="shared" si="92"/>
        <v>2.5649692712906056</v>
      </c>
      <c r="AB154" s="9">
        <f t="shared" si="99"/>
        <v>0.50442869796279899</v>
      </c>
      <c r="AC154" s="11">
        <f t="shared" si="100"/>
        <v>13.660000000000002</v>
      </c>
      <c r="AD154" s="8">
        <f t="shared" si="101"/>
        <v>9935.2000000000007</v>
      </c>
      <c r="AE154" s="8">
        <f t="shared" si="102"/>
        <v>5011.6000000000013</v>
      </c>
      <c r="AF154" s="8">
        <f t="shared" si="103"/>
        <v>12854.600000000002</v>
      </c>
      <c r="AG154" s="19">
        <v>5.3255998630840331</v>
      </c>
    </row>
    <row r="155" spans="1:33" ht="16" x14ac:dyDescent="0.2">
      <c r="A155" s="1">
        <v>30</v>
      </c>
      <c r="B155" s="1" t="s">
        <v>36</v>
      </c>
      <c r="C155" s="7">
        <v>95328.03</v>
      </c>
      <c r="D155" s="7">
        <v>98000</v>
      </c>
      <c r="E155" s="9">
        <v>0.97273500000000002</v>
      </c>
      <c r="F155" s="23">
        <v>99000</v>
      </c>
      <c r="G155" s="9">
        <v>3.851931063717573E-2</v>
      </c>
      <c r="H155" s="8">
        <v>14861</v>
      </c>
      <c r="I155" s="8">
        <v>6869</v>
      </c>
      <c r="J155" s="8">
        <v>18851</v>
      </c>
      <c r="K155" s="9">
        <v>0.46221653993674722</v>
      </c>
      <c r="L155" s="10">
        <v>2.7443587130586695</v>
      </c>
      <c r="M155" s="11">
        <v>13.878006987916727</v>
      </c>
      <c r="N155" s="11"/>
      <c r="O155" s="12">
        <f t="shared" si="104"/>
        <v>104875.89200000002</v>
      </c>
      <c r="P155" s="13">
        <f t="shared" si="93"/>
        <v>0.10015797032625162</v>
      </c>
      <c r="Q155" s="13" t="str" cm="1">
        <f t="array" aca="1" ref="Q155" ca="1">IFERROR(O155/_xlfn.XLOOKUP(1,(INDIRECT("TABCA[CODE_MAG]")=A155)*(INDIRECT("TABCA[MAGASIN]")=B155)*(INDIRECT("TABCA[ANNEE]")=Q142)*(INDIRECT("TABCA[MOIS]")=C143),INDIRECT("TABCA["&amp;C145&amp;"]"))-1,"")</f>
        <v/>
      </c>
      <c r="R155" s="13" t="str" cm="1">
        <f t="array" aca="1" ref="R155" ca="1">IFERROR(O155/_xlfn.XLOOKUP(1,(INDIRECT("TABCA[CODE_MAG]")=A155)*(INDIRECT("TABCA[MAGASIN]")=B155)*(INDIRECT("TABCA[ANNEE]")=R142)*(INDIRECT("TABCA[MOIS]")=C143),INDIRECT("TABCA["&amp;C145&amp;"]"))-1,"")</f>
        <v/>
      </c>
      <c r="S155" s="14">
        <v>0.1</v>
      </c>
      <c r="T155" s="15">
        <f t="shared" si="94"/>
        <v>2.7443587130586695</v>
      </c>
      <c r="U155" s="22">
        <f t="shared" si="95"/>
        <v>0</v>
      </c>
      <c r="V155" s="14">
        <f t="shared" si="96"/>
        <v>0.46221653993674722</v>
      </c>
      <c r="W155" s="22">
        <f t="shared" si="97"/>
        <v>0</v>
      </c>
      <c r="X155" s="16">
        <f t="shared" si="90"/>
        <v>13.878006987916727</v>
      </c>
      <c r="Y155" s="21">
        <f t="shared" si="98"/>
        <v>0</v>
      </c>
      <c r="Z155" s="17">
        <f t="shared" si="91"/>
        <v>16347.100000000002</v>
      </c>
      <c r="AA155" s="18">
        <f t="shared" si="92"/>
        <v>2.7443587130586695</v>
      </c>
      <c r="AB155" s="9">
        <f t="shared" si="99"/>
        <v>0.46221653993674722</v>
      </c>
      <c r="AC155" s="11">
        <f t="shared" si="100"/>
        <v>13.88</v>
      </c>
      <c r="AD155" s="8">
        <f t="shared" si="101"/>
        <v>16347.100000000002</v>
      </c>
      <c r="AE155" s="8">
        <f t="shared" si="102"/>
        <v>7555.9000000000015</v>
      </c>
      <c r="AF155" s="8">
        <f t="shared" si="103"/>
        <v>20736.100000000006</v>
      </c>
      <c r="AG155" s="19">
        <v>5.0576478701395153</v>
      </c>
    </row>
    <row r="156" spans="1:33" ht="16" x14ac:dyDescent="0.2">
      <c r="A156" s="1">
        <v>2</v>
      </c>
      <c r="B156" s="1" t="s">
        <v>37</v>
      </c>
      <c r="C156" s="7">
        <v>46777.26</v>
      </c>
      <c r="D156" s="7">
        <v>51000</v>
      </c>
      <c r="E156" s="9">
        <v>0.9172011764705883</v>
      </c>
      <c r="F156" s="23">
        <v>56000</v>
      </c>
      <c r="G156" s="9">
        <v>0.19716289496221018</v>
      </c>
      <c r="H156" s="8">
        <v>8923</v>
      </c>
      <c r="I156" s="8">
        <v>3754</v>
      </c>
      <c r="J156" s="8">
        <v>9004</v>
      </c>
      <c r="K156" s="9">
        <v>0.42071052336658077</v>
      </c>
      <c r="L156" s="10">
        <v>2.3985082578582846</v>
      </c>
      <c r="M156" s="11">
        <v>12.460644645711241</v>
      </c>
      <c r="N156" s="11"/>
      <c r="O156" s="12">
        <f t="shared" si="104"/>
        <v>51452.324000000001</v>
      </c>
      <c r="P156" s="13">
        <f t="shared" si="93"/>
        <v>9.9943092006671508E-2</v>
      </c>
      <c r="Q156" s="13" t="str" cm="1">
        <f t="array" aca="1" ref="Q156" ca="1">IFERROR(O156/_xlfn.XLOOKUP(1,(INDIRECT("TABCA[CODE_MAG]")=A156)*(INDIRECT("TABCA[MAGASIN]")=B156)*(INDIRECT("TABCA[ANNEE]")=Q142)*(INDIRECT("TABCA[MOIS]")=C143),INDIRECT("TABCA["&amp;C145&amp;"]"))-1,"")</f>
        <v/>
      </c>
      <c r="R156" s="13" t="str" cm="1">
        <f t="array" aca="1" ref="R156" ca="1">IFERROR(O156/_xlfn.XLOOKUP(1,(INDIRECT("TABCA[CODE_MAG]")=A156)*(INDIRECT("TABCA[MAGASIN]")=B156)*(INDIRECT("TABCA[ANNEE]")=R142)*(INDIRECT("TABCA[MOIS]")=C143),INDIRECT("TABCA["&amp;C145&amp;"]"))-1,"")</f>
        <v/>
      </c>
      <c r="S156" s="14">
        <v>0.1</v>
      </c>
      <c r="T156" s="15">
        <f t="shared" si="94"/>
        <v>2.3985082578582846</v>
      </c>
      <c r="U156" s="22">
        <f t="shared" si="95"/>
        <v>0</v>
      </c>
      <c r="V156" s="14">
        <f t="shared" si="96"/>
        <v>0.42071052336658077</v>
      </c>
      <c r="W156" s="22">
        <f t="shared" si="97"/>
        <v>0</v>
      </c>
      <c r="X156" s="16">
        <f t="shared" si="90"/>
        <v>12.460644645711241</v>
      </c>
      <c r="Y156" s="21">
        <f t="shared" si="98"/>
        <v>0</v>
      </c>
      <c r="Z156" s="17">
        <f t="shared" si="91"/>
        <v>9815.3000000000011</v>
      </c>
      <c r="AA156" s="18">
        <f t="shared" si="92"/>
        <v>2.3985082578582846</v>
      </c>
      <c r="AB156" s="9">
        <f t="shared" si="99"/>
        <v>0.42071052336658077</v>
      </c>
      <c r="AC156" s="11">
        <f t="shared" si="100"/>
        <v>12.459999999999999</v>
      </c>
      <c r="AD156" s="8">
        <f t="shared" si="101"/>
        <v>9815.3000000000011</v>
      </c>
      <c r="AE156" s="8">
        <f t="shared" si="102"/>
        <v>4129.4000000000005</v>
      </c>
      <c r="AF156" s="8">
        <f t="shared" si="103"/>
        <v>9904.4000000000015</v>
      </c>
      <c r="AG156" s="19">
        <v>5.1948956019546859</v>
      </c>
    </row>
    <row r="157" spans="1:33" ht="16" x14ac:dyDescent="0.2">
      <c r="A157" s="1">
        <v>23</v>
      </c>
      <c r="B157" s="1" t="s">
        <v>38</v>
      </c>
      <c r="C157" s="7">
        <v>32364</v>
      </c>
      <c r="D157" s="7">
        <v>35800</v>
      </c>
      <c r="E157" s="9">
        <v>0.90402234636871504</v>
      </c>
      <c r="F157" s="23">
        <v>35000</v>
      </c>
      <c r="G157" s="9">
        <v>8.1448523050302812E-2</v>
      </c>
      <c r="H157" s="8">
        <v>5713</v>
      </c>
      <c r="I157" s="8">
        <v>2420</v>
      </c>
      <c r="J157" s="8">
        <v>6102</v>
      </c>
      <c r="K157" s="9">
        <v>0.42359530894451253</v>
      </c>
      <c r="L157" s="10">
        <v>2.5214876033057849</v>
      </c>
      <c r="M157" s="11">
        <v>13.373553719008264</v>
      </c>
      <c r="N157" s="11"/>
      <c r="O157" s="12">
        <f t="shared" si="104"/>
        <v>35590.939999999995</v>
      </c>
      <c r="P157" s="13">
        <f t="shared" si="93"/>
        <v>9.9707699913484049E-2</v>
      </c>
      <c r="Q157" s="13" t="str" cm="1">
        <f t="array" aca="1" ref="Q157" ca="1">IFERROR(O157/_xlfn.XLOOKUP(1,(INDIRECT("TABCA[CODE_MAG]")=A157)*(INDIRECT("TABCA[MAGASIN]")=B157)*(INDIRECT("TABCA[ANNEE]")=Q142)*(INDIRECT("TABCA[MOIS]")=C143),INDIRECT("TABCA["&amp;C145&amp;"]"))-1,"")</f>
        <v/>
      </c>
      <c r="R157" s="13" t="str" cm="1">
        <f t="array" aca="1" ref="R157" ca="1">IFERROR(O157/_xlfn.XLOOKUP(1,(INDIRECT("TABCA[CODE_MAG]")=A157)*(INDIRECT("TABCA[MAGASIN]")=B157)*(INDIRECT("TABCA[ANNEE]")=R142)*(INDIRECT("TABCA[MOIS]")=C143),INDIRECT("TABCA["&amp;C145&amp;"]"))-1,"")</f>
        <v/>
      </c>
      <c r="S157" s="14">
        <v>0.1</v>
      </c>
      <c r="T157" s="15">
        <f t="shared" si="94"/>
        <v>2.5214876033057849</v>
      </c>
      <c r="U157" s="22">
        <f t="shared" si="95"/>
        <v>0</v>
      </c>
      <c r="V157" s="14">
        <f t="shared" si="96"/>
        <v>0.42359530894451253</v>
      </c>
      <c r="W157" s="22">
        <f t="shared" si="97"/>
        <v>0</v>
      </c>
      <c r="X157" s="16">
        <f t="shared" si="90"/>
        <v>13.373553719008264</v>
      </c>
      <c r="Y157" s="21">
        <f t="shared" si="98"/>
        <v>0</v>
      </c>
      <c r="Z157" s="17">
        <f t="shared" si="91"/>
        <v>6284.3</v>
      </c>
      <c r="AA157" s="18">
        <f t="shared" si="92"/>
        <v>2.5214876033057849</v>
      </c>
      <c r="AB157" s="9">
        <f t="shared" si="99"/>
        <v>0.42359530894451253</v>
      </c>
      <c r="AC157" s="11">
        <f t="shared" si="100"/>
        <v>13.37</v>
      </c>
      <c r="AD157" s="8">
        <f t="shared" si="101"/>
        <v>6284.3</v>
      </c>
      <c r="AE157" s="8">
        <f t="shared" si="102"/>
        <v>2662</v>
      </c>
      <c r="AF157" s="8">
        <f t="shared" si="103"/>
        <v>6712.2</v>
      </c>
      <c r="AG157" s="19">
        <v>5.3024254342838413</v>
      </c>
    </row>
    <row r="158" spans="1:33" ht="16" x14ac:dyDescent="0.2">
      <c r="A158" s="1">
        <v>13</v>
      </c>
      <c r="B158" s="1" t="s">
        <v>39</v>
      </c>
      <c r="C158" s="7">
        <v>25084.5</v>
      </c>
      <c r="D158" s="7">
        <v>38700</v>
      </c>
      <c r="E158" s="9">
        <v>0.6481782945736434</v>
      </c>
      <c r="F158" s="23">
        <v>26500</v>
      </c>
      <c r="G158" s="9">
        <v>5.6429269070541466E-2</v>
      </c>
      <c r="H158" s="8">
        <v>3465</v>
      </c>
      <c r="I158" s="8">
        <v>1667</v>
      </c>
      <c r="J158" s="8">
        <v>4785</v>
      </c>
      <c r="K158" s="9">
        <v>0.48109668109668108</v>
      </c>
      <c r="L158" s="10">
        <v>2.8704259148170368</v>
      </c>
      <c r="M158" s="11">
        <v>15.047690461907619</v>
      </c>
      <c r="N158" s="11"/>
      <c r="O158" s="12">
        <f t="shared" si="104"/>
        <v>27597.185000000005</v>
      </c>
      <c r="P158" s="13">
        <f t="shared" si="93"/>
        <v>0.1001688293567744</v>
      </c>
      <c r="Q158" s="13" t="str" cm="1">
        <f t="array" aca="1" ref="Q158" ca="1">IFERROR(O158/_xlfn.XLOOKUP(1,(INDIRECT("TABCA[CODE_MAG]")=A158)*(INDIRECT("TABCA[MAGASIN]")=B158)*(INDIRECT("TABCA[ANNEE]")=Q142)*(INDIRECT("TABCA[MOIS]")=C143),INDIRECT("TABCA["&amp;C145&amp;"]"))-1,"")</f>
        <v/>
      </c>
      <c r="R158" s="13" t="str" cm="1">
        <f t="array" aca="1" ref="R158" ca="1">IFERROR(O158/_xlfn.XLOOKUP(1,(INDIRECT("TABCA[CODE_MAG]")=A158)*(INDIRECT("TABCA[MAGASIN]")=B158)*(INDIRECT("TABCA[ANNEE]")=R142)*(INDIRECT("TABCA[MOIS]")=C143),INDIRECT("TABCA["&amp;C145&amp;"]"))-1,"")</f>
        <v/>
      </c>
      <c r="S158" s="14">
        <v>0.1</v>
      </c>
      <c r="T158" s="15">
        <f t="shared" si="94"/>
        <v>2.8704259148170368</v>
      </c>
      <c r="U158" s="22">
        <f t="shared" si="95"/>
        <v>0</v>
      </c>
      <c r="V158" s="14">
        <f t="shared" si="96"/>
        <v>0.48109668109668108</v>
      </c>
      <c r="W158" s="22">
        <f t="shared" si="97"/>
        <v>0</v>
      </c>
      <c r="X158" s="16">
        <f t="shared" si="90"/>
        <v>15.047690461907619</v>
      </c>
      <c r="Y158" s="21">
        <f t="shared" si="98"/>
        <v>0</v>
      </c>
      <c r="Z158" s="17">
        <f t="shared" si="91"/>
        <v>3811.5000000000005</v>
      </c>
      <c r="AA158" s="18">
        <f t="shared" si="92"/>
        <v>2.8704259148170368</v>
      </c>
      <c r="AB158" s="9">
        <f t="shared" si="99"/>
        <v>0.48109668109668108</v>
      </c>
      <c r="AC158" s="11">
        <f t="shared" si="100"/>
        <v>15.050000000000002</v>
      </c>
      <c r="AD158" s="8">
        <f t="shared" si="101"/>
        <v>3811.5000000000005</v>
      </c>
      <c r="AE158" s="8">
        <f t="shared" si="102"/>
        <v>1833.7</v>
      </c>
      <c r="AF158" s="8">
        <f t="shared" si="103"/>
        <v>5263.5000000000009</v>
      </c>
      <c r="AG158" s="19">
        <v>5.2431243469174511</v>
      </c>
    </row>
    <row r="159" spans="1:33" ht="16" x14ac:dyDescent="0.2">
      <c r="A159" s="1">
        <v>15</v>
      </c>
      <c r="B159" s="1" t="s">
        <v>40</v>
      </c>
      <c r="C159" s="7">
        <v>43763.14</v>
      </c>
      <c r="D159" s="7">
        <v>36800</v>
      </c>
      <c r="E159" s="9">
        <v>1.1892157608695653</v>
      </c>
      <c r="F159" s="23">
        <v>47000</v>
      </c>
      <c r="G159" s="9">
        <v>7.3963157122638012E-2</v>
      </c>
      <c r="H159" s="8">
        <v>8506</v>
      </c>
      <c r="I159" s="8">
        <v>3355</v>
      </c>
      <c r="J159" s="8">
        <v>8304</v>
      </c>
      <c r="K159" s="9">
        <v>0.39442746296731718</v>
      </c>
      <c r="L159" s="10">
        <v>2.4751117734724293</v>
      </c>
      <c r="M159" s="11">
        <v>13.044154992548435</v>
      </c>
      <c r="N159" s="11"/>
      <c r="O159" s="12">
        <f>IFERROR(AE159*AC159,"")</f>
        <v>48124.12</v>
      </c>
      <c r="P159" s="13">
        <f t="shared" si="93"/>
        <v>9.9649613807418769E-2</v>
      </c>
      <c r="Q159" s="13" t="str" cm="1">
        <f t="array" aca="1" ref="Q159" ca="1">IFERROR(O159/_xlfn.XLOOKUP(1,(INDIRECT("TABCA[CODE_MAG]")=A159)*(INDIRECT("TABCA[MAGASIN]")=B159)*(INDIRECT("TABCA[ANNEE]")=Q142)*(INDIRECT("TABCA[MOIS]")=C143),INDIRECT("TABCA["&amp;C145&amp;"]"))-1,"")</f>
        <v/>
      </c>
      <c r="R159" s="13" t="str" cm="1">
        <f t="array" aca="1" ref="R159" ca="1">IFERROR(O159/_xlfn.XLOOKUP(1,(INDIRECT("TABCA[CODE_MAG]")=A159)*(INDIRECT("TABCA[MAGASIN]")=B159)*(INDIRECT("TABCA[ANNEE]")=R142)*(INDIRECT("TABCA[MOIS]")=C143),INDIRECT("TABCA["&amp;C145&amp;"]"))-1,"")</f>
        <v/>
      </c>
      <c r="S159" s="14">
        <v>0.1</v>
      </c>
      <c r="T159" s="15">
        <f t="shared" si="94"/>
        <v>2.4751117734724293</v>
      </c>
      <c r="U159" s="22">
        <f t="shared" si="95"/>
        <v>0</v>
      </c>
      <c r="V159" s="14">
        <f t="shared" si="96"/>
        <v>0.39442746296731718</v>
      </c>
      <c r="W159" s="22">
        <f t="shared" si="97"/>
        <v>0</v>
      </c>
      <c r="X159" s="16">
        <f t="shared" si="90"/>
        <v>13.044154992548435</v>
      </c>
      <c r="Y159" s="21">
        <f t="shared" si="98"/>
        <v>0</v>
      </c>
      <c r="Z159" s="17">
        <f t="shared" si="91"/>
        <v>9356.6</v>
      </c>
      <c r="AA159" s="18">
        <f t="shared" si="92"/>
        <v>2.4751117734724293</v>
      </c>
      <c r="AB159" s="9">
        <f t="shared" si="99"/>
        <v>0.39442746296731718</v>
      </c>
      <c r="AC159" s="11">
        <f t="shared" si="100"/>
        <v>13.040000000000001</v>
      </c>
      <c r="AD159" s="8">
        <f t="shared" si="101"/>
        <v>9356.6</v>
      </c>
      <c r="AE159" s="8">
        <f t="shared" si="102"/>
        <v>3690.5</v>
      </c>
      <c r="AF159" s="8">
        <f t="shared" si="103"/>
        <v>9134.4</v>
      </c>
      <c r="AG159" s="19">
        <v>5.2684489402697494</v>
      </c>
    </row>
    <row r="160" spans="1:33" ht="16" x14ac:dyDescent="0.2">
      <c r="A160" s="1">
        <v>17</v>
      </c>
      <c r="B160" s="1" t="s">
        <v>41</v>
      </c>
      <c r="C160" s="7">
        <v>40080.25</v>
      </c>
      <c r="D160" s="7">
        <v>0</v>
      </c>
      <c r="E160" s="9" t="s">
        <v>26</v>
      </c>
      <c r="F160" s="23">
        <v>0</v>
      </c>
      <c r="G160" s="9">
        <v>-1</v>
      </c>
      <c r="H160" s="8">
        <v>7891</v>
      </c>
      <c r="I160" s="8">
        <v>3168</v>
      </c>
      <c r="J160" s="8">
        <v>7414</v>
      </c>
      <c r="K160" s="9">
        <v>0.40147002914712965</v>
      </c>
      <c r="L160" s="10">
        <v>2.3402777777777777</v>
      </c>
      <c r="M160" s="11">
        <v>12.651594065656566</v>
      </c>
      <c r="N160" s="11"/>
      <c r="O160" s="12">
        <f>IFERROR(AE160*AC160,"")</f>
        <v>44082.719999999994</v>
      </c>
      <c r="P160" s="13">
        <f t="shared" si="93"/>
        <v>9.9861403060110598E-2</v>
      </c>
      <c r="Q160" s="13" t="str" cm="1">
        <f t="array" aca="1" ref="Q160" ca="1">IFERROR(O160/_xlfn.XLOOKUP(1,(INDIRECT("TABCA[CODE_MAG]")=A160)*(INDIRECT("TABCA[MAGASIN]")=B160)*(INDIRECT("TABCA[ANNEE]")=Q142)*(INDIRECT("TABCA[MOIS]")=C143),INDIRECT("TABCA["&amp;C145&amp;"]"))-1,"")</f>
        <v/>
      </c>
      <c r="R160" s="13" t="str" cm="1">
        <f t="array" aca="1" ref="R160" ca="1">IFERROR(O160/_xlfn.XLOOKUP(1,(INDIRECT("TABCA[CODE_MAG]")=A160)*(INDIRECT("TABCA[MAGASIN]")=B160)*(INDIRECT("TABCA[ANNEE]")=R142)*(INDIRECT("TABCA[MOIS]")=C143),INDIRECT("TABCA["&amp;C145&amp;"]"))-1,"")</f>
        <v/>
      </c>
      <c r="S160" s="14">
        <v>0.1</v>
      </c>
      <c r="T160" s="15">
        <f t="shared" si="94"/>
        <v>2.3402777777777777</v>
      </c>
      <c r="U160" s="22">
        <f t="shared" si="95"/>
        <v>0</v>
      </c>
      <c r="V160" s="14">
        <f t="shared" si="96"/>
        <v>0.40147002914712965</v>
      </c>
      <c r="W160" s="22">
        <f t="shared" si="97"/>
        <v>0</v>
      </c>
      <c r="X160" s="16">
        <f t="shared" si="90"/>
        <v>12.651594065656566</v>
      </c>
      <c r="Y160" s="21">
        <f t="shared" si="98"/>
        <v>0</v>
      </c>
      <c r="Z160" s="17">
        <f t="shared" si="91"/>
        <v>8680.1</v>
      </c>
      <c r="AA160" s="18">
        <f t="shared" si="92"/>
        <v>2.3402777777777777</v>
      </c>
      <c r="AB160" s="9">
        <f t="shared" si="99"/>
        <v>0.40147002914712965</v>
      </c>
      <c r="AC160" s="11">
        <f t="shared" si="100"/>
        <v>12.649999999999999</v>
      </c>
      <c r="AD160" s="8">
        <f t="shared" si="101"/>
        <v>8680.1</v>
      </c>
      <c r="AE160" s="8">
        <f t="shared" si="102"/>
        <v>3484.8</v>
      </c>
      <c r="AF160" s="8">
        <f t="shared" si="103"/>
        <v>8155.4</v>
      </c>
      <c r="AG160" s="19">
        <v>5.405341246290801</v>
      </c>
    </row>
    <row r="164" spans="1:33" x14ac:dyDescent="0.2">
      <c r="C164" s="1" t="s">
        <v>20</v>
      </c>
      <c r="D164" s="1" t="s">
        <v>20</v>
      </c>
      <c r="F164" s="20" t="s">
        <v>21</v>
      </c>
      <c r="G164" s="20"/>
      <c r="H164" s="1" t="s">
        <v>20</v>
      </c>
      <c r="I164" s="1" t="s">
        <v>20</v>
      </c>
      <c r="J164" s="1" t="s">
        <v>20</v>
      </c>
      <c r="K164" s="1" t="s">
        <v>20</v>
      </c>
      <c r="L164" s="1" t="s">
        <v>20</v>
      </c>
      <c r="M164" s="1" t="s">
        <v>20</v>
      </c>
    </row>
    <row r="165" spans="1:33" x14ac:dyDescent="0.2">
      <c r="C165" s="2">
        <v>2022</v>
      </c>
      <c r="Q165" s="1">
        <f>C165-3</f>
        <v>2019</v>
      </c>
      <c r="R165" s="1">
        <f>Q165-1</f>
        <v>2018</v>
      </c>
    </row>
    <row r="166" spans="1:33" x14ac:dyDescent="0.2">
      <c r="C166" s="2">
        <v>10</v>
      </c>
      <c r="Q166" s="1">
        <f>C166</f>
        <v>10</v>
      </c>
      <c r="R166" s="1">
        <f>Q166</f>
        <v>10</v>
      </c>
    </row>
    <row r="167" spans="1:33" x14ac:dyDescent="0.2">
      <c r="C167" s="4">
        <v>44835</v>
      </c>
      <c r="D167" s="4">
        <v>44835</v>
      </c>
      <c r="E167" s="4"/>
      <c r="F167" s="5">
        <v>45200</v>
      </c>
      <c r="G167" s="5"/>
      <c r="H167" s="4">
        <v>44835</v>
      </c>
      <c r="I167" s="4">
        <v>44835</v>
      </c>
      <c r="J167" s="4">
        <v>44835</v>
      </c>
      <c r="K167" s="4">
        <v>44835</v>
      </c>
      <c r="L167" s="4">
        <v>44835</v>
      </c>
      <c r="M167" s="4">
        <v>44835</v>
      </c>
      <c r="O167" s="5">
        <f>EDATE(C167,12)</f>
        <v>45200</v>
      </c>
      <c r="AG167" s="3" t="s">
        <v>7</v>
      </c>
    </row>
    <row r="168" spans="1:33" ht="16" x14ac:dyDescent="0.2">
      <c r="A168" s="1" t="s">
        <v>0</v>
      </c>
      <c r="B168" s="1" t="s">
        <v>1</v>
      </c>
      <c r="C168" s="1" t="s">
        <v>2</v>
      </c>
      <c r="D168" s="1" t="s">
        <v>3</v>
      </c>
      <c r="E168" s="1" t="s">
        <v>22</v>
      </c>
      <c r="F168" s="20" t="s">
        <v>3</v>
      </c>
      <c r="G168" s="20" t="s">
        <v>23</v>
      </c>
      <c r="H168" s="1" t="s">
        <v>4</v>
      </c>
      <c r="I168" s="1" t="s">
        <v>5</v>
      </c>
      <c r="J168" s="1" t="s">
        <v>6</v>
      </c>
      <c r="K168" s="1" t="s">
        <v>8</v>
      </c>
      <c r="L168" s="1" t="s">
        <v>9</v>
      </c>
      <c r="M168" s="1" t="s">
        <v>10</v>
      </c>
      <c r="O168" s="6" t="s">
        <v>3</v>
      </c>
      <c r="P168" s="1" t="str">
        <f>"DELTA VS "&amp;C165</f>
        <v>DELTA VS 2022</v>
      </c>
      <c r="Q168" s="1" t="str">
        <f>"DELTA VS "&amp;Q165</f>
        <v>DELTA VS 2019</v>
      </c>
      <c r="R168" s="1" t="str">
        <f>"DELTA VS "&amp;R165</f>
        <v>DELTA VS 2018</v>
      </c>
      <c r="S168" s="1" t="str">
        <f>"DELTA TRAFIC % VS "&amp;C165</f>
        <v>DELTA TRAFIC % VS 2022</v>
      </c>
      <c r="T168" s="1" t="s">
        <v>11</v>
      </c>
      <c r="U168" s="1" t="s">
        <v>24</v>
      </c>
      <c r="V168" s="1" t="s">
        <v>12</v>
      </c>
      <c r="W168" s="1" t="s">
        <v>24</v>
      </c>
      <c r="X168" s="1" t="s">
        <v>13</v>
      </c>
      <c r="Y168" s="1" t="s">
        <v>24</v>
      </c>
      <c r="Z168" s="1" t="s">
        <v>14</v>
      </c>
      <c r="AA168" s="1" t="s">
        <v>15</v>
      </c>
      <c r="AB168" s="1" t="s">
        <v>16</v>
      </c>
      <c r="AC168" s="1" t="s">
        <v>17</v>
      </c>
      <c r="AD168" s="1" t="s">
        <v>4</v>
      </c>
      <c r="AE168" s="1" t="s">
        <v>5</v>
      </c>
      <c r="AF168" s="1" t="s">
        <v>18</v>
      </c>
      <c r="AG168" s="1" t="s">
        <v>19</v>
      </c>
    </row>
    <row r="169" spans="1:33" ht="16" x14ac:dyDescent="0.2">
      <c r="A169" s="1">
        <v>28</v>
      </c>
      <c r="B169" s="1" t="s">
        <v>27</v>
      </c>
      <c r="C169" s="7">
        <v>22939.16</v>
      </c>
      <c r="D169" s="7">
        <v>24751</v>
      </c>
      <c r="E169" s="9">
        <v>0.92679730111914671</v>
      </c>
      <c r="F169" s="23">
        <v>25500</v>
      </c>
      <c r="G169" s="9">
        <v>0.11163617150758798</v>
      </c>
      <c r="H169" s="8">
        <v>3870</v>
      </c>
      <c r="I169" s="8">
        <v>1493</v>
      </c>
      <c r="J169" s="8">
        <v>4063</v>
      </c>
      <c r="K169" s="9">
        <v>0.38578811369509042</v>
      </c>
      <c r="L169" s="10">
        <v>2.7213663764233087</v>
      </c>
      <c r="M169" s="11">
        <v>15.364474212993972</v>
      </c>
      <c r="N169" s="11"/>
      <c r="O169" s="12">
        <f>IFERROR(AE169*AC169,"")</f>
        <v>25225.727999999999</v>
      </c>
      <c r="P169" s="13">
        <f>IFERROR(O169/C169-1,"")</f>
        <v>9.9679674408304386E-2</v>
      </c>
      <c r="Q169" s="13" t="str" cm="1">
        <f t="array" aca="1" ref="Q169" ca="1">IFERROR(O169/_xlfn.XLOOKUP(1,(INDIRECT("TABCA[CODE_MAG]")=A169)*(INDIRECT("TABCA[MAGASIN]")=B169)*(INDIRECT("TABCA[ANNEE]")=Q165)*(INDIRECT("TABCA[MOIS]")=C166),INDIRECT("TABCA["&amp;C168&amp;"]"))-1,"")</f>
        <v/>
      </c>
      <c r="R169" s="13" t="str" cm="1">
        <f t="array" aca="1" ref="R169" ca="1">IFERROR(O169/_xlfn.XLOOKUP(1,(INDIRECT("TABCA[CODE_MAG]")=A169)*(INDIRECT("TABCA[MAGASIN]")=B169)*(INDIRECT("TABCA[ANNEE]")=R165)*(INDIRECT("TABCA[MOIS]")=C166),INDIRECT("TABCA["&amp;C168&amp;"]"))-1,"")</f>
        <v/>
      </c>
      <c r="S169" s="14">
        <v>0.1</v>
      </c>
      <c r="T169" s="15">
        <f>L169</f>
        <v>2.7213663764233087</v>
      </c>
      <c r="U169" s="22">
        <f>IFERROR(T169-L169,"")</f>
        <v>0</v>
      </c>
      <c r="V169" s="14">
        <f>K169</f>
        <v>0.38578811369509042</v>
      </c>
      <c r="W169" s="22">
        <f>(V169-K169)*100</f>
        <v>0</v>
      </c>
      <c r="X169" s="16">
        <f t="shared" ref="X169:X183" si="105">M169</f>
        <v>15.364474212993972</v>
      </c>
      <c r="Y169" s="21">
        <f>X169-M169</f>
        <v>0</v>
      </c>
      <c r="Z169" s="17">
        <f t="shared" ref="Z169:Z183" si="106">H169*(1+S169)</f>
        <v>4257</v>
      </c>
      <c r="AA169" s="18">
        <f t="shared" ref="AA169:AA183" si="107">IFERROR(T169,"")</f>
        <v>2.7213663764233087</v>
      </c>
      <c r="AB169" s="9">
        <f>IFERROR(V169,"")</f>
        <v>0.38578811369509042</v>
      </c>
      <c r="AC169" s="11">
        <f>IFERROR(AA169*AG169,"")</f>
        <v>15.36</v>
      </c>
      <c r="AD169" s="8">
        <f>IFERROR(Z169,"")</f>
        <v>4257</v>
      </c>
      <c r="AE169" s="8">
        <f>IFERROR(AB169*AD169,"")</f>
        <v>1642.3</v>
      </c>
      <c r="AF169" s="8">
        <f>IFERROR(T169*AE169,"")</f>
        <v>4469.3</v>
      </c>
      <c r="AG169" s="19">
        <v>5.6442234801870539</v>
      </c>
    </row>
    <row r="170" spans="1:33" ht="16" x14ac:dyDescent="0.2">
      <c r="A170" s="1">
        <v>51</v>
      </c>
      <c r="B170" s="1" t="s">
        <v>28</v>
      </c>
      <c r="C170" s="7">
        <v>13879.38</v>
      </c>
      <c r="D170" s="7">
        <v>24000</v>
      </c>
      <c r="E170" s="9">
        <v>0.57830749999999997</v>
      </c>
      <c r="F170" s="23">
        <v>24000</v>
      </c>
      <c r="G170" s="9">
        <v>0.72918386844369132</v>
      </c>
      <c r="H170" s="8">
        <v>1877</v>
      </c>
      <c r="I170" s="8">
        <v>995</v>
      </c>
      <c r="J170" s="8">
        <v>2442</v>
      </c>
      <c r="K170" s="9">
        <v>0.53010122535961646</v>
      </c>
      <c r="L170" s="10">
        <v>2.4542713567839196</v>
      </c>
      <c r="M170" s="11">
        <v>13.949125628140703</v>
      </c>
      <c r="N170" s="11"/>
      <c r="O170" s="12">
        <f>IFERROR(AE170*AC170,"")</f>
        <v>15268.275000000005</v>
      </c>
      <c r="P170" s="13">
        <f t="shared" ref="P170:P183" si="108">IFERROR(O170/C170-1,"")</f>
        <v>0.10006895120675452</v>
      </c>
      <c r="Q170" s="13" t="str" cm="1">
        <f t="array" aca="1" ref="Q170" ca="1">IFERROR(O170/_xlfn.XLOOKUP(1,(INDIRECT("TABCA[CODE_MAG]")=A170)*(INDIRECT("TABCA[MAGASIN]")=B170)*(INDIRECT("TABCA[ANNEE]")=Q165)*(INDIRECT("TABCA[MOIS]")=C166),INDIRECT("TABCA["&amp;C168&amp;"]"))-1,"")</f>
        <v/>
      </c>
      <c r="R170" s="13" t="str" cm="1">
        <f t="array" aca="1" ref="R170" ca="1">IFERROR(O170/_xlfn.XLOOKUP(1,(INDIRECT("TABCA[CODE_MAG]")=A170)*(INDIRECT("TABCA[MAGASIN]")=B170)*(INDIRECT("TABCA[ANNEE]")=R165)*(INDIRECT("TABCA[MOIS]")=C166),INDIRECT("TABCA["&amp;C168&amp;"]"))-1,"")</f>
        <v/>
      </c>
      <c r="S170" s="14">
        <v>0.1</v>
      </c>
      <c r="T170" s="15">
        <f t="shared" ref="T170:T183" si="109">L170</f>
        <v>2.4542713567839196</v>
      </c>
      <c r="U170" s="22">
        <f t="shared" ref="U170:U183" si="110">IFERROR(T170-L170,"")</f>
        <v>0</v>
      </c>
      <c r="V170" s="14">
        <f t="shared" ref="V170:V183" si="111">K170</f>
        <v>0.53010122535961646</v>
      </c>
      <c r="W170" s="22">
        <f t="shared" ref="W170:W183" si="112">(V170-K170)*100</f>
        <v>0</v>
      </c>
      <c r="X170" s="16">
        <f t="shared" si="105"/>
        <v>13.949125628140703</v>
      </c>
      <c r="Y170" s="21">
        <f t="shared" ref="Y170:Y183" si="113">X170-M170</f>
        <v>0</v>
      </c>
      <c r="Z170" s="17">
        <f t="shared" si="106"/>
        <v>2064.7000000000003</v>
      </c>
      <c r="AA170" s="18">
        <f t="shared" si="107"/>
        <v>2.4542713567839196</v>
      </c>
      <c r="AB170" s="9">
        <f t="shared" ref="AB170:AB183" si="114">IFERROR(V170,"")</f>
        <v>0.53010122535961646</v>
      </c>
      <c r="AC170" s="11">
        <f t="shared" ref="AC170:AC183" si="115">IFERROR(AA170*AG170,"")</f>
        <v>13.950000000000001</v>
      </c>
      <c r="AD170" s="8">
        <f t="shared" ref="AD170:AD183" si="116">IFERROR(Z170,"")</f>
        <v>2064.7000000000003</v>
      </c>
      <c r="AE170" s="8">
        <f t="shared" ref="AE170:AE183" si="117">IFERROR(AB170*AD170,"")</f>
        <v>1094.5000000000002</v>
      </c>
      <c r="AF170" s="8">
        <f t="shared" ref="AF170:AF183" si="118">IFERROR(T170*AE170,"")</f>
        <v>2686.2000000000007</v>
      </c>
      <c r="AG170" s="19">
        <v>5.683968058968059</v>
      </c>
    </row>
    <row r="171" spans="1:33" ht="16" x14ac:dyDescent="0.2">
      <c r="A171" s="1">
        <v>21</v>
      </c>
      <c r="B171" s="1" t="s">
        <v>29</v>
      </c>
      <c r="C171" s="7">
        <v>35154.300000000003</v>
      </c>
      <c r="D171" s="7">
        <v>37000</v>
      </c>
      <c r="E171" s="9">
        <v>0.95011621621621634</v>
      </c>
      <c r="F171" s="23">
        <v>37000</v>
      </c>
      <c r="G171" s="9">
        <v>5.2502823267708276E-2</v>
      </c>
      <c r="H171" s="8">
        <v>6309</v>
      </c>
      <c r="I171" s="8">
        <v>2433</v>
      </c>
      <c r="J171" s="8">
        <v>6334</v>
      </c>
      <c r="K171" s="9">
        <v>0.38563956252971943</v>
      </c>
      <c r="L171" s="10">
        <v>2.6033703247020141</v>
      </c>
      <c r="M171" s="11">
        <v>14.448951911220716</v>
      </c>
      <c r="N171" s="11"/>
      <c r="O171" s="12">
        <f t="shared" ref="O171:O181" si="119">IFERROR(AE171*AC171,"")</f>
        <v>38672.535000000003</v>
      </c>
      <c r="P171" s="13">
        <f t="shared" si="108"/>
        <v>0.1000797910924125</v>
      </c>
      <c r="Q171" s="13" t="str" cm="1">
        <f t="array" aca="1" ref="Q171" ca="1">IFERROR(O171/_xlfn.XLOOKUP(1,(INDIRECT("TABCA[CODE_MAG]")=A171)*(INDIRECT("TABCA[MAGASIN]")=B171)*(INDIRECT("TABCA[ANNEE]")=Q165)*(INDIRECT("TABCA[MOIS]")=C166),INDIRECT("TABCA["&amp;C168&amp;"]"))-1,"")</f>
        <v/>
      </c>
      <c r="R171" s="13" t="str" cm="1">
        <f t="array" aca="1" ref="R171" ca="1">IFERROR(O171/_xlfn.XLOOKUP(1,(INDIRECT("TABCA[CODE_MAG]")=A171)*(INDIRECT("TABCA[MAGASIN]")=B171)*(INDIRECT("TABCA[ANNEE]")=R165)*(INDIRECT("TABCA[MOIS]")=C166),INDIRECT("TABCA["&amp;C168&amp;"]"))-1,"")</f>
        <v/>
      </c>
      <c r="S171" s="14">
        <v>0.1</v>
      </c>
      <c r="T171" s="15">
        <f t="shared" si="109"/>
        <v>2.6033703247020141</v>
      </c>
      <c r="U171" s="22">
        <f t="shared" si="110"/>
        <v>0</v>
      </c>
      <c r="V171" s="14">
        <f t="shared" si="111"/>
        <v>0.38563956252971943</v>
      </c>
      <c r="W171" s="22">
        <f t="shared" si="112"/>
        <v>0</v>
      </c>
      <c r="X171" s="16">
        <f t="shared" si="105"/>
        <v>14.448951911220716</v>
      </c>
      <c r="Y171" s="21">
        <f t="shared" si="113"/>
        <v>0</v>
      </c>
      <c r="Z171" s="17">
        <f t="shared" si="106"/>
        <v>6939.9000000000005</v>
      </c>
      <c r="AA171" s="18">
        <f t="shared" si="107"/>
        <v>2.6033703247020141</v>
      </c>
      <c r="AB171" s="9">
        <f t="shared" si="114"/>
        <v>0.38563956252971943</v>
      </c>
      <c r="AC171" s="11">
        <f t="shared" si="115"/>
        <v>14.450000000000001</v>
      </c>
      <c r="AD171" s="8">
        <f t="shared" si="116"/>
        <v>6939.9000000000005</v>
      </c>
      <c r="AE171" s="8">
        <f t="shared" si="117"/>
        <v>2676.3</v>
      </c>
      <c r="AF171" s="8">
        <f t="shared" si="118"/>
        <v>6967.4000000000005</v>
      </c>
      <c r="AG171" s="19">
        <v>5.5504973160719926</v>
      </c>
    </row>
    <row r="172" spans="1:33" ht="16" x14ac:dyDescent="0.2">
      <c r="A172" s="1">
        <v>25</v>
      </c>
      <c r="B172" s="1" t="s">
        <v>30</v>
      </c>
      <c r="C172" s="7">
        <v>26135.22</v>
      </c>
      <c r="D172" s="7">
        <v>26000</v>
      </c>
      <c r="E172" s="9">
        <v>1.0052007692307692</v>
      </c>
      <c r="F172" s="23">
        <v>25500</v>
      </c>
      <c r="G172" s="9">
        <v>-2.4305133073301177E-2</v>
      </c>
      <c r="H172" s="8">
        <v>3506</v>
      </c>
      <c r="I172" s="8">
        <v>1726</v>
      </c>
      <c r="J172" s="8">
        <v>5000</v>
      </c>
      <c r="K172" s="9">
        <v>0.49229891614375354</v>
      </c>
      <c r="L172" s="10">
        <v>2.8968713789107765</v>
      </c>
      <c r="M172" s="11">
        <v>15.142074159907301</v>
      </c>
      <c r="N172" s="11"/>
      <c r="O172" s="12">
        <f t="shared" si="119"/>
        <v>28744.804000000007</v>
      </c>
      <c r="P172" s="13">
        <f t="shared" si="108"/>
        <v>9.9849322102511628E-2</v>
      </c>
      <c r="Q172" s="13" t="str" cm="1">
        <f t="array" aca="1" ref="Q172" ca="1">IFERROR(O172/_xlfn.XLOOKUP(1,(INDIRECT("TABCA[CODE_MAG]")=A172)*(INDIRECT("TABCA[MAGASIN]")=B172)*(INDIRECT("TABCA[ANNEE]")=Q165)*(INDIRECT("TABCA[MOIS]")=C166),INDIRECT("TABCA["&amp;C168&amp;"]"))-1,"")</f>
        <v/>
      </c>
      <c r="R172" s="13" t="str" cm="1">
        <f t="array" aca="1" ref="R172" ca="1">IFERROR(O172/_xlfn.XLOOKUP(1,(INDIRECT("TABCA[CODE_MAG]")=A172)*(INDIRECT("TABCA[MAGASIN]")=B172)*(INDIRECT("TABCA[ANNEE]")=R165)*(INDIRECT("TABCA[MOIS]")=C166),INDIRECT("TABCA["&amp;C168&amp;"]"))-1,"")</f>
        <v/>
      </c>
      <c r="S172" s="14">
        <v>0.1</v>
      </c>
      <c r="T172" s="15">
        <f t="shared" si="109"/>
        <v>2.8968713789107765</v>
      </c>
      <c r="U172" s="22">
        <f t="shared" si="110"/>
        <v>0</v>
      </c>
      <c r="V172" s="14">
        <f t="shared" si="111"/>
        <v>0.49229891614375354</v>
      </c>
      <c r="W172" s="22">
        <f t="shared" si="112"/>
        <v>0</v>
      </c>
      <c r="X172" s="16">
        <f t="shared" si="105"/>
        <v>15.142074159907301</v>
      </c>
      <c r="Y172" s="21">
        <f t="shared" si="113"/>
        <v>0</v>
      </c>
      <c r="Z172" s="17">
        <f t="shared" si="106"/>
        <v>3856.6000000000004</v>
      </c>
      <c r="AA172" s="18">
        <f t="shared" si="107"/>
        <v>2.8968713789107765</v>
      </c>
      <c r="AB172" s="9">
        <f t="shared" si="114"/>
        <v>0.49229891614375354</v>
      </c>
      <c r="AC172" s="11">
        <f t="shared" si="115"/>
        <v>15.140000000000002</v>
      </c>
      <c r="AD172" s="8">
        <f t="shared" si="116"/>
        <v>3856.6000000000004</v>
      </c>
      <c r="AE172" s="8">
        <f t="shared" si="117"/>
        <v>1898.6000000000001</v>
      </c>
      <c r="AF172" s="8">
        <f t="shared" si="118"/>
        <v>5500.0000000000009</v>
      </c>
      <c r="AG172" s="19">
        <v>5.2263280000000005</v>
      </c>
    </row>
    <row r="173" spans="1:33" ht="16" x14ac:dyDescent="0.2">
      <c r="A173" s="1">
        <v>37</v>
      </c>
      <c r="B173" s="1" t="s">
        <v>31</v>
      </c>
      <c r="C173" s="7">
        <v>22676.19</v>
      </c>
      <c r="D173" s="7">
        <v>23000</v>
      </c>
      <c r="E173" s="9">
        <v>0.98592130434782599</v>
      </c>
      <c r="F173" s="23">
        <v>25000</v>
      </c>
      <c r="G173" s="9">
        <v>0.10247797359256561</v>
      </c>
      <c r="H173" s="8">
        <v>4012</v>
      </c>
      <c r="I173" s="8">
        <v>1595</v>
      </c>
      <c r="J173" s="8">
        <v>4102</v>
      </c>
      <c r="K173" s="9">
        <v>0.39755732801595212</v>
      </c>
      <c r="L173" s="10">
        <v>2.5717868338557994</v>
      </c>
      <c r="M173" s="11">
        <v>14.217047021943573</v>
      </c>
      <c r="N173" s="11"/>
      <c r="O173" s="12">
        <f t="shared" si="119"/>
        <v>24948.990000000005</v>
      </c>
      <c r="P173" s="13">
        <f t="shared" si="108"/>
        <v>0.10022847753524755</v>
      </c>
      <c r="Q173" s="13" t="str" cm="1">
        <f t="array" aca="1" ref="Q173" ca="1">IFERROR(O173/_xlfn.XLOOKUP(1,(INDIRECT("TABCA[CODE_MAG]")=A173)*(INDIRECT("TABCA[MAGASIN]")=B173)*(INDIRECT("TABCA[ANNEE]")=Q165)*(INDIRECT("TABCA[MOIS]")=C166),INDIRECT("TABCA["&amp;C168&amp;"]"))-1,"")</f>
        <v/>
      </c>
      <c r="R173" s="13" t="str" cm="1">
        <f t="array" aca="1" ref="R173" ca="1">IFERROR(O173/_xlfn.XLOOKUP(1,(INDIRECT("TABCA[CODE_MAG]")=A173)*(INDIRECT("TABCA[MAGASIN]")=B173)*(INDIRECT("TABCA[ANNEE]")=R165)*(INDIRECT("TABCA[MOIS]")=C166),INDIRECT("TABCA["&amp;C168&amp;"]"))-1,"")</f>
        <v/>
      </c>
      <c r="S173" s="14">
        <v>0.1</v>
      </c>
      <c r="T173" s="15">
        <f t="shared" si="109"/>
        <v>2.5717868338557994</v>
      </c>
      <c r="U173" s="22">
        <f t="shared" si="110"/>
        <v>0</v>
      </c>
      <c r="V173" s="14">
        <f t="shared" si="111"/>
        <v>0.39755732801595212</v>
      </c>
      <c r="W173" s="22">
        <f t="shared" si="112"/>
        <v>0</v>
      </c>
      <c r="X173" s="16">
        <f t="shared" si="105"/>
        <v>14.217047021943573</v>
      </c>
      <c r="Y173" s="21">
        <f t="shared" si="113"/>
        <v>0</v>
      </c>
      <c r="Z173" s="17">
        <f t="shared" si="106"/>
        <v>4413.2000000000007</v>
      </c>
      <c r="AA173" s="18">
        <f t="shared" si="107"/>
        <v>2.5717868338557994</v>
      </c>
      <c r="AB173" s="9">
        <f t="shared" si="114"/>
        <v>0.39755732801595212</v>
      </c>
      <c r="AC173" s="11">
        <f t="shared" si="115"/>
        <v>14.22</v>
      </c>
      <c r="AD173" s="8">
        <f t="shared" si="116"/>
        <v>4413.2000000000007</v>
      </c>
      <c r="AE173" s="8">
        <f t="shared" si="117"/>
        <v>1754.5000000000002</v>
      </c>
      <c r="AF173" s="8">
        <f t="shared" si="118"/>
        <v>4512.2000000000007</v>
      </c>
      <c r="AG173" s="19">
        <v>5.5292296440760609</v>
      </c>
    </row>
    <row r="174" spans="1:33" ht="16" x14ac:dyDescent="0.2">
      <c r="A174" s="1">
        <v>26</v>
      </c>
      <c r="B174" s="1" t="s">
        <v>32</v>
      </c>
      <c r="C174" s="7">
        <v>31475.06</v>
      </c>
      <c r="D174" s="7">
        <v>35000</v>
      </c>
      <c r="E174" s="9">
        <v>0.89928742857142863</v>
      </c>
      <c r="F174" s="23">
        <v>30000</v>
      </c>
      <c r="G174" s="9">
        <v>-4.686440629501587E-2</v>
      </c>
      <c r="H174" s="8">
        <v>5961</v>
      </c>
      <c r="I174" s="8">
        <v>2355</v>
      </c>
      <c r="J174" s="8">
        <v>6095</v>
      </c>
      <c r="K174" s="9">
        <v>0.39506794162053349</v>
      </c>
      <c r="L174" s="10">
        <v>2.5881104033970277</v>
      </c>
      <c r="M174" s="11">
        <v>13.365205944798301</v>
      </c>
      <c r="N174" s="11"/>
      <c r="O174" s="12">
        <f t="shared" si="119"/>
        <v>34634.985000000008</v>
      </c>
      <c r="P174" s="13">
        <f t="shared" si="108"/>
        <v>0.10039456636460753</v>
      </c>
      <c r="Q174" s="13" t="str" cm="1">
        <f t="array" aca="1" ref="Q174" ca="1">IFERROR(O174/_xlfn.XLOOKUP(1,(INDIRECT("TABCA[CODE_MAG]")=A174)*(INDIRECT("TABCA[MAGASIN]")=B174)*(INDIRECT("TABCA[ANNEE]")=Q165)*(INDIRECT("TABCA[MOIS]")=C166),INDIRECT("TABCA["&amp;C168&amp;"]"))-1,"")</f>
        <v/>
      </c>
      <c r="R174" s="13" t="str" cm="1">
        <f t="array" aca="1" ref="R174" ca="1">IFERROR(O174/_xlfn.XLOOKUP(1,(INDIRECT("TABCA[CODE_MAG]")=A174)*(INDIRECT("TABCA[MAGASIN]")=B174)*(INDIRECT("TABCA[ANNEE]")=R165)*(INDIRECT("TABCA[MOIS]")=C166),INDIRECT("TABCA["&amp;C168&amp;"]"))-1,"")</f>
        <v/>
      </c>
      <c r="S174" s="14">
        <v>0.1</v>
      </c>
      <c r="T174" s="15">
        <f t="shared" si="109"/>
        <v>2.5881104033970277</v>
      </c>
      <c r="U174" s="22">
        <f t="shared" si="110"/>
        <v>0</v>
      </c>
      <c r="V174" s="14">
        <f t="shared" si="111"/>
        <v>0.39506794162053349</v>
      </c>
      <c r="W174" s="22">
        <f t="shared" si="112"/>
        <v>0</v>
      </c>
      <c r="X174" s="16">
        <f t="shared" si="105"/>
        <v>13.365205944798301</v>
      </c>
      <c r="Y174" s="21">
        <f t="shared" si="113"/>
        <v>0</v>
      </c>
      <c r="Z174" s="17">
        <f t="shared" si="106"/>
        <v>6557.1</v>
      </c>
      <c r="AA174" s="18">
        <f t="shared" si="107"/>
        <v>2.5881104033970277</v>
      </c>
      <c r="AB174" s="9">
        <f t="shared" si="114"/>
        <v>0.39506794162053349</v>
      </c>
      <c r="AC174" s="11">
        <f t="shared" si="115"/>
        <v>13.370000000000001</v>
      </c>
      <c r="AD174" s="8">
        <f t="shared" si="116"/>
        <v>6557.1</v>
      </c>
      <c r="AE174" s="8">
        <f t="shared" si="117"/>
        <v>2590.5000000000005</v>
      </c>
      <c r="AF174" s="8">
        <f t="shared" si="118"/>
        <v>6704.5000000000018</v>
      </c>
      <c r="AG174" s="19">
        <v>5.165931091058245</v>
      </c>
    </row>
    <row r="175" spans="1:33" ht="16" x14ac:dyDescent="0.2">
      <c r="A175" s="1">
        <v>5</v>
      </c>
      <c r="B175" s="1" t="s">
        <v>33</v>
      </c>
      <c r="C175" s="7">
        <v>35484.92</v>
      </c>
      <c r="D175" s="7">
        <v>37000</v>
      </c>
      <c r="E175" s="9">
        <v>0.95905189189189188</v>
      </c>
      <c r="F175" s="23">
        <v>37500</v>
      </c>
      <c r="G175" s="9">
        <v>5.6786939353393073E-2</v>
      </c>
      <c r="H175" s="8">
        <v>5839</v>
      </c>
      <c r="I175" s="8">
        <v>2185</v>
      </c>
      <c r="J175" s="8">
        <v>6077</v>
      </c>
      <c r="K175" s="9">
        <v>0.37420791231375233</v>
      </c>
      <c r="L175" s="10">
        <v>2.7812356979405033</v>
      </c>
      <c r="M175" s="11">
        <v>16.240237986270021</v>
      </c>
      <c r="N175" s="11"/>
      <c r="O175" s="12">
        <f t="shared" si="119"/>
        <v>39032.839999999997</v>
      </c>
      <c r="P175" s="13">
        <f t="shared" si="108"/>
        <v>9.9983880476551601E-2</v>
      </c>
      <c r="Q175" s="13" t="str" cm="1">
        <f t="array" aca="1" ref="Q175" ca="1">IFERROR(O175/_xlfn.XLOOKUP(1,(INDIRECT("TABCA[CODE_MAG]")=A175)*(INDIRECT("TABCA[MAGASIN]")=B175)*(INDIRECT("TABCA[ANNEE]")=Q165)*(INDIRECT("TABCA[MOIS]")=C166),INDIRECT("TABCA["&amp;C168&amp;"]"))-1,"")</f>
        <v/>
      </c>
      <c r="R175" s="13" t="str" cm="1">
        <f t="array" aca="1" ref="R175" ca="1">IFERROR(O175/_xlfn.XLOOKUP(1,(INDIRECT("TABCA[CODE_MAG]")=A175)*(INDIRECT("TABCA[MAGASIN]")=B175)*(INDIRECT("TABCA[ANNEE]")=R165)*(INDIRECT("TABCA[MOIS]")=C166),INDIRECT("TABCA["&amp;C168&amp;"]"))-1,"")</f>
        <v/>
      </c>
      <c r="S175" s="14">
        <v>0.1</v>
      </c>
      <c r="T175" s="15">
        <f t="shared" si="109"/>
        <v>2.7812356979405033</v>
      </c>
      <c r="U175" s="22">
        <f t="shared" si="110"/>
        <v>0</v>
      </c>
      <c r="V175" s="14">
        <f t="shared" si="111"/>
        <v>0.37420791231375233</v>
      </c>
      <c r="W175" s="22">
        <f t="shared" si="112"/>
        <v>0</v>
      </c>
      <c r="X175" s="16">
        <f t="shared" si="105"/>
        <v>16.240237986270021</v>
      </c>
      <c r="Y175" s="21">
        <f t="shared" si="113"/>
        <v>0</v>
      </c>
      <c r="Z175" s="17">
        <f t="shared" si="106"/>
        <v>6422.9000000000005</v>
      </c>
      <c r="AA175" s="18">
        <f t="shared" si="107"/>
        <v>2.7812356979405033</v>
      </c>
      <c r="AB175" s="9">
        <f t="shared" si="114"/>
        <v>0.37420791231375233</v>
      </c>
      <c r="AC175" s="11">
        <f t="shared" si="115"/>
        <v>16.239999999999998</v>
      </c>
      <c r="AD175" s="8">
        <f t="shared" si="116"/>
        <v>6422.9000000000005</v>
      </c>
      <c r="AE175" s="8">
        <f t="shared" si="117"/>
        <v>2403.5</v>
      </c>
      <c r="AF175" s="8">
        <f t="shared" si="118"/>
        <v>6684.7</v>
      </c>
      <c r="AG175" s="19">
        <v>5.8391311502386039</v>
      </c>
    </row>
    <row r="176" spans="1:33" ht="16" x14ac:dyDescent="0.2">
      <c r="A176" s="1">
        <v>6</v>
      </c>
      <c r="B176" s="1" t="s">
        <v>34</v>
      </c>
      <c r="C176" s="7">
        <v>63841.21</v>
      </c>
      <c r="D176" s="7">
        <v>55000</v>
      </c>
      <c r="E176" s="9">
        <v>1.1607492727272728</v>
      </c>
      <c r="F176" s="23">
        <v>63000</v>
      </c>
      <c r="G176" s="9">
        <v>-1.3176598626498448E-2</v>
      </c>
      <c r="H176" s="8">
        <v>11718</v>
      </c>
      <c r="I176" s="8">
        <v>4495</v>
      </c>
      <c r="J176" s="8">
        <v>12393</v>
      </c>
      <c r="K176" s="9">
        <v>0.3835978835978836</v>
      </c>
      <c r="L176" s="10">
        <v>2.7570634037819799</v>
      </c>
      <c r="M176" s="11">
        <v>14.202716351501667</v>
      </c>
      <c r="N176" s="11"/>
      <c r="O176" s="12">
        <f t="shared" si="119"/>
        <v>70211.900000000009</v>
      </c>
      <c r="P176" s="13">
        <f t="shared" si="108"/>
        <v>9.9789618649145373E-2</v>
      </c>
      <c r="Q176" s="13" t="str" cm="1">
        <f t="array" aca="1" ref="Q176" ca="1">IFERROR(O176/_xlfn.XLOOKUP(1,(INDIRECT("TABCA[CODE_MAG]")=A176)*(INDIRECT("TABCA[MAGASIN]")=B176)*(INDIRECT("TABCA[ANNEE]")=Q165)*(INDIRECT("TABCA[MOIS]")=C166),INDIRECT("TABCA["&amp;C168&amp;"]"))-1,"")</f>
        <v/>
      </c>
      <c r="R176" s="13" t="str" cm="1">
        <f t="array" aca="1" ref="R176" ca="1">IFERROR(O176/_xlfn.XLOOKUP(1,(INDIRECT("TABCA[CODE_MAG]")=A176)*(INDIRECT("TABCA[MAGASIN]")=B176)*(INDIRECT("TABCA[ANNEE]")=R165)*(INDIRECT("TABCA[MOIS]")=C166),INDIRECT("TABCA["&amp;C168&amp;"]"))-1,"")</f>
        <v/>
      </c>
      <c r="S176" s="14">
        <v>0.1</v>
      </c>
      <c r="T176" s="15">
        <f t="shared" si="109"/>
        <v>2.7570634037819799</v>
      </c>
      <c r="U176" s="22">
        <f t="shared" si="110"/>
        <v>0</v>
      </c>
      <c r="V176" s="14">
        <f t="shared" si="111"/>
        <v>0.3835978835978836</v>
      </c>
      <c r="W176" s="22">
        <f t="shared" si="112"/>
        <v>0</v>
      </c>
      <c r="X176" s="16">
        <f t="shared" si="105"/>
        <v>14.202716351501667</v>
      </c>
      <c r="Y176" s="21">
        <f t="shared" si="113"/>
        <v>0</v>
      </c>
      <c r="Z176" s="17">
        <f t="shared" si="106"/>
        <v>12889.800000000001</v>
      </c>
      <c r="AA176" s="18">
        <f t="shared" si="107"/>
        <v>2.7570634037819799</v>
      </c>
      <c r="AB176" s="9">
        <f t="shared" si="114"/>
        <v>0.3835978835978836</v>
      </c>
      <c r="AC176" s="11">
        <f t="shared" si="115"/>
        <v>14.2</v>
      </c>
      <c r="AD176" s="8">
        <f t="shared" si="116"/>
        <v>12889.800000000001</v>
      </c>
      <c r="AE176" s="8">
        <f t="shared" si="117"/>
        <v>4944.5000000000009</v>
      </c>
      <c r="AF176" s="8">
        <f t="shared" si="118"/>
        <v>13632.300000000003</v>
      </c>
      <c r="AG176" s="19">
        <v>5.1504074880981197</v>
      </c>
    </row>
    <row r="177" spans="1:33" ht="16" x14ac:dyDescent="0.2">
      <c r="A177" s="1">
        <v>1</v>
      </c>
      <c r="B177" s="1" t="s">
        <v>35</v>
      </c>
      <c r="C177" s="7">
        <v>75566.929999999993</v>
      </c>
      <c r="D177" s="7">
        <v>68000</v>
      </c>
      <c r="E177" s="9">
        <v>1.1112783823529411</v>
      </c>
      <c r="F177" s="23">
        <v>69500</v>
      </c>
      <c r="G177" s="9">
        <v>-8.0285516428945769E-2</v>
      </c>
      <c r="H177" s="8">
        <v>10529</v>
      </c>
      <c r="I177" s="8">
        <v>5387</v>
      </c>
      <c r="J177" s="8">
        <v>13898</v>
      </c>
      <c r="K177" s="9">
        <v>0.51163453319403551</v>
      </c>
      <c r="L177" s="10">
        <v>2.5799146092444776</v>
      </c>
      <c r="M177" s="11">
        <v>14.027646185260812</v>
      </c>
      <c r="N177" s="11"/>
      <c r="O177" s="12">
        <f t="shared" si="119"/>
        <v>83137.571000000011</v>
      </c>
      <c r="P177" s="13">
        <f t="shared" si="108"/>
        <v>0.10018457809520664</v>
      </c>
      <c r="Q177" s="13" t="str" cm="1">
        <f t="array" aca="1" ref="Q177" ca="1">IFERROR(O177/_xlfn.XLOOKUP(1,(INDIRECT("TABCA[CODE_MAG]")=A177)*(INDIRECT("TABCA[MAGASIN]")=B177)*(INDIRECT("TABCA[ANNEE]")=Q165)*(INDIRECT("TABCA[MOIS]")=C166),INDIRECT("TABCA["&amp;C168&amp;"]"))-1,"")</f>
        <v/>
      </c>
      <c r="R177" s="13" t="str" cm="1">
        <f t="array" aca="1" ref="R177" ca="1">IFERROR(O177/_xlfn.XLOOKUP(1,(INDIRECT("TABCA[CODE_MAG]")=A177)*(INDIRECT("TABCA[MAGASIN]")=B177)*(INDIRECT("TABCA[ANNEE]")=R165)*(INDIRECT("TABCA[MOIS]")=C166),INDIRECT("TABCA["&amp;C168&amp;"]"))-1,"")</f>
        <v/>
      </c>
      <c r="S177" s="14">
        <v>0.1</v>
      </c>
      <c r="T177" s="15">
        <f t="shared" si="109"/>
        <v>2.5799146092444776</v>
      </c>
      <c r="U177" s="22">
        <f t="shared" si="110"/>
        <v>0</v>
      </c>
      <c r="V177" s="14">
        <f t="shared" si="111"/>
        <v>0.51163453319403551</v>
      </c>
      <c r="W177" s="22">
        <f t="shared" si="112"/>
        <v>0</v>
      </c>
      <c r="X177" s="16">
        <f t="shared" si="105"/>
        <v>14.027646185260812</v>
      </c>
      <c r="Y177" s="21">
        <f t="shared" si="113"/>
        <v>0</v>
      </c>
      <c r="Z177" s="17">
        <f t="shared" si="106"/>
        <v>11581.900000000001</v>
      </c>
      <c r="AA177" s="18">
        <f t="shared" si="107"/>
        <v>2.5799146092444776</v>
      </c>
      <c r="AB177" s="9">
        <f t="shared" si="114"/>
        <v>0.51163453319403551</v>
      </c>
      <c r="AC177" s="11">
        <f t="shared" si="115"/>
        <v>14.03</v>
      </c>
      <c r="AD177" s="8">
        <f t="shared" si="116"/>
        <v>11581.900000000001</v>
      </c>
      <c r="AE177" s="8">
        <f t="shared" si="117"/>
        <v>5925.7000000000007</v>
      </c>
      <c r="AF177" s="8">
        <f t="shared" si="118"/>
        <v>15287.800000000003</v>
      </c>
      <c r="AG177" s="19">
        <v>5.4381644840984311</v>
      </c>
    </row>
    <row r="178" spans="1:33" ht="16" x14ac:dyDescent="0.2">
      <c r="A178" s="1">
        <v>30</v>
      </c>
      <c r="B178" s="1" t="s">
        <v>36</v>
      </c>
      <c r="C178" s="7">
        <v>107649.62</v>
      </c>
      <c r="D178" s="7">
        <v>94000</v>
      </c>
      <c r="E178" s="9">
        <v>1.1452087234042552</v>
      </c>
      <c r="F178" s="23">
        <v>112000</v>
      </c>
      <c r="G178" s="9">
        <v>4.041240461415474E-2</v>
      </c>
      <c r="H178" s="8">
        <v>16732</v>
      </c>
      <c r="I178" s="8">
        <v>7512</v>
      </c>
      <c r="J178" s="8">
        <v>20552</v>
      </c>
      <c r="K178" s="9">
        <v>0.44896007650011954</v>
      </c>
      <c r="L178" s="10">
        <v>2.7358892438764641</v>
      </c>
      <c r="M178" s="11">
        <v>14.330354100106495</v>
      </c>
      <c r="N178" s="11"/>
      <c r="O178" s="12">
        <f t="shared" si="119"/>
        <v>118411.65600000003</v>
      </c>
      <c r="P178" s="13">
        <f t="shared" si="108"/>
        <v>9.997281922592971E-2</v>
      </c>
      <c r="Q178" s="13" t="str" cm="1">
        <f t="array" aca="1" ref="Q178" ca="1">IFERROR(O178/_xlfn.XLOOKUP(1,(INDIRECT("TABCA[CODE_MAG]")=A178)*(INDIRECT("TABCA[MAGASIN]")=B178)*(INDIRECT("TABCA[ANNEE]")=Q165)*(INDIRECT("TABCA[MOIS]")=C166),INDIRECT("TABCA["&amp;C168&amp;"]"))-1,"")</f>
        <v/>
      </c>
      <c r="R178" s="13" t="str" cm="1">
        <f t="array" aca="1" ref="R178" ca="1">IFERROR(O178/_xlfn.XLOOKUP(1,(INDIRECT("TABCA[CODE_MAG]")=A178)*(INDIRECT("TABCA[MAGASIN]")=B178)*(INDIRECT("TABCA[ANNEE]")=R165)*(INDIRECT("TABCA[MOIS]")=C166),INDIRECT("TABCA["&amp;C168&amp;"]"))-1,"")</f>
        <v/>
      </c>
      <c r="S178" s="14">
        <v>0.1</v>
      </c>
      <c r="T178" s="15">
        <f t="shared" si="109"/>
        <v>2.7358892438764641</v>
      </c>
      <c r="U178" s="22">
        <f t="shared" si="110"/>
        <v>0</v>
      </c>
      <c r="V178" s="14">
        <f t="shared" si="111"/>
        <v>0.44896007650011954</v>
      </c>
      <c r="W178" s="22">
        <f t="shared" si="112"/>
        <v>0</v>
      </c>
      <c r="X178" s="16">
        <f t="shared" si="105"/>
        <v>14.330354100106495</v>
      </c>
      <c r="Y178" s="21">
        <f t="shared" si="113"/>
        <v>0</v>
      </c>
      <c r="Z178" s="17">
        <f t="shared" si="106"/>
        <v>18405.2</v>
      </c>
      <c r="AA178" s="18">
        <f t="shared" si="107"/>
        <v>2.7358892438764641</v>
      </c>
      <c r="AB178" s="9">
        <f t="shared" si="114"/>
        <v>0.44896007650011954</v>
      </c>
      <c r="AC178" s="11">
        <f t="shared" si="115"/>
        <v>14.330000000000002</v>
      </c>
      <c r="AD178" s="8">
        <f t="shared" si="116"/>
        <v>18405.2</v>
      </c>
      <c r="AE178" s="8">
        <f t="shared" si="117"/>
        <v>8263.2000000000007</v>
      </c>
      <c r="AF178" s="8">
        <f t="shared" si="118"/>
        <v>22607.200000000001</v>
      </c>
      <c r="AG178" s="19">
        <v>5.2377851304009351</v>
      </c>
    </row>
    <row r="179" spans="1:33" ht="16" x14ac:dyDescent="0.2">
      <c r="A179" s="1">
        <v>2</v>
      </c>
      <c r="B179" s="1" t="s">
        <v>37</v>
      </c>
      <c r="C179" s="7">
        <v>53806.28</v>
      </c>
      <c r="D179" s="7">
        <v>50000</v>
      </c>
      <c r="E179" s="9">
        <v>1.0761255999999999</v>
      </c>
      <c r="F179" s="23">
        <v>59000</v>
      </c>
      <c r="G179" s="9">
        <v>9.6526279088611888E-2</v>
      </c>
      <c r="H179" s="8">
        <v>9902</v>
      </c>
      <c r="I179" s="8">
        <v>4227</v>
      </c>
      <c r="J179" s="8">
        <v>10315</v>
      </c>
      <c r="K179" s="9">
        <v>0.42688345788729548</v>
      </c>
      <c r="L179" s="10">
        <v>2.4402649633309674</v>
      </c>
      <c r="M179" s="11">
        <v>12.729188549798911</v>
      </c>
      <c r="N179" s="11"/>
      <c r="O179" s="12">
        <f t="shared" si="119"/>
        <v>59190.681000000011</v>
      </c>
      <c r="P179" s="13">
        <f t="shared" si="108"/>
        <v>0.1000701219262885</v>
      </c>
      <c r="Q179" s="13" t="str" cm="1">
        <f t="array" aca="1" ref="Q179" ca="1">IFERROR(O179/_xlfn.XLOOKUP(1,(INDIRECT("TABCA[CODE_MAG]")=A179)*(INDIRECT("TABCA[MAGASIN]")=B179)*(INDIRECT("TABCA[ANNEE]")=Q165)*(INDIRECT("TABCA[MOIS]")=C166),INDIRECT("TABCA["&amp;C168&amp;"]"))-1,"")</f>
        <v/>
      </c>
      <c r="R179" s="13" t="str" cm="1">
        <f t="array" aca="1" ref="R179" ca="1">IFERROR(O179/_xlfn.XLOOKUP(1,(INDIRECT("TABCA[CODE_MAG]")=A179)*(INDIRECT("TABCA[MAGASIN]")=B179)*(INDIRECT("TABCA[ANNEE]")=R165)*(INDIRECT("TABCA[MOIS]")=C166),INDIRECT("TABCA["&amp;C168&amp;"]"))-1,"")</f>
        <v/>
      </c>
      <c r="S179" s="14">
        <v>0.1</v>
      </c>
      <c r="T179" s="15">
        <f t="shared" si="109"/>
        <v>2.4402649633309674</v>
      </c>
      <c r="U179" s="22">
        <f t="shared" si="110"/>
        <v>0</v>
      </c>
      <c r="V179" s="14">
        <f t="shared" si="111"/>
        <v>0.42688345788729548</v>
      </c>
      <c r="W179" s="22">
        <f t="shared" si="112"/>
        <v>0</v>
      </c>
      <c r="X179" s="16">
        <f t="shared" si="105"/>
        <v>12.729188549798911</v>
      </c>
      <c r="Y179" s="21">
        <f t="shared" si="113"/>
        <v>0</v>
      </c>
      <c r="Z179" s="17">
        <f t="shared" si="106"/>
        <v>10892.2</v>
      </c>
      <c r="AA179" s="18">
        <f t="shared" si="107"/>
        <v>2.4402649633309674</v>
      </c>
      <c r="AB179" s="9">
        <f t="shared" si="114"/>
        <v>0.42688345788729548</v>
      </c>
      <c r="AC179" s="11">
        <f t="shared" si="115"/>
        <v>12.730000000000002</v>
      </c>
      <c r="AD179" s="8">
        <f t="shared" si="116"/>
        <v>10892.2</v>
      </c>
      <c r="AE179" s="8">
        <f t="shared" si="117"/>
        <v>4649.7</v>
      </c>
      <c r="AF179" s="8">
        <f t="shared" si="118"/>
        <v>11346.499999999998</v>
      </c>
      <c r="AG179" s="19">
        <v>5.2166466311197297</v>
      </c>
    </row>
    <row r="180" spans="1:33" ht="16" x14ac:dyDescent="0.2">
      <c r="A180" s="1">
        <v>23</v>
      </c>
      <c r="B180" s="1" t="s">
        <v>38</v>
      </c>
      <c r="C180" s="7">
        <v>40607.31</v>
      </c>
      <c r="D180" s="7">
        <v>36000</v>
      </c>
      <c r="E180" s="9">
        <v>1.1279808333333332</v>
      </c>
      <c r="F180" s="23">
        <v>43100</v>
      </c>
      <c r="G180" s="9">
        <v>6.1385253049266231E-2</v>
      </c>
      <c r="H180" s="8">
        <v>7262</v>
      </c>
      <c r="I180" s="8">
        <v>2886</v>
      </c>
      <c r="J180" s="8">
        <v>7431</v>
      </c>
      <c r="K180" s="9">
        <v>0.39741118149270172</v>
      </c>
      <c r="L180" s="10">
        <v>2.5748440748440746</v>
      </c>
      <c r="M180" s="11">
        <v>14.070446985446985</v>
      </c>
      <c r="N180" s="11"/>
      <c r="O180" s="12">
        <f t="shared" si="119"/>
        <v>44666.622000000003</v>
      </c>
      <c r="P180" s="13">
        <f t="shared" si="108"/>
        <v>9.996505555280577E-2</v>
      </c>
      <c r="Q180" s="13" t="str" cm="1">
        <f t="array" aca="1" ref="Q180" ca="1">IFERROR(O180/_xlfn.XLOOKUP(1,(INDIRECT("TABCA[CODE_MAG]")=A180)*(INDIRECT("TABCA[MAGASIN]")=B180)*(INDIRECT("TABCA[ANNEE]")=Q165)*(INDIRECT("TABCA[MOIS]")=C166),INDIRECT("TABCA["&amp;C168&amp;"]"))-1,"")</f>
        <v/>
      </c>
      <c r="R180" s="13" t="str" cm="1">
        <f t="array" aca="1" ref="R180" ca="1">IFERROR(O180/_xlfn.XLOOKUP(1,(INDIRECT("TABCA[CODE_MAG]")=A180)*(INDIRECT("TABCA[MAGASIN]")=B180)*(INDIRECT("TABCA[ANNEE]")=R165)*(INDIRECT("TABCA[MOIS]")=C166),INDIRECT("TABCA["&amp;C168&amp;"]"))-1,"")</f>
        <v/>
      </c>
      <c r="S180" s="14">
        <v>0.1</v>
      </c>
      <c r="T180" s="15">
        <f t="shared" si="109"/>
        <v>2.5748440748440746</v>
      </c>
      <c r="U180" s="22">
        <f t="shared" si="110"/>
        <v>0</v>
      </c>
      <c r="V180" s="14">
        <f t="shared" si="111"/>
        <v>0.39741118149270172</v>
      </c>
      <c r="W180" s="22">
        <f t="shared" si="112"/>
        <v>0</v>
      </c>
      <c r="X180" s="16">
        <f t="shared" si="105"/>
        <v>14.070446985446985</v>
      </c>
      <c r="Y180" s="21">
        <f t="shared" si="113"/>
        <v>0</v>
      </c>
      <c r="Z180" s="17">
        <f t="shared" si="106"/>
        <v>7988.2000000000007</v>
      </c>
      <c r="AA180" s="18">
        <f t="shared" si="107"/>
        <v>2.5748440748440746</v>
      </c>
      <c r="AB180" s="9">
        <f t="shared" si="114"/>
        <v>0.39741118149270172</v>
      </c>
      <c r="AC180" s="11">
        <f t="shared" si="115"/>
        <v>14.070000000000002</v>
      </c>
      <c r="AD180" s="8">
        <f t="shared" si="116"/>
        <v>7988.2000000000007</v>
      </c>
      <c r="AE180" s="8">
        <f t="shared" si="117"/>
        <v>3174.6</v>
      </c>
      <c r="AF180" s="8">
        <f t="shared" si="118"/>
        <v>8174.0999999999995</v>
      </c>
      <c r="AG180" s="19">
        <v>5.4644085587404128</v>
      </c>
    </row>
    <row r="181" spans="1:33" ht="16" x14ac:dyDescent="0.2">
      <c r="A181" s="1">
        <v>13</v>
      </c>
      <c r="B181" s="1" t="s">
        <v>39</v>
      </c>
      <c r="C181" s="7">
        <v>26107.91</v>
      </c>
      <c r="D181" s="7">
        <v>28500</v>
      </c>
      <c r="E181" s="9">
        <v>0.91606701754385966</v>
      </c>
      <c r="F181" s="23">
        <v>25500</v>
      </c>
      <c r="G181" s="9">
        <v>-2.3284514156820646E-2</v>
      </c>
      <c r="H181" s="8">
        <v>3634</v>
      </c>
      <c r="I181" s="8">
        <v>1694</v>
      </c>
      <c r="J181" s="8">
        <v>4661</v>
      </c>
      <c r="K181" s="9">
        <v>0.46615299944964228</v>
      </c>
      <c r="L181" s="10">
        <v>2.7514757969303423</v>
      </c>
      <c r="M181" s="11">
        <v>15.411989374262101</v>
      </c>
      <c r="N181" s="11"/>
      <c r="O181" s="12">
        <f t="shared" si="119"/>
        <v>28714.99400000001</v>
      </c>
      <c r="P181" s="13">
        <f t="shared" si="108"/>
        <v>9.9858012380156458E-2</v>
      </c>
      <c r="Q181" s="13" t="str" cm="1">
        <f t="array" aca="1" ref="Q181" ca="1">IFERROR(O181/_xlfn.XLOOKUP(1,(INDIRECT("TABCA[CODE_MAG]")=A181)*(INDIRECT("TABCA[MAGASIN]")=B181)*(INDIRECT("TABCA[ANNEE]")=Q165)*(INDIRECT("TABCA[MOIS]")=C166),INDIRECT("TABCA["&amp;C168&amp;"]"))-1,"")</f>
        <v/>
      </c>
      <c r="R181" s="13" t="str" cm="1">
        <f t="array" aca="1" ref="R181" ca="1">IFERROR(O181/_xlfn.XLOOKUP(1,(INDIRECT("TABCA[CODE_MAG]")=A181)*(INDIRECT("TABCA[MAGASIN]")=B181)*(INDIRECT("TABCA[ANNEE]")=R165)*(INDIRECT("TABCA[MOIS]")=C166),INDIRECT("TABCA["&amp;C168&amp;"]"))-1,"")</f>
        <v/>
      </c>
      <c r="S181" s="14">
        <v>0.1</v>
      </c>
      <c r="T181" s="15">
        <f t="shared" si="109"/>
        <v>2.7514757969303423</v>
      </c>
      <c r="U181" s="22">
        <f t="shared" si="110"/>
        <v>0</v>
      </c>
      <c r="V181" s="14">
        <f t="shared" si="111"/>
        <v>0.46615299944964228</v>
      </c>
      <c r="W181" s="22">
        <f t="shared" si="112"/>
        <v>0</v>
      </c>
      <c r="X181" s="16">
        <f t="shared" si="105"/>
        <v>15.411989374262101</v>
      </c>
      <c r="Y181" s="21">
        <f t="shared" si="113"/>
        <v>0</v>
      </c>
      <c r="Z181" s="17">
        <f t="shared" si="106"/>
        <v>3997.4000000000005</v>
      </c>
      <c r="AA181" s="18">
        <f t="shared" si="107"/>
        <v>2.7514757969303423</v>
      </c>
      <c r="AB181" s="9">
        <f t="shared" si="114"/>
        <v>0.46615299944964228</v>
      </c>
      <c r="AC181" s="11">
        <f t="shared" si="115"/>
        <v>15.410000000000002</v>
      </c>
      <c r="AD181" s="8">
        <f t="shared" si="116"/>
        <v>3997.4000000000005</v>
      </c>
      <c r="AE181" s="8">
        <f t="shared" si="117"/>
        <v>1863.4000000000003</v>
      </c>
      <c r="AF181" s="8">
        <f t="shared" si="118"/>
        <v>5127.1000000000004</v>
      </c>
      <c r="AG181" s="19">
        <v>5.6006307659300587</v>
      </c>
    </row>
    <row r="182" spans="1:33" ht="16" x14ac:dyDescent="0.2">
      <c r="A182" s="1">
        <v>15</v>
      </c>
      <c r="B182" s="1" t="s">
        <v>40</v>
      </c>
      <c r="C182" s="7">
        <v>46415.81</v>
      </c>
      <c r="D182" s="7">
        <v>39200</v>
      </c>
      <c r="E182" s="9">
        <v>1.1840767857142858</v>
      </c>
      <c r="F182" s="23">
        <v>49500</v>
      </c>
      <c r="G182" s="9">
        <v>6.644697140909539E-2</v>
      </c>
      <c r="H182" s="8">
        <v>9094</v>
      </c>
      <c r="I182" s="8">
        <v>3583</v>
      </c>
      <c r="J182" s="8">
        <v>8796</v>
      </c>
      <c r="K182" s="9">
        <v>0.3939960413459424</v>
      </c>
      <c r="L182" s="10">
        <v>2.4549260396315935</v>
      </c>
      <c r="M182" s="11">
        <v>12.954454367848172</v>
      </c>
      <c r="N182" s="11"/>
      <c r="O182" s="12">
        <f>IFERROR(AE182*AC182,"")</f>
        <v>51039.835000000006</v>
      </c>
      <c r="P182" s="13">
        <f t="shared" si="108"/>
        <v>9.96217668074737E-2</v>
      </c>
      <c r="Q182" s="13" t="str" cm="1">
        <f t="array" aca="1" ref="Q182" ca="1">IFERROR(O182/_xlfn.XLOOKUP(1,(INDIRECT("TABCA[CODE_MAG]")=A182)*(INDIRECT("TABCA[MAGASIN]")=B182)*(INDIRECT("TABCA[ANNEE]")=Q165)*(INDIRECT("TABCA[MOIS]")=C166),INDIRECT("TABCA["&amp;C168&amp;"]"))-1,"")</f>
        <v/>
      </c>
      <c r="R182" s="13" t="str" cm="1">
        <f t="array" aca="1" ref="R182" ca="1">IFERROR(O182/_xlfn.XLOOKUP(1,(INDIRECT("TABCA[CODE_MAG]")=A182)*(INDIRECT("TABCA[MAGASIN]")=B182)*(INDIRECT("TABCA[ANNEE]")=R165)*(INDIRECT("TABCA[MOIS]")=C166),INDIRECT("TABCA["&amp;C168&amp;"]"))-1,"")</f>
        <v/>
      </c>
      <c r="S182" s="14">
        <v>0.1</v>
      </c>
      <c r="T182" s="15">
        <f t="shared" si="109"/>
        <v>2.4549260396315935</v>
      </c>
      <c r="U182" s="22">
        <f t="shared" si="110"/>
        <v>0</v>
      </c>
      <c r="V182" s="14">
        <f t="shared" si="111"/>
        <v>0.3939960413459424</v>
      </c>
      <c r="W182" s="22">
        <f t="shared" si="112"/>
        <v>0</v>
      </c>
      <c r="X182" s="16">
        <f t="shared" si="105"/>
        <v>12.954454367848172</v>
      </c>
      <c r="Y182" s="21">
        <f t="shared" si="113"/>
        <v>0</v>
      </c>
      <c r="Z182" s="17">
        <f t="shared" si="106"/>
        <v>10003.400000000001</v>
      </c>
      <c r="AA182" s="18">
        <f t="shared" si="107"/>
        <v>2.4549260396315935</v>
      </c>
      <c r="AB182" s="9">
        <f t="shared" si="114"/>
        <v>0.3939960413459424</v>
      </c>
      <c r="AC182" s="11">
        <f t="shared" si="115"/>
        <v>12.95</v>
      </c>
      <c r="AD182" s="8">
        <f t="shared" si="116"/>
        <v>10003.400000000001</v>
      </c>
      <c r="AE182" s="8">
        <f t="shared" si="117"/>
        <v>3941.3000000000006</v>
      </c>
      <c r="AF182" s="8">
        <f t="shared" si="118"/>
        <v>9675.6</v>
      </c>
      <c r="AG182" s="19">
        <v>5.2751080036380174</v>
      </c>
    </row>
    <row r="183" spans="1:33" ht="16" x14ac:dyDescent="0.2">
      <c r="A183" s="1">
        <v>17</v>
      </c>
      <c r="B183" s="1" t="s">
        <v>41</v>
      </c>
      <c r="C183" s="7">
        <v>43874.74</v>
      </c>
      <c r="D183" s="7">
        <v>0</v>
      </c>
      <c r="E183" s="9" t="s">
        <v>26</v>
      </c>
      <c r="F183" s="23">
        <v>0</v>
      </c>
      <c r="G183" s="9">
        <v>-1</v>
      </c>
      <c r="H183" s="8">
        <v>8878</v>
      </c>
      <c r="I183" s="8">
        <v>3335</v>
      </c>
      <c r="J183" s="8">
        <v>7903</v>
      </c>
      <c r="K183" s="9">
        <v>0.37564766839378239</v>
      </c>
      <c r="L183" s="10">
        <v>2.3697151424287854</v>
      </c>
      <c r="M183" s="11">
        <v>13.155844077961019</v>
      </c>
      <c r="N183" s="11"/>
      <c r="O183" s="12">
        <f>IFERROR(AE183*AC183,"")</f>
        <v>48277.46</v>
      </c>
      <c r="P183" s="13">
        <f t="shared" si="108"/>
        <v>0.10034748923868264</v>
      </c>
      <c r="Q183" s="13" t="str" cm="1">
        <f t="array" aca="1" ref="Q183" ca="1">IFERROR(O183/_xlfn.XLOOKUP(1,(INDIRECT("TABCA[CODE_MAG]")=A183)*(INDIRECT("TABCA[MAGASIN]")=B183)*(INDIRECT("TABCA[ANNEE]")=Q165)*(INDIRECT("TABCA[MOIS]")=C166),INDIRECT("TABCA["&amp;C168&amp;"]"))-1,"")</f>
        <v/>
      </c>
      <c r="R183" s="13" t="str" cm="1">
        <f t="array" aca="1" ref="R183" ca="1">IFERROR(O183/_xlfn.XLOOKUP(1,(INDIRECT("TABCA[CODE_MAG]")=A183)*(INDIRECT("TABCA[MAGASIN]")=B183)*(INDIRECT("TABCA[ANNEE]")=R165)*(INDIRECT("TABCA[MOIS]")=C166),INDIRECT("TABCA["&amp;C168&amp;"]"))-1,"")</f>
        <v/>
      </c>
      <c r="S183" s="14">
        <v>0.1</v>
      </c>
      <c r="T183" s="15">
        <f t="shared" si="109"/>
        <v>2.3697151424287854</v>
      </c>
      <c r="U183" s="22">
        <f t="shared" si="110"/>
        <v>0</v>
      </c>
      <c r="V183" s="14">
        <f t="shared" si="111"/>
        <v>0.37564766839378239</v>
      </c>
      <c r="W183" s="22">
        <f t="shared" si="112"/>
        <v>0</v>
      </c>
      <c r="X183" s="16">
        <f t="shared" si="105"/>
        <v>13.155844077961019</v>
      </c>
      <c r="Y183" s="21">
        <f t="shared" si="113"/>
        <v>0</v>
      </c>
      <c r="Z183" s="17">
        <f t="shared" si="106"/>
        <v>9765.8000000000011</v>
      </c>
      <c r="AA183" s="18">
        <f t="shared" si="107"/>
        <v>2.3697151424287854</v>
      </c>
      <c r="AB183" s="9">
        <f t="shared" si="114"/>
        <v>0.37564766839378239</v>
      </c>
      <c r="AC183" s="11">
        <f t="shared" si="115"/>
        <v>13.159999999999998</v>
      </c>
      <c r="AD183" s="8">
        <f t="shared" si="116"/>
        <v>9765.8000000000011</v>
      </c>
      <c r="AE183" s="8">
        <f t="shared" si="117"/>
        <v>3668.5000000000005</v>
      </c>
      <c r="AF183" s="8">
        <f t="shared" si="118"/>
        <v>8693.3000000000011</v>
      </c>
      <c r="AG183" s="19">
        <v>5.5534100974313549</v>
      </c>
    </row>
    <row r="187" spans="1:33" x14ac:dyDescent="0.2">
      <c r="C187" s="1" t="s">
        <v>20</v>
      </c>
      <c r="D187" s="1" t="s">
        <v>20</v>
      </c>
      <c r="F187" s="20" t="s">
        <v>21</v>
      </c>
      <c r="G187" s="20"/>
      <c r="H187" s="1" t="s">
        <v>20</v>
      </c>
      <c r="I187" s="1" t="s">
        <v>20</v>
      </c>
      <c r="J187" s="1" t="s">
        <v>20</v>
      </c>
      <c r="K187" s="1" t="s">
        <v>20</v>
      </c>
      <c r="L187" s="1" t="s">
        <v>20</v>
      </c>
      <c r="M187" s="1" t="s">
        <v>20</v>
      </c>
    </row>
    <row r="188" spans="1:33" x14ac:dyDescent="0.2">
      <c r="C188" s="2">
        <v>2022</v>
      </c>
      <c r="Q188" s="1">
        <f>C188-3</f>
        <v>2019</v>
      </c>
      <c r="R188" s="1">
        <f>Q188-1</f>
        <v>2018</v>
      </c>
    </row>
    <row r="189" spans="1:33" x14ac:dyDescent="0.2">
      <c r="C189" s="2">
        <v>11</v>
      </c>
      <c r="Q189" s="1">
        <f>C189</f>
        <v>11</v>
      </c>
      <c r="R189" s="1">
        <f>Q189</f>
        <v>11</v>
      </c>
    </row>
    <row r="190" spans="1:33" x14ac:dyDescent="0.2">
      <c r="C190" s="4">
        <v>44866</v>
      </c>
      <c r="D190" s="4">
        <v>44866</v>
      </c>
      <c r="E190" s="4"/>
      <c r="F190" s="5">
        <v>45231</v>
      </c>
      <c r="G190" s="5"/>
      <c r="H190" s="4">
        <v>44866</v>
      </c>
      <c r="I190" s="4">
        <v>44866</v>
      </c>
      <c r="J190" s="4">
        <v>44866</v>
      </c>
      <c r="K190" s="4">
        <v>44866</v>
      </c>
      <c r="L190" s="4">
        <v>44866</v>
      </c>
      <c r="M190" s="4">
        <v>44866</v>
      </c>
      <c r="O190" s="5">
        <f>EDATE(C190,12)</f>
        <v>45231</v>
      </c>
      <c r="AG190" s="3" t="s">
        <v>7</v>
      </c>
    </row>
    <row r="191" spans="1:33" ht="16" x14ac:dyDescent="0.2">
      <c r="A191" s="1" t="s">
        <v>0</v>
      </c>
      <c r="B191" s="1" t="s">
        <v>1</v>
      </c>
      <c r="C191" s="1" t="s">
        <v>2</v>
      </c>
      <c r="D191" s="1" t="s">
        <v>3</v>
      </c>
      <c r="E191" s="1" t="s">
        <v>22</v>
      </c>
      <c r="F191" s="20" t="s">
        <v>3</v>
      </c>
      <c r="G191" s="20" t="s">
        <v>23</v>
      </c>
      <c r="H191" s="1" t="s">
        <v>4</v>
      </c>
      <c r="I191" s="1" t="s">
        <v>5</v>
      </c>
      <c r="J191" s="1" t="s">
        <v>6</v>
      </c>
      <c r="K191" s="1" t="s">
        <v>8</v>
      </c>
      <c r="L191" s="1" t="s">
        <v>9</v>
      </c>
      <c r="M191" s="1" t="s">
        <v>10</v>
      </c>
      <c r="O191" s="6" t="s">
        <v>3</v>
      </c>
      <c r="P191" s="1" t="str">
        <f>"DELTA VS "&amp;C188</f>
        <v>DELTA VS 2022</v>
      </c>
      <c r="Q191" s="1" t="str">
        <f>"DELTA VS "&amp;Q188</f>
        <v>DELTA VS 2019</v>
      </c>
      <c r="R191" s="1" t="str">
        <f>"DELTA VS "&amp;R188</f>
        <v>DELTA VS 2018</v>
      </c>
      <c r="S191" s="1" t="str">
        <f>"DELTA TRAFIC % VS "&amp;C188</f>
        <v>DELTA TRAFIC % VS 2022</v>
      </c>
      <c r="T191" s="1" t="s">
        <v>11</v>
      </c>
      <c r="U191" s="1" t="s">
        <v>24</v>
      </c>
      <c r="V191" s="1" t="s">
        <v>12</v>
      </c>
      <c r="W191" s="1" t="s">
        <v>24</v>
      </c>
      <c r="X191" s="1" t="s">
        <v>13</v>
      </c>
      <c r="Y191" s="1" t="s">
        <v>24</v>
      </c>
      <c r="Z191" s="1" t="s">
        <v>14</v>
      </c>
      <c r="AA191" s="1" t="s">
        <v>15</v>
      </c>
      <c r="AB191" s="1" t="s">
        <v>16</v>
      </c>
      <c r="AC191" s="1" t="s">
        <v>17</v>
      </c>
      <c r="AD191" s="1" t="s">
        <v>4</v>
      </c>
      <c r="AE191" s="1" t="s">
        <v>5</v>
      </c>
      <c r="AF191" s="1" t="s">
        <v>18</v>
      </c>
      <c r="AG191" s="1" t="s">
        <v>19</v>
      </c>
    </row>
    <row r="192" spans="1:33" ht="16" x14ac:dyDescent="0.2">
      <c r="A192" s="1">
        <v>28</v>
      </c>
      <c r="B192" s="1" t="s">
        <v>27</v>
      </c>
      <c r="C192" s="7">
        <v>22996.65</v>
      </c>
      <c r="D192" s="7">
        <v>23500</v>
      </c>
      <c r="E192" s="9">
        <v>0.97858085106382986</v>
      </c>
      <c r="F192" s="23">
        <v>27000</v>
      </c>
      <c r="G192" s="9">
        <v>0.17408405137269978</v>
      </c>
      <c r="H192" s="8">
        <v>3741</v>
      </c>
      <c r="I192" s="8">
        <v>1401</v>
      </c>
      <c r="J192" s="8">
        <v>3793</v>
      </c>
      <c r="K192" s="9">
        <v>0.37449879711307138</v>
      </c>
      <c r="L192" s="10">
        <v>2.7073518915060673</v>
      </c>
      <c r="M192" s="11">
        <v>16.414453961456104</v>
      </c>
      <c r="N192" s="11"/>
      <c r="O192" s="12">
        <f>IFERROR(AE192*AC192,"")</f>
        <v>25289.450999999997</v>
      </c>
      <c r="P192" s="13">
        <f>IFERROR(O192/C192-1,"")</f>
        <v>9.9701521743384092E-2</v>
      </c>
      <c r="Q192" s="13" t="str" cm="1">
        <f t="array" aca="1" ref="Q192" ca="1">IFERROR(O192/_xlfn.XLOOKUP(1,(INDIRECT("TABCA[CODE_MAG]")=A192)*(INDIRECT("TABCA[MAGASIN]")=B192)*(INDIRECT("TABCA[ANNEE]")=Q188)*(INDIRECT("TABCA[MOIS]")=C189),INDIRECT("TABCA["&amp;C191&amp;"]"))-1,"")</f>
        <v/>
      </c>
      <c r="R192" s="13" t="str" cm="1">
        <f t="array" aca="1" ref="R192" ca="1">IFERROR(O192/_xlfn.XLOOKUP(1,(INDIRECT("TABCA[CODE_MAG]")=A192)*(INDIRECT("TABCA[MAGASIN]")=B192)*(INDIRECT("TABCA[ANNEE]")=R188)*(INDIRECT("TABCA[MOIS]")=C189),INDIRECT("TABCA["&amp;C191&amp;"]"))-1,"")</f>
        <v/>
      </c>
      <c r="S192" s="14">
        <v>0.1</v>
      </c>
      <c r="T192" s="15">
        <f>L192</f>
        <v>2.7073518915060673</v>
      </c>
      <c r="U192" s="22">
        <f>IFERROR(T192-L192,"")</f>
        <v>0</v>
      </c>
      <c r="V192" s="14">
        <f>K192</f>
        <v>0.37449879711307138</v>
      </c>
      <c r="W192" s="22">
        <f>(V192-K192)*100</f>
        <v>0</v>
      </c>
      <c r="X192" s="16">
        <f t="shared" ref="X192:X206" si="120">M192</f>
        <v>16.414453961456104</v>
      </c>
      <c r="Y192" s="21">
        <f>X192-M192</f>
        <v>0</v>
      </c>
      <c r="Z192" s="17">
        <f t="shared" ref="Z192:Z206" si="121">H192*(1+S192)</f>
        <v>4115.1000000000004</v>
      </c>
      <c r="AA192" s="18">
        <f t="shared" ref="AA192:AA206" si="122">IFERROR(T192,"")</f>
        <v>2.7073518915060673</v>
      </c>
      <c r="AB192" s="9">
        <f>IFERROR(V192,"")</f>
        <v>0.37449879711307138</v>
      </c>
      <c r="AC192" s="11">
        <f>IFERROR(AA192*AG192,"")</f>
        <v>16.409999999999997</v>
      </c>
      <c r="AD192" s="8">
        <f>IFERROR(Z192,"")</f>
        <v>4115.1000000000004</v>
      </c>
      <c r="AE192" s="8">
        <f>IFERROR(AB192*AD192,"")</f>
        <v>1541.1000000000001</v>
      </c>
      <c r="AF192" s="8">
        <f>IFERROR(T192*AE192,"")</f>
        <v>4172.3</v>
      </c>
      <c r="AG192" s="19">
        <v>6.0612733983654081</v>
      </c>
    </row>
    <row r="193" spans="1:33" ht="16" x14ac:dyDescent="0.2">
      <c r="A193" s="1">
        <v>51</v>
      </c>
      <c r="B193" s="1" t="s">
        <v>28</v>
      </c>
      <c r="C193" s="7">
        <v>13762.84</v>
      </c>
      <c r="D193" s="7">
        <v>20000</v>
      </c>
      <c r="E193" s="9">
        <v>0.68814200000000003</v>
      </c>
      <c r="F193" s="23">
        <v>20000</v>
      </c>
      <c r="G193" s="9">
        <v>0.4531884407578668</v>
      </c>
      <c r="H193" s="8">
        <v>2014</v>
      </c>
      <c r="I193" s="8">
        <v>937</v>
      </c>
      <c r="J193" s="8">
        <v>2245</v>
      </c>
      <c r="K193" s="9">
        <v>0.46524329692154914</v>
      </c>
      <c r="L193" s="10">
        <v>2.3959445037353255</v>
      </c>
      <c r="M193" s="11">
        <v>14.68819637139808</v>
      </c>
      <c r="N193" s="11"/>
      <c r="O193" s="12">
        <f>IFERROR(AE193*AC193,"")</f>
        <v>15140.983</v>
      </c>
      <c r="P193" s="13">
        <f t="shared" ref="P193:P206" si="123">IFERROR(O193/C193-1,"")</f>
        <v>0.10013507386556841</v>
      </c>
      <c r="Q193" s="13" t="str" cm="1">
        <f t="array" aca="1" ref="Q193" ca="1">IFERROR(O193/_xlfn.XLOOKUP(1,(INDIRECT("TABCA[CODE_MAG]")=A193)*(INDIRECT("TABCA[MAGASIN]")=B193)*(INDIRECT("TABCA[ANNEE]")=Q188)*(INDIRECT("TABCA[MOIS]")=C189),INDIRECT("TABCA["&amp;C191&amp;"]"))-1,"")</f>
        <v/>
      </c>
      <c r="R193" s="13" t="str" cm="1">
        <f t="array" aca="1" ref="R193" ca="1">IFERROR(O193/_xlfn.XLOOKUP(1,(INDIRECT("TABCA[CODE_MAG]")=A193)*(INDIRECT("TABCA[MAGASIN]")=B193)*(INDIRECT("TABCA[ANNEE]")=R188)*(INDIRECT("TABCA[MOIS]")=C189),INDIRECT("TABCA["&amp;C191&amp;"]"))-1,"")</f>
        <v/>
      </c>
      <c r="S193" s="14">
        <v>0.1</v>
      </c>
      <c r="T193" s="15">
        <f t="shared" ref="T193:T206" si="124">L193</f>
        <v>2.3959445037353255</v>
      </c>
      <c r="U193" s="22">
        <f t="shared" ref="U193:U206" si="125">IFERROR(T193-L193,"")</f>
        <v>0</v>
      </c>
      <c r="V193" s="14">
        <f t="shared" ref="V193:V206" si="126">K193</f>
        <v>0.46524329692154914</v>
      </c>
      <c r="W193" s="22">
        <f t="shared" ref="W193:W206" si="127">(V193-K193)*100</f>
        <v>0</v>
      </c>
      <c r="X193" s="16">
        <f t="shared" si="120"/>
        <v>14.68819637139808</v>
      </c>
      <c r="Y193" s="21">
        <f t="shared" ref="Y193:Y206" si="128">X193-M193</f>
        <v>0</v>
      </c>
      <c r="Z193" s="17">
        <f t="shared" si="121"/>
        <v>2215.4</v>
      </c>
      <c r="AA193" s="18">
        <f t="shared" si="122"/>
        <v>2.3959445037353255</v>
      </c>
      <c r="AB193" s="9">
        <f t="shared" ref="AB193:AB206" si="129">IFERROR(V193,"")</f>
        <v>0.46524329692154914</v>
      </c>
      <c r="AC193" s="11">
        <f t="shared" ref="AC193:AC206" si="130">IFERROR(AA193*AG193,"")</f>
        <v>14.69</v>
      </c>
      <c r="AD193" s="8">
        <f t="shared" ref="AD193:AD206" si="131">IFERROR(Z193,"")</f>
        <v>2215.4</v>
      </c>
      <c r="AE193" s="8">
        <f t="shared" ref="AE193:AE206" si="132">IFERROR(AB193*AD193,"")</f>
        <v>1030.7</v>
      </c>
      <c r="AF193" s="8">
        <f t="shared" ref="AF193:AF206" si="133">IFERROR(T193*AE193,"")</f>
        <v>2469.5</v>
      </c>
      <c r="AG193" s="19">
        <v>6.1311937639198213</v>
      </c>
    </row>
    <row r="194" spans="1:33" ht="16" x14ac:dyDescent="0.2">
      <c r="A194" s="1">
        <v>21</v>
      </c>
      <c r="B194" s="1" t="s">
        <v>29</v>
      </c>
      <c r="C194" s="7">
        <v>33020.21</v>
      </c>
      <c r="D194" s="7">
        <v>30000</v>
      </c>
      <c r="E194" s="9">
        <v>1.1006736666666666</v>
      </c>
      <c r="F194" s="23">
        <v>34700</v>
      </c>
      <c r="G194" s="9">
        <v>5.0871572288607503E-2</v>
      </c>
      <c r="H194" s="8">
        <v>5577</v>
      </c>
      <c r="I194" s="8">
        <v>2159</v>
      </c>
      <c r="J194" s="8">
        <v>5578</v>
      </c>
      <c r="K194" s="9">
        <v>0.38712569481800252</v>
      </c>
      <c r="L194" s="10">
        <v>2.5836035201482166</v>
      </c>
      <c r="M194" s="11">
        <v>15.294214914312182</v>
      </c>
      <c r="N194" s="11"/>
      <c r="O194" s="12">
        <f t="shared" ref="O194:O204" si="134">IFERROR(AE194*AC194,"")</f>
        <v>36312.220999999998</v>
      </c>
      <c r="P194" s="13">
        <f t="shared" si="123"/>
        <v>9.9696852321653928E-2</v>
      </c>
      <c r="Q194" s="13" t="str" cm="1">
        <f t="array" aca="1" ref="Q194" ca="1">IFERROR(O194/_xlfn.XLOOKUP(1,(INDIRECT("TABCA[CODE_MAG]")=A194)*(INDIRECT("TABCA[MAGASIN]")=B194)*(INDIRECT("TABCA[ANNEE]")=Q188)*(INDIRECT("TABCA[MOIS]")=C189),INDIRECT("TABCA["&amp;C191&amp;"]"))-1,"")</f>
        <v/>
      </c>
      <c r="R194" s="13" t="str" cm="1">
        <f t="array" aca="1" ref="R194" ca="1">IFERROR(O194/_xlfn.XLOOKUP(1,(INDIRECT("TABCA[CODE_MAG]")=A194)*(INDIRECT("TABCA[MAGASIN]")=B194)*(INDIRECT("TABCA[ANNEE]")=R188)*(INDIRECT("TABCA[MOIS]")=C189),INDIRECT("TABCA["&amp;C191&amp;"]"))-1,"")</f>
        <v/>
      </c>
      <c r="S194" s="14">
        <v>0.1</v>
      </c>
      <c r="T194" s="15">
        <f t="shared" si="124"/>
        <v>2.5836035201482166</v>
      </c>
      <c r="U194" s="22">
        <f t="shared" si="125"/>
        <v>0</v>
      </c>
      <c r="V194" s="14">
        <f t="shared" si="126"/>
        <v>0.38712569481800252</v>
      </c>
      <c r="W194" s="22">
        <f t="shared" si="127"/>
        <v>0</v>
      </c>
      <c r="X194" s="16">
        <f t="shared" si="120"/>
        <v>15.294214914312182</v>
      </c>
      <c r="Y194" s="21">
        <f t="shared" si="128"/>
        <v>0</v>
      </c>
      <c r="Z194" s="17">
        <f t="shared" si="121"/>
        <v>6134.7000000000007</v>
      </c>
      <c r="AA194" s="18">
        <f t="shared" si="122"/>
        <v>2.5836035201482166</v>
      </c>
      <c r="AB194" s="9">
        <f t="shared" si="129"/>
        <v>0.38712569481800252</v>
      </c>
      <c r="AC194" s="11">
        <f t="shared" si="130"/>
        <v>15.289999999999996</v>
      </c>
      <c r="AD194" s="8">
        <f t="shared" si="131"/>
        <v>6134.7000000000007</v>
      </c>
      <c r="AE194" s="8">
        <f t="shared" si="132"/>
        <v>2374.9000000000005</v>
      </c>
      <c r="AF194" s="8">
        <f t="shared" si="133"/>
        <v>6135.8000000000011</v>
      </c>
      <c r="AG194" s="19">
        <v>5.9180907135173886</v>
      </c>
    </row>
    <row r="195" spans="1:33" ht="16" x14ac:dyDescent="0.2">
      <c r="A195" s="1">
        <v>25</v>
      </c>
      <c r="B195" s="1" t="s">
        <v>30</v>
      </c>
      <c r="C195" s="7">
        <v>22892.69</v>
      </c>
      <c r="D195" s="7">
        <v>27000</v>
      </c>
      <c r="E195" s="9">
        <v>0.84787740740740736</v>
      </c>
      <c r="F195" s="23">
        <v>27000</v>
      </c>
      <c r="G195" s="9">
        <v>0.17941578731027241</v>
      </c>
      <c r="H195" s="8">
        <v>3094</v>
      </c>
      <c r="I195" s="8">
        <v>1453</v>
      </c>
      <c r="J195" s="8">
        <v>3950</v>
      </c>
      <c r="K195" s="9">
        <v>0.4696186166774402</v>
      </c>
      <c r="L195" s="10">
        <v>2.7185134205092911</v>
      </c>
      <c r="M195" s="11">
        <v>15.755464556090846</v>
      </c>
      <c r="N195" s="11"/>
      <c r="O195" s="12">
        <f t="shared" si="134"/>
        <v>25189.208000000002</v>
      </c>
      <c r="P195" s="13">
        <f t="shared" si="123"/>
        <v>0.10031665129785994</v>
      </c>
      <c r="Q195" s="13" t="str" cm="1">
        <f t="array" aca="1" ref="Q195" ca="1">IFERROR(O195/_xlfn.XLOOKUP(1,(INDIRECT("TABCA[CODE_MAG]")=A195)*(INDIRECT("TABCA[MAGASIN]")=B195)*(INDIRECT("TABCA[ANNEE]")=Q188)*(INDIRECT("TABCA[MOIS]")=C189),INDIRECT("TABCA["&amp;C191&amp;"]"))-1,"")</f>
        <v/>
      </c>
      <c r="R195" s="13" t="str" cm="1">
        <f t="array" aca="1" ref="R195" ca="1">IFERROR(O195/_xlfn.XLOOKUP(1,(INDIRECT("TABCA[CODE_MAG]")=A195)*(INDIRECT("TABCA[MAGASIN]")=B195)*(INDIRECT("TABCA[ANNEE]")=R188)*(INDIRECT("TABCA[MOIS]")=C189),INDIRECT("TABCA["&amp;C191&amp;"]"))-1,"")</f>
        <v/>
      </c>
      <c r="S195" s="14">
        <v>0.1</v>
      </c>
      <c r="T195" s="15">
        <f t="shared" si="124"/>
        <v>2.7185134205092911</v>
      </c>
      <c r="U195" s="22">
        <f t="shared" si="125"/>
        <v>0</v>
      </c>
      <c r="V195" s="14">
        <f t="shared" si="126"/>
        <v>0.4696186166774402</v>
      </c>
      <c r="W195" s="22">
        <f t="shared" si="127"/>
        <v>0</v>
      </c>
      <c r="X195" s="16">
        <f t="shared" si="120"/>
        <v>15.755464556090846</v>
      </c>
      <c r="Y195" s="21">
        <f t="shared" si="128"/>
        <v>0</v>
      </c>
      <c r="Z195" s="17">
        <f t="shared" si="121"/>
        <v>3403.4</v>
      </c>
      <c r="AA195" s="18">
        <f t="shared" si="122"/>
        <v>2.7185134205092911</v>
      </c>
      <c r="AB195" s="9">
        <f t="shared" si="129"/>
        <v>0.4696186166774402</v>
      </c>
      <c r="AC195" s="11">
        <f t="shared" si="130"/>
        <v>15.760000000000002</v>
      </c>
      <c r="AD195" s="8">
        <f t="shared" si="131"/>
        <v>3403.4</v>
      </c>
      <c r="AE195" s="8">
        <f t="shared" si="132"/>
        <v>1598.3</v>
      </c>
      <c r="AF195" s="8">
        <f t="shared" si="133"/>
        <v>4345</v>
      </c>
      <c r="AG195" s="19">
        <v>5.7972860759493674</v>
      </c>
    </row>
    <row r="196" spans="1:33" ht="16" x14ac:dyDescent="0.2">
      <c r="A196" s="1">
        <v>37</v>
      </c>
      <c r="B196" s="1" t="s">
        <v>31</v>
      </c>
      <c r="C196" s="7">
        <v>21880.42</v>
      </c>
      <c r="D196" s="7">
        <v>24000</v>
      </c>
      <c r="E196" s="9">
        <v>0.91168416666666663</v>
      </c>
      <c r="F196" s="23">
        <v>23200</v>
      </c>
      <c r="G196" s="9">
        <v>6.0308714366543281E-2</v>
      </c>
      <c r="H196" s="8">
        <v>3395</v>
      </c>
      <c r="I196" s="8">
        <v>1442</v>
      </c>
      <c r="J196" s="8">
        <v>3681</v>
      </c>
      <c r="K196" s="9">
        <v>0.4247422680412371</v>
      </c>
      <c r="L196" s="10">
        <v>2.5527045769764216</v>
      </c>
      <c r="M196" s="11">
        <v>15.173661581137308</v>
      </c>
      <c r="N196" s="11"/>
      <c r="O196" s="12">
        <f t="shared" si="134"/>
        <v>24062.654000000002</v>
      </c>
      <c r="P196" s="13">
        <f t="shared" si="123"/>
        <v>9.9734557197713958E-2</v>
      </c>
      <c r="Q196" s="13" t="str" cm="1">
        <f t="array" aca="1" ref="Q196" ca="1">IFERROR(O196/_xlfn.XLOOKUP(1,(INDIRECT("TABCA[CODE_MAG]")=A196)*(INDIRECT("TABCA[MAGASIN]")=B196)*(INDIRECT("TABCA[ANNEE]")=Q188)*(INDIRECT("TABCA[MOIS]")=C189),INDIRECT("TABCA["&amp;C191&amp;"]"))-1,"")</f>
        <v/>
      </c>
      <c r="R196" s="13" t="str" cm="1">
        <f t="array" aca="1" ref="R196" ca="1">IFERROR(O196/_xlfn.XLOOKUP(1,(INDIRECT("TABCA[CODE_MAG]")=A196)*(INDIRECT("TABCA[MAGASIN]")=B196)*(INDIRECT("TABCA[ANNEE]")=R188)*(INDIRECT("TABCA[MOIS]")=C189),INDIRECT("TABCA["&amp;C191&amp;"]"))-1,"")</f>
        <v/>
      </c>
      <c r="S196" s="14">
        <v>0.1</v>
      </c>
      <c r="T196" s="15">
        <f t="shared" si="124"/>
        <v>2.5527045769764216</v>
      </c>
      <c r="U196" s="22">
        <f t="shared" si="125"/>
        <v>0</v>
      </c>
      <c r="V196" s="14">
        <f t="shared" si="126"/>
        <v>0.4247422680412371</v>
      </c>
      <c r="W196" s="22">
        <f t="shared" si="127"/>
        <v>0</v>
      </c>
      <c r="X196" s="16">
        <f t="shared" si="120"/>
        <v>15.173661581137308</v>
      </c>
      <c r="Y196" s="21">
        <f t="shared" si="128"/>
        <v>0</v>
      </c>
      <c r="Z196" s="17">
        <f t="shared" si="121"/>
        <v>3734.5000000000005</v>
      </c>
      <c r="AA196" s="18">
        <f t="shared" si="122"/>
        <v>2.5527045769764216</v>
      </c>
      <c r="AB196" s="9">
        <f t="shared" si="129"/>
        <v>0.4247422680412371</v>
      </c>
      <c r="AC196" s="11">
        <f t="shared" si="130"/>
        <v>15.17</v>
      </c>
      <c r="AD196" s="8">
        <f t="shared" si="131"/>
        <v>3734.5000000000005</v>
      </c>
      <c r="AE196" s="8">
        <f t="shared" si="132"/>
        <v>1586.2</v>
      </c>
      <c r="AF196" s="8">
        <f t="shared" si="133"/>
        <v>4049.1</v>
      </c>
      <c r="AG196" s="19">
        <v>5.9427166530834015</v>
      </c>
    </row>
    <row r="197" spans="1:33" ht="16" x14ac:dyDescent="0.2">
      <c r="A197" s="1">
        <v>26</v>
      </c>
      <c r="B197" s="1" t="s">
        <v>32</v>
      </c>
      <c r="C197" s="7">
        <v>27541.119999999999</v>
      </c>
      <c r="D197" s="7">
        <v>28650</v>
      </c>
      <c r="E197" s="9">
        <v>0.96129563699825471</v>
      </c>
      <c r="F197" s="23">
        <v>29000</v>
      </c>
      <c r="G197" s="9">
        <v>5.2970975762786754E-2</v>
      </c>
      <c r="H197" s="8">
        <v>4753</v>
      </c>
      <c r="I197" s="8">
        <v>1902</v>
      </c>
      <c r="J197" s="8">
        <v>4926</v>
      </c>
      <c r="K197" s="9">
        <v>0.40016831474857983</v>
      </c>
      <c r="L197" s="10">
        <v>2.5899053627760251</v>
      </c>
      <c r="M197" s="11">
        <v>14.480084121976866</v>
      </c>
      <c r="N197" s="11"/>
      <c r="O197" s="12">
        <f t="shared" si="134"/>
        <v>30295.055999999993</v>
      </c>
      <c r="P197" s="13">
        <f t="shared" si="123"/>
        <v>9.9993609555457219E-2</v>
      </c>
      <c r="Q197" s="13" t="str" cm="1">
        <f t="array" aca="1" ref="Q197" ca="1">IFERROR(O197/_xlfn.XLOOKUP(1,(INDIRECT("TABCA[CODE_MAG]")=A197)*(INDIRECT("TABCA[MAGASIN]")=B197)*(INDIRECT("TABCA[ANNEE]")=Q188)*(INDIRECT("TABCA[MOIS]")=C189),INDIRECT("TABCA["&amp;C191&amp;"]"))-1,"")</f>
        <v/>
      </c>
      <c r="R197" s="13" t="str" cm="1">
        <f t="array" aca="1" ref="R197" ca="1">IFERROR(O197/_xlfn.XLOOKUP(1,(INDIRECT("TABCA[CODE_MAG]")=A197)*(INDIRECT("TABCA[MAGASIN]")=B197)*(INDIRECT("TABCA[ANNEE]")=R188)*(INDIRECT("TABCA[MOIS]")=C189),INDIRECT("TABCA["&amp;C191&amp;"]"))-1,"")</f>
        <v/>
      </c>
      <c r="S197" s="14">
        <v>0.1</v>
      </c>
      <c r="T197" s="15">
        <f t="shared" si="124"/>
        <v>2.5899053627760251</v>
      </c>
      <c r="U197" s="22">
        <f t="shared" si="125"/>
        <v>0</v>
      </c>
      <c r="V197" s="14">
        <f t="shared" si="126"/>
        <v>0.40016831474857983</v>
      </c>
      <c r="W197" s="22">
        <f t="shared" si="127"/>
        <v>0</v>
      </c>
      <c r="X197" s="16">
        <f t="shared" si="120"/>
        <v>14.480084121976866</v>
      </c>
      <c r="Y197" s="21">
        <f t="shared" si="128"/>
        <v>0</v>
      </c>
      <c r="Z197" s="17">
        <f t="shared" si="121"/>
        <v>5228.3</v>
      </c>
      <c r="AA197" s="18">
        <f t="shared" si="122"/>
        <v>2.5899053627760251</v>
      </c>
      <c r="AB197" s="9">
        <f t="shared" si="129"/>
        <v>0.40016831474857983</v>
      </c>
      <c r="AC197" s="11">
        <f t="shared" si="130"/>
        <v>14.479999999999999</v>
      </c>
      <c r="AD197" s="8">
        <f t="shared" si="131"/>
        <v>5228.3</v>
      </c>
      <c r="AE197" s="8">
        <f t="shared" si="132"/>
        <v>2092.1999999999998</v>
      </c>
      <c r="AF197" s="8">
        <f t="shared" si="133"/>
        <v>5418.5999999999995</v>
      </c>
      <c r="AG197" s="19">
        <v>5.5909378806333736</v>
      </c>
    </row>
    <row r="198" spans="1:33" ht="16" x14ac:dyDescent="0.2">
      <c r="A198" s="1">
        <v>5</v>
      </c>
      <c r="B198" s="1" t="s">
        <v>33</v>
      </c>
      <c r="C198" s="7">
        <v>31114.67</v>
      </c>
      <c r="D198" s="7">
        <v>39500</v>
      </c>
      <c r="E198" s="9">
        <v>0.78771316455696194</v>
      </c>
      <c r="F198" s="23">
        <v>35100</v>
      </c>
      <c r="G198" s="9">
        <v>0.12808524082048756</v>
      </c>
      <c r="H198" s="8">
        <v>5230</v>
      </c>
      <c r="I198" s="8">
        <v>1781</v>
      </c>
      <c r="J198" s="8">
        <v>5023</v>
      </c>
      <c r="K198" s="9">
        <v>0.34053537284894836</v>
      </c>
      <c r="L198" s="10">
        <v>2.8203256597417181</v>
      </c>
      <c r="M198" s="11">
        <v>17.470336889387983</v>
      </c>
      <c r="N198" s="11"/>
      <c r="O198" s="12">
        <f t="shared" si="134"/>
        <v>34225.476999999999</v>
      </c>
      <c r="P198" s="13">
        <f t="shared" si="123"/>
        <v>9.9978788140770991E-2</v>
      </c>
      <c r="Q198" s="13" t="str" cm="1">
        <f t="array" aca="1" ref="Q198" ca="1">IFERROR(O198/_xlfn.XLOOKUP(1,(INDIRECT("TABCA[CODE_MAG]")=A198)*(INDIRECT("TABCA[MAGASIN]")=B198)*(INDIRECT("TABCA[ANNEE]")=Q188)*(INDIRECT("TABCA[MOIS]")=C189),INDIRECT("TABCA["&amp;C191&amp;"]"))-1,"")</f>
        <v/>
      </c>
      <c r="R198" s="13" t="str" cm="1">
        <f t="array" aca="1" ref="R198" ca="1">IFERROR(O198/_xlfn.XLOOKUP(1,(INDIRECT("TABCA[CODE_MAG]")=A198)*(INDIRECT("TABCA[MAGASIN]")=B198)*(INDIRECT("TABCA[ANNEE]")=R188)*(INDIRECT("TABCA[MOIS]")=C189),INDIRECT("TABCA["&amp;C191&amp;"]"))-1,"")</f>
        <v/>
      </c>
      <c r="S198" s="14">
        <v>0.1</v>
      </c>
      <c r="T198" s="15">
        <f t="shared" si="124"/>
        <v>2.8203256597417181</v>
      </c>
      <c r="U198" s="22">
        <f t="shared" si="125"/>
        <v>0</v>
      </c>
      <c r="V198" s="14">
        <f t="shared" si="126"/>
        <v>0.34053537284894836</v>
      </c>
      <c r="W198" s="22">
        <f t="shared" si="127"/>
        <v>0</v>
      </c>
      <c r="X198" s="16">
        <f t="shared" si="120"/>
        <v>17.470336889387983</v>
      </c>
      <c r="Y198" s="21">
        <f t="shared" si="128"/>
        <v>0</v>
      </c>
      <c r="Z198" s="17">
        <f t="shared" si="121"/>
        <v>5753.0000000000009</v>
      </c>
      <c r="AA198" s="18">
        <f t="shared" si="122"/>
        <v>2.8203256597417181</v>
      </c>
      <c r="AB198" s="9">
        <f t="shared" si="129"/>
        <v>0.34053537284894836</v>
      </c>
      <c r="AC198" s="11">
        <f t="shared" si="130"/>
        <v>17.47</v>
      </c>
      <c r="AD198" s="8">
        <f t="shared" si="131"/>
        <v>5753.0000000000009</v>
      </c>
      <c r="AE198" s="8">
        <f t="shared" si="132"/>
        <v>1959.1000000000001</v>
      </c>
      <c r="AF198" s="8">
        <f t="shared" si="133"/>
        <v>5525.3</v>
      </c>
      <c r="AG198" s="19">
        <v>6.1943201274138957</v>
      </c>
    </row>
    <row r="199" spans="1:33" ht="16" x14ac:dyDescent="0.2">
      <c r="A199" s="1">
        <v>6</v>
      </c>
      <c r="B199" s="1" t="s">
        <v>34</v>
      </c>
      <c r="C199" s="7">
        <v>56205.38</v>
      </c>
      <c r="D199" s="7">
        <v>63000</v>
      </c>
      <c r="E199" s="9">
        <v>0.89214888888888888</v>
      </c>
      <c r="F199" s="23">
        <v>62500</v>
      </c>
      <c r="G199" s="9">
        <v>0.11199319353414205</v>
      </c>
      <c r="H199" s="8">
        <v>10325</v>
      </c>
      <c r="I199" s="8">
        <v>3895</v>
      </c>
      <c r="J199" s="8">
        <v>10612</v>
      </c>
      <c r="K199" s="9">
        <v>0.37723970944309926</v>
      </c>
      <c r="L199" s="10">
        <v>2.7245186136071888</v>
      </c>
      <c r="M199" s="11">
        <v>14.430136071887034</v>
      </c>
      <c r="N199" s="11"/>
      <c r="O199" s="12">
        <f t="shared" si="134"/>
        <v>61825.335000000014</v>
      </c>
      <c r="P199" s="13">
        <f t="shared" si="123"/>
        <v>9.9989627327490949E-2</v>
      </c>
      <c r="Q199" s="13" t="str" cm="1">
        <f t="array" aca="1" ref="Q199" ca="1">IFERROR(O199/_xlfn.XLOOKUP(1,(INDIRECT("TABCA[CODE_MAG]")=A199)*(INDIRECT("TABCA[MAGASIN]")=B199)*(INDIRECT("TABCA[ANNEE]")=Q188)*(INDIRECT("TABCA[MOIS]")=C189),INDIRECT("TABCA["&amp;C191&amp;"]"))-1,"")</f>
        <v/>
      </c>
      <c r="R199" s="13" t="str" cm="1">
        <f t="array" aca="1" ref="R199" ca="1">IFERROR(O199/_xlfn.XLOOKUP(1,(INDIRECT("TABCA[CODE_MAG]")=A199)*(INDIRECT("TABCA[MAGASIN]")=B199)*(INDIRECT("TABCA[ANNEE]")=R188)*(INDIRECT("TABCA[MOIS]")=C189),INDIRECT("TABCA["&amp;C191&amp;"]"))-1,"")</f>
        <v/>
      </c>
      <c r="S199" s="14">
        <v>0.1</v>
      </c>
      <c r="T199" s="15">
        <f t="shared" si="124"/>
        <v>2.7245186136071888</v>
      </c>
      <c r="U199" s="22">
        <f t="shared" si="125"/>
        <v>0</v>
      </c>
      <c r="V199" s="14">
        <f t="shared" si="126"/>
        <v>0.37723970944309926</v>
      </c>
      <c r="W199" s="22">
        <f t="shared" si="127"/>
        <v>0</v>
      </c>
      <c r="X199" s="16">
        <f t="shared" si="120"/>
        <v>14.430136071887034</v>
      </c>
      <c r="Y199" s="21">
        <f t="shared" si="128"/>
        <v>0</v>
      </c>
      <c r="Z199" s="17">
        <f t="shared" si="121"/>
        <v>11357.500000000002</v>
      </c>
      <c r="AA199" s="18">
        <f t="shared" si="122"/>
        <v>2.7245186136071888</v>
      </c>
      <c r="AB199" s="9">
        <f t="shared" si="129"/>
        <v>0.37723970944309926</v>
      </c>
      <c r="AC199" s="11">
        <f t="shared" si="130"/>
        <v>14.43</v>
      </c>
      <c r="AD199" s="8">
        <f t="shared" si="131"/>
        <v>11357.500000000002</v>
      </c>
      <c r="AE199" s="8">
        <f t="shared" si="132"/>
        <v>4284.5000000000009</v>
      </c>
      <c r="AF199" s="8">
        <f t="shared" si="133"/>
        <v>11673.200000000003</v>
      </c>
      <c r="AG199" s="19">
        <v>5.2963484734263098</v>
      </c>
    </row>
    <row r="200" spans="1:33" ht="16" x14ac:dyDescent="0.2">
      <c r="A200" s="1">
        <v>1</v>
      </c>
      <c r="B200" s="1" t="s">
        <v>35</v>
      </c>
      <c r="C200" s="7">
        <v>67483.45</v>
      </c>
      <c r="D200" s="7">
        <v>62000</v>
      </c>
      <c r="E200" s="9">
        <v>1.0884427419354838</v>
      </c>
      <c r="F200" s="23">
        <v>68000</v>
      </c>
      <c r="G200" s="9">
        <v>7.6544693550788523E-3</v>
      </c>
      <c r="H200" s="8">
        <v>9865</v>
      </c>
      <c r="I200" s="8">
        <v>4715</v>
      </c>
      <c r="J200" s="8">
        <v>12139</v>
      </c>
      <c r="K200" s="9">
        <v>0.47795235681702991</v>
      </c>
      <c r="L200" s="10">
        <v>2.5745493107104984</v>
      </c>
      <c r="M200" s="11">
        <v>14.312502651113467</v>
      </c>
      <c r="N200" s="11"/>
      <c r="O200" s="12">
        <f t="shared" si="134"/>
        <v>74218.814999999988</v>
      </c>
      <c r="P200" s="13">
        <f t="shared" si="123"/>
        <v>9.980765654393764E-2</v>
      </c>
      <c r="Q200" s="13" t="str" cm="1">
        <f t="array" aca="1" ref="Q200" ca="1">IFERROR(O200/_xlfn.XLOOKUP(1,(INDIRECT("TABCA[CODE_MAG]")=A200)*(INDIRECT("TABCA[MAGASIN]")=B200)*(INDIRECT("TABCA[ANNEE]")=Q188)*(INDIRECT("TABCA[MOIS]")=C189),INDIRECT("TABCA["&amp;C191&amp;"]"))-1,"")</f>
        <v/>
      </c>
      <c r="R200" s="13" t="str" cm="1">
        <f t="array" aca="1" ref="R200" ca="1">IFERROR(O200/_xlfn.XLOOKUP(1,(INDIRECT("TABCA[CODE_MAG]")=A200)*(INDIRECT("TABCA[MAGASIN]")=B200)*(INDIRECT("TABCA[ANNEE]")=R188)*(INDIRECT("TABCA[MOIS]")=C189),INDIRECT("TABCA["&amp;C191&amp;"]"))-1,"")</f>
        <v/>
      </c>
      <c r="S200" s="14">
        <v>0.1</v>
      </c>
      <c r="T200" s="15">
        <f t="shared" si="124"/>
        <v>2.5745493107104984</v>
      </c>
      <c r="U200" s="22">
        <f t="shared" si="125"/>
        <v>0</v>
      </c>
      <c r="V200" s="14">
        <f t="shared" si="126"/>
        <v>0.47795235681702991</v>
      </c>
      <c r="W200" s="22">
        <f t="shared" si="127"/>
        <v>0</v>
      </c>
      <c r="X200" s="16">
        <f t="shared" si="120"/>
        <v>14.312502651113467</v>
      </c>
      <c r="Y200" s="21">
        <f t="shared" si="128"/>
        <v>0</v>
      </c>
      <c r="Z200" s="17">
        <f t="shared" si="121"/>
        <v>10851.5</v>
      </c>
      <c r="AA200" s="18">
        <f t="shared" si="122"/>
        <v>2.5745493107104984</v>
      </c>
      <c r="AB200" s="9">
        <f t="shared" si="129"/>
        <v>0.47795235681702991</v>
      </c>
      <c r="AC200" s="11">
        <f t="shared" si="130"/>
        <v>14.309999999999997</v>
      </c>
      <c r="AD200" s="8">
        <f t="shared" si="131"/>
        <v>10851.5</v>
      </c>
      <c r="AE200" s="8">
        <f t="shared" si="132"/>
        <v>5186.5</v>
      </c>
      <c r="AF200" s="8">
        <f t="shared" si="133"/>
        <v>13352.9</v>
      </c>
      <c r="AG200" s="19">
        <v>5.5582543866875351</v>
      </c>
    </row>
    <row r="201" spans="1:33" ht="16" x14ac:dyDescent="0.2">
      <c r="A201" s="1">
        <v>30</v>
      </c>
      <c r="B201" s="1" t="s">
        <v>36</v>
      </c>
      <c r="C201" s="7">
        <v>96562.6</v>
      </c>
      <c r="D201" s="7">
        <v>98000</v>
      </c>
      <c r="E201" s="9">
        <v>0.98533265306122453</v>
      </c>
      <c r="F201" s="23">
        <v>100000</v>
      </c>
      <c r="G201" s="9">
        <v>3.5597633038049858E-2</v>
      </c>
      <c r="H201" s="8">
        <v>15114</v>
      </c>
      <c r="I201" s="8">
        <v>6596</v>
      </c>
      <c r="J201" s="8">
        <v>17295</v>
      </c>
      <c r="K201" s="9">
        <v>0.43641656742093421</v>
      </c>
      <c r="L201" s="10">
        <v>2.6220436628259551</v>
      </c>
      <c r="M201" s="11">
        <v>14.639569436021832</v>
      </c>
      <c r="N201" s="11"/>
      <c r="O201" s="12">
        <f t="shared" si="134"/>
        <v>106221.98400000001</v>
      </c>
      <c r="P201" s="13">
        <f t="shared" si="123"/>
        <v>0.10003235207005612</v>
      </c>
      <c r="Q201" s="13" t="str" cm="1">
        <f t="array" aca="1" ref="Q201" ca="1">IFERROR(O201/_xlfn.XLOOKUP(1,(INDIRECT("TABCA[CODE_MAG]")=A201)*(INDIRECT("TABCA[MAGASIN]")=B201)*(INDIRECT("TABCA[ANNEE]")=Q188)*(INDIRECT("TABCA[MOIS]")=C189),INDIRECT("TABCA["&amp;C191&amp;"]"))-1,"")</f>
        <v/>
      </c>
      <c r="R201" s="13" t="str" cm="1">
        <f t="array" aca="1" ref="R201" ca="1">IFERROR(O201/_xlfn.XLOOKUP(1,(INDIRECT("TABCA[CODE_MAG]")=A201)*(INDIRECT("TABCA[MAGASIN]")=B201)*(INDIRECT("TABCA[ANNEE]")=R188)*(INDIRECT("TABCA[MOIS]")=C189),INDIRECT("TABCA["&amp;C191&amp;"]"))-1,"")</f>
        <v/>
      </c>
      <c r="S201" s="14">
        <v>0.1</v>
      </c>
      <c r="T201" s="15">
        <f t="shared" si="124"/>
        <v>2.6220436628259551</v>
      </c>
      <c r="U201" s="22">
        <f t="shared" si="125"/>
        <v>0</v>
      </c>
      <c r="V201" s="14">
        <f t="shared" si="126"/>
        <v>0.43641656742093421</v>
      </c>
      <c r="W201" s="22">
        <f t="shared" si="127"/>
        <v>0</v>
      </c>
      <c r="X201" s="16">
        <f t="shared" si="120"/>
        <v>14.639569436021832</v>
      </c>
      <c r="Y201" s="21">
        <f t="shared" si="128"/>
        <v>0</v>
      </c>
      <c r="Z201" s="17">
        <f t="shared" si="121"/>
        <v>16625.400000000001</v>
      </c>
      <c r="AA201" s="18">
        <f t="shared" si="122"/>
        <v>2.6220436628259551</v>
      </c>
      <c r="AB201" s="9">
        <f t="shared" si="129"/>
        <v>0.43641656742093421</v>
      </c>
      <c r="AC201" s="11">
        <f t="shared" si="130"/>
        <v>14.64</v>
      </c>
      <c r="AD201" s="8">
        <f t="shared" si="131"/>
        <v>16625.400000000001</v>
      </c>
      <c r="AE201" s="8">
        <f t="shared" si="132"/>
        <v>7255.6</v>
      </c>
      <c r="AF201" s="8">
        <f t="shared" si="133"/>
        <v>19024.5</v>
      </c>
      <c r="AG201" s="19">
        <v>5.5834310494362533</v>
      </c>
    </row>
    <row r="202" spans="1:33" ht="16" x14ac:dyDescent="0.2">
      <c r="A202" s="1">
        <v>2</v>
      </c>
      <c r="B202" s="1" t="s">
        <v>37</v>
      </c>
      <c r="C202" s="7">
        <v>49585.2</v>
      </c>
      <c r="D202" s="7">
        <v>54150</v>
      </c>
      <c r="E202" s="9">
        <v>0.91570083102493072</v>
      </c>
      <c r="F202" s="23">
        <v>56000</v>
      </c>
      <c r="G202" s="9">
        <v>0.12936924727539667</v>
      </c>
      <c r="H202" s="8">
        <v>9321</v>
      </c>
      <c r="I202" s="8">
        <v>3614</v>
      </c>
      <c r="J202" s="8">
        <v>8605</v>
      </c>
      <c r="K202" s="9">
        <v>0.38772663877266389</v>
      </c>
      <c r="L202" s="10">
        <v>2.3810182623132263</v>
      </c>
      <c r="M202" s="11">
        <v>13.720309905921416</v>
      </c>
      <c r="N202" s="11"/>
      <c r="O202" s="12">
        <f t="shared" si="134"/>
        <v>54542.487999999998</v>
      </c>
      <c r="P202" s="13">
        <f t="shared" si="123"/>
        <v>9.9975153876559864E-2</v>
      </c>
      <c r="Q202" s="13" t="str" cm="1">
        <f t="array" aca="1" ref="Q202" ca="1">IFERROR(O202/_xlfn.XLOOKUP(1,(INDIRECT("TABCA[CODE_MAG]")=A202)*(INDIRECT("TABCA[MAGASIN]")=B202)*(INDIRECT("TABCA[ANNEE]")=Q188)*(INDIRECT("TABCA[MOIS]")=C189),INDIRECT("TABCA["&amp;C191&amp;"]"))-1,"")</f>
        <v/>
      </c>
      <c r="R202" s="13" t="str" cm="1">
        <f t="array" aca="1" ref="R202" ca="1">IFERROR(O202/_xlfn.XLOOKUP(1,(INDIRECT("TABCA[CODE_MAG]")=A202)*(INDIRECT("TABCA[MAGASIN]")=B202)*(INDIRECT("TABCA[ANNEE]")=R188)*(INDIRECT("TABCA[MOIS]")=C189),INDIRECT("TABCA["&amp;C191&amp;"]"))-1,"")</f>
        <v/>
      </c>
      <c r="S202" s="14">
        <v>0.1</v>
      </c>
      <c r="T202" s="15">
        <f t="shared" si="124"/>
        <v>2.3810182623132263</v>
      </c>
      <c r="U202" s="22">
        <f t="shared" si="125"/>
        <v>0</v>
      </c>
      <c r="V202" s="14">
        <f t="shared" si="126"/>
        <v>0.38772663877266389</v>
      </c>
      <c r="W202" s="22">
        <f t="shared" si="127"/>
        <v>0</v>
      </c>
      <c r="X202" s="16">
        <f t="shared" si="120"/>
        <v>13.720309905921416</v>
      </c>
      <c r="Y202" s="21">
        <f t="shared" si="128"/>
        <v>0</v>
      </c>
      <c r="Z202" s="17">
        <f t="shared" si="121"/>
        <v>10253.1</v>
      </c>
      <c r="AA202" s="18">
        <f t="shared" si="122"/>
        <v>2.3810182623132263</v>
      </c>
      <c r="AB202" s="9">
        <f t="shared" si="129"/>
        <v>0.38772663877266389</v>
      </c>
      <c r="AC202" s="11">
        <f t="shared" si="130"/>
        <v>13.719999999999999</v>
      </c>
      <c r="AD202" s="8">
        <f t="shared" si="131"/>
        <v>10253.1</v>
      </c>
      <c r="AE202" s="8">
        <f t="shared" si="132"/>
        <v>3975.4</v>
      </c>
      <c r="AF202" s="8">
        <f t="shared" si="133"/>
        <v>9465.5</v>
      </c>
      <c r="AG202" s="19">
        <v>5.7622405578152236</v>
      </c>
    </row>
    <row r="203" spans="1:33" ht="16" x14ac:dyDescent="0.2">
      <c r="A203" s="1">
        <v>23</v>
      </c>
      <c r="B203" s="1" t="s">
        <v>38</v>
      </c>
      <c r="C203" s="7">
        <v>37793.01</v>
      </c>
      <c r="D203" s="7">
        <v>35000</v>
      </c>
      <c r="E203" s="9">
        <v>1.0798002857142859</v>
      </c>
      <c r="F203" s="23">
        <v>39500</v>
      </c>
      <c r="G203" s="9">
        <v>4.5166817885106125E-2</v>
      </c>
      <c r="H203" s="8">
        <v>6537</v>
      </c>
      <c r="I203" s="8">
        <v>2602</v>
      </c>
      <c r="J203" s="8">
        <v>6607</v>
      </c>
      <c r="K203" s="9">
        <v>0.39804191525164451</v>
      </c>
      <c r="L203" s="10">
        <v>2.5392006149116066</v>
      </c>
      <c r="M203" s="11">
        <v>14.524600307455804</v>
      </c>
      <c r="N203" s="11"/>
      <c r="O203" s="12">
        <f t="shared" si="134"/>
        <v>41559.144</v>
      </c>
      <c r="P203" s="13">
        <f t="shared" si="123"/>
        <v>9.9651602240731663E-2</v>
      </c>
      <c r="Q203" s="13" t="str" cm="1">
        <f t="array" aca="1" ref="Q203" ca="1">IFERROR(O203/_xlfn.XLOOKUP(1,(INDIRECT("TABCA[CODE_MAG]")=A203)*(INDIRECT("TABCA[MAGASIN]")=B203)*(INDIRECT("TABCA[ANNEE]")=Q188)*(INDIRECT("TABCA[MOIS]")=C189),INDIRECT("TABCA["&amp;C191&amp;"]"))-1,"")</f>
        <v/>
      </c>
      <c r="R203" s="13" t="str" cm="1">
        <f t="array" aca="1" ref="R203" ca="1">IFERROR(O203/_xlfn.XLOOKUP(1,(INDIRECT("TABCA[CODE_MAG]")=A203)*(INDIRECT("TABCA[MAGASIN]")=B203)*(INDIRECT("TABCA[ANNEE]")=R188)*(INDIRECT("TABCA[MOIS]")=C189),INDIRECT("TABCA["&amp;C191&amp;"]"))-1,"")</f>
        <v/>
      </c>
      <c r="S203" s="14">
        <v>0.1</v>
      </c>
      <c r="T203" s="15">
        <f t="shared" si="124"/>
        <v>2.5392006149116066</v>
      </c>
      <c r="U203" s="22">
        <f t="shared" si="125"/>
        <v>0</v>
      </c>
      <c r="V203" s="14">
        <f t="shared" si="126"/>
        <v>0.39804191525164451</v>
      </c>
      <c r="W203" s="22">
        <f t="shared" si="127"/>
        <v>0</v>
      </c>
      <c r="X203" s="16">
        <f t="shared" si="120"/>
        <v>14.524600307455804</v>
      </c>
      <c r="Y203" s="21">
        <f t="shared" si="128"/>
        <v>0</v>
      </c>
      <c r="Z203" s="17">
        <f t="shared" si="121"/>
        <v>7190.7000000000007</v>
      </c>
      <c r="AA203" s="18">
        <f t="shared" si="122"/>
        <v>2.5392006149116066</v>
      </c>
      <c r="AB203" s="9">
        <f t="shared" si="129"/>
        <v>0.39804191525164451</v>
      </c>
      <c r="AC203" s="11">
        <f t="shared" si="130"/>
        <v>14.519999999999998</v>
      </c>
      <c r="AD203" s="8">
        <f t="shared" si="131"/>
        <v>7190.7000000000007</v>
      </c>
      <c r="AE203" s="8">
        <f t="shared" si="132"/>
        <v>2862.2000000000003</v>
      </c>
      <c r="AF203" s="8">
        <f t="shared" si="133"/>
        <v>7267.7000000000016</v>
      </c>
      <c r="AG203" s="19">
        <v>5.7183350991372777</v>
      </c>
    </row>
    <row r="204" spans="1:33" ht="16" x14ac:dyDescent="0.2">
      <c r="A204" s="1">
        <v>13</v>
      </c>
      <c r="B204" s="1" t="s">
        <v>39</v>
      </c>
      <c r="C204" s="7">
        <v>23758.07</v>
      </c>
      <c r="D204" s="7">
        <v>35500</v>
      </c>
      <c r="E204" s="9">
        <v>0.66924140845070423</v>
      </c>
      <c r="F204" s="23">
        <v>26500</v>
      </c>
      <c r="G204" s="9">
        <v>0.11541046894802487</v>
      </c>
      <c r="H204" s="8">
        <v>3171</v>
      </c>
      <c r="I204" s="8">
        <v>1498</v>
      </c>
      <c r="J204" s="8">
        <v>4105</v>
      </c>
      <c r="K204" s="9">
        <v>0.47240618101545256</v>
      </c>
      <c r="L204" s="10">
        <v>2.7403204272363153</v>
      </c>
      <c r="M204" s="11">
        <v>15.859859813084112</v>
      </c>
      <c r="N204" s="11"/>
      <c r="O204" s="12">
        <f t="shared" si="134"/>
        <v>26134.108</v>
      </c>
      <c r="P204" s="13">
        <f t="shared" si="123"/>
        <v>0.10000972301201227</v>
      </c>
      <c r="Q204" s="13" t="str" cm="1">
        <f t="array" aca="1" ref="Q204" ca="1">IFERROR(O204/_xlfn.XLOOKUP(1,(INDIRECT("TABCA[CODE_MAG]")=A204)*(INDIRECT("TABCA[MAGASIN]")=B204)*(INDIRECT("TABCA[ANNEE]")=Q188)*(INDIRECT("TABCA[MOIS]")=C189),INDIRECT("TABCA["&amp;C191&amp;"]"))-1,"")</f>
        <v/>
      </c>
      <c r="R204" s="13" t="str" cm="1">
        <f t="array" aca="1" ref="R204" ca="1">IFERROR(O204/_xlfn.XLOOKUP(1,(INDIRECT("TABCA[CODE_MAG]")=A204)*(INDIRECT("TABCA[MAGASIN]")=B204)*(INDIRECT("TABCA[ANNEE]")=R188)*(INDIRECT("TABCA[MOIS]")=C189),INDIRECT("TABCA["&amp;C191&amp;"]"))-1,"")</f>
        <v/>
      </c>
      <c r="S204" s="14">
        <v>0.1</v>
      </c>
      <c r="T204" s="15">
        <f t="shared" si="124"/>
        <v>2.7403204272363153</v>
      </c>
      <c r="U204" s="22">
        <f t="shared" si="125"/>
        <v>0</v>
      </c>
      <c r="V204" s="14">
        <f t="shared" si="126"/>
        <v>0.47240618101545256</v>
      </c>
      <c r="W204" s="22">
        <f t="shared" si="127"/>
        <v>0</v>
      </c>
      <c r="X204" s="16">
        <f t="shared" si="120"/>
        <v>15.859859813084112</v>
      </c>
      <c r="Y204" s="21">
        <f t="shared" si="128"/>
        <v>0</v>
      </c>
      <c r="Z204" s="17">
        <f t="shared" si="121"/>
        <v>3488.1000000000004</v>
      </c>
      <c r="AA204" s="18">
        <f t="shared" si="122"/>
        <v>2.7403204272363153</v>
      </c>
      <c r="AB204" s="9">
        <f t="shared" si="129"/>
        <v>0.47240618101545256</v>
      </c>
      <c r="AC204" s="11">
        <f t="shared" si="130"/>
        <v>15.86</v>
      </c>
      <c r="AD204" s="8">
        <f t="shared" si="131"/>
        <v>3488.1000000000004</v>
      </c>
      <c r="AE204" s="8">
        <f t="shared" si="132"/>
        <v>1647.8000000000002</v>
      </c>
      <c r="AF204" s="8">
        <f t="shared" si="133"/>
        <v>4515.5000000000009</v>
      </c>
      <c r="AG204" s="19">
        <v>5.7876443361753953</v>
      </c>
    </row>
    <row r="205" spans="1:33" ht="16" x14ac:dyDescent="0.2">
      <c r="A205" s="1">
        <v>15</v>
      </c>
      <c r="B205" s="1" t="s">
        <v>40</v>
      </c>
      <c r="C205" s="7">
        <v>46457.87</v>
      </c>
      <c r="D205" s="7">
        <v>41000</v>
      </c>
      <c r="E205" s="9">
        <v>1.1331187804878049</v>
      </c>
      <c r="F205" s="23">
        <v>48700</v>
      </c>
      <c r="G205" s="9">
        <v>4.8261575487640762E-2</v>
      </c>
      <c r="H205" s="8">
        <v>8951</v>
      </c>
      <c r="I205" s="8">
        <v>3371</v>
      </c>
      <c r="J205" s="8">
        <v>8156</v>
      </c>
      <c r="K205" s="9">
        <v>0.37660596581387557</v>
      </c>
      <c r="L205" s="10">
        <v>2.4194601008602787</v>
      </c>
      <c r="M205" s="11">
        <v>13.781628596855533</v>
      </c>
      <c r="N205" s="11"/>
      <c r="O205" s="12">
        <f>IFERROR(AE205*AC205,"")</f>
        <v>51097.618000000002</v>
      </c>
      <c r="P205" s="13">
        <f t="shared" si="123"/>
        <v>9.9870011259663771E-2</v>
      </c>
      <c r="Q205" s="13" t="str" cm="1">
        <f t="array" aca="1" ref="Q205" ca="1">IFERROR(O205/_xlfn.XLOOKUP(1,(INDIRECT("TABCA[CODE_MAG]")=A205)*(INDIRECT("TABCA[MAGASIN]")=B205)*(INDIRECT("TABCA[ANNEE]")=Q188)*(INDIRECT("TABCA[MOIS]")=C189),INDIRECT("TABCA["&amp;C191&amp;"]"))-1,"")</f>
        <v/>
      </c>
      <c r="R205" s="13" t="str" cm="1">
        <f t="array" aca="1" ref="R205" ca="1">IFERROR(O205/_xlfn.XLOOKUP(1,(INDIRECT("TABCA[CODE_MAG]")=A205)*(INDIRECT("TABCA[MAGASIN]")=B205)*(INDIRECT("TABCA[ANNEE]")=R188)*(INDIRECT("TABCA[MOIS]")=C189),INDIRECT("TABCA["&amp;C191&amp;"]"))-1,"")</f>
        <v/>
      </c>
      <c r="S205" s="14">
        <v>0.1</v>
      </c>
      <c r="T205" s="15">
        <f t="shared" si="124"/>
        <v>2.4194601008602787</v>
      </c>
      <c r="U205" s="22">
        <f t="shared" si="125"/>
        <v>0</v>
      </c>
      <c r="V205" s="14">
        <f t="shared" si="126"/>
        <v>0.37660596581387557</v>
      </c>
      <c r="W205" s="22">
        <f t="shared" si="127"/>
        <v>0</v>
      </c>
      <c r="X205" s="16">
        <f t="shared" si="120"/>
        <v>13.781628596855533</v>
      </c>
      <c r="Y205" s="21">
        <f t="shared" si="128"/>
        <v>0</v>
      </c>
      <c r="Z205" s="17">
        <f t="shared" si="121"/>
        <v>9846.1</v>
      </c>
      <c r="AA205" s="18">
        <f t="shared" si="122"/>
        <v>2.4194601008602787</v>
      </c>
      <c r="AB205" s="9">
        <f t="shared" si="129"/>
        <v>0.37660596581387557</v>
      </c>
      <c r="AC205" s="11">
        <f t="shared" si="130"/>
        <v>13.78</v>
      </c>
      <c r="AD205" s="8">
        <f t="shared" si="131"/>
        <v>9846.1</v>
      </c>
      <c r="AE205" s="8">
        <f t="shared" si="132"/>
        <v>3708.1000000000004</v>
      </c>
      <c r="AF205" s="8">
        <f t="shared" si="133"/>
        <v>8971.6</v>
      </c>
      <c r="AG205" s="19">
        <v>5.6954855321235902</v>
      </c>
    </row>
    <row r="206" spans="1:33" ht="16" x14ac:dyDescent="0.2">
      <c r="A206" s="1">
        <v>17</v>
      </c>
      <c r="B206" s="1" t="s">
        <v>41</v>
      </c>
      <c r="C206" s="7">
        <v>43090.89</v>
      </c>
      <c r="D206" s="7">
        <v>0</v>
      </c>
      <c r="E206" s="9" t="s">
        <v>26</v>
      </c>
      <c r="F206" s="23">
        <v>0</v>
      </c>
      <c r="G206" s="9">
        <v>-1</v>
      </c>
      <c r="H206" s="8">
        <v>8993</v>
      </c>
      <c r="I206" s="8">
        <v>3163</v>
      </c>
      <c r="J206" s="8">
        <v>7324</v>
      </c>
      <c r="K206" s="9">
        <v>0.35171800289113753</v>
      </c>
      <c r="L206" s="10">
        <v>2.3155232374328167</v>
      </c>
      <c r="M206" s="11">
        <v>13.623423964590579</v>
      </c>
      <c r="N206" s="11"/>
      <c r="O206" s="12">
        <f>IFERROR(AE206*AC206,"")</f>
        <v>47388.065999999999</v>
      </c>
      <c r="P206" s="13">
        <f t="shared" si="123"/>
        <v>9.9723537852200339E-2</v>
      </c>
      <c r="Q206" s="13" t="str" cm="1">
        <f t="array" aca="1" ref="Q206" ca="1">IFERROR(O206/_xlfn.XLOOKUP(1,(INDIRECT("TABCA[CODE_MAG]")=A206)*(INDIRECT("TABCA[MAGASIN]")=B206)*(INDIRECT("TABCA[ANNEE]")=Q188)*(INDIRECT("TABCA[MOIS]")=C189),INDIRECT("TABCA["&amp;C191&amp;"]"))-1,"")</f>
        <v/>
      </c>
      <c r="R206" s="13" t="str" cm="1">
        <f t="array" aca="1" ref="R206" ca="1">IFERROR(O206/_xlfn.XLOOKUP(1,(INDIRECT("TABCA[CODE_MAG]")=A206)*(INDIRECT("TABCA[MAGASIN]")=B206)*(INDIRECT("TABCA[ANNEE]")=R188)*(INDIRECT("TABCA[MOIS]")=C189),INDIRECT("TABCA["&amp;C191&amp;"]"))-1,"")</f>
        <v/>
      </c>
      <c r="S206" s="14">
        <v>0.1</v>
      </c>
      <c r="T206" s="15">
        <f t="shared" si="124"/>
        <v>2.3155232374328167</v>
      </c>
      <c r="U206" s="22">
        <f t="shared" si="125"/>
        <v>0</v>
      </c>
      <c r="V206" s="14">
        <f t="shared" si="126"/>
        <v>0.35171800289113753</v>
      </c>
      <c r="W206" s="22">
        <f t="shared" si="127"/>
        <v>0</v>
      </c>
      <c r="X206" s="16">
        <f t="shared" si="120"/>
        <v>13.623423964590579</v>
      </c>
      <c r="Y206" s="21">
        <f t="shared" si="128"/>
        <v>0</v>
      </c>
      <c r="Z206" s="17">
        <f t="shared" si="121"/>
        <v>9892.3000000000011</v>
      </c>
      <c r="AA206" s="18">
        <f t="shared" si="122"/>
        <v>2.3155232374328167</v>
      </c>
      <c r="AB206" s="9">
        <f t="shared" si="129"/>
        <v>0.35171800289113753</v>
      </c>
      <c r="AC206" s="11">
        <f t="shared" si="130"/>
        <v>13.62</v>
      </c>
      <c r="AD206" s="8">
        <f t="shared" si="131"/>
        <v>9892.3000000000011</v>
      </c>
      <c r="AE206" s="8">
        <f t="shared" si="132"/>
        <v>3479.3</v>
      </c>
      <c r="AF206" s="8">
        <f t="shared" si="133"/>
        <v>8056.4</v>
      </c>
      <c r="AG206" s="19">
        <v>5.8820398689240854</v>
      </c>
    </row>
    <row r="210" spans="1:33" x14ac:dyDescent="0.2">
      <c r="C210" s="1" t="s">
        <v>20</v>
      </c>
      <c r="D210" s="1" t="s">
        <v>20</v>
      </c>
      <c r="F210" s="20" t="s">
        <v>21</v>
      </c>
      <c r="G210" s="20"/>
      <c r="H210" s="1" t="s">
        <v>20</v>
      </c>
      <c r="I210" s="1" t="s">
        <v>20</v>
      </c>
      <c r="J210" s="1" t="s">
        <v>20</v>
      </c>
      <c r="K210" s="1" t="s">
        <v>20</v>
      </c>
      <c r="L210" s="1" t="s">
        <v>20</v>
      </c>
      <c r="M210" s="1" t="s">
        <v>20</v>
      </c>
    </row>
    <row r="211" spans="1:33" x14ac:dyDescent="0.2">
      <c r="C211" s="2">
        <v>2022</v>
      </c>
      <c r="Q211" s="1">
        <f>C211-3</f>
        <v>2019</v>
      </c>
      <c r="R211" s="1">
        <f>Q211-1</f>
        <v>2018</v>
      </c>
    </row>
    <row r="212" spans="1:33" x14ac:dyDescent="0.2">
      <c r="C212" s="2">
        <v>12</v>
      </c>
      <c r="Q212" s="1">
        <f>C212</f>
        <v>12</v>
      </c>
      <c r="R212" s="1">
        <f>Q212</f>
        <v>12</v>
      </c>
    </row>
    <row r="213" spans="1:33" x14ac:dyDescent="0.2">
      <c r="C213" s="4">
        <v>44896</v>
      </c>
      <c r="D213" s="4">
        <v>44896</v>
      </c>
      <c r="E213" s="4"/>
      <c r="F213" s="5">
        <v>45261</v>
      </c>
      <c r="G213" s="5"/>
      <c r="H213" s="4">
        <v>44896</v>
      </c>
      <c r="I213" s="4">
        <v>44896</v>
      </c>
      <c r="J213" s="4">
        <v>44896</v>
      </c>
      <c r="K213" s="4">
        <v>44896</v>
      </c>
      <c r="L213" s="4">
        <v>44896</v>
      </c>
      <c r="M213" s="4">
        <v>44896</v>
      </c>
      <c r="O213" s="5">
        <f>EDATE(C213,12)</f>
        <v>45261</v>
      </c>
      <c r="AG213" s="3" t="s">
        <v>7</v>
      </c>
    </row>
    <row r="214" spans="1:33" ht="16" x14ac:dyDescent="0.2">
      <c r="A214" s="1" t="s">
        <v>0</v>
      </c>
      <c r="B214" s="1" t="s">
        <v>1</v>
      </c>
      <c r="C214" s="1" t="s">
        <v>2</v>
      </c>
      <c r="D214" s="1" t="s">
        <v>3</v>
      </c>
      <c r="E214" s="1" t="s">
        <v>22</v>
      </c>
      <c r="F214" s="20" t="s">
        <v>3</v>
      </c>
      <c r="G214" s="20" t="s">
        <v>23</v>
      </c>
      <c r="H214" s="1" t="s">
        <v>4</v>
      </c>
      <c r="I214" s="1" t="s">
        <v>5</v>
      </c>
      <c r="J214" s="1" t="s">
        <v>6</v>
      </c>
      <c r="K214" s="1" t="s">
        <v>8</v>
      </c>
      <c r="L214" s="1" t="s">
        <v>9</v>
      </c>
      <c r="M214" s="1" t="s">
        <v>10</v>
      </c>
      <c r="O214" s="6" t="s">
        <v>3</v>
      </c>
      <c r="P214" s="1" t="str">
        <f>"DELTA VS "&amp;C211</f>
        <v>DELTA VS 2022</v>
      </c>
      <c r="Q214" s="1" t="str">
        <f>"DELTA VS "&amp;Q211</f>
        <v>DELTA VS 2019</v>
      </c>
      <c r="R214" s="1" t="str">
        <f>"DELTA VS "&amp;R211</f>
        <v>DELTA VS 2018</v>
      </c>
      <c r="S214" s="1" t="str">
        <f>"DELTA TRAFIC % VS "&amp;C211</f>
        <v>DELTA TRAFIC % VS 2022</v>
      </c>
      <c r="T214" s="1" t="s">
        <v>11</v>
      </c>
      <c r="U214" s="1" t="s">
        <v>24</v>
      </c>
      <c r="V214" s="1" t="s">
        <v>12</v>
      </c>
      <c r="W214" s="1" t="s">
        <v>24</v>
      </c>
      <c r="X214" s="1" t="s">
        <v>13</v>
      </c>
      <c r="Y214" s="1" t="s">
        <v>24</v>
      </c>
      <c r="Z214" s="1" t="s">
        <v>14</v>
      </c>
      <c r="AA214" s="1" t="s">
        <v>15</v>
      </c>
      <c r="AB214" s="1" t="s">
        <v>16</v>
      </c>
      <c r="AC214" s="1" t="s">
        <v>17</v>
      </c>
      <c r="AD214" s="1" t="s">
        <v>4</v>
      </c>
      <c r="AE214" s="1" t="s">
        <v>5</v>
      </c>
      <c r="AF214" s="1" t="s">
        <v>18</v>
      </c>
      <c r="AG214" s="1" t="s">
        <v>19</v>
      </c>
    </row>
    <row r="215" spans="1:33" ht="16" x14ac:dyDescent="0.2">
      <c r="A215" s="1">
        <v>28</v>
      </c>
      <c r="B215" s="1" t="s">
        <v>27</v>
      </c>
      <c r="C215" s="7">
        <v>39615.99</v>
      </c>
      <c r="D215" s="7">
        <v>34000</v>
      </c>
      <c r="E215" s="9">
        <v>1.1651761764705881</v>
      </c>
      <c r="F215" s="23">
        <v>41000</v>
      </c>
      <c r="G215" s="9">
        <v>3.4935640886419872E-2</v>
      </c>
      <c r="H215" s="8">
        <v>5559</v>
      </c>
      <c r="I215" s="8">
        <v>2308</v>
      </c>
      <c r="J215" s="8">
        <v>6742</v>
      </c>
      <c r="K215" s="9">
        <v>0.41518258679618636</v>
      </c>
      <c r="L215" s="10">
        <v>2.9211438474870017</v>
      </c>
      <c r="M215" s="11">
        <v>17.164640381282496</v>
      </c>
      <c r="N215" s="11"/>
      <c r="O215" s="12">
        <f>IFERROR(AE215*AC215,"")</f>
        <v>43565.808000000005</v>
      </c>
      <c r="P215" s="13">
        <f>IFERROR(O215/C215-1,"")</f>
        <v>9.9702620078407911E-2</v>
      </c>
      <c r="Q215" s="13" t="str" cm="1">
        <f t="array" aca="1" ref="Q215" ca="1">IFERROR(O215/_xlfn.XLOOKUP(1,(INDIRECT("TABCA[CODE_MAG]")=A215)*(INDIRECT("TABCA[MAGASIN]")=B215)*(INDIRECT("TABCA[ANNEE]")=Q211)*(INDIRECT("TABCA[MOIS]")=C212),INDIRECT("TABCA["&amp;C214&amp;"]"))-1,"")</f>
        <v/>
      </c>
      <c r="R215" s="13" t="str" cm="1">
        <f t="array" aca="1" ref="R215" ca="1">IFERROR(O215/_xlfn.XLOOKUP(1,(INDIRECT("TABCA[CODE_MAG]")=A215)*(INDIRECT("TABCA[MAGASIN]")=B215)*(INDIRECT("TABCA[ANNEE]")=R211)*(INDIRECT("TABCA[MOIS]")=C212),INDIRECT("TABCA["&amp;C214&amp;"]"))-1,"")</f>
        <v/>
      </c>
      <c r="S215" s="14">
        <v>0.1</v>
      </c>
      <c r="T215" s="15">
        <f>L215</f>
        <v>2.9211438474870017</v>
      </c>
      <c r="U215" s="22">
        <f>IFERROR(T215-L215,"")</f>
        <v>0</v>
      </c>
      <c r="V215" s="14">
        <f>K215</f>
        <v>0.41518258679618636</v>
      </c>
      <c r="W215" s="22">
        <f>(V215-K215)*100</f>
        <v>0</v>
      </c>
      <c r="X215" s="16">
        <f t="shared" ref="X215:X229" si="135">M215</f>
        <v>17.164640381282496</v>
      </c>
      <c r="Y215" s="21">
        <f>X215-M215</f>
        <v>0</v>
      </c>
      <c r="Z215" s="17">
        <f t="shared" ref="Z215:Z229" si="136">H215*(1+S215)</f>
        <v>6114.9000000000005</v>
      </c>
      <c r="AA215" s="18">
        <f t="shared" ref="AA215:AA229" si="137">IFERROR(T215,"")</f>
        <v>2.9211438474870017</v>
      </c>
      <c r="AB215" s="9">
        <f>IFERROR(V215,"")</f>
        <v>0.41518258679618636</v>
      </c>
      <c r="AC215" s="11">
        <f>IFERROR(AA215*AG215,"")</f>
        <v>17.16</v>
      </c>
      <c r="AD215" s="8">
        <f>IFERROR(Z215,"")</f>
        <v>6114.9000000000005</v>
      </c>
      <c r="AE215" s="8">
        <f>IFERROR(AB215*AD215,"")</f>
        <v>2538.8000000000002</v>
      </c>
      <c r="AF215" s="8">
        <f>IFERROR(T215*AE215,"")</f>
        <v>7416.2000000000007</v>
      </c>
      <c r="AG215" s="19">
        <v>5.8744111539602493</v>
      </c>
    </row>
    <row r="216" spans="1:33" ht="16" x14ac:dyDescent="0.2">
      <c r="A216" s="1">
        <v>51</v>
      </c>
      <c r="B216" s="1" t="s">
        <v>28</v>
      </c>
      <c r="C216" s="7">
        <v>19896.580000000002</v>
      </c>
      <c r="D216" s="7">
        <v>30000</v>
      </c>
      <c r="E216" s="9">
        <v>0.66321933333333338</v>
      </c>
      <c r="F216" s="23">
        <v>30000</v>
      </c>
      <c r="G216" s="9">
        <v>0.50779681734247784</v>
      </c>
      <c r="H216" s="8">
        <v>3141</v>
      </c>
      <c r="I216" s="8">
        <v>1164</v>
      </c>
      <c r="J216" s="8">
        <v>3193</v>
      </c>
      <c r="K216" s="9">
        <v>0.37058261700095513</v>
      </c>
      <c r="L216" s="10">
        <v>2.743127147766323</v>
      </c>
      <c r="M216" s="11">
        <v>17.093281786941581</v>
      </c>
      <c r="N216" s="11"/>
      <c r="O216" s="12">
        <f>IFERROR(AE216*AC216,"")</f>
        <v>21882.036</v>
      </c>
      <c r="P216" s="13">
        <f t="shared" ref="P216:P229" si="138">IFERROR(O216/C216-1,"")</f>
        <v>9.978880792578404E-2</v>
      </c>
      <c r="Q216" s="13" t="str" cm="1">
        <f t="array" aca="1" ref="Q216" ca="1">IFERROR(O216/_xlfn.XLOOKUP(1,(INDIRECT("TABCA[CODE_MAG]")=A216)*(INDIRECT("TABCA[MAGASIN]")=B216)*(INDIRECT("TABCA[ANNEE]")=Q211)*(INDIRECT("TABCA[MOIS]")=C212),INDIRECT("TABCA["&amp;C214&amp;"]"))-1,"")</f>
        <v/>
      </c>
      <c r="R216" s="13" t="str" cm="1">
        <f t="array" aca="1" ref="R216" ca="1">IFERROR(O216/_xlfn.XLOOKUP(1,(INDIRECT("TABCA[CODE_MAG]")=A216)*(INDIRECT("TABCA[MAGASIN]")=B216)*(INDIRECT("TABCA[ANNEE]")=R211)*(INDIRECT("TABCA[MOIS]")=C212),INDIRECT("TABCA["&amp;C214&amp;"]"))-1,"")</f>
        <v/>
      </c>
      <c r="S216" s="14">
        <v>0.1</v>
      </c>
      <c r="T216" s="15">
        <f t="shared" ref="T216:T229" si="139">L216</f>
        <v>2.743127147766323</v>
      </c>
      <c r="U216" s="22">
        <f t="shared" ref="U216:U229" si="140">IFERROR(T216-L216,"")</f>
        <v>0</v>
      </c>
      <c r="V216" s="14">
        <f t="shared" ref="V216:V229" si="141">K216</f>
        <v>0.37058261700095513</v>
      </c>
      <c r="W216" s="22">
        <f t="shared" ref="W216:W229" si="142">(V216-K216)*100</f>
        <v>0</v>
      </c>
      <c r="X216" s="16">
        <f t="shared" si="135"/>
        <v>17.093281786941581</v>
      </c>
      <c r="Y216" s="21">
        <f t="shared" ref="Y216:Y229" si="143">X216-M216</f>
        <v>0</v>
      </c>
      <c r="Z216" s="17">
        <f t="shared" si="136"/>
        <v>3455.1000000000004</v>
      </c>
      <c r="AA216" s="18">
        <f t="shared" si="137"/>
        <v>2.743127147766323</v>
      </c>
      <c r="AB216" s="9">
        <f t="shared" ref="AB216:AB229" si="144">IFERROR(V216,"")</f>
        <v>0.37058261700095513</v>
      </c>
      <c r="AC216" s="11">
        <f t="shared" ref="AC216:AC229" si="145">IFERROR(AA216*AG216,"")</f>
        <v>17.09</v>
      </c>
      <c r="AD216" s="8">
        <f t="shared" ref="AD216:AD229" si="146">IFERROR(Z216,"")</f>
        <v>3455.1000000000004</v>
      </c>
      <c r="AE216" s="8">
        <f t="shared" ref="AE216:AE229" si="147">IFERROR(AB216*AD216,"")</f>
        <v>1280.4000000000001</v>
      </c>
      <c r="AF216" s="8">
        <f t="shared" ref="AF216:AF229" si="148">IFERROR(T216*AE216,"")</f>
        <v>3512.3</v>
      </c>
      <c r="AG216" s="19">
        <v>6.2301158784841846</v>
      </c>
    </row>
    <row r="217" spans="1:33" ht="16" x14ac:dyDescent="0.2">
      <c r="A217" s="1">
        <v>21</v>
      </c>
      <c r="B217" s="1" t="s">
        <v>29</v>
      </c>
      <c r="C217" s="7">
        <v>49204.93</v>
      </c>
      <c r="D217" s="7">
        <v>47500</v>
      </c>
      <c r="E217" s="9">
        <v>1.0358932631578948</v>
      </c>
      <c r="F217" s="23">
        <v>51700</v>
      </c>
      <c r="G217" s="9">
        <v>5.0707723799220839E-2</v>
      </c>
      <c r="H217" s="8">
        <v>8281</v>
      </c>
      <c r="I217" s="8">
        <v>3155</v>
      </c>
      <c r="J217" s="8">
        <v>8150</v>
      </c>
      <c r="K217" s="9">
        <v>0.38099263373988651</v>
      </c>
      <c r="L217" s="10">
        <v>2.583201267828843</v>
      </c>
      <c r="M217" s="11">
        <v>15.595857369255151</v>
      </c>
      <c r="N217" s="11"/>
      <c r="O217" s="12">
        <f t="shared" ref="O217:O227" si="149">IFERROR(AE217*AC217,"")</f>
        <v>54139.80000000001</v>
      </c>
      <c r="P217" s="13">
        <f t="shared" si="138"/>
        <v>0.10029218616915037</v>
      </c>
      <c r="Q217" s="13" t="str" cm="1">
        <f t="array" aca="1" ref="Q217" ca="1">IFERROR(O217/_xlfn.XLOOKUP(1,(INDIRECT("TABCA[CODE_MAG]")=A217)*(INDIRECT("TABCA[MAGASIN]")=B217)*(INDIRECT("TABCA[ANNEE]")=Q211)*(INDIRECT("TABCA[MOIS]")=C212),INDIRECT("TABCA["&amp;C214&amp;"]"))-1,"")</f>
        <v/>
      </c>
      <c r="R217" s="13" t="str" cm="1">
        <f t="array" aca="1" ref="R217" ca="1">IFERROR(O217/_xlfn.XLOOKUP(1,(INDIRECT("TABCA[CODE_MAG]")=A217)*(INDIRECT("TABCA[MAGASIN]")=B217)*(INDIRECT("TABCA[ANNEE]")=R211)*(INDIRECT("TABCA[MOIS]")=C212),INDIRECT("TABCA["&amp;C214&amp;"]"))-1,"")</f>
        <v/>
      </c>
      <c r="S217" s="14">
        <v>0.1</v>
      </c>
      <c r="T217" s="15">
        <f t="shared" si="139"/>
        <v>2.583201267828843</v>
      </c>
      <c r="U217" s="22">
        <f t="shared" si="140"/>
        <v>0</v>
      </c>
      <c r="V217" s="14">
        <f t="shared" si="141"/>
        <v>0.38099263373988651</v>
      </c>
      <c r="W217" s="22">
        <f t="shared" si="142"/>
        <v>0</v>
      </c>
      <c r="X217" s="16">
        <f t="shared" si="135"/>
        <v>15.595857369255151</v>
      </c>
      <c r="Y217" s="21">
        <f t="shared" si="143"/>
        <v>0</v>
      </c>
      <c r="Z217" s="17">
        <f t="shared" si="136"/>
        <v>9109.1</v>
      </c>
      <c r="AA217" s="18">
        <f t="shared" si="137"/>
        <v>2.583201267828843</v>
      </c>
      <c r="AB217" s="9">
        <f t="shared" si="144"/>
        <v>0.38099263373988651</v>
      </c>
      <c r="AC217" s="11">
        <f t="shared" si="145"/>
        <v>15.600000000000001</v>
      </c>
      <c r="AD217" s="8">
        <f t="shared" si="146"/>
        <v>9109.1</v>
      </c>
      <c r="AE217" s="8">
        <f t="shared" si="147"/>
        <v>3470.5000000000005</v>
      </c>
      <c r="AF217" s="8">
        <f t="shared" si="148"/>
        <v>8965</v>
      </c>
      <c r="AG217" s="19">
        <v>6.039018404907976</v>
      </c>
    </row>
    <row r="218" spans="1:33" ht="16" x14ac:dyDescent="0.2">
      <c r="A218" s="1">
        <v>25</v>
      </c>
      <c r="B218" s="1" t="s">
        <v>30</v>
      </c>
      <c r="C218" s="7">
        <v>32955.21</v>
      </c>
      <c r="D218" s="7">
        <v>33000</v>
      </c>
      <c r="E218" s="9">
        <v>0.99864272727272729</v>
      </c>
      <c r="F218" s="23">
        <v>36000</v>
      </c>
      <c r="G218" s="9">
        <v>9.2391764458487735E-2</v>
      </c>
      <c r="H218" s="8">
        <v>4265</v>
      </c>
      <c r="I218" s="8">
        <v>1954</v>
      </c>
      <c r="J218" s="8">
        <v>5502</v>
      </c>
      <c r="K218" s="9">
        <v>0.45814771395076204</v>
      </c>
      <c r="L218" s="10">
        <v>2.8157625383828044</v>
      </c>
      <c r="M218" s="11">
        <v>16.865511770726712</v>
      </c>
      <c r="N218" s="11"/>
      <c r="O218" s="12">
        <f t="shared" si="149"/>
        <v>36260.378000000004</v>
      </c>
      <c r="P218" s="13">
        <f t="shared" si="138"/>
        <v>0.1002927306486594</v>
      </c>
      <c r="Q218" s="13" t="str" cm="1">
        <f t="array" aca="1" ref="Q218" ca="1">IFERROR(O218/_xlfn.XLOOKUP(1,(INDIRECT("TABCA[CODE_MAG]")=A218)*(INDIRECT("TABCA[MAGASIN]")=B218)*(INDIRECT("TABCA[ANNEE]")=Q211)*(INDIRECT("TABCA[MOIS]")=C212),INDIRECT("TABCA["&amp;C214&amp;"]"))-1,"")</f>
        <v/>
      </c>
      <c r="R218" s="13" t="str" cm="1">
        <f t="array" aca="1" ref="R218" ca="1">IFERROR(O218/_xlfn.XLOOKUP(1,(INDIRECT("TABCA[CODE_MAG]")=A218)*(INDIRECT("TABCA[MAGASIN]")=B218)*(INDIRECT("TABCA[ANNEE]")=R211)*(INDIRECT("TABCA[MOIS]")=C212),INDIRECT("TABCA["&amp;C214&amp;"]"))-1,"")</f>
        <v/>
      </c>
      <c r="S218" s="14">
        <v>0.1</v>
      </c>
      <c r="T218" s="15">
        <f t="shared" si="139"/>
        <v>2.8157625383828044</v>
      </c>
      <c r="U218" s="22">
        <f t="shared" si="140"/>
        <v>0</v>
      </c>
      <c r="V218" s="14">
        <f t="shared" si="141"/>
        <v>0.45814771395076204</v>
      </c>
      <c r="W218" s="22">
        <f t="shared" si="142"/>
        <v>0</v>
      </c>
      <c r="X218" s="16">
        <f t="shared" si="135"/>
        <v>16.865511770726712</v>
      </c>
      <c r="Y218" s="21">
        <f t="shared" si="143"/>
        <v>0</v>
      </c>
      <c r="Z218" s="17">
        <f t="shared" si="136"/>
        <v>4691.5</v>
      </c>
      <c r="AA218" s="18">
        <f t="shared" si="137"/>
        <v>2.8157625383828044</v>
      </c>
      <c r="AB218" s="9">
        <f t="shared" si="144"/>
        <v>0.45814771395076204</v>
      </c>
      <c r="AC218" s="11">
        <f t="shared" si="145"/>
        <v>16.87</v>
      </c>
      <c r="AD218" s="8">
        <f t="shared" si="146"/>
        <v>4691.5</v>
      </c>
      <c r="AE218" s="8">
        <f t="shared" si="147"/>
        <v>2149.4</v>
      </c>
      <c r="AF218" s="8">
        <f t="shared" si="148"/>
        <v>6052.2</v>
      </c>
      <c r="AG218" s="19">
        <v>5.9912722646310437</v>
      </c>
    </row>
    <row r="219" spans="1:33" ht="16" x14ac:dyDescent="0.2">
      <c r="A219" s="1">
        <v>37</v>
      </c>
      <c r="B219" s="1" t="s">
        <v>31</v>
      </c>
      <c r="C219" s="7">
        <v>32760.69</v>
      </c>
      <c r="D219" s="7">
        <v>31000</v>
      </c>
      <c r="E219" s="9">
        <v>1.0567964516129031</v>
      </c>
      <c r="F219" s="23">
        <v>36000</v>
      </c>
      <c r="G219" s="9">
        <v>9.8877954035766713E-2</v>
      </c>
      <c r="H219" s="8">
        <v>4612</v>
      </c>
      <c r="I219" s="8">
        <v>2074</v>
      </c>
      <c r="J219" s="8">
        <v>5451</v>
      </c>
      <c r="K219" s="9">
        <v>0.44969644405897657</v>
      </c>
      <c r="L219" s="10">
        <v>2.6282545805207329</v>
      </c>
      <c r="M219" s="11">
        <v>15.79589681774349</v>
      </c>
      <c r="N219" s="11"/>
      <c r="O219" s="12">
        <f t="shared" si="149"/>
        <v>36046.120000000003</v>
      </c>
      <c r="P219" s="13">
        <f t="shared" si="138"/>
        <v>0.10028573879243696</v>
      </c>
      <c r="Q219" s="13" t="str" cm="1">
        <f t="array" aca="1" ref="Q219" ca="1">IFERROR(O219/_xlfn.XLOOKUP(1,(INDIRECT("TABCA[CODE_MAG]")=A219)*(INDIRECT("TABCA[MAGASIN]")=B219)*(INDIRECT("TABCA[ANNEE]")=Q211)*(INDIRECT("TABCA[MOIS]")=C212),INDIRECT("TABCA["&amp;C214&amp;"]"))-1,"")</f>
        <v/>
      </c>
      <c r="R219" s="13" t="str" cm="1">
        <f t="array" aca="1" ref="R219" ca="1">IFERROR(O219/_xlfn.XLOOKUP(1,(INDIRECT("TABCA[CODE_MAG]")=A219)*(INDIRECT("TABCA[MAGASIN]")=B219)*(INDIRECT("TABCA[ANNEE]")=R211)*(INDIRECT("TABCA[MOIS]")=C212),INDIRECT("TABCA["&amp;C214&amp;"]"))-1,"")</f>
        <v/>
      </c>
      <c r="S219" s="14">
        <v>0.1</v>
      </c>
      <c r="T219" s="15">
        <f t="shared" si="139"/>
        <v>2.6282545805207329</v>
      </c>
      <c r="U219" s="22">
        <f t="shared" si="140"/>
        <v>0</v>
      </c>
      <c r="V219" s="14">
        <f t="shared" si="141"/>
        <v>0.44969644405897657</v>
      </c>
      <c r="W219" s="22">
        <f t="shared" si="142"/>
        <v>0</v>
      </c>
      <c r="X219" s="16">
        <f t="shared" si="135"/>
        <v>15.79589681774349</v>
      </c>
      <c r="Y219" s="21">
        <f t="shared" si="143"/>
        <v>0</v>
      </c>
      <c r="Z219" s="17">
        <f t="shared" si="136"/>
        <v>5073.2000000000007</v>
      </c>
      <c r="AA219" s="18">
        <f t="shared" si="137"/>
        <v>2.6282545805207329</v>
      </c>
      <c r="AB219" s="9">
        <f t="shared" si="144"/>
        <v>0.44969644405897657</v>
      </c>
      <c r="AC219" s="11">
        <f t="shared" si="145"/>
        <v>15.799999999999999</v>
      </c>
      <c r="AD219" s="8">
        <f t="shared" si="146"/>
        <v>5073.2000000000007</v>
      </c>
      <c r="AE219" s="8">
        <f t="shared" si="147"/>
        <v>2281.4</v>
      </c>
      <c r="AF219" s="8">
        <f t="shared" si="148"/>
        <v>5996.1</v>
      </c>
      <c r="AG219" s="19">
        <v>6.0115942028985501</v>
      </c>
    </row>
    <row r="220" spans="1:33" ht="16" x14ac:dyDescent="0.2">
      <c r="A220" s="1">
        <v>26</v>
      </c>
      <c r="B220" s="1" t="s">
        <v>32</v>
      </c>
      <c r="C220" s="7">
        <v>42561.93</v>
      </c>
      <c r="D220" s="7">
        <v>38000</v>
      </c>
      <c r="E220" s="9">
        <v>1.1200507894736842</v>
      </c>
      <c r="F220" s="23">
        <v>46500</v>
      </c>
      <c r="G220" s="9">
        <v>9.2525644396294959E-2</v>
      </c>
      <c r="H220" s="8">
        <v>7081</v>
      </c>
      <c r="I220" s="8">
        <v>2771</v>
      </c>
      <c r="J220" s="8">
        <v>7410</v>
      </c>
      <c r="K220" s="9">
        <v>0.39132890834627876</v>
      </c>
      <c r="L220" s="10">
        <v>2.6741248646697944</v>
      </c>
      <c r="M220" s="11">
        <v>15.35977264525442</v>
      </c>
      <c r="N220" s="11"/>
      <c r="O220" s="12">
        <f t="shared" si="149"/>
        <v>46818.815999999999</v>
      </c>
      <c r="P220" s="13">
        <f t="shared" si="138"/>
        <v>0.1000162821563777</v>
      </c>
      <c r="Q220" s="13" t="str" cm="1">
        <f t="array" aca="1" ref="Q220" ca="1">IFERROR(O220/_xlfn.XLOOKUP(1,(INDIRECT("TABCA[CODE_MAG]")=A220)*(INDIRECT("TABCA[MAGASIN]")=B220)*(INDIRECT("TABCA[ANNEE]")=Q211)*(INDIRECT("TABCA[MOIS]")=C212),INDIRECT("TABCA["&amp;C214&amp;"]"))-1,"")</f>
        <v/>
      </c>
      <c r="R220" s="13" t="str" cm="1">
        <f t="array" aca="1" ref="R220" ca="1">IFERROR(O220/_xlfn.XLOOKUP(1,(INDIRECT("TABCA[CODE_MAG]")=A220)*(INDIRECT("TABCA[MAGASIN]")=B220)*(INDIRECT("TABCA[ANNEE]")=R211)*(INDIRECT("TABCA[MOIS]")=C212),INDIRECT("TABCA["&amp;C214&amp;"]"))-1,"")</f>
        <v/>
      </c>
      <c r="S220" s="14">
        <v>0.1</v>
      </c>
      <c r="T220" s="15">
        <f t="shared" si="139"/>
        <v>2.6741248646697944</v>
      </c>
      <c r="U220" s="22">
        <f t="shared" si="140"/>
        <v>0</v>
      </c>
      <c r="V220" s="14">
        <f t="shared" si="141"/>
        <v>0.39132890834627876</v>
      </c>
      <c r="W220" s="22">
        <f t="shared" si="142"/>
        <v>0</v>
      </c>
      <c r="X220" s="16">
        <f t="shared" si="135"/>
        <v>15.35977264525442</v>
      </c>
      <c r="Y220" s="21">
        <f t="shared" si="143"/>
        <v>0</v>
      </c>
      <c r="Z220" s="17">
        <f t="shared" si="136"/>
        <v>7789.1</v>
      </c>
      <c r="AA220" s="18">
        <f t="shared" si="137"/>
        <v>2.6741248646697944</v>
      </c>
      <c r="AB220" s="9">
        <f t="shared" si="144"/>
        <v>0.39132890834627876</v>
      </c>
      <c r="AC220" s="11">
        <f t="shared" si="145"/>
        <v>15.36</v>
      </c>
      <c r="AD220" s="8">
        <f t="shared" si="146"/>
        <v>7789.1</v>
      </c>
      <c r="AE220" s="8">
        <f t="shared" si="147"/>
        <v>3048.1</v>
      </c>
      <c r="AF220" s="8">
        <f t="shared" si="148"/>
        <v>8151</v>
      </c>
      <c r="AG220" s="19">
        <v>5.7439352226720644</v>
      </c>
    </row>
    <row r="221" spans="1:33" ht="16" x14ac:dyDescent="0.2">
      <c r="A221" s="1">
        <v>5</v>
      </c>
      <c r="B221" s="1" t="s">
        <v>33</v>
      </c>
      <c r="C221" s="7">
        <v>43868.12</v>
      </c>
      <c r="D221" s="7">
        <v>48500</v>
      </c>
      <c r="E221" s="9">
        <v>0.90449731958762891</v>
      </c>
      <c r="F221" s="23">
        <v>51000</v>
      </c>
      <c r="G221" s="9">
        <v>0.1625754648250255</v>
      </c>
      <c r="H221" s="8">
        <v>7777</v>
      </c>
      <c r="I221" s="8">
        <v>2460</v>
      </c>
      <c r="J221" s="8">
        <v>7027</v>
      </c>
      <c r="K221" s="9">
        <v>0.3163173460203163</v>
      </c>
      <c r="L221" s="10">
        <v>2.8565040650406504</v>
      </c>
      <c r="M221" s="11">
        <v>17.832569105691057</v>
      </c>
      <c r="N221" s="11"/>
      <c r="O221" s="12">
        <f t="shared" si="149"/>
        <v>48247.979999999996</v>
      </c>
      <c r="P221" s="13">
        <f t="shared" si="138"/>
        <v>9.9841525007225984E-2</v>
      </c>
      <c r="Q221" s="13" t="str" cm="1">
        <f t="array" aca="1" ref="Q221" ca="1">IFERROR(O221/_xlfn.XLOOKUP(1,(INDIRECT("TABCA[CODE_MAG]")=A221)*(INDIRECT("TABCA[MAGASIN]")=B221)*(INDIRECT("TABCA[ANNEE]")=Q211)*(INDIRECT("TABCA[MOIS]")=C212),INDIRECT("TABCA["&amp;C214&amp;"]"))-1,"")</f>
        <v/>
      </c>
      <c r="R221" s="13" t="str" cm="1">
        <f t="array" aca="1" ref="R221" ca="1">IFERROR(O221/_xlfn.XLOOKUP(1,(INDIRECT("TABCA[CODE_MAG]")=A221)*(INDIRECT("TABCA[MAGASIN]")=B221)*(INDIRECT("TABCA[ANNEE]")=R211)*(INDIRECT("TABCA[MOIS]")=C212),INDIRECT("TABCA["&amp;C214&amp;"]"))-1,"")</f>
        <v/>
      </c>
      <c r="S221" s="14">
        <v>0.1</v>
      </c>
      <c r="T221" s="15">
        <f t="shared" si="139"/>
        <v>2.8565040650406504</v>
      </c>
      <c r="U221" s="22">
        <f t="shared" si="140"/>
        <v>0</v>
      </c>
      <c r="V221" s="14">
        <f t="shared" si="141"/>
        <v>0.3163173460203163</v>
      </c>
      <c r="W221" s="22">
        <f t="shared" si="142"/>
        <v>0</v>
      </c>
      <c r="X221" s="16">
        <f t="shared" si="135"/>
        <v>17.832569105691057</v>
      </c>
      <c r="Y221" s="21">
        <f t="shared" si="143"/>
        <v>0</v>
      </c>
      <c r="Z221" s="17">
        <f t="shared" si="136"/>
        <v>8554.7000000000007</v>
      </c>
      <c r="AA221" s="18">
        <f t="shared" si="137"/>
        <v>2.8565040650406504</v>
      </c>
      <c r="AB221" s="9">
        <f t="shared" si="144"/>
        <v>0.3163173460203163</v>
      </c>
      <c r="AC221" s="11">
        <f t="shared" si="145"/>
        <v>17.829999999999998</v>
      </c>
      <c r="AD221" s="8">
        <f t="shared" si="146"/>
        <v>8554.7000000000007</v>
      </c>
      <c r="AE221" s="8">
        <f t="shared" si="147"/>
        <v>2706</v>
      </c>
      <c r="AF221" s="8">
        <f t="shared" si="148"/>
        <v>7729.7</v>
      </c>
      <c r="AG221" s="19">
        <v>6.241895545752099</v>
      </c>
    </row>
    <row r="222" spans="1:33" ht="16" x14ac:dyDescent="0.2">
      <c r="A222" s="1">
        <v>6</v>
      </c>
      <c r="B222" s="1" t="s">
        <v>34</v>
      </c>
      <c r="C222" s="7">
        <v>80566.83</v>
      </c>
      <c r="D222" s="7">
        <v>81000</v>
      </c>
      <c r="E222" s="9">
        <v>0.99465222222222227</v>
      </c>
      <c r="F222" s="23">
        <v>83000</v>
      </c>
      <c r="G222" s="9">
        <v>3.020064212530138E-2</v>
      </c>
      <c r="H222" s="8">
        <v>13762</v>
      </c>
      <c r="I222" s="8">
        <v>5667</v>
      </c>
      <c r="J222" s="8">
        <v>15002</v>
      </c>
      <c r="K222" s="9">
        <v>0.4117860776049993</v>
      </c>
      <c r="L222" s="10">
        <v>2.6472560437621317</v>
      </c>
      <c r="M222" s="11">
        <v>14.216839597670726</v>
      </c>
      <c r="N222" s="11"/>
      <c r="O222" s="12">
        <f t="shared" si="149"/>
        <v>88643.214000000022</v>
      </c>
      <c r="P222" s="13">
        <f t="shared" si="138"/>
        <v>0.1002445299138619</v>
      </c>
      <c r="Q222" s="13" t="str" cm="1">
        <f t="array" aca="1" ref="Q222" ca="1">IFERROR(O222/_xlfn.XLOOKUP(1,(INDIRECT("TABCA[CODE_MAG]")=A222)*(INDIRECT("TABCA[MAGASIN]")=B222)*(INDIRECT("TABCA[ANNEE]")=Q211)*(INDIRECT("TABCA[MOIS]")=C212),INDIRECT("TABCA["&amp;C214&amp;"]"))-1,"")</f>
        <v/>
      </c>
      <c r="R222" s="13" t="str" cm="1">
        <f t="array" aca="1" ref="R222" ca="1">IFERROR(O222/_xlfn.XLOOKUP(1,(INDIRECT("TABCA[CODE_MAG]")=A222)*(INDIRECT("TABCA[MAGASIN]")=B222)*(INDIRECT("TABCA[ANNEE]")=R211)*(INDIRECT("TABCA[MOIS]")=C212),INDIRECT("TABCA["&amp;C214&amp;"]"))-1,"")</f>
        <v/>
      </c>
      <c r="S222" s="14">
        <v>0.1</v>
      </c>
      <c r="T222" s="15">
        <f t="shared" si="139"/>
        <v>2.6472560437621317</v>
      </c>
      <c r="U222" s="22">
        <f t="shared" si="140"/>
        <v>0</v>
      </c>
      <c r="V222" s="14">
        <f t="shared" si="141"/>
        <v>0.4117860776049993</v>
      </c>
      <c r="W222" s="22">
        <f t="shared" si="142"/>
        <v>0</v>
      </c>
      <c r="X222" s="16">
        <f t="shared" si="135"/>
        <v>14.216839597670726</v>
      </c>
      <c r="Y222" s="21">
        <f t="shared" si="143"/>
        <v>0</v>
      </c>
      <c r="Z222" s="17">
        <f t="shared" si="136"/>
        <v>15138.2</v>
      </c>
      <c r="AA222" s="18">
        <f t="shared" si="137"/>
        <v>2.6472560437621317</v>
      </c>
      <c r="AB222" s="9">
        <f t="shared" si="144"/>
        <v>0.4117860776049993</v>
      </c>
      <c r="AC222" s="11">
        <f t="shared" si="145"/>
        <v>14.220000000000002</v>
      </c>
      <c r="AD222" s="8">
        <f t="shared" si="146"/>
        <v>15138.2</v>
      </c>
      <c r="AE222" s="8">
        <f t="shared" si="147"/>
        <v>6233.7000000000007</v>
      </c>
      <c r="AF222" s="8">
        <f t="shared" si="148"/>
        <v>16502.200000000004</v>
      </c>
      <c r="AG222" s="19">
        <v>5.371599786695108</v>
      </c>
    </row>
    <row r="223" spans="1:33" ht="16" x14ac:dyDescent="0.2">
      <c r="A223" s="1">
        <v>1</v>
      </c>
      <c r="B223" s="1" t="s">
        <v>35</v>
      </c>
      <c r="C223" s="7">
        <v>91730.22</v>
      </c>
      <c r="D223" s="7">
        <v>79000</v>
      </c>
      <c r="E223" s="9">
        <v>1.1611420253164557</v>
      </c>
      <c r="F223" s="23">
        <v>95000</v>
      </c>
      <c r="G223" s="9">
        <v>3.5645613844597746E-2</v>
      </c>
      <c r="H223" s="8">
        <v>12804</v>
      </c>
      <c r="I223" s="8">
        <v>6406</v>
      </c>
      <c r="J223" s="8">
        <v>16503</v>
      </c>
      <c r="K223" s="9">
        <v>0.500312402374258</v>
      </c>
      <c r="L223" s="10">
        <v>2.5761785825788324</v>
      </c>
      <c r="M223" s="11">
        <v>14.319422416484546</v>
      </c>
      <c r="N223" s="11"/>
      <c r="O223" s="12">
        <f t="shared" si="149"/>
        <v>100907.31200000001</v>
      </c>
      <c r="P223" s="13">
        <f t="shared" si="138"/>
        <v>0.10004436923840365</v>
      </c>
      <c r="Q223" s="13" t="str" cm="1">
        <f t="array" aca="1" ref="Q223" ca="1">IFERROR(O223/_xlfn.XLOOKUP(1,(INDIRECT("TABCA[CODE_MAG]")=A223)*(INDIRECT("TABCA[MAGASIN]")=B223)*(INDIRECT("TABCA[ANNEE]")=Q211)*(INDIRECT("TABCA[MOIS]")=C212),INDIRECT("TABCA["&amp;C214&amp;"]"))-1,"")</f>
        <v/>
      </c>
      <c r="R223" s="13" t="str" cm="1">
        <f t="array" aca="1" ref="R223" ca="1">IFERROR(O223/_xlfn.XLOOKUP(1,(INDIRECT("TABCA[CODE_MAG]")=A223)*(INDIRECT("TABCA[MAGASIN]")=B223)*(INDIRECT("TABCA[ANNEE]")=R211)*(INDIRECT("TABCA[MOIS]")=C212),INDIRECT("TABCA["&amp;C214&amp;"]"))-1,"")</f>
        <v/>
      </c>
      <c r="S223" s="14">
        <v>0.1</v>
      </c>
      <c r="T223" s="15">
        <f t="shared" si="139"/>
        <v>2.5761785825788324</v>
      </c>
      <c r="U223" s="22">
        <f t="shared" si="140"/>
        <v>0</v>
      </c>
      <c r="V223" s="14">
        <f t="shared" si="141"/>
        <v>0.500312402374258</v>
      </c>
      <c r="W223" s="22">
        <f t="shared" si="142"/>
        <v>0</v>
      </c>
      <c r="X223" s="16">
        <f t="shared" si="135"/>
        <v>14.319422416484546</v>
      </c>
      <c r="Y223" s="21">
        <f t="shared" si="143"/>
        <v>0</v>
      </c>
      <c r="Z223" s="17">
        <f t="shared" si="136"/>
        <v>14084.400000000001</v>
      </c>
      <c r="AA223" s="18">
        <f t="shared" si="137"/>
        <v>2.5761785825788324</v>
      </c>
      <c r="AB223" s="9">
        <f t="shared" si="144"/>
        <v>0.500312402374258</v>
      </c>
      <c r="AC223" s="11">
        <f t="shared" si="145"/>
        <v>14.32</v>
      </c>
      <c r="AD223" s="8">
        <f t="shared" si="146"/>
        <v>14084.400000000001</v>
      </c>
      <c r="AE223" s="8">
        <f t="shared" si="147"/>
        <v>7046.6</v>
      </c>
      <c r="AF223" s="8">
        <f t="shared" si="148"/>
        <v>18153.3</v>
      </c>
      <c r="AG223" s="19">
        <v>5.5586208568139126</v>
      </c>
    </row>
    <row r="224" spans="1:33" ht="16" x14ac:dyDescent="0.2">
      <c r="A224" s="1">
        <v>30</v>
      </c>
      <c r="B224" s="1" t="s">
        <v>36</v>
      </c>
      <c r="C224" s="7">
        <v>141511.29999999999</v>
      </c>
      <c r="D224" s="7">
        <v>141100</v>
      </c>
      <c r="E224" s="9">
        <v>1.0029149539333806</v>
      </c>
      <c r="F224" s="23">
        <v>145000</v>
      </c>
      <c r="G224" s="9">
        <v>2.4653154907064101E-2</v>
      </c>
      <c r="H224" s="8">
        <v>20068</v>
      </c>
      <c r="I224" s="8">
        <v>8663</v>
      </c>
      <c r="J224" s="8">
        <v>23689</v>
      </c>
      <c r="K224" s="9">
        <v>0.43168228024715966</v>
      </c>
      <c r="L224" s="10">
        <v>2.7345030589864945</v>
      </c>
      <c r="M224" s="11">
        <v>16.335137942975873</v>
      </c>
      <c r="N224" s="11"/>
      <c r="O224" s="12">
        <f t="shared" si="149"/>
        <v>155708.76200000002</v>
      </c>
      <c r="P224" s="13">
        <f t="shared" si="138"/>
        <v>0.1003274084825736</v>
      </c>
      <c r="Q224" s="13" t="str" cm="1">
        <f t="array" aca="1" ref="Q224" ca="1">IFERROR(O224/_xlfn.XLOOKUP(1,(INDIRECT("TABCA[CODE_MAG]")=A224)*(INDIRECT("TABCA[MAGASIN]")=B224)*(INDIRECT("TABCA[ANNEE]")=Q211)*(INDIRECT("TABCA[MOIS]")=C212),INDIRECT("TABCA["&amp;C214&amp;"]"))-1,"")</f>
        <v/>
      </c>
      <c r="R224" s="13" t="str" cm="1">
        <f t="array" aca="1" ref="R224" ca="1">IFERROR(O224/_xlfn.XLOOKUP(1,(INDIRECT("TABCA[CODE_MAG]")=A224)*(INDIRECT("TABCA[MAGASIN]")=B224)*(INDIRECT("TABCA[ANNEE]")=R211)*(INDIRECT("TABCA[MOIS]")=C212),INDIRECT("TABCA["&amp;C214&amp;"]"))-1,"")</f>
        <v/>
      </c>
      <c r="S224" s="14">
        <v>0.1</v>
      </c>
      <c r="T224" s="15">
        <f t="shared" si="139"/>
        <v>2.7345030589864945</v>
      </c>
      <c r="U224" s="22">
        <f t="shared" si="140"/>
        <v>0</v>
      </c>
      <c r="V224" s="14">
        <f t="shared" si="141"/>
        <v>0.43168228024715966</v>
      </c>
      <c r="W224" s="22">
        <f t="shared" si="142"/>
        <v>0</v>
      </c>
      <c r="X224" s="16">
        <f t="shared" si="135"/>
        <v>16.335137942975873</v>
      </c>
      <c r="Y224" s="21">
        <f t="shared" si="143"/>
        <v>0</v>
      </c>
      <c r="Z224" s="17">
        <f t="shared" si="136"/>
        <v>22074.800000000003</v>
      </c>
      <c r="AA224" s="18">
        <f t="shared" si="137"/>
        <v>2.7345030589864945</v>
      </c>
      <c r="AB224" s="9">
        <f t="shared" si="144"/>
        <v>0.43168228024715966</v>
      </c>
      <c r="AC224" s="11">
        <f t="shared" si="145"/>
        <v>16.34</v>
      </c>
      <c r="AD224" s="8">
        <f t="shared" si="146"/>
        <v>22074.800000000003</v>
      </c>
      <c r="AE224" s="8">
        <f t="shared" si="147"/>
        <v>9529.3000000000011</v>
      </c>
      <c r="AF224" s="8">
        <f t="shared" si="148"/>
        <v>26057.900000000005</v>
      </c>
      <c r="AG224" s="19">
        <v>5.9754915783697076</v>
      </c>
    </row>
    <row r="225" spans="1:33" ht="16" x14ac:dyDescent="0.2">
      <c r="A225" s="1">
        <v>2</v>
      </c>
      <c r="B225" s="1" t="s">
        <v>37</v>
      </c>
      <c r="C225" s="7">
        <v>61338.3</v>
      </c>
      <c r="D225" s="7">
        <v>70000</v>
      </c>
      <c r="E225" s="9">
        <v>0.87626142857142864</v>
      </c>
      <c r="F225" s="23">
        <v>70000</v>
      </c>
      <c r="G225" s="9">
        <v>0.14121193446835001</v>
      </c>
      <c r="H225" s="8">
        <v>11623</v>
      </c>
      <c r="I225" s="8">
        <v>4459</v>
      </c>
      <c r="J225" s="8">
        <v>10277</v>
      </c>
      <c r="K225" s="9">
        <v>0.38363589434741463</v>
      </c>
      <c r="L225" s="10">
        <v>2.3047768557972641</v>
      </c>
      <c r="M225" s="11">
        <v>13.756066382596995</v>
      </c>
      <c r="N225" s="11"/>
      <c r="O225" s="12">
        <f t="shared" si="149"/>
        <v>67491.424000000014</v>
      </c>
      <c r="P225" s="13">
        <f t="shared" si="138"/>
        <v>0.10031455061519501</v>
      </c>
      <c r="Q225" s="13" t="str" cm="1">
        <f t="array" aca="1" ref="Q225" ca="1">IFERROR(O225/_xlfn.XLOOKUP(1,(INDIRECT("TABCA[CODE_MAG]")=A225)*(INDIRECT("TABCA[MAGASIN]")=B225)*(INDIRECT("TABCA[ANNEE]")=Q211)*(INDIRECT("TABCA[MOIS]")=C212),INDIRECT("TABCA["&amp;C214&amp;"]"))-1,"")</f>
        <v/>
      </c>
      <c r="R225" s="13" t="str" cm="1">
        <f t="array" aca="1" ref="R225" ca="1">IFERROR(O225/_xlfn.XLOOKUP(1,(INDIRECT("TABCA[CODE_MAG]")=A225)*(INDIRECT("TABCA[MAGASIN]")=B225)*(INDIRECT("TABCA[ANNEE]")=R211)*(INDIRECT("TABCA[MOIS]")=C212),INDIRECT("TABCA["&amp;C214&amp;"]"))-1,"")</f>
        <v/>
      </c>
      <c r="S225" s="14">
        <v>0.1</v>
      </c>
      <c r="T225" s="15">
        <f t="shared" si="139"/>
        <v>2.3047768557972641</v>
      </c>
      <c r="U225" s="22">
        <f t="shared" si="140"/>
        <v>0</v>
      </c>
      <c r="V225" s="14">
        <f t="shared" si="141"/>
        <v>0.38363589434741463</v>
      </c>
      <c r="W225" s="22">
        <f t="shared" si="142"/>
        <v>0</v>
      </c>
      <c r="X225" s="16">
        <f t="shared" si="135"/>
        <v>13.756066382596995</v>
      </c>
      <c r="Y225" s="21">
        <f t="shared" si="143"/>
        <v>0</v>
      </c>
      <c r="Z225" s="17">
        <f t="shared" si="136"/>
        <v>12785.300000000001</v>
      </c>
      <c r="AA225" s="18">
        <f t="shared" si="137"/>
        <v>2.3047768557972641</v>
      </c>
      <c r="AB225" s="9">
        <f t="shared" si="144"/>
        <v>0.38363589434741463</v>
      </c>
      <c r="AC225" s="11">
        <f t="shared" si="145"/>
        <v>13.76</v>
      </c>
      <c r="AD225" s="8">
        <f t="shared" si="146"/>
        <v>12785.300000000001</v>
      </c>
      <c r="AE225" s="8">
        <f t="shared" si="147"/>
        <v>4904.9000000000005</v>
      </c>
      <c r="AF225" s="8">
        <f t="shared" si="148"/>
        <v>11304.700000000003</v>
      </c>
      <c r="AG225" s="19">
        <v>5.9702092050209199</v>
      </c>
    </row>
    <row r="226" spans="1:33" ht="16" x14ac:dyDescent="0.2">
      <c r="A226" s="1">
        <v>23</v>
      </c>
      <c r="B226" s="1" t="s">
        <v>38</v>
      </c>
      <c r="C226" s="7">
        <v>57614.33</v>
      </c>
      <c r="D226" s="7">
        <v>53500</v>
      </c>
      <c r="E226" s="9">
        <v>1.0769033644859813</v>
      </c>
      <c r="F226" s="23">
        <v>58900</v>
      </c>
      <c r="G226" s="9">
        <v>2.2315108064260958E-2</v>
      </c>
      <c r="H226" s="8">
        <v>9855</v>
      </c>
      <c r="I226" s="8">
        <v>3756</v>
      </c>
      <c r="J226" s="8">
        <v>9927</v>
      </c>
      <c r="K226" s="9">
        <v>0.38112633181126332</v>
      </c>
      <c r="L226" s="10">
        <v>2.6429712460063897</v>
      </c>
      <c r="M226" s="11">
        <v>15.33927848775293</v>
      </c>
      <c r="N226" s="11"/>
      <c r="O226" s="12">
        <f t="shared" si="149"/>
        <v>63378.744000000006</v>
      </c>
      <c r="P226" s="13">
        <f t="shared" si="138"/>
        <v>0.10005174059995148</v>
      </c>
      <c r="Q226" s="13" t="str" cm="1">
        <f t="array" aca="1" ref="Q226" ca="1">IFERROR(O226/_xlfn.XLOOKUP(1,(INDIRECT("TABCA[CODE_MAG]")=A226)*(INDIRECT("TABCA[MAGASIN]")=B226)*(INDIRECT("TABCA[ANNEE]")=Q211)*(INDIRECT("TABCA[MOIS]")=C212),INDIRECT("TABCA["&amp;C214&amp;"]"))-1,"")</f>
        <v/>
      </c>
      <c r="R226" s="13" t="str" cm="1">
        <f t="array" aca="1" ref="R226" ca="1">IFERROR(O226/_xlfn.XLOOKUP(1,(INDIRECT("TABCA[CODE_MAG]")=A226)*(INDIRECT("TABCA[MAGASIN]")=B226)*(INDIRECT("TABCA[ANNEE]")=R211)*(INDIRECT("TABCA[MOIS]")=C212),INDIRECT("TABCA["&amp;C214&amp;"]"))-1,"")</f>
        <v/>
      </c>
      <c r="S226" s="14">
        <v>0.1</v>
      </c>
      <c r="T226" s="15">
        <f t="shared" si="139"/>
        <v>2.6429712460063897</v>
      </c>
      <c r="U226" s="22">
        <f t="shared" si="140"/>
        <v>0</v>
      </c>
      <c r="V226" s="14">
        <f t="shared" si="141"/>
        <v>0.38112633181126332</v>
      </c>
      <c r="W226" s="22">
        <f t="shared" si="142"/>
        <v>0</v>
      </c>
      <c r="X226" s="16">
        <f t="shared" si="135"/>
        <v>15.33927848775293</v>
      </c>
      <c r="Y226" s="21">
        <f t="shared" si="143"/>
        <v>0</v>
      </c>
      <c r="Z226" s="17">
        <f t="shared" si="136"/>
        <v>10840.5</v>
      </c>
      <c r="AA226" s="18">
        <f t="shared" si="137"/>
        <v>2.6429712460063897</v>
      </c>
      <c r="AB226" s="9">
        <f t="shared" si="144"/>
        <v>0.38112633181126332</v>
      </c>
      <c r="AC226" s="11">
        <f t="shared" si="145"/>
        <v>15.34</v>
      </c>
      <c r="AD226" s="8">
        <f t="shared" si="146"/>
        <v>10840.5</v>
      </c>
      <c r="AE226" s="8">
        <f t="shared" si="147"/>
        <v>4131.6000000000004</v>
      </c>
      <c r="AF226" s="8">
        <f t="shared" si="148"/>
        <v>10919.7</v>
      </c>
      <c r="AG226" s="19">
        <v>5.8040737382895138</v>
      </c>
    </row>
    <row r="227" spans="1:33" ht="16" x14ac:dyDescent="0.2">
      <c r="A227" s="1">
        <v>13</v>
      </c>
      <c r="B227" s="1" t="s">
        <v>39</v>
      </c>
      <c r="C227" s="7">
        <v>32582.74</v>
      </c>
      <c r="D227" s="7">
        <v>38000</v>
      </c>
      <c r="E227" s="9">
        <v>0.85744052631578949</v>
      </c>
      <c r="F227" s="23">
        <v>35000</v>
      </c>
      <c r="G227" s="9">
        <v>7.4188358621773309E-2</v>
      </c>
      <c r="H227" s="8">
        <v>4577</v>
      </c>
      <c r="I227" s="8">
        <v>1972</v>
      </c>
      <c r="J227" s="8">
        <v>5639</v>
      </c>
      <c r="K227" s="9">
        <v>0.43084990168232468</v>
      </c>
      <c r="L227" s="10">
        <v>2.8595334685598379</v>
      </c>
      <c r="M227" s="11">
        <v>16.52268762677485</v>
      </c>
      <c r="N227" s="11"/>
      <c r="O227" s="12">
        <f t="shared" si="149"/>
        <v>35835.183999999994</v>
      </c>
      <c r="P227" s="13">
        <f t="shared" si="138"/>
        <v>9.982107091054937E-2</v>
      </c>
      <c r="Q227" s="13" t="str" cm="1">
        <f t="array" aca="1" ref="Q227" ca="1">IFERROR(O227/_xlfn.XLOOKUP(1,(INDIRECT("TABCA[CODE_MAG]")=A227)*(INDIRECT("TABCA[MAGASIN]")=B227)*(INDIRECT("TABCA[ANNEE]")=Q211)*(INDIRECT("TABCA[MOIS]")=C212),INDIRECT("TABCA["&amp;C214&amp;"]"))-1,"")</f>
        <v/>
      </c>
      <c r="R227" s="13" t="str" cm="1">
        <f t="array" aca="1" ref="R227" ca="1">IFERROR(O227/_xlfn.XLOOKUP(1,(INDIRECT("TABCA[CODE_MAG]")=A227)*(INDIRECT("TABCA[MAGASIN]")=B227)*(INDIRECT("TABCA[ANNEE]")=R211)*(INDIRECT("TABCA[MOIS]")=C212),INDIRECT("TABCA["&amp;C214&amp;"]"))-1,"")</f>
        <v/>
      </c>
      <c r="S227" s="14">
        <v>0.1</v>
      </c>
      <c r="T227" s="15">
        <f t="shared" si="139"/>
        <v>2.8595334685598379</v>
      </c>
      <c r="U227" s="22">
        <f t="shared" si="140"/>
        <v>0</v>
      </c>
      <c r="V227" s="14">
        <f t="shared" si="141"/>
        <v>0.43084990168232468</v>
      </c>
      <c r="W227" s="22">
        <f t="shared" si="142"/>
        <v>0</v>
      </c>
      <c r="X227" s="16">
        <f t="shared" si="135"/>
        <v>16.52268762677485</v>
      </c>
      <c r="Y227" s="21">
        <f t="shared" si="143"/>
        <v>0</v>
      </c>
      <c r="Z227" s="17">
        <f t="shared" si="136"/>
        <v>5034.7000000000007</v>
      </c>
      <c r="AA227" s="18">
        <f t="shared" si="137"/>
        <v>2.8595334685598379</v>
      </c>
      <c r="AB227" s="9">
        <f t="shared" si="144"/>
        <v>0.43084990168232468</v>
      </c>
      <c r="AC227" s="11">
        <f t="shared" si="145"/>
        <v>16.519999999999996</v>
      </c>
      <c r="AD227" s="8">
        <f t="shared" si="146"/>
        <v>5034.7000000000007</v>
      </c>
      <c r="AE227" s="8">
        <f t="shared" si="147"/>
        <v>2169.2000000000003</v>
      </c>
      <c r="AF227" s="8">
        <f t="shared" si="148"/>
        <v>6202.9000000000015</v>
      </c>
      <c r="AG227" s="19">
        <v>5.7771661642135115</v>
      </c>
    </row>
    <row r="228" spans="1:33" ht="16" x14ac:dyDescent="0.2">
      <c r="A228" s="1">
        <v>15</v>
      </c>
      <c r="B228" s="1" t="s">
        <v>40</v>
      </c>
      <c r="C228" s="7">
        <v>62983.87</v>
      </c>
      <c r="D228" s="7">
        <v>55000</v>
      </c>
      <c r="E228" s="9">
        <v>1.1451612727272729</v>
      </c>
      <c r="F228" s="23">
        <v>68000</v>
      </c>
      <c r="G228" s="9">
        <v>7.9641501863889852E-2</v>
      </c>
      <c r="H228" s="8">
        <v>11728</v>
      </c>
      <c r="I228" s="8">
        <v>4575</v>
      </c>
      <c r="J228" s="8">
        <v>10826</v>
      </c>
      <c r="K228" s="9">
        <v>0.39009208731241474</v>
      </c>
      <c r="L228" s="10">
        <v>2.3663387978142079</v>
      </c>
      <c r="M228" s="11">
        <v>13.76696612021858</v>
      </c>
      <c r="N228" s="11"/>
      <c r="O228" s="12">
        <f>IFERROR(AE228*AC228,"")</f>
        <v>69297.524999999994</v>
      </c>
      <c r="P228" s="13">
        <f t="shared" si="138"/>
        <v>0.10024241127133005</v>
      </c>
      <c r="Q228" s="13" t="str" cm="1">
        <f t="array" aca="1" ref="Q228" ca="1">IFERROR(O228/_xlfn.XLOOKUP(1,(INDIRECT("TABCA[CODE_MAG]")=A228)*(INDIRECT("TABCA[MAGASIN]")=B228)*(INDIRECT("TABCA[ANNEE]")=Q211)*(INDIRECT("TABCA[MOIS]")=C212),INDIRECT("TABCA["&amp;C214&amp;"]"))-1,"")</f>
        <v/>
      </c>
      <c r="R228" s="13" t="str" cm="1">
        <f t="array" aca="1" ref="R228" ca="1">IFERROR(O228/_xlfn.XLOOKUP(1,(INDIRECT("TABCA[CODE_MAG]")=A228)*(INDIRECT("TABCA[MAGASIN]")=B228)*(INDIRECT("TABCA[ANNEE]")=R211)*(INDIRECT("TABCA[MOIS]")=C212),INDIRECT("TABCA["&amp;C214&amp;"]"))-1,"")</f>
        <v/>
      </c>
      <c r="S228" s="14">
        <v>0.1</v>
      </c>
      <c r="T228" s="15">
        <f t="shared" si="139"/>
        <v>2.3663387978142079</v>
      </c>
      <c r="U228" s="22">
        <f t="shared" si="140"/>
        <v>0</v>
      </c>
      <c r="V228" s="14">
        <f t="shared" si="141"/>
        <v>0.39009208731241474</v>
      </c>
      <c r="W228" s="22">
        <f t="shared" si="142"/>
        <v>0</v>
      </c>
      <c r="X228" s="16">
        <f t="shared" si="135"/>
        <v>13.76696612021858</v>
      </c>
      <c r="Y228" s="21">
        <f t="shared" si="143"/>
        <v>0</v>
      </c>
      <c r="Z228" s="17">
        <f t="shared" si="136"/>
        <v>12900.800000000001</v>
      </c>
      <c r="AA228" s="18">
        <f t="shared" si="137"/>
        <v>2.3663387978142079</v>
      </c>
      <c r="AB228" s="9">
        <f t="shared" si="144"/>
        <v>0.39009208731241474</v>
      </c>
      <c r="AC228" s="11">
        <f t="shared" si="145"/>
        <v>13.769999999999998</v>
      </c>
      <c r="AD228" s="8">
        <f t="shared" si="146"/>
        <v>12900.800000000001</v>
      </c>
      <c r="AE228" s="8">
        <f t="shared" si="147"/>
        <v>5032.5000000000009</v>
      </c>
      <c r="AF228" s="8">
        <f t="shared" si="148"/>
        <v>11908.600000000004</v>
      </c>
      <c r="AG228" s="19">
        <v>5.8191160169961194</v>
      </c>
    </row>
    <row r="229" spans="1:33" ht="16" x14ac:dyDescent="0.2">
      <c r="A229" s="1">
        <v>17</v>
      </c>
      <c r="B229" s="1" t="s">
        <v>41</v>
      </c>
      <c r="C229" s="7">
        <v>60527.8</v>
      </c>
      <c r="D229" s="7">
        <v>0</v>
      </c>
      <c r="E229" s="9" t="s">
        <v>26</v>
      </c>
      <c r="F229" s="23">
        <v>0</v>
      </c>
      <c r="G229" s="9">
        <v>-1</v>
      </c>
      <c r="H229" s="8">
        <v>12430</v>
      </c>
      <c r="I229" s="8">
        <v>4392</v>
      </c>
      <c r="J229" s="8">
        <v>10148</v>
      </c>
      <c r="K229" s="9">
        <v>0.35333869670152857</v>
      </c>
      <c r="L229" s="10">
        <v>2.3105646630236794</v>
      </c>
      <c r="M229" s="11">
        <v>13.781375227686704</v>
      </c>
      <c r="N229" s="11"/>
      <c r="O229" s="12">
        <f>IFERROR(AE229*AC229,"")</f>
        <v>66573.936000000002</v>
      </c>
      <c r="P229" s="13">
        <f t="shared" si="138"/>
        <v>9.9890232256913292E-2</v>
      </c>
      <c r="Q229" s="13" t="str" cm="1">
        <f t="array" aca="1" ref="Q229" ca="1">IFERROR(O229/_xlfn.XLOOKUP(1,(INDIRECT("TABCA[CODE_MAG]")=A229)*(INDIRECT("TABCA[MAGASIN]")=B229)*(INDIRECT("TABCA[ANNEE]")=Q211)*(INDIRECT("TABCA[MOIS]")=C212),INDIRECT("TABCA["&amp;C214&amp;"]"))-1,"")</f>
        <v/>
      </c>
      <c r="R229" s="13" t="str" cm="1">
        <f t="array" aca="1" ref="R229" ca="1">IFERROR(O229/_xlfn.XLOOKUP(1,(INDIRECT("TABCA[CODE_MAG]")=A229)*(INDIRECT("TABCA[MAGASIN]")=B229)*(INDIRECT("TABCA[ANNEE]")=R211)*(INDIRECT("TABCA[MOIS]")=C212),INDIRECT("TABCA["&amp;C214&amp;"]"))-1,"")</f>
        <v/>
      </c>
      <c r="S229" s="14">
        <v>0.1</v>
      </c>
      <c r="T229" s="15">
        <f t="shared" si="139"/>
        <v>2.3105646630236794</v>
      </c>
      <c r="U229" s="22">
        <f t="shared" si="140"/>
        <v>0</v>
      </c>
      <c r="V229" s="14">
        <f t="shared" si="141"/>
        <v>0.35333869670152857</v>
      </c>
      <c r="W229" s="22">
        <f t="shared" si="142"/>
        <v>0</v>
      </c>
      <c r="X229" s="16">
        <f t="shared" si="135"/>
        <v>13.781375227686704</v>
      </c>
      <c r="Y229" s="21">
        <f t="shared" si="143"/>
        <v>0</v>
      </c>
      <c r="Z229" s="17">
        <f t="shared" si="136"/>
        <v>13673.000000000002</v>
      </c>
      <c r="AA229" s="18">
        <f t="shared" si="137"/>
        <v>2.3105646630236794</v>
      </c>
      <c r="AB229" s="9">
        <f t="shared" si="144"/>
        <v>0.35333869670152857</v>
      </c>
      <c r="AC229" s="11">
        <f t="shared" si="145"/>
        <v>13.78</v>
      </c>
      <c r="AD229" s="8">
        <f t="shared" si="146"/>
        <v>13673.000000000002</v>
      </c>
      <c r="AE229" s="8">
        <f t="shared" si="147"/>
        <v>4831.2000000000007</v>
      </c>
      <c r="AF229" s="8">
        <f t="shared" si="148"/>
        <v>11162.800000000001</v>
      </c>
      <c r="AG229" s="19">
        <v>5.9639101300748916</v>
      </c>
    </row>
    <row r="233" spans="1:33" x14ac:dyDescent="0.2">
      <c r="C233" s="1" t="s">
        <v>20</v>
      </c>
      <c r="D233" s="1" t="s">
        <v>20</v>
      </c>
      <c r="F233" s="20" t="s">
        <v>21</v>
      </c>
      <c r="G233" s="20"/>
      <c r="H233" s="1" t="s">
        <v>20</v>
      </c>
      <c r="I233" s="1" t="s">
        <v>20</v>
      </c>
      <c r="J233" s="1" t="s">
        <v>20</v>
      </c>
      <c r="K233" s="1" t="s">
        <v>20</v>
      </c>
      <c r="L233" s="1" t="s">
        <v>20</v>
      </c>
      <c r="M233" s="1" t="s">
        <v>20</v>
      </c>
    </row>
    <row r="234" spans="1:33" x14ac:dyDescent="0.2">
      <c r="C234" s="2">
        <v>2023</v>
      </c>
      <c r="Q234" s="1">
        <f>C234-3</f>
        <v>2020</v>
      </c>
      <c r="R234" s="1">
        <f>Q234-1</f>
        <v>2019</v>
      </c>
    </row>
    <row r="235" spans="1:33" x14ac:dyDescent="0.2">
      <c r="C235" s="2">
        <v>1</v>
      </c>
      <c r="Q235" s="1">
        <f>C235</f>
        <v>1</v>
      </c>
      <c r="R235" s="1">
        <f>Q235</f>
        <v>1</v>
      </c>
    </row>
    <row r="236" spans="1:33" x14ac:dyDescent="0.2">
      <c r="C236" s="4">
        <v>44927</v>
      </c>
      <c r="D236" s="4">
        <v>44927</v>
      </c>
      <c r="E236" s="4"/>
      <c r="F236" s="5">
        <v>45292</v>
      </c>
      <c r="G236" s="5"/>
      <c r="H236" s="4">
        <v>44927</v>
      </c>
      <c r="I236" s="4">
        <v>44927</v>
      </c>
      <c r="J236" s="4">
        <v>44927</v>
      </c>
      <c r="K236" s="4">
        <v>44927</v>
      </c>
      <c r="L236" s="4">
        <v>44927</v>
      </c>
      <c r="M236" s="4">
        <v>44927</v>
      </c>
      <c r="O236" s="5">
        <f>EDATE(C236,12)</f>
        <v>45292</v>
      </c>
      <c r="AG236" s="3" t="s">
        <v>7</v>
      </c>
    </row>
    <row r="237" spans="1:33" ht="16" x14ac:dyDescent="0.2">
      <c r="A237" s="1" t="s">
        <v>0</v>
      </c>
      <c r="B237" s="1" t="s">
        <v>1</v>
      </c>
      <c r="C237" s="1" t="s">
        <v>2</v>
      </c>
      <c r="D237" s="1" t="s">
        <v>3</v>
      </c>
      <c r="E237" s="1" t="s">
        <v>22</v>
      </c>
      <c r="F237" s="20" t="s">
        <v>3</v>
      </c>
      <c r="G237" s="20" t="s">
        <v>23</v>
      </c>
      <c r="H237" s="1" t="s">
        <v>4</v>
      </c>
      <c r="I237" s="1" t="s">
        <v>5</v>
      </c>
      <c r="J237" s="1" t="s">
        <v>6</v>
      </c>
      <c r="K237" s="1" t="s">
        <v>8</v>
      </c>
      <c r="L237" s="1" t="s">
        <v>9</v>
      </c>
      <c r="M237" s="1" t="s">
        <v>10</v>
      </c>
      <c r="O237" s="6" t="s">
        <v>3</v>
      </c>
      <c r="P237" s="1" t="str">
        <f>"DELTA VS "&amp;C234</f>
        <v>DELTA VS 2023</v>
      </c>
      <c r="Q237" s="1" t="str">
        <f>"DELTA VS "&amp;Q234</f>
        <v>DELTA VS 2020</v>
      </c>
      <c r="R237" s="1" t="str">
        <f>"DELTA VS "&amp;R234</f>
        <v>DELTA VS 2019</v>
      </c>
      <c r="S237" s="1" t="str">
        <f>"DELTA TRAFIC % VS "&amp;C234</f>
        <v>DELTA TRAFIC % VS 2023</v>
      </c>
      <c r="T237" s="1" t="s">
        <v>11</v>
      </c>
      <c r="U237" s="1" t="s">
        <v>24</v>
      </c>
      <c r="V237" s="1" t="s">
        <v>12</v>
      </c>
      <c r="W237" s="1" t="s">
        <v>24</v>
      </c>
      <c r="X237" s="1" t="s">
        <v>13</v>
      </c>
      <c r="Y237" s="1" t="s">
        <v>24</v>
      </c>
      <c r="Z237" s="1" t="s">
        <v>14</v>
      </c>
      <c r="AA237" s="1" t="s">
        <v>15</v>
      </c>
      <c r="AB237" s="1" t="s">
        <v>16</v>
      </c>
      <c r="AC237" s="1" t="s">
        <v>17</v>
      </c>
      <c r="AD237" s="1" t="s">
        <v>4</v>
      </c>
      <c r="AE237" s="1" t="s">
        <v>5</v>
      </c>
      <c r="AF237" s="1" t="s">
        <v>18</v>
      </c>
      <c r="AG237" s="1" t="s">
        <v>19</v>
      </c>
    </row>
    <row r="238" spans="1:33" ht="16" x14ac:dyDescent="0.2">
      <c r="A238" s="1">
        <v>28</v>
      </c>
      <c r="B238" s="1" t="s">
        <v>27</v>
      </c>
      <c r="C238" s="7">
        <v>20134.46</v>
      </c>
      <c r="D238" s="7">
        <v>26500</v>
      </c>
      <c r="E238" s="9">
        <v>0.75979094339622644</v>
      </c>
      <c r="F238" s="23">
        <v>23200</v>
      </c>
      <c r="G238" s="9">
        <v>0.15225340038918356</v>
      </c>
      <c r="H238" s="8">
        <v>3129</v>
      </c>
      <c r="I238" s="8">
        <v>1357</v>
      </c>
      <c r="J238" s="8">
        <v>3554</v>
      </c>
      <c r="K238" s="9">
        <v>0.43368488334931288</v>
      </c>
      <c r="L238" s="10">
        <v>2.6190125276344878</v>
      </c>
      <c r="M238" s="11">
        <v>14.837479734708916</v>
      </c>
      <c r="N238" s="11"/>
      <c r="O238" s="12">
        <f>IFERROR(AE238*AC238,"")</f>
        <v>22151.668000000001</v>
      </c>
      <c r="P238" s="13">
        <f>IFERROR(O238/C238-1,"")</f>
        <v>0.10018684384880472</v>
      </c>
      <c r="Q238" s="13" t="str" cm="1">
        <f t="array" aca="1" ref="Q238" ca="1">IFERROR(O238/_xlfn.XLOOKUP(1,(INDIRECT("TABCA[CODE_MAG]")=A238)*(INDIRECT("TABCA[MAGASIN]")=B238)*(INDIRECT("TABCA[ANNEE]")=Q234)*(INDIRECT("TABCA[MOIS]")=C235),INDIRECT("TABCA["&amp;C237&amp;"]"))-1,"")</f>
        <v/>
      </c>
      <c r="R238" s="13" t="str" cm="1">
        <f t="array" aca="1" ref="R238" ca="1">IFERROR(O238/_xlfn.XLOOKUP(1,(INDIRECT("TABCA[CODE_MAG]")=A238)*(INDIRECT("TABCA[MAGASIN]")=B238)*(INDIRECT("TABCA[ANNEE]")=R234)*(INDIRECT("TABCA[MOIS]")=C235),INDIRECT("TABCA["&amp;C237&amp;"]"))-1,"")</f>
        <v/>
      </c>
      <c r="S238" s="14">
        <v>0.1</v>
      </c>
      <c r="T238" s="15">
        <f>L238</f>
        <v>2.6190125276344878</v>
      </c>
      <c r="U238" s="22">
        <f>IFERROR(T238-L238,"")</f>
        <v>0</v>
      </c>
      <c r="V238" s="14">
        <f>K238</f>
        <v>0.43368488334931288</v>
      </c>
      <c r="W238" s="22">
        <f>(V238-K238)*100</f>
        <v>0</v>
      </c>
      <c r="X238" s="16">
        <f t="shared" ref="X238:X252" si="150">M238</f>
        <v>14.837479734708916</v>
      </c>
      <c r="Y238" s="21">
        <f>X238-M238</f>
        <v>0</v>
      </c>
      <c r="Z238" s="17">
        <f t="shared" ref="Z238:Z252" si="151">H238*(1+S238)</f>
        <v>3441.9</v>
      </c>
      <c r="AA238" s="18">
        <f t="shared" ref="AA238:AA252" si="152">IFERROR(T238,"")</f>
        <v>2.6190125276344878</v>
      </c>
      <c r="AB238" s="9">
        <f>IFERROR(V238,"")</f>
        <v>0.43368488334931288</v>
      </c>
      <c r="AC238" s="11">
        <f>IFERROR(AA238*AG238,"")</f>
        <v>14.84</v>
      </c>
      <c r="AD238" s="8">
        <f>IFERROR(Z238,"")</f>
        <v>3441.9</v>
      </c>
      <c r="AE238" s="8">
        <f>IFERROR(AB238*AD238,"")</f>
        <v>1492.7</v>
      </c>
      <c r="AF238" s="8">
        <f>IFERROR(T238*AE238,"")</f>
        <v>3909.4</v>
      </c>
      <c r="AG238" s="19">
        <v>5.6662577377602705</v>
      </c>
    </row>
    <row r="239" spans="1:33" ht="16" x14ac:dyDescent="0.2">
      <c r="A239" s="1">
        <v>51</v>
      </c>
      <c r="B239" s="1" t="s">
        <v>28</v>
      </c>
      <c r="C239" s="7">
        <v>10957.28</v>
      </c>
      <c r="D239" s="7">
        <v>28000</v>
      </c>
      <c r="E239" s="9">
        <v>0.39133142857142861</v>
      </c>
      <c r="F239" s="23">
        <v>23000</v>
      </c>
      <c r="G239" s="9">
        <v>1.0990610808521821</v>
      </c>
      <c r="H239" s="8">
        <v>2288</v>
      </c>
      <c r="I239" s="8">
        <v>777</v>
      </c>
      <c r="J239" s="8">
        <v>1846</v>
      </c>
      <c r="K239" s="9">
        <v>0.33959790209790208</v>
      </c>
      <c r="L239" s="10">
        <v>2.3758043758043756</v>
      </c>
      <c r="M239" s="11">
        <v>14.102033462033463</v>
      </c>
      <c r="N239" s="11"/>
      <c r="O239" s="12">
        <f>IFERROR(AE239*AC239,"")</f>
        <v>12051.270000000002</v>
      </c>
      <c r="P239" s="13">
        <f t="shared" ref="P239:P252" si="153">IFERROR(O239/C239-1,"")</f>
        <v>9.9841383993107824E-2</v>
      </c>
      <c r="Q239" s="13" t="str" cm="1">
        <f t="array" aca="1" ref="Q239" ca="1">IFERROR(O239/_xlfn.XLOOKUP(1,(INDIRECT("TABCA[CODE_MAG]")=A239)*(INDIRECT("TABCA[MAGASIN]")=B239)*(INDIRECT("TABCA[ANNEE]")=Q234)*(INDIRECT("TABCA[MOIS]")=C235),INDIRECT("TABCA["&amp;C237&amp;"]"))-1,"")</f>
        <v/>
      </c>
      <c r="R239" s="13" t="str" cm="1">
        <f t="array" aca="1" ref="R239" ca="1">IFERROR(O239/_xlfn.XLOOKUP(1,(INDIRECT("TABCA[CODE_MAG]")=A239)*(INDIRECT("TABCA[MAGASIN]")=B239)*(INDIRECT("TABCA[ANNEE]")=R234)*(INDIRECT("TABCA[MOIS]")=C235),INDIRECT("TABCA["&amp;C237&amp;"]"))-1,"")</f>
        <v/>
      </c>
      <c r="S239" s="14">
        <v>0.1</v>
      </c>
      <c r="T239" s="15">
        <f t="shared" ref="T239:T252" si="154">L239</f>
        <v>2.3758043758043756</v>
      </c>
      <c r="U239" s="22">
        <f t="shared" ref="U239:U252" si="155">IFERROR(T239-L239,"")</f>
        <v>0</v>
      </c>
      <c r="V239" s="14">
        <f t="shared" ref="V239:V252" si="156">K239</f>
        <v>0.33959790209790208</v>
      </c>
      <c r="W239" s="22">
        <f t="shared" ref="W239:W252" si="157">(V239-K239)*100</f>
        <v>0</v>
      </c>
      <c r="X239" s="16">
        <f t="shared" si="150"/>
        <v>14.102033462033463</v>
      </c>
      <c r="Y239" s="21">
        <f t="shared" ref="Y239:Y252" si="158">X239-M239</f>
        <v>0</v>
      </c>
      <c r="Z239" s="17">
        <f t="shared" si="151"/>
        <v>2516.8000000000002</v>
      </c>
      <c r="AA239" s="18">
        <f t="shared" si="152"/>
        <v>2.3758043758043756</v>
      </c>
      <c r="AB239" s="9">
        <f t="shared" ref="AB239:AB252" si="159">IFERROR(V239,"")</f>
        <v>0.33959790209790208</v>
      </c>
      <c r="AC239" s="11">
        <f t="shared" ref="AC239:AC252" si="160">IFERROR(AA239*AG239,"")</f>
        <v>14.100000000000001</v>
      </c>
      <c r="AD239" s="8">
        <f t="shared" ref="AD239:AD252" si="161">IFERROR(Z239,"")</f>
        <v>2516.8000000000002</v>
      </c>
      <c r="AE239" s="8">
        <f t="shared" ref="AE239:AE252" si="162">IFERROR(AB239*AD239,"")</f>
        <v>854.7</v>
      </c>
      <c r="AF239" s="8">
        <f t="shared" ref="AF239:AF252" si="163">IFERROR(T239*AE239,"")</f>
        <v>2030.6</v>
      </c>
      <c r="AG239" s="19">
        <v>5.9348320693391123</v>
      </c>
    </row>
    <row r="240" spans="1:33" ht="16" x14ac:dyDescent="0.2">
      <c r="A240" s="1">
        <v>21</v>
      </c>
      <c r="B240" s="1" t="s">
        <v>29</v>
      </c>
      <c r="C240" s="7">
        <v>29063.49</v>
      </c>
      <c r="D240" s="7">
        <v>37000</v>
      </c>
      <c r="E240" s="9">
        <v>0.78549972972972981</v>
      </c>
      <c r="F240" s="23">
        <v>30600</v>
      </c>
      <c r="G240" s="9">
        <v>5.2867360389271756E-2</v>
      </c>
      <c r="H240" s="8">
        <v>5542</v>
      </c>
      <c r="I240" s="8">
        <v>2111</v>
      </c>
      <c r="J240" s="8">
        <v>5167</v>
      </c>
      <c r="K240" s="9">
        <v>0.38090941898231684</v>
      </c>
      <c r="L240" s="10">
        <v>2.4476551397441972</v>
      </c>
      <c r="M240" s="11">
        <v>13.76764092846992</v>
      </c>
      <c r="N240" s="11"/>
      <c r="O240" s="12">
        <f t="shared" ref="O240:O250" si="164">IFERROR(AE240*AC240,"")</f>
        <v>31975.317000000003</v>
      </c>
      <c r="P240" s="13">
        <f t="shared" si="153"/>
        <v>0.10018848390196777</v>
      </c>
      <c r="Q240" s="13" t="str" cm="1">
        <f t="array" aca="1" ref="Q240" ca="1">IFERROR(O240/_xlfn.XLOOKUP(1,(INDIRECT("TABCA[CODE_MAG]")=A240)*(INDIRECT("TABCA[MAGASIN]")=B240)*(INDIRECT("TABCA[ANNEE]")=Q234)*(INDIRECT("TABCA[MOIS]")=C235),INDIRECT("TABCA["&amp;C237&amp;"]"))-1,"")</f>
        <v/>
      </c>
      <c r="R240" s="13" t="str" cm="1">
        <f t="array" aca="1" ref="R240" ca="1">IFERROR(O240/_xlfn.XLOOKUP(1,(INDIRECT("TABCA[CODE_MAG]")=A240)*(INDIRECT("TABCA[MAGASIN]")=B240)*(INDIRECT("TABCA[ANNEE]")=R234)*(INDIRECT("TABCA[MOIS]")=C235),INDIRECT("TABCA["&amp;C237&amp;"]"))-1,"")</f>
        <v/>
      </c>
      <c r="S240" s="14">
        <v>0.1</v>
      </c>
      <c r="T240" s="15">
        <f t="shared" si="154"/>
        <v>2.4476551397441972</v>
      </c>
      <c r="U240" s="22">
        <f t="shared" si="155"/>
        <v>0</v>
      </c>
      <c r="V240" s="14">
        <f t="shared" si="156"/>
        <v>0.38090941898231684</v>
      </c>
      <c r="W240" s="22">
        <f t="shared" si="157"/>
        <v>0</v>
      </c>
      <c r="X240" s="16">
        <f t="shared" si="150"/>
        <v>13.76764092846992</v>
      </c>
      <c r="Y240" s="21">
        <f t="shared" si="158"/>
        <v>0</v>
      </c>
      <c r="Z240" s="17">
        <f t="shared" si="151"/>
        <v>6096.2000000000007</v>
      </c>
      <c r="AA240" s="18">
        <f t="shared" si="152"/>
        <v>2.4476551397441972</v>
      </c>
      <c r="AB240" s="9">
        <f t="shared" si="159"/>
        <v>0.38090941898231684</v>
      </c>
      <c r="AC240" s="11">
        <f t="shared" si="160"/>
        <v>13.77</v>
      </c>
      <c r="AD240" s="8">
        <f t="shared" si="161"/>
        <v>6096.2000000000007</v>
      </c>
      <c r="AE240" s="8">
        <f t="shared" si="162"/>
        <v>2322.1000000000004</v>
      </c>
      <c r="AF240" s="8">
        <f t="shared" si="163"/>
        <v>5683.7000000000016</v>
      </c>
      <c r="AG240" s="19">
        <v>5.6257925295142241</v>
      </c>
    </row>
    <row r="241" spans="1:33" ht="16" x14ac:dyDescent="0.2">
      <c r="A241" s="1">
        <v>25</v>
      </c>
      <c r="B241" s="1" t="s">
        <v>30</v>
      </c>
      <c r="C241" s="7">
        <v>21154.27</v>
      </c>
      <c r="D241" s="7">
        <v>28000</v>
      </c>
      <c r="E241" s="9">
        <v>0.75550964285714284</v>
      </c>
      <c r="F241" s="23">
        <v>24000</v>
      </c>
      <c r="G241" s="9">
        <v>0.13452272283562605</v>
      </c>
      <c r="H241" s="8">
        <v>3191</v>
      </c>
      <c r="I241" s="8">
        <v>1456</v>
      </c>
      <c r="J241" s="8">
        <v>3824</v>
      </c>
      <c r="K241" s="9">
        <v>0.45628329677217172</v>
      </c>
      <c r="L241" s="10">
        <v>2.6263736263736264</v>
      </c>
      <c r="M241" s="11">
        <v>14.529031593406593</v>
      </c>
      <c r="N241" s="11"/>
      <c r="O241" s="12">
        <f t="shared" si="164"/>
        <v>23271.248</v>
      </c>
      <c r="P241" s="13">
        <f t="shared" si="153"/>
        <v>0.10007331853096324</v>
      </c>
      <c r="Q241" s="13" t="str" cm="1">
        <f t="array" aca="1" ref="Q241" ca="1">IFERROR(O241/_xlfn.XLOOKUP(1,(INDIRECT("TABCA[CODE_MAG]")=A241)*(INDIRECT("TABCA[MAGASIN]")=B241)*(INDIRECT("TABCA[ANNEE]")=Q234)*(INDIRECT("TABCA[MOIS]")=C235),INDIRECT("TABCA["&amp;C237&amp;"]"))-1,"")</f>
        <v/>
      </c>
      <c r="R241" s="13" t="str" cm="1">
        <f t="array" aca="1" ref="R241" ca="1">IFERROR(O241/_xlfn.XLOOKUP(1,(INDIRECT("TABCA[CODE_MAG]")=A241)*(INDIRECT("TABCA[MAGASIN]")=B241)*(INDIRECT("TABCA[ANNEE]")=R234)*(INDIRECT("TABCA[MOIS]")=C235),INDIRECT("TABCA["&amp;C237&amp;"]"))-1,"")</f>
        <v/>
      </c>
      <c r="S241" s="14">
        <v>0.1</v>
      </c>
      <c r="T241" s="15">
        <f t="shared" si="154"/>
        <v>2.6263736263736264</v>
      </c>
      <c r="U241" s="22">
        <f t="shared" si="155"/>
        <v>0</v>
      </c>
      <c r="V241" s="14">
        <f t="shared" si="156"/>
        <v>0.45628329677217172</v>
      </c>
      <c r="W241" s="22">
        <f t="shared" si="157"/>
        <v>0</v>
      </c>
      <c r="X241" s="16">
        <f t="shared" si="150"/>
        <v>14.529031593406593</v>
      </c>
      <c r="Y241" s="21">
        <f t="shared" si="158"/>
        <v>0</v>
      </c>
      <c r="Z241" s="17">
        <f t="shared" si="151"/>
        <v>3510.1000000000004</v>
      </c>
      <c r="AA241" s="18">
        <f t="shared" si="152"/>
        <v>2.6263736263736264</v>
      </c>
      <c r="AB241" s="9">
        <f t="shared" si="159"/>
        <v>0.45628329677217172</v>
      </c>
      <c r="AC241" s="11">
        <f t="shared" si="160"/>
        <v>14.529999999999998</v>
      </c>
      <c r="AD241" s="8">
        <f t="shared" si="161"/>
        <v>3510.1000000000004</v>
      </c>
      <c r="AE241" s="8">
        <f t="shared" si="162"/>
        <v>1601.6000000000001</v>
      </c>
      <c r="AF241" s="8">
        <f t="shared" si="163"/>
        <v>4206.4000000000005</v>
      </c>
      <c r="AG241" s="19">
        <v>5.5323430962343085</v>
      </c>
    </row>
    <row r="242" spans="1:33" ht="16" x14ac:dyDescent="0.2">
      <c r="A242" s="1">
        <v>37</v>
      </c>
      <c r="B242" s="1" t="s">
        <v>31</v>
      </c>
      <c r="C242" s="7">
        <v>18123.419999999998</v>
      </c>
      <c r="D242" s="7">
        <v>23000</v>
      </c>
      <c r="E242" s="9">
        <v>0.78797478260869558</v>
      </c>
      <c r="F242" s="23">
        <v>22100</v>
      </c>
      <c r="G242" s="9">
        <v>0.21941664431989127</v>
      </c>
      <c r="H242" s="8">
        <v>2991</v>
      </c>
      <c r="I242" s="8">
        <v>1327</v>
      </c>
      <c r="J242" s="8">
        <v>3202</v>
      </c>
      <c r="K242" s="9">
        <v>0.44366432631227015</v>
      </c>
      <c r="L242" s="10">
        <v>2.4129615674453655</v>
      </c>
      <c r="M242" s="11">
        <v>13.65743782969103</v>
      </c>
      <c r="N242" s="11"/>
      <c r="O242" s="12">
        <f t="shared" si="164"/>
        <v>19939.502000000008</v>
      </c>
      <c r="P242" s="13">
        <f t="shared" si="153"/>
        <v>0.10020636281673156</v>
      </c>
      <c r="Q242" s="13" t="str" cm="1">
        <f t="array" aca="1" ref="Q242" ca="1">IFERROR(O242/_xlfn.XLOOKUP(1,(INDIRECT("TABCA[CODE_MAG]")=A242)*(INDIRECT("TABCA[MAGASIN]")=B242)*(INDIRECT("TABCA[ANNEE]")=Q234)*(INDIRECT("TABCA[MOIS]")=C235),INDIRECT("TABCA["&amp;C237&amp;"]"))-1,"")</f>
        <v/>
      </c>
      <c r="R242" s="13" t="str" cm="1">
        <f t="array" aca="1" ref="R242" ca="1">IFERROR(O242/_xlfn.XLOOKUP(1,(INDIRECT("TABCA[CODE_MAG]")=A242)*(INDIRECT("TABCA[MAGASIN]")=B242)*(INDIRECT("TABCA[ANNEE]")=R234)*(INDIRECT("TABCA[MOIS]")=C235),INDIRECT("TABCA["&amp;C237&amp;"]"))-1,"")</f>
        <v/>
      </c>
      <c r="S242" s="14">
        <v>0.1</v>
      </c>
      <c r="T242" s="15">
        <f t="shared" si="154"/>
        <v>2.4129615674453655</v>
      </c>
      <c r="U242" s="22">
        <f t="shared" si="155"/>
        <v>0</v>
      </c>
      <c r="V242" s="14">
        <f t="shared" si="156"/>
        <v>0.44366432631227015</v>
      </c>
      <c r="W242" s="22">
        <f t="shared" si="157"/>
        <v>0</v>
      </c>
      <c r="X242" s="16">
        <f t="shared" si="150"/>
        <v>13.65743782969103</v>
      </c>
      <c r="Y242" s="21">
        <f t="shared" si="158"/>
        <v>0</v>
      </c>
      <c r="Z242" s="17">
        <f t="shared" si="151"/>
        <v>3290.1000000000004</v>
      </c>
      <c r="AA242" s="18">
        <f t="shared" si="152"/>
        <v>2.4129615674453655</v>
      </c>
      <c r="AB242" s="9">
        <f t="shared" si="159"/>
        <v>0.44366432631227015</v>
      </c>
      <c r="AC242" s="11">
        <f t="shared" si="160"/>
        <v>13.660000000000002</v>
      </c>
      <c r="AD242" s="8">
        <f t="shared" si="161"/>
        <v>3290.1000000000004</v>
      </c>
      <c r="AE242" s="8">
        <f t="shared" si="162"/>
        <v>1459.7000000000003</v>
      </c>
      <c r="AF242" s="8">
        <f t="shared" si="163"/>
        <v>3522.2000000000007</v>
      </c>
      <c r="AG242" s="19">
        <v>5.6610930668332298</v>
      </c>
    </row>
    <row r="243" spans="1:33" ht="16" x14ac:dyDescent="0.2">
      <c r="A243" s="1">
        <v>26</v>
      </c>
      <c r="B243" s="1" t="s">
        <v>32</v>
      </c>
      <c r="C243" s="7">
        <v>26746.01</v>
      </c>
      <c r="D243" s="7">
        <v>32000</v>
      </c>
      <c r="E243" s="9">
        <v>0.83581281249999995</v>
      </c>
      <c r="F243" s="23">
        <v>28900</v>
      </c>
      <c r="G243" s="9">
        <v>8.0535003164958097E-2</v>
      </c>
      <c r="H243" s="8">
        <v>4760</v>
      </c>
      <c r="I243" s="8">
        <v>1898</v>
      </c>
      <c r="J243" s="8">
        <v>4908</v>
      </c>
      <c r="K243" s="9">
        <v>0.39873949579831935</v>
      </c>
      <c r="L243" s="10">
        <v>2.5858798735511064</v>
      </c>
      <c r="M243" s="11">
        <v>14.091680716543729</v>
      </c>
      <c r="N243" s="11"/>
      <c r="O243" s="12">
        <f t="shared" si="164"/>
        <v>29417.102000000003</v>
      </c>
      <c r="P243" s="13">
        <f t="shared" si="153"/>
        <v>9.9868802860688444E-2</v>
      </c>
      <c r="Q243" s="13" t="str" cm="1">
        <f t="array" aca="1" ref="Q243" ca="1">IFERROR(O243/_xlfn.XLOOKUP(1,(INDIRECT("TABCA[CODE_MAG]")=A243)*(INDIRECT("TABCA[MAGASIN]")=B243)*(INDIRECT("TABCA[ANNEE]")=Q234)*(INDIRECT("TABCA[MOIS]")=C235),INDIRECT("TABCA["&amp;C237&amp;"]"))-1,"")</f>
        <v/>
      </c>
      <c r="R243" s="13" t="str" cm="1">
        <f t="array" aca="1" ref="R243" ca="1">IFERROR(O243/_xlfn.XLOOKUP(1,(INDIRECT("TABCA[CODE_MAG]")=A243)*(INDIRECT("TABCA[MAGASIN]")=B243)*(INDIRECT("TABCA[ANNEE]")=R234)*(INDIRECT("TABCA[MOIS]")=C235),INDIRECT("TABCA["&amp;C237&amp;"]"))-1,"")</f>
        <v/>
      </c>
      <c r="S243" s="14">
        <v>0.1</v>
      </c>
      <c r="T243" s="15">
        <f t="shared" si="154"/>
        <v>2.5858798735511064</v>
      </c>
      <c r="U243" s="22">
        <f t="shared" si="155"/>
        <v>0</v>
      </c>
      <c r="V243" s="14">
        <f t="shared" si="156"/>
        <v>0.39873949579831935</v>
      </c>
      <c r="W243" s="22">
        <f t="shared" si="157"/>
        <v>0</v>
      </c>
      <c r="X243" s="16">
        <f t="shared" si="150"/>
        <v>14.091680716543729</v>
      </c>
      <c r="Y243" s="21">
        <f t="shared" si="158"/>
        <v>0</v>
      </c>
      <c r="Z243" s="17">
        <f t="shared" si="151"/>
        <v>5236</v>
      </c>
      <c r="AA243" s="18">
        <f t="shared" si="152"/>
        <v>2.5858798735511064</v>
      </c>
      <c r="AB243" s="9">
        <f t="shared" si="159"/>
        <v>0.39873949579831935</v>
      </c>
      <c r="AC243" s="11">
        <f t="shared" si="160"/>
        <v>14.09</v>
      </c>
      <c r="AD243" s="8">
        <f t="shared" si="161"/>
        <v>5236</v>
      </c>
      <c r="AE243" s="8">
        <f t="shared" si="162"/>
        <v>2087.8000000000002</v>
      </c>
      <c r="AF243" s="8">
        <f t="shared" si="163"/>
        <v>5398.8</v>
      </c>
      <c r="AG243" s="19">
        <v>5.4488223308883459</v>
      </c>
    </row>
    <row r="244" spans="1:33" ht="16" x14ac:dyDescent="0.2">
      <c r="A244" s="1">
        <v>5</v>
      </c>
      <c r="B244" s="1" t="s">
        <v>33</v>
      </c>
      <c r="C244" s="7">
        <v>26394.15</v>
      </c>
      <c r="D244" s="7">
        <v>44500</v>
      </c>
      <c r="E244" s="9">
        <v>0.59312696629213491</v>
      </c>
      <c r="F244" s="23">
        <v>31500</v>
      </c>
      <c r="G244" s="9">
        <v>0.19344627502685241</v>
      </c>
      <c r="H244" s="8">
        <v>4541</v>
      </c>
      <c r="I244" s="8">
        <v>1571</v>
      </c>
      <c r="J244" s="8">
        <v>4374</v>
      </c>
      <c r="K244" s="9">
        <v>0.3459590398590619</v>
      </c>
      <c r="L244" s="10">
        <v>2.7842138765117759</v>
      </c>
      <c r="M244" s="11">
        <v>16.80085932527053</v>
      </c>
      <c r="N244" s="11"/>
      <c r="O244" s="12">
        <f t="shared" si="164"/>
        <v>29032.080000000002</v>
      </c>
      <c r="P244" s="13">
        <f t="shared" si="153"/>
        <v>9.9943737532748766E-2</v>
      </c>
      <c r="Q244" s="13" t="str" cm="1">
        <f t="array" aca="1" ref="Q244" ca="1">IFERROR(O244/_xlfn.XLOOKUP(1,(INDIRECT("TABCA[CODE_MAG]")=A244)*(INDIRECT("TABCA[MAGASIN]")=B244)*(INDIRECT("TABCA[ANNEE]")=Q234)*(INDIRECT("TABCA[MOIS]")=C235),INDIRECT("TABCA["&amp;C237&amp;"]"))-1,"")</f>
        <v/>
      </c>
      <c r="R244" s="13" t="str" cm="1">
        <f t="array" aca="1" ref="R244" ca="1">IFERROR(O244/_xlfn.XLOOKUP(1,(INDIRECT("TABCA[CODE_MAG]")=A244)*(INDIRECT("TABCA[MAGASIN]")=B244)*(INDIRECT("TABCA[ANNEE]")=R234)*(INDIRECT("TABCA[MOIS]")=C235),INDIRECT("TABCA["&amp;C237&amp;"]"))-1,"")</f>
        <v/>
      </c>
      <c r="S244" s="14">
        <v>0.1</v>
      </c>
      <c r="T244" s="15">
        <f t="shared" si="154"/>
        <v>2.7842138765117759</v>
      </c>
      <c r="U244" s="22">
        <f t="shared" si="155"/>
        <v>0</v>
      </c>
      <c r="V244" s="14">
        <f t="shared" si="156"/>
        <v>0.3459590398590619</v>
      </c>
      <c r="W244" s="22">
        <f t="shared" si="157"/>
        <v>0</v>
      </c>
      <c r="X244" s="16">
        <f t="shared" si="150"/>
        <v>16.80085932527053</v>
      </c>
      <c r="Y244" s="21">
        <f t="shared" si="158"/>
        <v>0</v>
      </c>
      <c r="Z244" s="17">
        <f t="shared" si="151"/>
        <v>4995.1000000000004</v>
      </c>
      <c r="AA244" s="18">
        <f t="shared" si="152"/>
        <v>2.7842138765117759</v>
      </c>
      <c r="AB244" s="9">
        <f t="shared" si="159"/>
        <v>0.3459590398590619</v>
      </c>
      <c r="AC244" s="11">
        <f t="shared" si="160"/>
        <v>16.8</v>
      </c>
      <c r="AD244" s="8">
        <f t="shared" si="161"/>
        <v>4995.1000000000004</v>
      </c>
      <c r="AE244" s="8">
        <f t="shared" si="162"/>
        <v>1728.1000000000001</v>
      </c>
      <c r="AF244" s="8">
        <f t="shared" si="163"/>
        <v>4811.4000000000005</v>
      </c>
      <c r="AG244" s="19">
        <v>6.0340192043895753</v>
      </c>
    </row>
    <row r="245" spans="1:33" ht="16" x14ac:dyDescent="0.2">
      <c r="A245" s="1">
        <v>6</v>
      </c>
      <c r="B245" s="1" t="s">
        <v>34</v>
      </c>
      <c r="C245" s="7">
        <v>52674.43</v>
      </c>
      <c r="D245" s="7">
        <v>60500</v>
      </c>
      <c r="E245" s="9">
        <v>0.87065173553719011</v>
      </c>
      <c r="F245" s="23">
        <v>57000</v>
      </c>
      <c r="G245" s="9">
        <v>8.2118971197220336E-2</v>
      </c>
      <c r="H245" s="8">
        <v>9389</v>
      </c>
      <c r="I245" s="8">
        <v>3946</v>
      </c>
      <c r="J245" s="8">
        <v>10316</v>
      </c>
      <c r="K245" s="9">
        <v>0.42027904995207155</v>
      </c>
      <c r="L245" s="10">
        <v>2.6142929548910288</v>
      </c>
      <c r="M245" s="11">
        <v>13.348816523061329</v>
      </c>
      <c r="N245" s="11"/>
      <c r="O245" s="12">
        <f t="shared" si="164"/>
        <v>57947.01</v>
      </c>
      <c r="P245" s="13">
        <f t="shared" si="153"/>
        <v>0.1000975235992112</v>
      </c>
      <c r="Q245" s="13" t="str" cm="1">
        <f t="array" aca="1" ref="Q245" ca="1">IFERROR(O245/_xlfn.XLOOKUP(1,(INDIRECT("TABCA[CODE_MAG]")=A245)*(INDIRECT("TABCA[MAGASIN]")=B245)*(INDIRECT("TABCA[ANNEE]")=Q234)*(INDIRECT("TABCA[MOIS]")=C235),INDIRECT("TABCA["&amp;C237&amp;"]"))-1,"")</f>
        <v/>
      </c>
      <c r="R245" s="13" t="str" cm="1">
        <f t="array" aca="1" ref="R245" ca="1">IFERROR(O245/_xlfn.XLOOKUP(1,(INDIRECT("TABCA[CODE_MAG]")=A245)*(INDIRECT("TABCA[MAGASIN]")=B245)*(INDIRECT("TABCA[ANNEE]")=R234)*(INDIRECT("TABCA[MOIS]")=C235),INDIRECT("TABCA["&amp;C237&amp;"]"))-1,"")</f>
        <v/>
      </c>
      <c r="S245" s="14">
        <v>0.1</v>
      </c>
      <c r="T245" s="15">
        <f t="shared" si="154"/>
        <v>2.6142929548910288</v>
      </c>
      <c r="U245" s="22">
        <f t="shared" si="155"/>
        <v>0</v>
      </c>
      <c r="V245" s="14">
        <f t="shared" si="156"/>
        <v>0.42027904995207155</v>
      </c>
      <c r="W245" s="22">
        <f t="shared" si="157"/>
        <v>0</v>
      </c>
      <c r="X245" s="16">
        <f t="shared" si="150"/>
        <v>13.348816523061329</v>
      </c>
      <c r="Y245" s="21">
        <f t="shared" si="158"/>
        <v>0</v>
      </c>
      <c r="Z245" s="17">
        <f t="shared" si="151"/>
        <v>10327.900000000001</v>
      </c>
      <c r="AA245" s="18">
        <f t="shared" si="152"/>
        <v>2.6142929548910288</v>
      </c>
      <c r="AB245" s="9">
        <f t="shared" si="159"/>
        <v>0.42027904995207155</v>
      </c>
      <c r="AC245" s="11">
        <f t="shared" si="160"/>
        <v>13.35</v>
      </c>
      <c r="AD245" s="8">
        <f t="shared" si="161"/>
        <v>10327.900000000001</v>
      </c>
      <c r="AE245" s="8">
        <f t="shared" si="162"/>
        <v>4340.6000000000004</v>
      </c>
      <c r="AF245" s="8">
        <f t="shared" si="163"/>
        <v>11347.6</v>
      </c>
      <c r="AG245" s="19">
        <v>5.1065432338115553</v>
      </c>
    </row>
    <row r="246" spans="1:33" ht="16" x14ac:dyDescent="0.2">
      <c r="A246" s="1">
        <v>1</v>
      </c>
      <c r="B246" s="1" t="s">
        <v>35</v>
      </c>
      <c r="C246" s="7">
        <v>63593.93</v>
      </c>
      <c r="D246" s="7">
        <v>75425</v>
      </c>
      <c r="E246" s="9">
        <v>0.84314126615843554</v>
      </c>
      <c r="F246" s="23">
        <v>64500</v>
      </c>
      <c r="G246" s="9">
        <v>1.4247743456018425E-2</v>
      </c>
      <c r="H246" s="8">
        <v>9063</v>
      </c>
      <c r="I246" s="8">
        <v>4663</v>
      </c>
      <c r="J246" s="8">
        <v>11862</v>
      </c>
      <c r="K246" s="9">
        <v>0.51450954430100404</v>
      </c>
      <c r="L246" s="10">
        <v>2.5438558867681751</v>
      </c>
      <c r="M246" s="11">
        <v>13.637986274930302</v>
      </c>
      <c r="N246" s="11"/>
      <c r="O246" s="12">
        <f t="shared" si="164"/>
        <v>69963.652000000002</v>
      </c>
      <c r="P246" s="13">
        <f t="shared" si="153"/>
        <v>0.10016242116189389</v>
      </c>
      <c r="Q246" s="13" t="str" cm="1">
        <f t="array" aca="1" ref="Q246" ca="1">IFERROR(O246/_xlfn.XLOOKUP(1,(INDIRECT("TABCA[CODE_MAG]")=A246)*(INDIRECT("TABCA[MAGASIN]")=B246)*(INDIRECT("TABCA[ANNEE]")=Q234)*(INDIRECT("TABCA[MOIS]")=C235),INDIRECT("TABCA["&amp;C237&amp;"]"))-1,"")</f>
        <v/>
      </c>
      <c r="R246" s="13" t="str" cm="1">
        <f t="array" aca="1" ref="R246" ca="1">IFERROR(O246/_xlfn.XLOOKUP(1,(INDIRECT("TABCA[CODE_MAG]")=A246)*(INDIRECT("TABCA[MAGASIN]")=B246)*(INDIRECT("TABCA[ANNEE]")=R234)*(INDIRECT("TABCA[MOIS]")=C235),INDIRECT("TABCA["&amp;C237&amp;"]"))-1,"")</f>
        <v/>
      </c>
      <c r="S246" s="14">
        <v>0.1</v>
      </c>
      <c r="T246" s="15">
        <f t="shared" si="154"/>
        <v>2.5438558867681751</v>
      </c>
      <c r="U246" s="22">
        <f t="shared" si="155"/>
        <v>0</v>
      </c>
      <c r="V246" s="14">
        <f t="shared" si="156"/>
        <v>0.51450954430100404</v>
      </c>
      <c r="W246" s="22">
        <f t="shared" si="157"/>
        <v>0</v>
      </c>
      <c r="X246" s="16">
        <f t="shared" si="150"/>
        <v>13.637986274930302</v>
      </c>
      <c r="Y246" s="21">
        <f t="shared" si="158"/>
        <v>0</v>
      </c>
      <c r="Z246" s="17">
        <f t="shared" si="151"/>
        <v>9969.3000000000011</v>
      </c>
      <c r="AA246" s="18">
        <f t="shared" si="152"/>
        <v>2.5438558867681751</v>
      </c>
      <c r="AB246" s="9">
        <f t="shared" si="159"/>
        <v>0.51450954430100404</v>
      </c>
      <c r="AC246" s="11">
        <f t="shared" si="160"/>
        <v>13.64</v>
      </c>
      <c r="AD246" s="8">
        <f t="shared" si="161"/>
        <v>9969.3000000000011</v>
      </c>
      <c r="AE246" s="8">
        <f t="shared" si="162"/>
        <v>5129.3</v>
      </c>
      <c r="AF246" s="8">
        <f t="shared" si="163"/>
        <v>13048.2</v>
      </c>
      <c r="AG246" s="19">
        <v>5.3619389647614231</v>
      </c>
    </row>
    <row r="247" spans="1:33" ht="16" x14ac:dyDescent="0.2">
      <c r="A247" s="1">
        <v>30</v>
      </c>
      <c r="B247" s="1" t="s">
        <v>36</v>
      </c>
      <c r="C247" s="7">
        <v>91862.98</v>
      </c>
      <c r="D247" s="7">
        <v>92500</v>
      </c>
      <c r="E247" s="9">
        <v>0.99311329729729725</v>
      </c>
      <c r="F247" s="23">
        <v>95500</v>
      </c>
      <c r="G247" s="9">
        <v>3.9591792036356876E-2</v>
      </c>
      <c r="H247" s="8">
        <v>14748</v>
      </c>
      <c r="I247" s="8">
        <v>6588</v>
      </c>
      <c r="J247" s="8">
        <v>17758</v>
      </c>
      <c r="K247" s="9">
        <v>0.44670463791700571</v>
      </c>
      <c r="L247" s="10">
        <v>2.6955069823922284</v>
      </c>
      <c r="M247" s="11">
        <v>13.943986035215543</v>
      </c>
      <c r="N247" s="11"/>
      <c r="O247" s="12">
        <f t="shared" si="164"/>
        <v>101020.39200000002</v>
      </c>
      <c r="P247" s="13">
        <f t="shared" si="153"/>
        <v>9.9685553418798589E-2</v>
      </c>
      <c r="Q247" s="13" t="str" cm="1">
        <f t="array" aca="1" ref="Q247" ca="1">IFERROR(O247/_xlfn.XLOOKUP(1,(INDIRECT("TABCA[CODE_MAG]")=A247)*(INDIRECT("TABCA[MAGASIN]")=B247)*(INDIRECT("TABCA[ANNEE]")=Q234)*(INDIRECT("TABCA[MOIS]")=C235),INDIRECT("TABCA["&amp;C237&amp;"]"))-1,"")</f>
        <v/>
      </c>
      <c r="R247" s="13" t="str" cm="1">
        <f t="array" aca="1" ref="R247" ca="1">IFERROR(O247/_xlfn.XLOOKUP(1,(INDIRECT("TABCA[CODE_MAG]")=A247)*(INDIRECT("TABCA[MAGASIN]")=B247)*(INDIRECT("TABCA[ANNEE]")=R234)*(INDIRECT("TABCA[MOIS]")=C235),INDIRECT("TABCA["&amp;C237&amp;"]"))-1,"")</f>
        <v/>
      </c>
      <c r="S247" s="14">
        <v>0.1</v>
      </c>
      <c r="T247" s="15">
        <f t="shared" si="154"/>
        <v>2.6955069823922284</v>
      </c>
      <c r="U247" s="22">
        <f t="shared" si="155"/>
        <v>0</v>
      </c>
      <c r="V247" s="14">
        <f t="shared" si="156"/>
        <v>0.44670463791700571</v>
      </c>
      <c r="W247" s="22">
        <f t="shared" si="157"/>
        <v>0</v>
      </c>
      <c r="X247" s="16">
        <f t="shared" si="150"/>
        <v>13.943986035215543</v>
      </c>
      <c r="Y247" s="21">
        <f t="shared" si="158"/>
        <v>0</v>
      </c>
      <c r="Z247" s="17">
        <f t="shared" si="151"/>
        <v>16222.800000000001</v>
      </c>
      <c r="AA247" s="18">
        <f t="shared" si="152"/>
        <v>2.6955069823922284</v>
      </c>
      <c r="AB247" s="9">
        <f t="shared" si="159"/>
        <v>0.44670463791700571</v>
      </c>
      <c r="AC247" s="11">
        <f t="shared" si="160"/>
        <v>13.940000000000001</v>
      </c>
      <c r="AD247" s="8">
        <f t="shared" si="161"/>
        <v>16222.800000000001</v>
      </c>
      <c r="AE247" s="8">
        <f t="shared" si="162"/>
        <v>7246.8000000000011</v>
      </c>
      <c r="AF247" s="8">
        <f t="shared" si="163"/>
        <v>19533.800000000003</v>
      </c>
      <c r="AG247" s="19">
        <v>5.1715688703682847</v>
      </c>
    </row>
    <row r="248" spans="1:33" ht="16" x14ac:dyDescent="0.2">
      <c r="A248" s="1">
        <v>2</v>
      </c>
      <c r="B248" s="1" t="s">
        <v>37</v>
      </c>
      <c r="C248" s="7">
        <v>41975.5</v>
      </c>
      <c r="D248" s="7">
        <v>58000</v>
      </c>
      <c r="E248" s="9">
        <v>0.72371551724137928</v>
      </c>
      <c r="F248" s="23">
        <v>49000</v>
      </c>
      <c r="G248" s="9">
        <v>0.16734761944467613</v>
      </c>
      <c r="H248" s="8">
        <v>8438</v>
      </c>
      <c r="I248" s="8">
        <v>3178</v>
      </c>
      <c r="J248" s="8">
        <v>7404</v>
      </c>
      <c r="K248" s="9">
        <v>0.37662953306470726</v>
      </c>
      <c r="L248" s="10">
        <v>2.3297671491504093</v>
      </c>
      <c r="M248" s="11">
        <v>13.208149779735683</v>
      </c>
      <c r="N248" s="11"/>
      <c r="O248" s="12">
        <f t="shared" si="164"/>
        <v>46179.518000000011</v>
      </c>
      <c r="P248" s="13">
        <f t="shared" si="153"/>
        <v>0.10015408988576691</v>
      </c>
      <c r="Q248" s="13" t="str" cm="1">
        <f t="array" aca="1" ref="Q248" ca="1">IFERROR(O248/_xlfn.XLOOKUP(1,(INDIRECT("TABCA[CODE_MAG]")=A248)*(INDIRECT("TABCA[MAGASIN]")=B248)*(INDIRECT("TABCA[ANNEE]")=Q234)*(INDIRECT("TABCA[MOIS]")=C235),INDIRECT("TABCA["&amp;C237&amp;"]"))-1,"")</f>
        <v/>
      </c>
      <c r="R248" s="13" t="str" cm="1">
        <f t="array" aca="1" ref="R248" ca="1">IFERROR(O248/_xlfn.XLOOKUP(1,(INDIRECT("TABCA[CODE_MAG]")=A248)*(INDIRECT("TABCA[MAGASIN]")=B248)*(INDIRECT("TABCA[ANNEE]")=R234)*(INDIRECT("TABCA[MOIS]")=C235),INDIRECT("TABCA["&amp;C237&amp;"]"))-1,"")</f>
        <v/>
      </c>
      <c r="S248" s="14">
        <v>0.1</v>
      </c>
      <c r="T248" s="15">
        <f t="shared" si="154"/>
        <v>2.3297671491504093</v>
      </c>
      <c r="U248" s="22">
        <f t="shared" si="155"/>
        <v>0</v>
      </c>
      <c r="V248" s="14">
        <f t="shared" si="156"/>
        <v>0.37662953306470726</v>
      </c>
      <c r="W248" s="22">
        <f t="shared" si="157"/>
        <v>0</v>
      </c>
      <c r="X248" s="16">
        <f t="shared" si="150"/>
        <v>13.208149779735683</v>
      </c>
      <c r="Y248" s="21">
        <f t="shared" si="158"/>
        <v>0</v>
      </c>
      <c r="Z248" s="17">
        <f t="shared" si="151"/>
        <v>9281.8000000000011</v>
      </c>
      <c r="AA248" s="18">
        <f t="shared" si="152"/>
        <v>2.3297671491504093</v>
      </c>
      <c r="AB248" s="9">
        <f t="shared" si="159"/>
        <v>0.37662953306470726</v>
      </c>
      <c r="AC248" s="11">
        <f t="shared" si="160"/>
        <v>13.210000000000003</v>
      </c>
      <c r="AD248" s="8">
        <f t="shared" si="161"/>
        <v>9281.8000000000011</v>
      </c>
      <c r="AE248" s="8">
        <f t="shared" si="162"/>
        <v>3495.8</v>
      </c>
      <c r="AF248" s="8">
        <f t="shared" si="163"/>
        <v>8144.4000000000015</v>
      </c>
      <c r="AG248" s="19">
        <v>5.6700945434900056</v>
      </c>
    </row>
    <row r="249" spans="1:33" ht="16" x14ac:dyDescent="0.2">
      <c r="A249" s="1">
        <v>23</v>
      </c>
      <c r="B249" s="1" t="s">
        <v>38</v>
      </c>
      <c r="C249" s="7">
        <v>31933.48</v>
      </c>
      <c r="D249" s="7">
        <v>39000</v>
      </c>
      <c r="E249" s="9">
        <v>0.81880717948717952</v>
      </c>
      <c r="F249" s="23">
        <v>34700</v>
      </c>
      <c r="G249" s="9">
        <v>8.6633840095097669E-2</v>
      </c>
      <c r="H249" s="8">
        <v>6381</v>
      </c>
      <c r="I249" s="8">
        <v>2400</v>
      </c>
      <c r="J249" s="8">
        <v>5664</v>
      </c>
      <c r="K249" s="9">
        <v>0.37611659614480492</v>
      </c>
      <c r="L249" s="10">
        <v>2.36</v>
      </c>
      <c r="M249" s="11">
        <v>13.305616666666667</v>
      </c>
      <c r="N249" s="11"/>
      <c r="O249" s="12">
        <f t="shared" si="164"/>
        <v>35138.400000000001</v>
      </c>
      <c r="P249" s="13">
        <f t="shared" si="153"/>
        <v>0.10036237829387851</v>
      </c>
      <c r="Q249" s="13" t="str" cm="1">
        <f t="array" aca="1" ref="Q249" ca="1">IFERROR(O249/_xlfn.XLOOKUP(1,(INDIRECT("TABCA[CODE_MAG]")=A249)*(INDIRECT("TABCA[MAGASIN]")=B249)*(INDIRECT("TABCA[ANNEE]")=Q234)*(INDIRECT("TABCA[MOIS]")=C235),INDIRECT("TABCA["&amp;C237&amp;"]"))-1,"")</f>
        <v/>
      </c>
      <c r="R249" s="13" t="str" cm="1">
        <f t="array" aca="1" ref="R249" ca="1">IFERROR(O249/_xlfn.XLOOKUP(1,(INDIRECT("TABCA[CODE_MAG]")=A249)*(INDIRECT("TABCA[MAGASIN]")=B249)*(INDIRECT("TABCA[ANNEE]")=R234)*(INDIRECT("TABCA[MOIS]")=C235),INDIRECT("TABCA["&amp;C237&amp;"]"))-1,"")</f>
        <v/>
      </c>
      <c r="S249" s="14">
        <v>0.1</v>
      </c>
      <c r="T249" s="15">
        <f t="shared" si="154"/>
        <v>2.36</v>
      </c>
      <c r="U249" s="22">
        <f t="shared" si="155"/>
        <v>0</v>
      </c>
      <c r="V249" s="14">
        <f t="shared" si="156"/>
        <v>0.37611659614480492</v>
      </c>
      <c r="W249" s="22">
        <f t="shared" si="157"/>
        <v>0</v>
      </c>
      <c r="X249" s="16">
        <f t="shared" si="150"/>
        <v>13.305616666666667</v>
      </c>
      <c r="Y249" s="21">
        <f t="shared" si="158"/>
        <v>0</v>
      </c>
      <c r="Z249" s="17">
        <f t="shared" si="151"/>
        <v>7019.1</v>
      </c>
      <c r="AA249" s="18">
        <f t="shared" si="152"/>
        <v>2.36</v>
      </c>
      <c r="AB249" s="9">
        <f t="shared" si="159"/>
        <v>0.37611659614480492</v>
      </c>
      <c r="AC249" s="11">
        <f t="shared" si="160"/>
        <v>13.309999999999999</v>
      </c>
      <c r="AD249" s="8">
        <f t="shared" si="161"/>
        <v>7019.1</v>
      </c>
      <c r="AE249" s="8">
        <f t="shared" si="162"/>
        <v>2640.0000000000005</v>
      </c>
      <c r="AF249" s="8">
        <f t="shared" si="163"/>
        <v>6230.4000000000005</v>
      </c>
      <c r="AG249" s="19">
        <v>5.6398305084745761</v>
      </c>
    </row>
    <row r="250" spans="1:33" ht="16" x14ac:dyDescent="0.2">
      <c r="A250" s="1">
        <v>13</v>
      </c>
      <c r="B250" s="1" t="s">
        <v>39</v>
      </c>
      <c r="C250" s="7">
        <v>21376.36</v>
      </c>
      <c r="D250" s="7">
        <v>28500</v>
      </c>
      <c r="E250" s="9">
        <v>0.75004771929824565</v>
      </c>
      <c r="F250" s="23">
        <v>22050</v>
      </c>
      <c r="G250" s="9">
        <v>3.1513316579623529E-2</v>
      </c>
      <c r="H250" s="8">
        <v>2975</v>
      </c>
      <c r="I250" s="8">
        <v>1442</v>
      </c>
      <c r="J250" s="8">
        <v>3867</v>
      </c>
      <c r="K250" s="9">
        <v>0.48470588235294115</v>
      </c>
      <c r="L250" s="10">
        <v>2.6816920943134535</v>
      </c>
      <c r="M250" s="11">
        <v>14.824105409153953</v>
      </c>
      <c r="N250" s="11"/>
      <c r="O250" s="12">
        <f t="shared" si="164"/>
        <v>23507.483999999997</v>
      </c>
      <c r="P250" s="13">
        <f t="shared" si="153"/>
        <v>9.9695364411901632E-2</v>
      </c>
      <c r="Q250" s="13" t="str" cm="1">
        <f t="array" aca="1" ref="Q250" ca="1">IFERROR(O250/_xlfn.XLOOKUP(1,(INDIRECT("TABCA[CODE_MAG]")=A250)*(INDIRECT("TABCA[MAGASIN]")=B250)*(INDIRECT("TABCA[ANNEE]")=Q234)*(INDIRECT("TABCA[MOIS]")=C235),INDIRECT("TABCA["&amp;C237&amp;"]"))-1,"")</f>
        <v/>
      </c>
      <c r="R250" s="13" t="str" cm="1">
        <f t="array" aca="1" ref="R250" ca="1">IFERROR(O250/_xlfn.XLOOKUP(1,(INDIRECT("TABCA[CODE_MAG]")=A250)*(INDIRECT("TABCA[MAGASIN]")=B250)*(INDIRECT("TABCA[ANNEE]")=R234)*(INDIRECT("TABCA[MOIS]")=C235),INDIRECT("TABCA["&amp;C237&amp;"]"))-1,"")</f>
        <v/>
      </c>
      <c r="S250" s="14">
        <v>0.1</v>
      </c>
      <c r="T250" s="15">
        <f t="shared" si="154"/>
        <v>2.6816920943134535</v>
      </c>
      <c r="U250" s="22">
        <f t="shared" si="155"/>
        <v>0</v>
      </c>
      <c r="V250" s="14">
        <f t="shared" si="156"/>
        <v>0.48470588235294115</v>
      </c>
      <c r="W250" s="22">
        <f t="shared" si="157"/>
        <v>0</v>
      </c>
      <c r="X250" s="16">
        <f t="shared" si="150"/>
        <v>14.824105409153953</v>
      </c>
      <c r="Y250" s="21">
        <f t="shared" si="158"/>
        <v>0</v>
      </c>
      <c r="Z250" s="17">
        <f t="shared" si="151"/>
        <v>3272.5000000000005</v>
      </c>
      <c r="AA250" s="18">
        <f t="shared" si="152"/>
        <v>2.6816920943134535</v>
      </c>
      <c r="AB250" s="9">
        <f t="shared" si="159"/>
        <v>0.48470588235294115</v>
      </c>
      <c r="AC250" s="11">
        <f t="shared" si="160"/>
        <v>14.819999999999999</v>
      </c>
      <c r="AD250" s="8">
        <f t="shared" si="161"/>
        <v>3272.5000000000005</v>
      </c>
      <c r="AE250" s="8">
        <f t="shared" si="162"/>
        <v>1586.2</v>
      </c>
      <c r="AF250" s="8">
        <f t="shared" si="163"/>
        <v>4253.7</v>
      </c>
      <c r="AG250" s="19">
        <v>5.5263615205585719</v>
      </c>
    </row>
    <row r="251" spans="1:33" ht="16" x14ac:dyDescent="0.2">
      <c r="A251" s="1">
        <v>15</v>
      </c>
      <c r="B251" s="1" t="s">
        <v>40</v>
      </c>
      <c r="C251" s="7">
        <v>42490.89</v>
      </c>
      <c r="D251" s="7">
        <v>41000</v>
      </c>
      <c r="E251" s="9">
        <v>1.0363631707317074</v>
      </c>
      <c r="F251" s="23">
        <v>48500</v>
      </c>
      <c r="G251" s="9">
        <v>0.14142113756619357</v>
      </c>
      <c r="H251" s="8">
        <v>8151</v>
      </c>
      <c r="I251" s="8">
        <v>3289</v>
      </c>
      <c r="J251" s="8">
        <v>7781</v>
      </c>
      <c r="K251" s="9">
        <v>0.40350877192982454</v>
      </c>
      <c r="L251" s="10">
        <v>2.3657646701124961</v>
      </c>
      <c r="M251" s="11">
        <v>12.919090909090908</v>
      </c>
      <c r="N251" s="11"/>
      <c r="O251" s="12">
        <f>IFERROR(AE251*AC251,"")</f>
        <v>46743.268000000004</v>
      </c>
      <c r="P251" s="13">
        <f t="shared" si="153"/>
        <v>0.10007740482724659</v>
      </c>
      <c r="Q251" s="13" t="str" cm="1">
        <f t="array" aca="1" ref="Q251" ca="1">IFERROR(O251/_xlfn.XLOOKUP(1,(INDIRECT("TABCA[CODE_MAG]")=A251)*(INDIRECT("TABCA[MAGASIN]")=B251)*(INDIRECT("TABCA[ANNEE]")=Q234)*(INDIRECT("TABCA[MOIS]")=C235),INDIRECT("TABCA["&amp;C237&amp;"]"))-1,"")</f>
        <v/>
      </c>
      <c r="R251" s="13" t="str" cm="1">
        <f t="array" aca="1" ref="R251" ca="1">IFERROR(O251/_xlfn.XLOOKUP(1,(INDIRECT("TABCA[CODE_MAG]")=A251)*(INDIRECT("TABCA[MAGASIN]")=B251)*(INDIRECT("TABCA[ANNEE]")=R234)*(INDIRECT("TABCA[MOIS]")=C235),INDIRECT("TABCA["&amp;C237&amp;"]"))-1,"")</f>
        <v/>
      </c>
      <c r="S251" s="14">
        <v>0.1</v>
      </c>
      <c r="T251" s="15">
        <f t="shared" si="154"/>
        <v>2.3657646701124961</v>
      </c>
      <c r="U251" s="22">
        <f t="shared" si="155"/>
        <v>0</v>
      </c>
      <c r="V251" s="14">
        <f t="shared" si="156"/>
        <v>0.40350877192982454</v>
      </c>
      <c r="W251" s="22">
        <f t="shared" si="157"/>
        <v>0</v>
      </c>
      <c r="X251" s="16">
        <f t="shared" si="150"/>
        <v>12.919090909090908</v>
      </c>
      <c r="Y251" s="21">
        <f t="shared" si="158"/>
        <v>0</v>
      </c>
      <c r="Z251" s="17">
        <f t="shared" si="151"/>
        <v>8966.1</v>
      </c>
      <c r="AA251" s="18">
        <f t="shared" si="152"/>
        <v>2.3657646701124961</v>
      </c>
      <c r="AB251" s="9">
        <f t="shared" si="159"/>
        <v>0.40350877192982454</v>
      </c>
      <c r="AC251" s="11">
        <f t="shared" si="160"/>
        <v>12.92</v>
      </c>
      <c r="AD251" s="8">
        <f t="shared" si="161"/>
        <v>8966.1</v>
      </c>
      <c r="AE251" s="8">
        <f t="shared" si="162"/>
        <v>3617.9</v>
      </c>
      <c r="AF251" s="8">
        <f t="shared" si="163"/>
        <v>8559.1</v>
      </c>
      <c r="AG251" s="19">
        <v>5.4612363449428099</v>
      </c>
    </row>
    <row r="252" spans="1:33" ht="16" x14ac:dyDescent="0.2">
      <c r="A252" s="1">
        <v>17</v>
      </c>
      <c r="B252" s="1" t="s">
        <v>41</v>
      </c>
      <c r="C252" s="7">
        <v>40083.879999999997</v>
      </c>
      <c r="D252" s="7">
        <v>0</v>
      </c>
      <c r="E252" s="9" t="s">
        <v>26</v>
      </c>
      <c r="F252" s="23">
        <v>0</v>
      </c>
      <c r="G252" s="9">
        <v>-1</v>
      </c>
      <c r="H252" s="8">
        <v>8430</v>
      </c>
      <c r="I252" s="8">
        <v>3118</v>
      </c>
      <c r="J252" s="8">
        <v>6931</v>
      </c>
      <c r="K252" s="9">
        <v>0.36986951364175563</v>
      </c>
      <c r="L252" s="10">
        <v>2.2228992944194998</v>
      </c>
      <c r="M252" s="11">
        <v>12.85563822963438</v>
      </c>
      <c r="N252" s="11"/>
      <c r="O252" s="12">
        <f>IFERROR(AE252*AC252,"")</f>
        <v>44107.228000000003</v>
      </c>
      <c r="P252" s="13">
        <f t="shared" si="153"/>
        <v>0.10037321736318949</v>
      </c>
      <c r="Q252" s="13" t="str" cm="1">
        <f t="array" aca="1" ref="Q252" ca="1">IFERROR(O252/_xlfn.XLOOKUP(1,(INDIRECT("TABCA[CODE_MAG]")=A252)*(INDIRECT("TABCA[MAGASIN]")=B252)*(INDIRECT("TABCA[ANNEE]")=Q234)*(INDIRECT("TABCA[MOIS]")=C235),INDIRECT("TABCA["&amp;C237&amp;"]"))-1,"")</f>
        <v/>
      </c>
      <c r="R252" s="13" t="str" cm="1">
        <f t="array" aca="1" ref="R252" ca="1">IFERROR(O252/_xlfn.XLOOKUP(1,(INDIRECT("TABCA[CODE_MAG]")=A252)*(INDIRECT("TABCA[MAGASIN]")=B252)*(INDIRECT("TABCA[ANNEE]")=R234)*(INDIRECT("TABCA[MOIS]")=C235),INDIRECT("TABCA["&amp;C237&amp;"]"))-1,"")</f>
        <v/>
      </c>
      <c r="S252" s="14">
        <v>0.1</v>
      </c>
      <c r="T252" s="15">
        <f t="shared" si="154"/>
        <v>2.2228992944194998</v>
      </c>
      <c r="U252" s="22">
        <f t="shared" si="155"/>
        <v>0</v>
      </c>
      <c r="V252" s="14">
        <f t="shared" si="156"/>
        <v>0.36986951364175563</v>
      </c>
      <c r="W252" s="22">
        <f t="shared" si="157"/>
        <v>0</v>
      </c>
      <c r="X252" s="16">
        <f t="shared" si="150"/>
        <v>12.85563822963438</v>
      </c>
      <c r="Y252" s="21">
        <f t="shared" si="158"/>
        <v>0</v>
      </c>
      <c r="Z252" s="17">
        <f t="shared" si="151"/>
        <v>9273</v>
      </c>
      <c r="AA252" s="18">
        <f t="shared" si="152"/>
        <v>2.2228992944194998</v>
      </c>
      <c r="AB252" s="9">
        <f t="shared" si="159"/>
        <v>0.36986951364175563</v>
      </c>
      <c r="AC252" s="11">
        <f t="shared" si="160"/>
        <v>12.86</v>
      </c>
      <c r="AD252" s="8">
        <f t="shared" si="161"/>
        <v>9273</v>
      </c>
      <c r="AE252" s="8">
        <f t="shared" si="162"/>
        <v>3429.8</v>
      </c>
      <c r="AF252" s="8">
        <f t="shared" si="163"/>
        <v>7624.1000000000013</v>
      </c>
      <c r="AG252" s="19">
        <v>5.7852373394892505</v>
      </c>
    </row>
    <row r="256" spans="1:33" x14ac:dyDescent="0.2">
      <c r="C256" s="1" t="s">
        <v>20</v>
      </c>
      <c r="D256" s="1" t="s">
        <v>20</v>
      </c>
      <c r="F256" s="20" t="s">
        <v>21</v>
      </c>
      <c r="G256" s="20"/>
      <c r="H256" s="1" t="s">
        <v>20</v>
      </c>
      <c r="I256" s="1" t="s">
        <v>20</v>
      </c>
      <c r="J256" s="1" t="s">
        <v>20</v>
      </c>
      <c r="K256" s="1" t="s">
        <v>20</v>
      </c>
      <c r="L256" s="1" t="s">
        <v>20</v>
      </c>
      <c r="M256" s="1" t="s">
        <v>20</v>
      </c>
    </row>
    <row r="257" spans="1:33" x14ac:dyDescent="0.2">
      <c r="C257" s="2">
        <v>2023</v>
      </c>
      <c r="Q257" s="1">
        <f>C257-3</f>
        <v>2020</v>
      </c>
      <c r="R257" s="1">
        <f>Q257-1</f>
        <v>2019</v>
      </c>
    </row>
    <row r="258" spans="1:33" x14ac:dyDescent="0.2">
      <c r="C258" s="2">
        <v>2</v>
      </c>
      <c r="Q258" s="1">
        <f>C258</f>
        <v>2</v>
      </c>
      <c r="R258" s="1">
        <f>Q258</f>
        <v>2</v>
      </c>
    </row>
    <row r="259" spans="1:33" x14ac:dyDescent="0.2">
      <c r="C259" s="4">
        <v>44958</v>
      </c>
      <c r="D259" s="4">
        <v>44958</v>
      </c>
      <c r="E259" s="4"/>
      <c r="F259" s="5">
        <v>45323</v>
      </c>
      <c r="G259" s="5"/>
      <c r="H259" s="4">
        <v>44958</v>
      </c>
      <c r="I259" s="4">
        <v>44958</v>
      </c>
      <c r="J259" s="4">
        <v>44958</v>
      </c>
      <c r="K259" s="4">
        <v>44958</v>
      </c>
      <c r="L259" s="4">
        <v>44958</v>
      </c>
      <c r="M259" s="4">
        <v>44958</v>
      </c>
      <c r="O259" s="5">
        <f>EDATE(C259,12)</f>
        <v>45323</v>
      </c>
      <c r="AG259" s="3" t="s">
        <v>7</v>
      </c>
    </row>
    <row r="260" spans="1:33" ht="16" x14ac:dyDescent="0.2">
      <c r="A260" s="1" t="s">
        <v>0</v>
      </c>
      <c r="B260" s="1" t="s">
        <v>1</v>
      </c>
      <c r="C260" s="1" t="s">
        <v>2</v>
      </c>
      <c r="D260" s="1" t="s">
        <v>3</v>
      </c>
      <c r="E260" s="1" t="s">
        <v>22</v>
      </c>
      <c r="F260" s="20" t="s">
        <v>3</v>
      </c>
      <c r="G260" s="20" t="s">
        <v>23</v>
      </c>
      <c r="H260" s="1" t="s">
        <v>4</v>
      </c>
      <c r="I260" s="1" t="s">
        <v>5</v>
      </c>
      <c r="J260" s="1" t="s">
        <v>6</v>
      </c>
      <c r="K260" s="1" t="s">
        <v>8</v>
      </c>
      <c r="L260" s="1" t="s">
        <v>9</v>
      </c>
      <c r="M260" s="1" t="s">
        <v>10</v>
      </c>
      <c r="O260" s="6" t="s">
        <v>3</v>
      </c>
      <c r="P260" s="1" t="str">
        <f>"DELTA VS "&amp;C257</f>
        <v>DELTA VS 2023</v>
      </c>
      <c r="Q260" s="1" t="str">
        <f>"DELTA VS "&amp;Q257</f>
        <v>DELTA VS 2020</v>
      </c>
      <c r="R260" s="1" t="str">
        <f>"DELTA VS "&amp;R257</f>
        <v>DELTA VS 2019</v>
      </c>
      <c r="S260" s="1" t="str">
        <f>"DELTA TRAFIC % VS "&amp;C257</f>
        <v>DELTA TRAFIC % VS 2023</v>
      </c>
      <c r="T260" s="1" t="s">
        <v>11</v>
      </c>
      <c r="U260" s="1" t="s">
        <v>24</v>
      </c>
      <c r="V260" s="1" t="s">
        <v>12</v>
      </c>
      <c r="W260" s="1" t="s">
        <v>24</v>
      </c>
      <c r="X260" s="1" t="s">
        <v>13</v>
      </c>
      <c r="Y260" s="1" t="s">
        <v>24</v>
      </c>
      <c r="Z260" s="1" t="s">
        <v>14</v>
      </c>
      <c r="AA260" s="1" t="s">
        <v>15</v>
      </c>
      <c r="AB260" s="1" t="s">
        <v>16</v>
      </c>
      <c r="AC260" s="1" t="s">
        <v>17</v>
      </c>
      <c r="AD260" s="1" t="s">
        <v>4</v>
      </c>
      <c r="AE260" s="1" t="s">
        <v>5</v>
      </c>
      <c r="AF260" s="1" t="s">
        <v>18</v>
      </c>
      <c r="AG260" s="1" t="s">
        <v>19</v>
      </c>
    </row>
    <row r="261" spans="1:33" ht="16" x14ac:dyDescent="0.2">
      <c r="A261" s="1">
        <v>28</v>
      </c>
      <c r="B261" s="1" t="s">
        <v>27</v>
      </c>
      <c r="C261" s="7">
        <v>23070.400000000001</v>
      </c>
      <c r="D261" s="7">
        <v>26000</v>
      </c>
      <c r="E261" s="9">
        <v>0.88732307692307699</v>
      </c>
      <c r="F261" s="23">
        <v>24000</v>
      </c>
      <c r="G261" s="9">
        <v>4.0294056453290761E-2</v>
      </c>
      <c r="H261" s="8">
        <v>3265</v>
      </c>
      <c r="I261" s="8">
        <v>1413</v>
      </c>
      <c r="J261" s="8">
        <v>3867</v>
      </c>
      <c r="K261" s="9">
        <v>0.4327718223583461</v>
      </c>
      <c r="L261" s="10">
        <v>2.7367303609341826</v>
      </c>
      <c r="M261" s="11">
        <v>16.327246992215144</v>
      </c>
      <c r="N261" s="11"/>
      <c r="O261" s="12">
        <f>IFERROR(AE261*AC261,"")</f>
        <v>25381.718999999994</v>
      </c>
      <c r="P261" s="13">
        <f>IFERROR(O261/C261-1,"")</f>
        <v>0.10018547576114822</v>
      </c>
      <c r="Q261" s="13" t="str" cm="1">
        <f t="array" aca="1" ref="Q261" ca="1">IFERROR(O261/_xlfn.XLOOKUP(1,(INDIRECT("TABCA[CODE_MAG]")=A261)*(INDIRECT("TABCA[MAGASIN]")=B261)*(INDIRECT("TABCA[ANNEE]")=Q257)*(INDIRECT("TABCA[MOIS]")=C258),INDIRECT("TABCA["&amp;C260&amp;"]"))-1,"")</f>
        <v/>
      </c>
      <c r="R261" s="13" t="str" cm="1">
        <f t="array" aca="1" ref="R261" ca="1">IFERROR(O261/_xlfn.XLOOKUP(1,(INDIRECT("TABCA[CODE_MAG]")=A261)*(INDIRECT("TABCA[MAGASIN]")=B261)*(INDIRECT("TABCA[ANNEE]")=R257)*(INDIRECT("TABCA[MOIS]")=C258),INDIRECT("TABCA["&amp;C260&amp;"]"))-1,"")</f>
        <v/>
      </c>
      <c r="S261" s="14">
        <v>0.1</v>
      </c>
      <c r="T261" s="15">
        <f>L261</f>
        <v>2.7367303609341826</v>
      </c>
      <c r="U261" s="22">
        <f>IFERROR(T261-L261,"")</f>
        <v>0</v>
      </c>
      <c r="V261" s="14">
        <f>K261</f>
        <v>0.4327718223583461</v>
      </c>
      <c r="W261" s="22">
        <f>(V261-K261)*100</f>
        <v>0</v>
      </c>
      <c r="X261" s="16">
        <f t="shared" ref="X261:X275" si="165">M261</f>
        <v>16.327246992215144</v>
      </c>
      <c r="Y261" s="21">
        <f>X261-M261</f>
        <v>0</v>
      </c>
      <c r="Z261" s="17">
        <f t="shared" ref="Z261:Z275" si="166">H261*(1+S261)</f>
        <v>3591.5000000000005</v>
      </c>
      <c r="AA261" s="18">
        <f t="shared" ref="AA261:AA275" si="167">IFERROR(T261,"")</f>
        <v>2.7367303609341826</v>
      </c>
      <c r="AB261" s="9">
        <f>IFERROR(V261,"")</f>
        <v>0.4327718223583461</v>
      </c>
      <c r="AC261" s="11">
        <f>IFERROR(AA261*AG261,"")</f>
        <v>16.329999999999995</v>
      </c>
      <c r="AD261" s="8">
        <f>IFERROR(Z261,"")</f>
        <v>3591.5000000000005</v>
      </c>
      <c r="AE261" s="8">
        <f>IFERROR(AB261*AD261,"")</f>
        <v>1554.3000000000002</v>
      </c>
      <c r="AF261" s="8">
        <f>IFERROR(T261*AE261,"")</f>
        <v>4253.7000000000007</v>
      </c>
      <c r="AG261" s="19">
        <v>5.966974398758726</v>
      </c>
    </row>
    <row r="262" spans="1:33" ht="16" x14ac:dyDescent="0.2">
      <c r="A262" s="1">
        <v>51</v>
      </c>
      <c r="B262" s="1" t="s">
        <v>28</v>
      </c>
      <c r="C262" s="7">
        <v>12438.66</v>
      </c>
      <c r="D262" s="7">
        <v>26000</v>
      </c>
      <c r="E262" s="9">
        <v>0.47841</v>
      </c>
      <c r="F262" s="23">
        <v>22100</v>
      </c>
      <c r="G262" s="9">
        <v>0.77671871407370241</v>
      </c>
      <c r="H262" s="8">
        <v>2396</v>
      </c>
      <c r="I262" s="8">
        <v>788</v>
      </c>
      <c r="J262" s="8">
        <v>1902</v>
      </c>
      <c r="K262" s="9">
        <v>0.328881469115192</v>
      </c>
      <c r="L262" s="10">
        <v>2.4137055837563453</v>
      </c>
      <c r="M262" s="11">
        <v>15.785101522842639</v>
      </c>
      <c r="N262" s="11"/>
      <c r="O262" s="12">
        <f>IFERROR(AE262*AC262,"")</f>
        <v>13686.772000000001</v>
      </c>
      <c r="P262" s="13">
        <f t="shared" ref="P262:P275" si="168">IFERROR(O262/C262-1,"")</f>
        <v>0.10034135509773567</v>
      </c>
      <c r="Q262" s="13" t="str" cm="1">
        <f t="array" aca="1" ref="Q262" ca="1">IFERROR(O262/_xlfn.XLOOKUP(1,(INDIRECT("TABCA[CODE_MAG]")=A262)*(INDIRECT("TABCA[MAGASIN]")=B262)*(INDIRECT("TABCA[ANNEE]")=Q257)*(INDIRECT("TABCA[MOIS]")=C258),INDIRECT("TABCA["&amp;C260&amp;"]"))-1,"")</f>
        <v/>
      </c>
      <c r="R262" s="13" t="str" cm="1">
        <f t="array" aca="1" ref="R262" ca="1">IFERROR(O262/_xlfn.XLOOKUP(1,(INDIRECT("TABCA[CODE_MAG]")=A262)*(INDIRECT("TABCA[MAGASIN]")=B262)*(INDIRECT("TABCA[ANNEE]")=R257)*(INDIRECT("TABCA[MOIS]")=C258),INDIRECT("TABCA["&amp;C260&amp;"]"))-1,"")</f>
        <v/>
      </c>
      <c r="S262" s="14">
        <v>0.1</v>
      </c>
      <c r="T262" s="15">
        <f t="shared" ref="T262:T275" si="169">L262</f>
        <v>2.4137055837563453</v>
      </c>
      <c r="U262" s="22">
        <f t="shared" ref="U262:U275" si="170">IFERROR(T262-L262,"")</f>
        <v>0</v>
      </c>
      <c r="V262" s="14">
        <f t="shared" ref="V262:V275" si="171">K262</f>
        <v>0.328881469115192</v>
      </c>
      <c r="W262" s="22">
        <f t="shared" ref="W262:W275" si="172">(V262-K262)*100</f>
        <v>0</v>
      </c>
      <c r="X262" s="16">
        <f t="shared" si="165"/>
        <v>15.785101522842639</v>
      </c>
      <c r="Y262" s="21">
        <f t="shared" ref="Y262:Y275" si="173">X262-M262</f>
        <v>0</v>
      </c>
      <c r="Z262" s="17">
        <f t="shared" si="166"/>
        <v>2635.6000000000004</v>
      </c>
      <c r="AA262" s="18">
        <f t="shared" si="167"/>
        <v>2.4137055837563453</v>
      </c>
      <c r="AB262" s="9">
        <f t="shared" ref="AB262:AB275" si="174">IFERROR(V262,"")</f>
        <v>0.328881469115192</v>
      </c>
      <c r="AC262" s="11">
        <f t="shared" ref="AC262:AC275" si="175">IFERROR(AA262*AG262,"")</f>
        <v>15.789999999999997</v>
      </c>
      <c r="AD262" s="8">
        <f t="shared" ref="AD262:AD275" si="176">IFERROR(Z262,"")</f>
        <v>2635.6000000000004</v>
      </c>
      <c r="AE262" s="8">
        <f t="shared" ref="AE262:AE275" si="177">IFERROR(AB262*AD262,"")</f>
        <v>866.80000000000018</v>
      </c>
      <c r="AF262" s="8">
        <f t="shared" ref="AF262:AF275" si="178">IFERROR(T262*AE262,"")</f>
        <v>2092.2000000000007</v>
      </c>
      <c r="AG262" s="19">
        <v>6.5418086225026277</v>
      </c>
    </row>
    <row r="263" spans="1:33" ht="16" x14ac:dyDescent="0.2">
      <c r="A263" s="1">
        <v>21</v>
      </c>
      <c r="B263" s="1" t="s">
        <v>29</v>
      </c>
      <c r="C263" s="7">
        <v>30455.47</v>
      </c>
      <c r="D263" s="7">
        <v>34000</v>
      </c>
      <c r="E263" s="9">
        <v>0.89574911764705889</v>
      </c>
      <c r="F263" s="23">
        <v>33900</v>
      </c>
      <c r="G263" s="9">
        <v>0.11310053661953012</v>
      </c>
      <c r="H263" s="8">
        <v>5544</v>
      </c>
      <c r="I263" s="8">
        <v>2111</v>
      </c>
      <c r="J263" s="8">
        <v>5245</v>
      </c>
      <c r="K263" s="9">
        <v>0.38077200577200576</v>
      </c>
      <c r="L263" s="10">
        <v>2.4846044528659403</v>
      </c>
      <c r="M263" s="11">
        <v>14.42703458076741</v>
      </c>
      <c r="N263" s="11"/>
      <c r="O263" s="12">
        <f t="shared" ref="O263:O273" si="179">IFERROR(AE263*AC263,"")</f>
        <v>33507.903000000006</v>
      </c>
      <c r="P263" s="13">
        <f t="shared" si="168"/>
        <v>0.10022610059867754</v>
      </c>
      <c r="Q263" s="13" t="str" cm="1">
        <f t="array" aca="1" ref="Q263" ca="1">IFERROR(O263/_xlfn.XLOOKUP(1,(INDIRECT("TABCA[CODE_MAG]")=A263)*(INDIRECT("TABCA[MAGASIN]")=B263)*(INDIRECT("TABCA[ANNEE]")=Q257)*(INDIRECT("TABCA[MOIS]")=C258),INDIRECT("TABCA["&amp;C260&amp;"]"))-1,"")</f>
        <v/>
      </c>
      <c r="R263" s="13" t="str" cm="1">
        <f t="array" aca="1" ref="R263" ca="1">IFERROR(O263/_xlfn.XLOOKUP(1,(INDIRECT("TABCA[CODE_MAG]")=A263)*(INDIRECT("TABCA[MAGASIN]")=B263)*(INDIRECT("TABCA[ANNEE]")=R257)*(INDIRECT("TABCA[MOIS]")=C258),INDIRECT("TABCA["&amp;C260&amp;"]"))-1,"")</f>
        <v/>
      </c>
      <c r="S263" s="14">
        <v>0.1</v>
      </c>
      <c r="T263" s="15">
        <f t="shared" si="169"/>
        <v>2.4846044528659403</v>
      </c>
      <c r="U263" s="22">
        <f t="shared" si="170"/>
        <v>0</v>
      </c>
      <c r="V263" s="14">
        <f t="shared" si="171"/>
        <v>0.38077200577200576</v>
      </c>
      <c r="W263" s="22">
        <f t="shared" si="172"/>
        <v>0</v>
      </c>
      <c r="X263" s="16">
        <f t="shared" si="165"/>
        <v>14.42703458076741</v>
      </c>
      <c r="Y263" s="21">
        <f t="shared" si="173"/>
        <v>0</v>
      </c>
      <c r="Z263" s="17">
        <f t="shared" si="166"/>
        <v>6098.4000000000005</v>
      </c>
      <c r="AA263" s="18">
        <f t="shared" si="167"/>
        <v>2.4846044528659403</v>
      </c>
      <c r="AB263" s="9">
        <f t="shared" si="174"/>
        <v>0.38077200577200576</v>
      </c>
      <c r="AC263" s="11">
        <f t="shared" si="175"/>
        <v>14.430000000000001</v>
      </c>
      <c r="AD263" s="8">
        <f t="shared" si="176"/>
        <v>6098.4000000000005</v>
      </c>
      <c r="AE263" s="8">
        <f t="shared" si="177"/>
        <v>2322.1000000000004</v>
      </c>
      <c r="AF263" s="8">
        <f t="shared" si="178"/>
        <v>5769.5000000000009</v>
      </c>
      <c r="AG263" s="19">
        <v>5.8077654909437566</v>
      </c>
    </row>
    <row r="264" spans="1:33" ht="16" x14ac:dyDescent="0.2">
      <c r="A264" s="1">
        <v>25</v>
      </c>
      <c r="B264" s="1" t="s">
        <v>30</v>
      </c>
      <c r="C264" s="7">
        <v>20622.3</v>
      </c>
      <c r="D264" s="7">
        <v>28500</v>
      </c>
      <c r="E264" s="9">
        <v>0.72358947368421045</v>
      </c>
      <c r="F264" s="23">
        <v>23000</v>
      </c>
      <c r="G264" s="9">
        <v>0.11529751773565522</v>
      </c>
      <c r="H264" s="8">
        <v>3025</v>
      </c>
      <c r="I264" s="8">
        <v>1359</v>
      </c>
      <c r="J264" s="8">
        <v>3538</v>
      </c>
      <c r="K264" s="9">
        <v>0.44925619834710745</v>
      </c>
      <c r="L264" s="10">
        <v>2.6033848417954379</v>
      </c>
      <c r="M264" s="11">
        <v>15.174613686534215</v>
      </c>
      <c r="N264" s="11"/>
      <c r="O264" s="12">
        <f t="shared" si="179"/>
        <v>22677.633000000005</v>
      </c>
      <c r="P264" s="13">
        <f t="shared" si="168"/>
        <v>9.9665556218268891E-2</v>
      </c>
      <c r="Q264" s="13" t="str" cm="1">
        <f t="array" aca="1" ref="Q264" ca="1">IFERROR(O264/_xlfn.XLOOKUP(1,(INDIRECT("TABCA[CODE_MAG]")=A264)*(INDIRECT("TABCA[MAGASIN]")=B264)*(INDIRECT("TABCA[ANNEE]")=Q257)*(INDIRECT("TABCA[MOIS]")=C258),INDIRECT("TABCA["&amp;C260&amp;"]"))-1,"")</f>
        <v/>
      </c>
      <c r="R264" s="13" t="str" cm="1">
        <f t="array" aca="1" ref="R264" ca="1">IFERROR(O264/_xlfn.XLOOKUP(1,(INDIRECT("TABCA[CODE_MAG]")=A264)*(INDIRECT("TABCA[MAGASIN]")=B264)*(INDIRECT("TABCA[ANNEE]")=R257)*(INDIRECT("TABCA[MOIS]")=C258),INDIRECT("TABCA["&amp;C260&amp;"]"))-1,"")</f>
        <v/>
      </c>
      <c r="S264" s="14">
        <v>0.1</v>
      </c>
      <c r="T264" s="15">
        <f t="shared" si="169"/>
        <v>2.6033848417954379</v>
      </c>
      <c r="U264" s="22">
        <f t="shared" si="170"/>
        <v>0</v>
      </c>
      <c r="V264" s="14">
        <f t="shared" si="171"/>
        <v>0.44925619834710745</v>
      </c>
      <c r="W264" s="22">
        <f t="shared" si="172"/>
        <v>0</v>
      </c>
      <c r="X264" s="16">
        <f t="shared" si="165"/>
        <v>15.174613686534215</v>
      </c>
      <c r="Y264" s="21">
        <f t="shared" si="173"/>
        <v>0</v>
      </c>
      <c r="Z264" s="17">
        <f t="shared" si="166"/>
        <v>3327.5000000000005</v>
      </c>
      <c r="AA264" s="18">
        <f t="shared" si="167"/>
        <v>2.6033848417954379</v>
      </c>
      <c r="AB264" s="9">
        <f t="shared" si="174"/>
        <v>0.44925619834710745</v>
      </c>
      <c r="AC264" s="11">
        <f t="shared" si="175"/>
        <v>15.17</v>
      </c>
      <c r="AD264" s="8">
        <f t="shared" si="176"/>
        <v>3327.5000000000005</v>
      </c>
      <c r="AE264" s="8">
        <f t="shared" si="177"/>
        <v>1494.9000000000003</v>
      </c>
      <c r="AF264" s="8">
        <f t="shared" si="178"/>
        <v>3891.8000000000011</v>
      </c>
      <c r="AG264" s="19">
        <v>5.8270293951384957</v>
      </c>
    </row>
    <row r="265" spans="1:33" ht="16" x14ac:dyDescent="0.2">
      <c r="A265" s="1">
        <v>37</v>
      </c>
      <c r="B265" s="1" t="s">
        <v>31</v>
      </c>
      <c r="C265" s="7">
        <v>22856.3</v>
      </c>
      <c r="D265" s="7">
        <v>21500</v>
      </c>
      <c r="E265" s="9">
        <v>1.0630837209302326</v>
      </c>
      <c r="F265" s="23">
        <v>23000</v>
      </c>
      <c r="G265" s="9">
        <v>6.2871068370646821E-3</v>
      </c>
      <c r="H265" s="8">
        <v>3619</v>
      </c>
      <c r="I265" s="8">
        <v>1530</v>
      </c>
      <c r="J265" s="8">
        <v>3975</v>
      </c>
      <c r="K265" s="9">
        <v>0.42276872064106108</v>
      </c>
      <c r="L265" s="10">
        <v>2.5980392156862746</v>
      </c>
      <c r="M265" s="11">
        <v>14.938758169934641</v>
      </c>
      <c r="N265" s="11"/>
      <c r="O265" s="12">
        <f t="shared" si="179"/>
        <v>25144.02</v>
      </c>
      <c r="P265" s="13">
        <f t="shared" si="168"/>
        <v>0.10009144087188226</v>
      </c>
      <c r="Q265" s="13" t="str" cm="1">
        <f t="array" aca="1" ref="Q265" ca="1">IFERROR(O265/_xlfn.XLOOKUP(1,(INDIRECT("TABCA[CODE_MAG]")=A265)*(INDIRECT("TABCA[MAGASIN]")=B265)*(INDIRECT("TABCA[ANNEE]")=Q257)*(INDIRECT("TABCA[MOIS]")=C258),INDIRECT("TABCA["&amp;C260&amp;"]"))-1,"")</f>
        <v/>
      </c>
      <c r="R265" s="13" t="str" cm="1">
        <f t="array" aca="1" ref="R265" ca="1">IFERROR(O265/_xlfn.XLOOKUP(1,(INDIRECT("TABCA[CODE_MAG]")=A265)*(INDIRECT("TABCA[MAGASIN]")=B265)*(INDIRECT("TABCA[ANNEE]")=R257)*(INDIRECT("TABCA[MOIS]")=C258),INDIRECT("TABCA["&amp;C260&amp;"]"))-1,"")</f>
        <v/>
      </c>
      <c r="S265" s="14">
        <v>0.1</v>
      </c>
      <c r="T265" s="15">
        <f t="shared" si="169"/>
        <v>2.5980392156862746</v>
      </c>
      <c r="U265" s="22">
        <f t="shared" si="170"/>
        <v>0</v>
      </c>
      <c r="V265" s="14">
        <f t="shared" si="171"/>
        <v>0.42276872064106108</v>
      </c>
      <c r="W265" s="22">
        <f t="shared" si="172"/>
        <v>0</v>
      </c>
      <c r="X265" s="16">
        <f t="shared" si="165"/>
        <v>14.938758169934641</v>
      </c>
      <c r="Y265" s="21">
        <f t="shared" si="173"/>
        <v>0</v>
      </c>
      <c r="Z265" s="17">
        <f t="shared" si="166"/>
        <v>3980.9000000000005</v>
      </c>
      <c r="AA265" s="18">
        <f t="shared" si="167"/>
        <v>2.5980392156862746</v>
      </c>
      <c r="AB265" s="9">
        <f t="shared" si="174"/>
        <v>0.42276872064106108</v>
      </c>
      <c r="AC265" s="11">
        <f t="shared" si="175"/>
        <v>14.939999999999998</v>
      </c>
      <c r="AD265" s="8">
        <f t="shared" si="176"/>
        <v>3980.9000000000005</v>
      </c>
      <c r="AE265" s="8">
        <f t="shared" si="177"/>
        <v>1683.0000000000002</v>
      </c>
      <c r="AF265" s="8">
        <f t="shared" si="178"/>
        <v>4372.5000000000009</v>
      </c>
      <c r="AG265" s="19">
        <v>5.750490566037735</v>
      </c>
    </row>
    <row r="266" spans="1:33" ht="16" x14ac:dyDescent="0.2">
      <c r="A266" s="1">
        <v>26</v>
      </c>
      <c r="B266" s="1" t="s">
        <v>32</v>
      </c>
      <c r="C266" s="7">
        <v>31528.46</v>
      </c>
      <c r="D266" s="7">
        <v>31834</v>
      </c>
      <c r="E266" s="9">
        <v>0.99040208582019218</v>
      </c>
      <c r="F266" s="23">
        <v>30500</v>
      </c>
      <c r="G266" s="9">
        <v>-3.2620051851565246E-2</v>
      </c>
      <c r="H266" s="8">
        <v>5532</v>
      </c>
      <c r="I266" s="8">
        <v>2177</v>
      </c>
      <c r="J266" s="8">
        <v>5697</v>
      </c>
      <c r="K266" s="9">
        <v>0.39352856109906004</v>
      </c>
      <c r="L266" s="10">
        <v>2.6169039963252181</v>
      </c>
      <c r="M266" s="11">
        <v>14.482526412494257</v>
      </c>
      <c r="N266" s="11"/>
      <c r="O266" s="12">
        <f t="shared" si="179"/>
        <v>34675.256000000001</v>
      </c>
      <c r="P266" s="13">
        <f t="shared" si="168"/>
        <v>9.9808109879137907E-2</v>
      </c>
      <c r="Q266" s="13" t="str" cm="1">
        <f t="array" aca="1" ref="Q266" ca="1">IFERROR(O266/_xlfn.XLOOKUP(1,(INDIRECT("TABCA[CODE_MAG]")=A266)*(INDIRECT("TABCA[MAGASIN]")=B266)*(INDIRECT("TABCA[ANNEE]")=Q257)*(INDIRECT("TABCA[MOIS]")=C258),INDIRECT("TABCA["&amp;C260&amp;"]"))-1,"")</f>
        <v/>
      </c>
      <c r="R266" s="13" t="str" cm="1">
        <f t="array" aca="1" ref="R266" ca="1">IFERROR(O266/_xlfn.XLOOKUP(1,(INDIRECT("TABCA[CODE_MAG]")=A266)*(INDIRECT("TABCA[MAGASIN]")=B266)*(INDIRECT("TABCA[ANNEE]")=R257)*(INDIRECT("TABCA[MOIS]")=C258),INDIRECT("TABCA["&amp;C260&amp;"]"))-1,"")</f>
        <v/>
      </c>
      <c r="S266" s="14">
        <v>0.1</v>
      </c>
      <c r="T266" s="15">
        <f t="shared" si="169"/>
        <v>2.6169039963252181</v>
      </c>
      <c r="U266" s="22">
        <f t="shared" si="170"/>
        <v>0</v>
      </c>
      <c r="V266" s="14">
        <f t="shared" si="171"/>
        <v>0.39352856109906004</v>
      </c>
      <c r="W266" s="22">
        <f t="shared" si="172"/>
        <v>0</v>
      </c>
      <c r="X266" s="16">
        <f t="shared" si="165"/>
        <v>14.482526412494257</v>
      </c>
      <c r="Y266" s="21">
        <f t="shared" si="173"/>
        <v>0</v>
      </c>
      <c r="Z266" s="17">
        <f t="shared" si="166"/>
        <v>6085.2000000000007</v>
      </c>
      <c r="AA266" s="18">
        <f t="shared" si="167"/>
        <v>2.6169039963252181</v>
      </c>
      <c r="AB266" s="9">
        <f t="shared" si="174"/>
        <v>0.39352856109906004</v>
      </c>
      <c r="AC266" s="11">
        <f t="shared" si="175"/>
        <v>14.479999999999999</v>
      </c>
      <c r="AD266" s="8">
        <f t="shared" si="176"/>
        <v>6085.2000000000007</v>
      </c>
      <c r="AE266" s="8">
        <f t="shared" si="177"/>
        <v>2394.7000000000003</v>
      </c>
      <c r="AF266" s="8">
        <f t="shared" si="178"/>
        <v>6266.7000000000007</v>
      </c>
      <c r="AG266" s="19">
        <v>5.5332560997015969</v>
      </c>
    </row>
    <row r="267" spans="1:33" ht="16" x14ac:dyDescent="0.2">
      <c r="A267" s="1">
        <v>5</v>
      </c>
      <c r="B267" s="1" t="s">
        <v>33</v>
      </c>
      <c r="C267" s="7">
        <v>30257.17</v>
      </c>
      <c r="D267" s="7">
        <v>40000</v>
      </c>
      <c r="E267" s="9">
        <v>0.75642924999999994</v>
      </c>
      <c r="F267" s="23">
        <v>33600</v>
      </c>
      <c r="G267" s="9">
        <v>0.11048059022043377</v>
      </c>
      <c r="H267" s="8">
        <v>5290</v>
      </c>
      <c r="I267" s="8">
        <v>1801</v>
      </c>
      <c r="J267" s="8">
        <v>5087</v>
      </c>
      <c r="K267" s="9">
        <v>0.34045368620037808</v>
      </c>
      <c r="L267" s="10">
        <v>2.8245419211549141</v>
      </c>
      <c r="M267" s="11">
        <v>16.800205441421433</v>
      </c>
      <c r="N267" s="11"/>
      <c r="O267" s="12">
        <f t="shared" si="179"/>
        <v>33282.48000000001</v>
      </c>
      <c r="P267" s="13">
        <f t="shared" si="168"/>
        <v>9.9986548642851059E-2</v>
      </c>
      <c r="Q267" s="13" t="str" cm="1">
        <f t="array" aca="1" ref="Q267" ca="1">IFERROR(O267/_xlfn.XLOOKUP(1,(INDIRECT("TABCA[CODE_MAG]")=A267)*(INDIRECT("TABCA[MAGASIN]")=B267)*(INDIRECT("TABCA[ANNEE]")=Q257)*(INDIRECT("TABCA[MOIS]")=C258),INDIRECT("TABCA["&amp;C260&amp;"]"))-1,"")</f>
        <v/>
      </c>
      <c r="R267" s="13" t="str" cm="1">
        <f t="array" aca="1" ref="R267" ca="1">IFERROR(O267/_xlfn.XLOOKUP(1,(INDIRECT("TABCA[CODE_MAG]")=A267)*(INDIRECT("TABCA[MAGASIN]")=B267)*(INDIRECT("TABCA[ANNEE]")=R257)*(INDIRECT("TABCA[MOIS]")=C258),INDIRECT("TABCA["&amp;C260&amp;"]"))-1,"")</f>
        <v/>
      </c>
      <c r="S267" s="14">
        <v>0.1</v>
      </c>
      <c r="T267" s="15">
        <f t="shared" si="169"/>
        <v>2.8245419211549141</v>
      </c>
      <c r="U267" s="22">
        <f t="shared" si="170"/>
        <v>0</v>
      </c>
      <c r="V267" s="14">
        <f t="shared" si="171"/>
        <v>0.34045368620037808</v>
      </c>
      <c r="W267" s="22">
        <f t="shared" si="172"/>
        <v>0</v>
      </c>
      <c r="X267" s="16">
        <f t="shared" si="165"/>
        <v>16.800205441421433</v>
      </c>
      <c r="Y267" s="21">
        <f t="shared" si="173"/>
        <v>0</v>
      </c>
      <c r="Z267" s="17">
        <f t="shared" si="166"/>
        <v>5819.0000000000009</v>
      </c>
      <c r="AA267" s="18">
        <f t="shared" si="167"/>
        <v>2.8245419211549141</v>
      </c>
      <c r="AB267" s="9">
        <f t="shared" si="174"/>
        <v>0.34045368620037808</v>
      </c>
      <c r="AC267" s="11">
        <f t="shared" si="175"/>
        <v>16.8</v>
      </c>
      <c r="AD267" s="8">
        <f t="shared" si="176"/>
        <v>5819.0000000000009</v>
      </c>
      <c r="AE267" s="8">
        <f t="shared" si="177"/>
        <v>1981.1000000000004</v>
      </c>
      <c r="AF267" s="8">
        <f t="shared" si="178"/>
        <v>5595.7000000000016</v>
      </c>
      <c r="AG267" s="19">
        <v>5.9478671122469038</v>
      </c>
    </row>
    <row r="268" spans="1:33" ht="16" x14ac:dyDescent="0.2">
      <c r="A268" s="1">
        <v>6</v>
      </c>
      <c r="B268" s="1" t="s">
        <v>34</v>
      </c>
      <c r="C268" s="7">
        <v>55042.54</v>
      </c>
      <c r="D268" s="7">
        <v>59000</v>
      </c>
      <c r="E268" s="9">
        <v>0.93292440677966104</v>
      </c>
      <c r="F268" s="23">
        <v>58000</v>
      </c>
      <c r="G268" s="9">
        <v>5.3730441945448071E-2</v>
      </c>
      <c r="H268" s="8">
        <v>9515</v>
      </c>
      <c r="I268" s="8">
        <v>3809</v>
      </c>
      <c r="J268" s="8">
        <v>10422</v>
      </c>
      <c r="K268" s="9">
        <v>0.40031529164477142</v>
      </c>
      <c r="L268" s="10">
        <v>2.7361512207928591</v>
      </c>
      <c r="M268" s="11">
        <v>14.450653714885798</v>
      </c>
      <c r="N268" s="11"/>
      <c r="O268" s="12">
        <f t="shared" si="179"/>
        <v>60544.054999999993</v>
      </c>
      <c r="P268" s="13">
        <f t="shared" si="168"/>
        <v>9.995023848826734E-2</v>
      </c>
      <c r="Q268" s="13" t="str" cm="1">
        <f t="array" aca="1" ref="Q268" ca="1">IFERROR(O268/_xlfn.XLOOKUP(1,(INDIRECT("TABCA[CODE_MAG]")=A268)*(INDIRECT("TABCA[MAGASIN]")=B268)*(INDIRECT("TABCA[ANNEE]")=Q257)*(INDIRECT("TABCA[MOIS]")=C258),INDIRECT("TABCA["&amp;C260&amp;"]"))-1,"")</f>
        <v/>
      </c>
      <c r="R268" s="13" t="str" cm="1">
        <f t="array" aca="1" ref="R268" ca="1">IFERROR(O268/_xlfn.XLOOKUP(1,(INDIRECT("TABCA[CODE_MAG]")=A268)*(INDIRECT("TABCA[MAGASIN]")=B268)*(INDIRECT("TABCA[ANNEE]")=R257)*(INDIRECT("TABCA[MOIS]")=C258),INDIRECT("TABCA["&amp;C260&amp;"]"))-1,"")</f>
        <v/>
      </c>
      <c r="S268" s="14">
        <v>0.1</v>
      </c>
      <c r="T268" s="15">
        <f t="shared" si="169"/>
        <v>2.7361512207928591</v>
      </c>
      <c r="U268" s="22">
        <f t="shared" si="170"/>
        <v>0</v>
      </c>
      <c r="V268" s="14">
        <f t="shared" si="171"/>
        <v>0.40031529164477142</v>
      </c>
      <c r="W268" s="22">
        <f t="shared" si="172"/>
        <v>0</v>
      </c>
      <c r="X268" s="16">
        <f t="shared" si="165"/>
        <v>14.450653714885798</v>
      </c>
      <c r="Y268" s="21">
        <f t="shared" si="173"/>
        <v>0</v>
      </c>
      <c r="Z268" s="17">
        <f t="shared" si="166"/>
        <v>10466.5</v>
      </c>
      <c r="AA268" s="18">
        <f t="shared" si="167"/>
        <v>2.7361512207928591</v>
      </c>
      <c r="AB268" s="9">
        <f t="shared" si="174"/>
        <v>0.40031529164477142</v>
      </c>
      <c r="AC268" s="11">
        <f t="shared" si="175"/>
        <v>14.45</v>
      </c>
      <c r="AD268" s="8">
        <f t="shared" si="176"/>
        <v>10466.5</v>
      </c>
      <c r="AE268" s="8">
        <f t="shared" si="177"/>
        <v>4189.8999999999996</v>
      </c>
      <c r="AF268" s="8">
        <f t="shared" si="178"/>
        <v>11464.199999999999</v>
      </c>
      <c r="AG268" s="19">
        <v>5.2811408558817883</v>
      </c>
    </row>
    <row r="269" spans="1:33" ht="16" x14ac:dyDescent="0.2">
      <c r="A269" s="1">
        <v>1</v>
      </c>
      <c r="B269" s="1" t="s">
        <v>35</v>
      </c>
      <c r="C269" s="7">
        <v>63529.57</v>
      </c>
      <c r="D269" s="7">
        <v>66300</v>
      </c>
      <c r="E269" s="9">
        <v>0.95821372549019612</v>
      </c>
      <c r="F269" s="23">
        <v>62300</v>
      </c>
      <c r="G269" s="9">
        <v>-1.9354294386063065E-2</v>
      </c>
      <c r="H269" s="8">
        <v>8812</v>
      </c>
      <c r="I269" s="8">
        <v>4596</v>
      </c>
      <c r="J269" s="8">
        <v>11317</v>
      </c>
      <c r="K269" s="9">
        <v>0.52156150703586024</v>
      </c>
      <c r="L269" s="10">
        <v>2.4623585726718886</v>
      </c>
      <c r="M269" s="11">
        <v>13.82279590948651</v>
      </c>
      <c r="N269" s="11"/>
      <c r="O269" s="12">
        <f t="shared" si="179"/>
        <v>69868.392000000007</v>
      </c>
      <c r="P269" s="13">
        <f t="shared" si="168"/>
        <v>9.977750518380657E-2</v>
      </c>
      <c r="Q269" s="13" t="str" cm="1">
        <f t="array" aca="1" ref="Q269" ca="1">IFERROR(O269/_xlfn.XLOOKUP(1,(INDIRECT("TABCA[CODE_MAG]")=A269)*(INDIRECT("TABCA[MAGASIN]")=B269)*(INDIRECT("TABCA[ANNEE]")=Q257)*(INDIRECT("TABCA[MOIS]")=C258),INDIRECT("TABCA["&amp;C260&amp;"]"))-1,"")</f>
        <v/>
      </c>
      <c r="R269" s="13" t="str" cm="1">
        <f t="array" aca="1" ref="R269" ca="1">IFERROR(O269/_xlfn.XLOOKUP(1,(INDIRECT("TABCA[CODE_MAG]")=A269)*(INDIRECT("TABCA[MAGASIN]")=B269)*(INDIRECT("TABCA[ANNEE]")=R257)*(INDIRECT("TABCA[MOIS]")=C258),INDIRECT("TABCA["&amp;C260&amp;"]"))-1,"")</f>
        <v/>
      </c>
      <c r="S269" s="14">
        <v>0.1</v>
      </c>
      <c r="T269" s="15">
        <f t="shared" si="169"/>
        <v>2.4623585726718886</v>
      </c>
      <c r="U269" s="22">
        <f t="shared" si="170"/>
        <v>0</v>
      </c>
      <c r="V269" s="14">
        <f t="shared" si="171"/>
        <v>0.52156150703586024</v>
      </c>
      <c r="W269" s="22">
        <f t="shared" si="172"/>
        <v>0</v>
      </c>
      <c r="X269" s="16">
        <f t="shared" si="165"/>
        <v>13.82279590948651</v>
      </c>
      <c r="Y269" s="21">
        <f t="shared" si="173"/>
        <v>0</v>
      </c>
      <c r="Z269" s="17">
        <f t="shared" si="166"/>
        <v>9693.2000000000007</v>
      </c>
      <c r="AA269" s="18">
        <f t="shared" si="167"/>
        <v>2.4623585726718886</v>
      </c>
      <c r="AB269" s="9">
        <f t="shared" si="174"/>
        <v>0.52156150703586024</v>
      </c>
      <c r="AC269" s="11">
        <f t="shared" si="175"/>
        <v>13.819999999999999</v>
      </c>
      <c r="AD269" s="8">
        <f t="shared" si="176"/>
        <v>9693.2000000000007</v>
      </c>
      <c r="AE269" s="8">
        <f t="shared" si="177"/>
        <v>5055.6000000000013</v>
      </c>
      <c r="AF269" s="8">
        <f t="shared" si="178"/>
        <v>12448.700000000003</v>
      </c>
      <c r="AG269" s="19">
        <v>5.6125050808518155</v>
      </c>
    </row>
    <row r="270" spans="1:33" ht="16" x14ac:dyDescent="0.2">
      <c r="A270" s="1">
        <v>30</v>
      </c>
      <c r="B270" s="1" t="s">
        <v>36</v>
      </c>
      <c r="C270" s="7">
        <v>85336.36</v>
      </c>
      <c r="D270" s="7">
        <v>84000</v>
      </c>
      <c r="E270" s="9">
        <v>1.0159090476190475</v>
      </c>
      <c r="F270" s="23">
        <v>84500</v>
      </c>
      <c r="G270" s="9">
        <v>-9.8007461297857645E-3</v>
      </c>
      <c r="H270" s="8">
        <v>13494</v>
      </c>
      <c r="I270" s="8">
        <v>5992</v>
      </c>
      <c r="J270" s="8">
        <v>15423</v>
      </c>
      <c r="K270" s="9">
        <v>0.4440492070549874</v>
      </c>
      <c r="L270" s="10">
        <v>2.5739319092122832</v>
      </c>
      <c r="M270" s="11">
        <v>14.241715620827771</v>
      </c>
      <c r="N270" s="11"/>
      <c r="O270" s="12">
        <f t="shared" si="179"/>
        <v>93858.688000000009</v>
      </c>
      <c r="P270" s="13">
        <f t="shared" si="168"/>
        <v>9.9867489074996874E-2</v>
      </c>
      <c r="Q270" s="13" t="str" cm="1">
        <f t="array" aca="1" ref="Q270" ca="1">IFERROR(O270/_xlfn.XLOOKUP(1,(INDIRECT("TABCA[CODE_MAG]")=A270)*(INDIRECT("TABCA[MAGASIN]")=B270)*(INDIRECT("TABCA[ANNEE]")=Q257)*(INDIRECT("TABCA[MOIS]")=C258),INDIRECT("TABCA["&amp;C260&amp;"]"))-1,"")</f>
        <v/>
      </c>
      <c r="R270" s="13" t="str" cm="1">
        <f t="array" aca="1" ref="R270" ca="1">IFERROR(O270/_xlfn.XLOOKUP(1,(INDIRECT("TABCA[CODE_MAG]")=A270)*(INDIRECT("TABCA[MAGASIN]")=B270)*(INDIRECT("TABCA[ANNEE]")=R257)*(INDIRECT("TABCA[MOIS]")=C258),INDIRECT("TABCA["&amp;C260&amp;"]"))-1,"")</f>
        <v/>
      </c>
      <c r="S270" s="14">
        <v>0.1</v>
      </c>
      <c r="T270" s="15">
        <f t="shared" si="169"/>
        <v>2.5739319092122832</v>
      </c>
      <c r="U270" s="22">
        <f t="shared" si="170"/>
        <v>0</v>
      </c>
      <c r="V270" s="14">
        <f t="shared" si="171"/>
        <v>0.4440492070549874</v>
      </c>
      <c r="W270" s="22">
        <f t="shared" si="172"/>
        <v>0</v>
      </c>
      <c r="X270" s="16">
        <f t="shared" si="165"/>
        <v>14.241715620827771</v>
      </c>
      <c r="Y270" s="21">
        <f t="shared" si="173"/>
        <v>0</v>
      </c>
      <c r="Z270" s="17">
        <f t="shared" si="166"/>
        <v>14843.400000000001</v>
      </c>
      <c r="AA270" s="18">
        <f t="shared" si="167"/>
        <v>2.5739319092122832</v>
      </c>
      <c r="AB270" s="9">
        <f t="shared" si="174"/>
        <v>0.4440492070549874</v>
      </c>
      <c r="AC270" s="11">
        <f t="shared" si="175"/>
        <v>14.24</v>
      </c>
      <c r="AD270" s="8">
        <f t="shared" si="176"/>
        <v>14843.400000000001</v>
      </c>
      <c r="AE270" s="8">
        <f t="shared" si="177"/>
        <v>6591.2000000000007</v>
      </c>
      <c r="AF270" s="8">
        <f t="shared" si="178"/>
        <v>16965.300000000003</v>
      </c>
      <c r="AG270" s="19">
        <v>5.5323918822537763</v>
      </c>
    </row>
    <row r="271" spans="1:33" ht="16" x14ac:dyDescent="0.2">
      <c r="A271" s="1">
        <v>2</v>
      </c>
      <c r="B271" s="1" t="s">
        <v>37</v>
      </c>
      <c r="C271" s="7">
        <v>41097.82</v>
      </c>
      <c r="D271" s="7">
        <v>54500</v>
      </c>
      <c r="E271" s="9">
        <v>0.75408844036697242</v>
      </c>
      <c r="F271" s="23">
        <v>53500</v>
      </c>
      <c r="G271" s="9">
        <v>0.30177221078879612</v>
      </c>
      <c r="H271" s="8">
        <v>8351</v>
      </c>
      <c r="I271" s="8">
        <v>3054</v>
      </c>
      <c r="J271" s="8">
        <v>6972</v>
      </c>
      <c r="K271" s="9">
        <v>0.36570470602323074</v>
      </c>
      <c r="L271" s="10">
        <v>2.2829076620825148</v>
      </c>
      <c r="M271" s="11">
        <v>13.457046496398167</v>
      </c>
      <c r="N271" s="11"/>
      <c r="O271" s="12">
        <f t="shared" si="179"/>
        <v>45217.524000000005</v>
      </c>
      <c r="P271" s="13">
        <f t="shared" si="168"/>
        <v>0.10024142399767211</v>
      </c>
      <c r="Q271" s="13" t="str" cm="1">
        <f t="array" aca="1" ref="Q271" ca="1">IFERROR(O271/_xlfn.XLOOKUP(1,(INDIRECT("TABCA[CODE_MAG]")=A271)*(INDIRECT("TABCA[MAGASIN]")=B271)*(INDIRECT("TABCA[ANNEE]")=Q257)*(INDIRECT("TABCA[MOIS]")=C258),INDIRECT("TABCA["&amp;C260&amp;"]"))-1,"")</f>
        <v/>
      </c>
      <c r="R271" s="13" t="str" cm="1">
        <f t="array" aca="1" ref="R271" ca="1">IFERROR(O271/_xlfn.XLOOKUP(1,(INDIRECT("TABCA[CODE_MAG]")=A271)*(INDIRECT("TABCA[MAGASIN]")=B271)*(INDIRECT("TABCA[ANNEE]")=R257)*(INDIRECT("TABCA[MOIS]")=C258),INDIRECT("TABCA["&amp;C260&amp;"]"))-1,"")</f>
        <v/>
      </c>
      <c r="S271" s="14">
        <v>0.1</v>
      </c>
      <c r="T271" s="15">
        <f t="shared" si="169"/>
        <v>2.2829076620825148</v>
      </c>
      <c r="U271" s="22">
        <f t="shared" si="170"/>
        <v>0</v>
      </c>
      <c r="V271" s="14">
        <f t="shared" si="171"/>
        <v>0.36570470602323074</v>
      </c>
      <c r="W271" s="22">
        <f t="shared" si="172"/>
        <v>0</v>
      </c>
      <c r="X271" s="16">
        <f t="shared" si="165"/>
        <v>13.457046496398167</v>
      </c>
      <c r="Y271" s="21">
        <f t="shared" si="173"/>
        <v>0</v>
      </c>
      <c r="Z271" s="17">
        <f t="shared" si="166"/>
        <v>9186.1</v>
      </c>
      <c r="AA271" s="18">
        <f t="shared" si="167"/>
        <v>2.2829076620825148</v>
      </c>
      <c r="AB271" s="9">
        <f t="shared" si="174"/>
        <v>0.36570470602323074</v>
      </c>
      <c r="AC271" s="11">
        <f t="shared" si="175"/>
        <v>13.46</v>
      </c>
      <c r="AD271" s="8">
        <f t="shared" si="176"/>
        <v>9186.1</v>
      </c>
      <c r="AE271" s="8">
        <f t="shared" si="177"/>
        <v>3359.4</v>
      </c>
      <c r="AF271" s="8">
        <f t="shared" si="178"/>
        <v>7669.2000000000007</v>
      </c>
      <c r="AG271" s="19">
        <v>5.8959896729776249</v>
      </c>
    </row>
    <row r="272" spans="1:33" ht="16" x14ac:dyDescent="0.2">
      <c r="A272" s="1">
        <v>23</v>
      </c>
      <c r="B272" s="1" t="s">
        <v>38</v>
      </c>
      <c r="C272" s="7">
        <v>34399.519999999997</v>
      </c>
      <c r="D272" s="7">
        <v>35500</v>
      </c>
      <c r="E272" s="9">
        <v>0.96900056338028162</v>
      </c>
      <c r="F272" s="23">
        <v>37000</v>
      </c>
      <c r="G272" s="9">
        <v>7.5596403670749046E-2</v>
      </c>
      <c r="H272" s="8">
        <v>6395</v>
      </c>
      <c r="I272" s="8">
        <v>2492</v>
      </c>
      <c r="J272" s="8">
        <v>6050</v>
      </c>
      <c r="K272" s="9">
        <v>0.3896794370602033</v>
      </c>
      <c r="L272" s="10">
        <v>2.42776886035313</v>
      </c>
      <c r="M272" s="11">
        <v>13.80398073836276</v>
      </c>
      <c r="N272" s="11"/>
      <c r="O272" s="12">
        <f t="shared" si="179"/>
        <v>37828.560000000005</v>
      </c>
      <c r="P272" s="13">
        <f t="shared" si="168"/>
        <v>9.9682786271436674E-2</v>
      </c>
      <c r="Q272" s="13" t="str" cm="1">
        <f t="array" aca="1" ref="Q272" ca="1">IFERROR(O272/_xlfn.XLOOKUP(1,(INDIRECT("TABCA[CODE_MAG]")=A272)*(INDIRECT("TABCA[MAGASIN]")=B272)*(INDIRECT("TABCA[ANNEE]")=Q257)*(INDIRECT("TABCA[MOIS]")=C258),INDIRECT("TABCA["&amp;C260&amp;"]"))-1,"")</f>
        <v/>
      </c>
      <c r="R272" s="13" t="str" cm="1">
        <f t="array" aca="1" ref="R272" ca="1">IFERROR(O272/_xlfn.XLOOKUP(1,(INDIRECT("TABCA[CODE_MAG]")=A272)*(INDIRECT("TABCA[MAGASIN]")=B272)*(INDIRECT("TABCA[ANNEE]")=R257)*(INDIRECT("TABCA[MOIS]")=C258),INDIRECT("TABCA["&amp;C260&amp;"]"))-1,"")</f>
        <v/>
      </c>
      <c r="S272" s="14">
        <v>0.1</v>
      </c>
      <c r="T272" s="15">
        <f t="shared" si="169"/>
        <v>2.42776886035313</v>
      </c>
      <c r="U272" s="22">
        <f t="shared" si="170"/>
        <v>0</v>
      </c>
      <c r="V272" s="14">
        <f t="shared" si="171"/>
        <v>0.3896794370602033</v>
      </c>
      <c r="W272" s="22">
        <f t="shared" si="172"/>
        <v>0</v>
      </c>
      <c r="X272" s="16">
        <f t="shared" si="165"/>
        <v>13.80398073836276</v>
      </c>
      <c r="Y272" s="21">
        <f t="shared" si="173"/>
        <v>0</v>
      </c>
      <c r="Z272" s="17">
        <f t="shared" si="166"/>
        <v>7034.5000000000009</v>
      </c>
      <c r="AA272" s="18">
        <f t="shared" si="167"/>
        <v>2.42776886035313</v>
      </c>
      <c r="AB272" s="9">
        <f t="shared" si="174"/>
        <v>0.3896794370602033</v>
      </c>
      <c r="AC272" s="11">
        <f t="shared" si="175"/>
        <v>13.8</v>
      </c>
      <c r="AD272" s="8">
        <f t="shared" si="176"/>
        <v>7034.5000000000009</v>
      </c>
      <c r="AE272" s="8">
        <f t="shared" si="177"/>
        <v>2741.2000000000003</v>
      </c>
      <c r="AF272" s="8">
        <f t="shared" si="178"/>
        <v>6655.0000000000009</v>
      </c>
      <c r="AG272" s="19">
        <v>5.6842314049586777</v>
      </c>
    </row>
    <row r="273" spans="1:33" ht="16" x14ac:dyDescent="0.2">
      <c r="A273" s="1">
        <v>13</v>
      </c>
      <c r="B273" s="1" t="s">
        <v>39</v>
      </c>
      <c r="C273" s="7">
        <v>20271.689999999999</v>
      </c>
      <c r="D273" s="7">
        <v>29000</v>
      </c>
      <c r="E273" s="9">
        <v>0.6990237931034482</v>
      </c>
      <c r="F273" s="23">
        <v>22800</v>
      </c>
      <c r="G273" s="9">
        <v>0.12472122452543433</v>
      </c>
      <c r="H273" s="8">
        <v>2773</v>
      </c>
      <c r="I273" s="8">
        <v>1310</v>
      </c>
      <c r="J273" s="8">
        <v>3609</v>
      </c>
      <c r="K273" s="9">
        <v>0.47241254958528667</v>
      </c>
      <c r="L273" s="10">
        <v>2.7549618320610687</v>
      </c>
      <c r="M273" s="11">
        <v>15.474572519083969</v>
      </c>
      <c r="N273" s="11"/>
      <c r="O273" s="12">
        <f t="shared" si="179"/>
        <v>22292.270000000004</v>
      </c>
      <c r="P273" s="13">
        <f t="shared" si="168"/>
        <v>9.9674965432088092E-2</v>
      </c>
      <c r="Q273" s="13" t="str" cm="1">
        <f t="array" aca="1" ref="Q273" ca="1">IFERROR(O273/_xlfn.XLOOKUP(1,(INDIRECT("TABCA[CODE_MAG]")=A273)*(INDIRECT("TABCA[MAGASIN]")=B273)*(INDIRECT("TABCA[ANNEE]")=Q257)*(INDIRECT("TABCA[MOIS]")=C258),INDIRECT("TABCA["&amp;C260&amp;"]"))-1,"")</f>
        <v/>
      </c>
      <c r="R273" s="13" t="str" cm="1">
        <f t="array" aca="1" ref="R273" ca="1">IFERROR(O273/_xlfn.XLOOKUP(1,(INDIRECT("TABCA[CODE_MAG]")=A273)*(INDIRECT("TABCA[MAGASIN]")=B273)*(INDIRECT("TABCA[ANNEE]")=R257)*(INDIRECT("TABCA[MOIS]")=C258),INDIRECT("TABCA["&amp;C260&amp;"]"))-1,"")</f>
        <v/>
      </c>
      <c r="S273" s="14">
        <v>0.1</v>
      </c>
      <c r="T273" s="15">
        <f t="shared" si="169"/>
        <v>2.7549618320610687</v>
      </c>
      <c r="U273" s="22">
        <f t="shared" si="170"/>
        <v>0</v>
      </c>
      <c r="V273" s="14">
        <f t="shared" si="171"/>
        <v>0.47241254958528667</v>
      </c>
      <c r="W273" s="22">
        <f t="shared" si="172"/>
        <v>0</v>
      </c>
      <c r="X273" s="16">
        <f t="shared" si="165"/>
        <v>15.474572519083969</v>
      </c>
      <c r="Y273" s="21">
        <f t="shared" si="173"/>
        <v>0</v>
      </c>
      <c r="Z273" s="17">
        <f t="shared" si="166"/>
        <v>3050.3</v>
      </c>
      <c r="AA273" s="18">
        <f t="shared" si="167"/>
        <v>2.7549618320610687</v>
      </c>
      <c r="AB273" s="9">
        <f t="shared" si="174"/>
        <v>0.47241254958528667</v>
      </c>
      <c r="AC273" s="11">
        <f t="shared" si="175"/>
        <v>15.470000000000002</v>
      </c>
      <c r="AD273" s="8">
        <f t="shared" si="176"/>
        <v>3050.3</v>
      </c>
      <c r="AE273" s="8">
        <f t="shared" si="177"/>
        <v>1441</v>
      </c>
      <c r="AF273" s="8">
        <f t="shared" si="178"/>
        <v>3969.9</v>
      </c>
      <c r="AG273" s="19">
        <v>5.6153228041008596</v>
      </c>
    </row>
    <row r="274" spans="1:33" ht="16" x14ac:dyDescent="0.2">
      <c r="A274" s="1">
        <v>15</v>
      </c>
      <c r="B274" s="1" t="s">
        <v>40</v>
      </c>
      <c r="C274" s="7">
        <v>41903.699999999997</v>
      </c>
      <c r="D274" s="7">
        <v>38000</v>
      </c>
      <c r="E274" s="9">
        <v>1.102728947368421</v>
      </c>
      <c r="F274" s="23">
        <v>45800</v>
      </c>
      <c r="G274" s="9">
        <v>9.2982242618193656E-2</v>
      </c>
      <c r="H274" s="8">
        <v>8211</v>
      </c>
      <c r="I274" s="8">
        <v>3200</v>
      </c>
      <c r="J274" s="8">
        <v>7493</v>
      </c>
      <c r="K274" s="9">
        <v>0.38972110583363778</v>
      </c>
      <c r="L274" s="10">
        <v>2.3415625000000002</v>
      </c>
      <c r="M274" s="11">
        <v>13.094906249999999</v>
      </c>
      <c r="N274" s="11"/>
      <c r="O274" s="12">
        <f>IFERROR(AE274*AC274,"")</f>
        <v>46076.800000000003</v>
      </c>
      <c r="P274" s="13">
        <f t="shared" si="168"/>
        <v>9.9587864556113237E-2</v>
      </c>
      <c r="Q274" s="13" t="str" cm="1">
        <f t="array" aca="1" ref="Q274" ca="1">IFERROR(O274/_xlfn.XLOOKUP(1,(INDIRECT("TABCA[CODE_MAG]")=A274)*(INDIRECT("TABCA[MAGASIN]")=B274)*(INDIRECT("TABCA[ANNEE]")=Q257)*(INDIRECT("TABCA[MOIS]")=C258),INDIRECT("TABCA["&amp;C260&amp;"]"))-1,"")</f>
        <v/>
      </c>
      <c r="R274" s="13" t="str" cm="1">
        <f t="array" aca="1" ref="R274" ca="1">IFERROR(O274/_xlfn.XLOOKUP(1,(INDIRECT("TABCA[CODE_MAG]")=A274)*(INDIRECT("TABCA[MAGASIN]")=B274)*(INDIRECT("TABCA[ANNEE]")=R257)*(INDIRECT("TABCA[MOIS]")=C258),INDIRECT("TABCA["&amp;C260&amp;"]"))-1,"")</f>
        <v/>
      </c>
      <c r="S274" s="14">
        <v>0.1</v>
      </c>
      <c r="T274" s="15">
        <f t="shared" si="169"/>
        <v>2.3415625000000002</v>
      </c>
      <c r="U274" s="22">
        <f t="shared" si="170"/>
        <v>0</v>
      </c>
      <c r="V274" s="14">
        <f t="shared" si="171"/>
        <v>0.38972110583363778</v>
      </c>
      <c r="W274" s="22">
        <f t="shared" si="172"/>
        <v>0</v>
      </c>
      <c r="X274" s="16">
        <f t="shared" si="165"/>
        <v>13.094906249999999</v>
      </c>
      <c r="Y274" s="21">
        <f t="shared" si="173"/>
        <v>0</v>
      </c>
      <c r="Z274" s="17">
        <f t="shared" si="166"/>
        <v>9032.1</v>
      </c>
      <c r="AA274" s="18">
        <f t="shared" si="167"/>
        <v>2.3415625000000002</v>
      </c>
      <c r="AB274" s="9">
        <f t="shared" si="174"/>
        <v>0.38972110583363778</v>
      </c>
      <c r="AC274" s="11">
        <f t="shared" si="175"/>
        <v>13.09</v>
      </c>
      <c r="AD274" s="8">
        <f t="shared" si="176"/>
        <v>9032.1</v>
      </c>
      <c r="AE274" s="8">
        <f t="shared" si="177"/>
        <v>3520</v>
      </c>
      <c r="AF274" s="8">
        <f t="shared" si="178"/>
        <v>8242.3000000000011</v>
      </c>
      <c r="AG274" s="19">
        <v>5.5902842653142928</v>
      </c>
    </row>
    <row r="275" spans="1:33" ht="16" x14ac:dyDescent="0.2">
      <c r="A275" s="1">
        <v>17</v>
      </c>
      <c r="B275" s="1" t="s">
        <v>41</v>
      </c>
      <c r="C275" s="7">
        <v>36547.800000000003</v>
      </c>
      <c r="D275" s="7">
        <v>0</v>
      </c>
      <c r="E275" s="9" t="s">
        <v>26</v>
      </c>
      <c r="F275" s="23">
        <v>0</v>
      </c>
      <c r="G275" s="9">
        <v>-1</v>
      </c>
      <c r="H275" s="8">
        <v>7233</v>
      </c>
      <c r="I275" s="8">
        <v>2785</v>
      </c>
      <c r="J275" s="8">
        <v>6350</v>
      </c>
      <c r="K275" s="9">
        <v>0.38504078528964469</v>
      </c>
      <c r="L275" s="10">
        <v>2.2800718132854576</v>
      </c>
      <c r="M275" s="11">
        <v>13.123087971274687</v>
      </c>
      <c r="N275" s="11"/>
      <c r="O275" s="12">
        <f>IFERROR(AE275*AC275,"")</f>
        <v>40193.12000000001</v>
      </c>
      <c r="P275" s="13">
        <f t="shared" si="168"/>
        <v>9.9741160890669311E-2</v>
      </c>
      <c r="Q275" s="13" t="str" cm="1">
        <f t="array" aca="1" ref="Q275" ca="1">IFERROR(O275/_xlfn.XLOOKUP(1,(INDIRECT("TABCA[CODE_MAG]")=A275)*(INDIRECT("TABCA[MAGASIN]")=B275)*(INDIRECT("TABCA[ANNEE]")=Q257)*(INDIRECT("TABCA[MOIS]")=C258),INDIRECT("TABCA["&amp;C260&amp;"]"))-1,"")</f>
        <v/>
      </c>
      <c r="R275" s="13" t="str" cm="1">
        <f t="array" aca="1" ref="R275" ca="1">IFERROR(O275/_xlfn.XLOOKUP(1,(INDIRECT("TABCA[CODE_MAG]")=A275)*(INDIRECT("TABCA[MAGASIN]")=B275)*(INDIRECT("TABCA[ANNEE]")=R257)*(INDIRECT("TABCA[MOIS]")=C258),INDIRECT("TABCA["&amp;C260&amp;"]"))-1,"")</f>
        <v/>
      </c>
      <c r="S275" s="14">
        <v>0.1</v>
      </c>
      <c r="T275" s="15">
        <f t="shared" si="169"/>
        <v>2.2800718132854576</v>
      </c>
      <c r="U275" s="22">
        <f t="shared" si="170"/>
        <v>0</v>
      </c>
      <c r="V275" s="14">
        <f t="shared" si="171"/>
        <v>0.38504078528964469</v>
      </c>
      <c r="W275" s="22">
        <f t="shared" si="172"/>
        <v>0</v>
      </c>
      <c r="X275" s="16">
        <f t="shared" si="165"/>
        <v>13.123087971274687</v>
      </c>
      <c r="Y275" s="21">
        <f t="shared" si="173"/>
        <v>0</v>
      </c>
      <c r="Z275" s="17">
        <f t="shared" si="166"/>
        <v>7956.3000000000011</v>
      </c>
      <c r="AA275" s="18">
        <f t="shared" si="167"/>
        <v>2.2800718132854576</v>
      </c>
      <c r="AB275" s="9">
        <f t="shared" si="174"/>
        <v>0.38504078528964469</v>
      </c>
      <c r="AC275" s="11">
        <f t="shared" si="175"/>
        <v>13.120000000000001</v>
      </c>
      <c r="AD275" s="8">
        <f t="shared" si="176"/>
        <v>7956.3000000000011</v>
      </c>
      <c r="AE275" s="8">
        <f t="shared" si="177"/>
        <v>3063.5000000000005</v>
      </c>
      <c r="AF275" s="8">
        <f t="shared" si="178"/>
        <v>6985</v>
      </c>
      <c r="AG275" s="19">
        <v>5.7542047244094494</v>
      </c>
    </row>
    <row r="279" spans="1:33" x14ac:dyDescent="0.2">
      <c r="C279" s="1" t="s">
        <v>20</v>
      </c>
      <c r="D279" s="1" t="s">
        <v>20</v>
      </c>
      <c r="F279" s="20" t="s">
        <v>21</v>
      </c>
      <c r="G279" s="20"/>
      <c r="H279" s="1" t="s">
        <v>20</v>
      </c>
      <c r="I279" s="1" t="s">
        <v>20</v>
      </c>
      <c r="J279" s="1" t="s">
        <v>20</v>
      </c>
      <c r="K279" s="1" t="s">
        <v>20</v>
      </c>
      <c r="L279" s="1" t="s">
        <v>20</v>
      </c>
      <c r="M279" s="1" t="s">
        <v>20</v>
      </c>
    </row>
    <row r="280" spans="1:33" x14ac:dyDescent="0.2">
      <c r="C280" s="2">
        <v>2023</v>
      </c>
      <c r="Q280" s="1">
        <f>C280-3</f>
        <v>2020</v>
      </c>
      <c r="R280" s="1">
        <f>Q280-1</f>
        <v>2019</v>
      </c>
    </row>
    <row r="281" spans="1:33" x14ac:dyDescent="0.2">
      <c r="C281" s="2">
        <v>3</v>
      </c>
      <c r="Q281" s="1">
        <f>C281</f>
        <v>3</v>
      </c>
      <c r="R281" s="1">
        <f>Q281</f>
        <v>3</v>
      </c>
    </row>
    <row r="282" spans="1:33" x14ac:dyDescent="0.2">
      <c r="C282" s="4">
        <v>44986</v>
      </c>
      <c r="D282" s="4">
        <v>44986</v>
      </c>
      <c r="E282" s="4"/>
      <c r="F282" s="5">
        <v>45352</v>
      </c>
      <c r="G282" s="5"/>
      <c r="H282" s="4">
        <v>44986</v>
      </c>
      <c r="I282" s="4">
        <v>44986</v>
      </c>
      <c r="J282" s="4">
        <v>44986</v>
      </c>
      <c r="K282" s="4">
        <v>44986</v>
      </c>
      <c r="L282" s="4">
        <v>44986</v>
      </c>
      <c r="M282" s="4">
        <v>44986</v>
      </c>
      <c r="O282" s="5">
        <f>EDATE(C282,12)</f>
        <v>45352</v>
      </c>
      <c r="AG282" s="3" t="s">
        <v>7</v>
      </c>
    </row>
    <row r="283" spans="1:33" ht="16" x14ac:dyDescent="0.2">
      <c r="A283" s="1" t="s">
        <v>0</v>
      </c>
      <c r="B283" s="1" t="s">
        <v>1</v>
      </c>
      <c r="C283" s="1" t="s">
        <v>2</v>
      </c>
      <c r="D283" s="1" t="s">
        <v>3</v>
      </c>
      <c r="E283" s="1" t="s">
        <v>22</v>
      </c>
      <c r="F283" s="20" t="s">
        <v>3</v>
      </c>
      <c r="G283" s="20" t="s">
        <v>23</v>
      </c>
      <c r="H283" s="1" t="s">
        <v>4</v>
      </c>
      <c r="I283" s="1" t="s">
        <v>5</v>
      </c>
      <c r="J283" s="1" t="s">
        <v>6</v>
      </c>
      <c r="K283" s="1" t="s">
        <v>8</v>
      </c>
      <c r="L283" s="1" t="s">
        <v>9</v>
      </c>
      <c r="M283" s="1" t="s">
        <v>10</v>
      </c>
      <c r="O283" s="6" t="s">
        <v>3</v>
      </c>
      <c r="P283" s="1" t="str">
        <f>"DELTA VS "&amp;C280</f>
        <v>DELTA VS 2023</v>
      </c>
      <c r="Q283" s="1" t="str">
        <f>"DELTA VS "&amp;Q280</f>
        <v>DELTA VS 2020</v>
      </c>
      <c r="R283" s="1" t="str">
        <f>"DELTA VS "&amp;R280</f>
        <v>DELTA VS 2019</v>
      </c>
      <c r="S283" s="1" t="str">
        <f>"DELTA TRAFIC % VS "&amp;C280</f>
        <v>DELTA TRAFIC % VS 2023</v>
      </c>
      <c r="T283" s="1" t="s">
        <v>11</v>
      </c>
      <c r="U283" s="1" t="s">
        <v>24</v>
      </c>
      <c r="V283" s="1" t="s">
        <v>12</v>
      </c>
      <c r="W283" s="1" t="s">
        <v>24</v>
      </c>
      <c r="X283" s="1" t="s">
        <v>13</v>
      </c>
      <c r="Y283" s="1" t="s">
        <v>24</v>
      </c>
      <c r="Z283" s="1" t="s">
        <v>14</v>
      </c>
      <c r="AA283" s="1" t="s">
        <v>15</v>
      </c>
      <c r="AB283" s="1" t="s">
        <v>16</v>
      </c>
      <c r="AC283" s="1" t="s">
        <v>17</v>
      </c>
      <c r="AD283" s="1" t="s">
        <v>4</v>
      </c>
      <c r="AE283" s="1" t="s">
        <v>5</v>
      </c>
      <c r="AF283" s="1" t="s">
        <v>18</v>
      </c>
      <c r="AG283" s="1" t="s">
        <v>19</v>
      </c>
    </row>
    <row r="284" spans="1:33" ht="16" x14ac:dyDescent="0.2">
      <c r="A284" s="1">
        <v>28</v>
      </c>
      <c r="B284" s="1" t="s">
        <v>27</v>
      </c>
      <c r="C284" s="7">
        <v>0</v>
      </c>
      <c r="D284" s="7">
        <v>0</v>
      </c>
      <c r="E284" s="9" t="s">
        <v>26</v>
      </c>
      <c r="F284" s="23">
        <v>23600</v>
      </c>
      <c r="G284" s="9" t="s">
        <v>26</v>
      </c>
      <c r="H284" s="8">
        <v>0</v>
      </c>
      <c r="I284" s="8">
        <v>0</v>
      </c>
      <c r="J284" s="8">
        <v>0</v>
      </c>
      <c r="K284" s="9" t="s">
        <v>26</v>
      </c>
      <c r="L284" s="10" t="s">
        <v>26</v>
      </c>
      <c r="M284" s="11" t="s">
        <v>26</v>
      </c>
      <c r="N284" s="11"/>
      <c r="O284" s="12">
        <f>IFERROR(AE284*AC284,"")</f>
        <v>0</v>
      </c>
      <c r="P284" s="13" t="str">
        <f>IFERROR(O284/C284-1,"")</f>
        <v/>
      </c>
      <c r="Q284" s="13" t="str" cm="1">
        <f t="array" aca="1" ref="Q284" ca="1">IFERROR(O284/_xlfn.XLOOKUP(1,(INDIRECT("TABCA[CODE_MAG]")=A284)*(INDIRECT("TABCA[MAGASIN]")=B284)*(INDIRECT("TABCA[ANNEE]")=Q280)*(INDIRECT("TABCA[MOIS]")=C281),INDIRECT("TABCA["&amp;C283&amp;"]"))-1,"")</f>
        <v/>
      </c>
      <c r="R284" s="13" t="str" cm="1">
        <f t="array" aca="1" ref="R284" ca="1">IFERROR(O284/_xlfn.XLOOKUP(1,(INDIRECT("TABCA[CODE_MAG]")=A284)*(INDIRECT("TABCA[MAGASIN]")=B284)*(INDIRECT("TABCA[ANNEE]")=R280)*(INDIRECT("TABCA[MOIS]")=C281),INDIRECT("TABCA["&amp;C283&amp;"]"))-1,"")</f>
        <v/>
      </c>
      <c r="S284" s="14">
        <v>0.1</v>
      </c>
      <c r="T284" s="15"/>
      <c r="U284" s="22" t="str">
        <f>IFERROR(T284-L284,"")</f>
        <v/>
      </c>
      <c r="V284" s="14"/>
      <c r="W284" s="22" t="e">
        <f>(V284-K284)*100</f>
        <v>#VALUE!</v>
      </c>
      <c r="X284" s="16"/>
      <c r="Y284" s="21" t="e">
        <f>X284-M284</f>
        <v>#VALUE!</v>
      </c>
      <c r="Z284" s="17">
        <f t="shared" ref="Z284:Z298" si="180">H284*(1+S284)</f>
        <v>0</v>
      </c>
      <c r="AA284" s="18">
        <f>IFERROR(T284,"")</f>
        <v>0</v>
      </c>
      <c r="AB284" s="9">
        <f>IFERROR(V284,"")</f>
        <v>0</v>
      </c>
      <c r="AC284" s="11">
        <f>IFERROR(AA284*AG284,"")</f>
        <v>0</v>
      </c>
      <c r="AD284" s="8">
        <f>IFERROR(Z284,"")</f>
        <v>0</v>
      </c>
      <c r="AE284" s="8">
        <f>IFERROR(AB284*AD284,"")</f>
        <v>0</v>
      </c>
      <c r="AF284" s="8">
        <f>IFERROR(T284*AE284,"")</f>
        <v>0</v>
      </c>
      <c r="AG284" s="19"/>
    </row>
    <row r="285" spans="1:33" ht="16" x14ac:dyDescent="0.2">
      <c r="A285" s="1">
        <v>51</v>
      </c>
      <c r="B285" s="1" t="s">
        <v>28</v>
      </c>
      <c r="C285" s="7">
        <v>0</v>
      </c>
      <c r="D285" s="7">
        <v>0</v>
      </c>
      <c r="E285" s="9" t="s">
        <v>26</v>
      </c>
      <c r="F285" s="23">
        <v>23500</v>
      </c>
      <c r="G285" s="9" t="s">
        <v>26</v>
      </c>
      <c r="H285" s="8">
        <v>0</v>
      </c>
      <c r="I285" s="8">
        <v>0</v>
      </c>
      <c r="J285" s="8">
        <v>0</v>
      </c>
      <c r="K285" s="9" t="s">
        <v>26</v>
      </c>
      <c r="L285" s="10" t="s">
        <v>26</v>
      </c>
      <c r="M285" s="11" t="s">
        <v>26</v>
      </c>
      <c r="N285" s="11"/>
      <c r="O285" s="12" t="str">
        <f>IFERROR(AE285*AC285,"")</f>
        <v/>
      </c>
      <c r="P285" s="13" t="str">
        <f t="shared" ref="P285:P298" si="181">IFERROR(O285/C285-1,"")</f>
        <v/>
      </c>
      <c r="Q285" s="13" t="str" cm="1">
        <f t="array" aca="1" ref="Q285" ca="1">IFERROR(O285/_xlfn.XLOOKUP(1,(INDIRECT("TABCA[CODE_MAG]")=A285)*(INDIRECT("TABCA[MAGASIN]")=B285)*(INDIRECT("TABCA[ANNEE]")=Q280)*(INDIRECT("TABCA[MOIS]")=C281),INDIRECT("TABCA["&amp;C283&amp;"]"))-1,"")</f>
        <v/>
      </c>
      <c r="R285" s="13" t="str" cm="1">
        <f t="array" aca="1" ref="R285" ca="1">IFERROR(O285/_xlfn.XLOOKUP(1,(INDIRECT("TABCA[CODE_MAG]")=A285)*(INDIRECT("TABCA[MAGASIN]")=B285)*(INDIRECT("TABCA[ANNEE]")=R280)*(INDIRECT("TABCA[MOIS]")=C281),INDIRECT("TABCA["&amp;C283&amp;"]"))-1,"")</f>
        <v/>
      </c>
      <c r="S285" s="14">
        <v>0.1</v>
      </c>
      <c r="T285" s="15" t="str">
        <f t="shared" ref="T285:T298" si="182">L285</f>
        <v/>
      </c>
      <c r="U285" s="22" t="str">
        <f t="shared" ref="U285:U298" si="183">IFERROR(T285-L285,"")</f>
        <v/>
      </c>
      <c r="V285" s="14" t="str">
        <f t="shared" ref="V285:V298" si="184">K285</f>
        <v/>
      </c>
      <c r="W285" s="22" t="e">
        <f t="shared" ref="W285:W298" si="185">(V285-K285)*100</f>
        <v>#VALUE!</v>
      </c>
      <c r="X285" s="16" t="str">
        <f t="shared" ref="X284:X298" si="186">M285</f>
        <v/>
      </c>
      <c r="Y285" s="21" t="e">
        <f t="shared" ref="Y285:Y298" si="187">X285-M285</f>
        <v>#VALUE!</v>
      </c>
      <c r="Z285" s="17">
        <f t="shared" si="180"/>
        <v>0</v>
      </c>
      <c r="AA285" s="18" t="str">
        <f t="shared" ref="AA285:AA298" si="188">IFERROR(T285,"")</f>
        <v/>
      </c>
      <c r="AB285" s="9" t="str">
        <f t="shared" ref="AB285:AB298" si="189">IFERROR(V285,"")</f>
        <v/>
      </c>
      <c r="AC285" s="11" t="str">
        <f t="shared" ref="AC285:AC298" si="190">IFERROR(AA285*AG285,"")</f>
        <v/>
      </c>
      <c r="AD285" s="8">
        <f t="shared" ref="AD285:AD298" si="191">IFERROR(Z285,"")</f>
        <v>0</v>
      </c>
      <c r="AE285" s="8" t="str">
        <f t="shared" ref="AE285:AE298" si="192">IFERROR(AB285*AD285,"")</f>
        <v/>
      </c>
      <c r="AF285" s="8" t="str">
        <f t="shared" ref="AF285:AF298" si="193">IFERROR(T285*AE285,"")</f>
        <v/>
      </c>
      <c r="AG285" s="19"/>
    </row>
    <row r="286" spans="1:33" ht="16" x14ac:dyDescent="0.2">
      <c r="A286" s="1">
        <v>21</v>
      </c>
      <c r="B286" s="1" t="s">
        <v>29</v>
      </c>
      <c r="C286" s="7">
        <v>0</v>
      </c>
      <c r="D286" s="7">
        <v>0</v>
      </c>
      <c r="E286" s="9" t="s">
        <v>26</v>
      </c>
      <c r="F286" s="23">
        <v>35500</v>
      </c>
      <c r="G286" s="9" t="s">
        <v>26</v>
      </c>
      <c r="H286" s="8">
        <v>0</v>
      </c>
      <c r="I286" s="8">
        <v>0</v>
      </c>
      <c r="J286" s="8">
        <v>0</v>
      </c>
      <c r="K286" s="9" t="s">
        <v>26</v>
      </c>
      <c r="L286" s="10" t="s">
        <v>26</v>
      </c>
      <c r="M286" s="11" t="s">
        <v>26</v>
      </c>
      <c r="N286" s="11"/>
      <c r="O286" s="12" t="str">
        <f t="shared" ref="O286:O296" si="194">IFERROR(AE286*AC286,"")</f>
        <v/>
      </c>
      <c r="P286" s="13" t="str">
        <f t="shared" si="181"/>
        <v/>
      </c>
      <c r="Q286" s="13" t="str" cm="1">
        <f t="array" aca="1" ref="Q286" ca="1">IFERROR(O286/_xlfn.XLOOKUP(1,(INDIRECT("TABCA[CODE_MAG]")=A286)*(INDIRECT("TABCA[MAGASIN]")=B286)*(INDIRECT("TABCA[ANNEE]")=Q280)*(INDIRECT("TABCA[MOIS]")=C281),INDIRECT("TABCA["&amp;C283&amp;"]"))-1,"")</f>
        <v/>
      </c>
      <c r="R286" s="13" t="str" cm="1">
        <f t="array" aca="1" ref="R286" ca="1">IFERROR(O286/_xlfn.XLOOKUP(1,(INDIRECT("TABCA[CODE_MAG]")=A286)*(INDIRECT("TABCA[MAGASIN]")=B286)*(INDIRECT("TABCA[ANNEE]")=R280)*(INDIRECT("TABCA[MOIS]")=C281),INDIRECT("TABCA["&amp;C283&amp;"]"))-1,"")</f>
        <v/>
      </c>
      <c r="S286" s="14">
        <v>0.1</v>
      </c>
      <c r="T286" s="15" t="str">
        <f t="shared" si="182"/>
        <v/>
      </c>
      <c r="U286" s="22" t="str">
        <f t="shared" si="183"/>
        <v/>
      </c>
      <c r="V286" s="14" t="str">
        <f t="shared" si="184"/>
        <v/>
      </c>
      <c r="W286" s="22" t="e">
        <f t="shared" si="185"/>
        <v>#VALUE!</v>
      </c>
      <c r="X286" s="16" t="str">
        <f t="shared" si="186"/>
        <v/>
      </c>
      <c r="Y286" s="21" t="e">
        <f t="shared" si="187"/>
        <v>#VALUE!</v>
      </c>
      <c r="Z286" s="17">
        <f t="shared" si="180"/>
        <v>0</v>
      </c>
      <c r="AA286" s="18" t="str">
        <f t="shared" si="188"/>
        <v/>
      </c>
      <c r="AB286" s="9" t="str">
        <f t="shared" si="189"/>
        <v/>
      </c>
      <c r="AC286" s="11" t="str">
        <f t="shared" si="190"/>
        <v/>
      </c>
      <c r="AD286" s="8">
        <f t="shared" si="191"/>
        <v>0</v>
      </c>
      <c r="AE286" s="8" t="str">
        <f t="shared" si="192"/>
        <v/>
      </c>
      <c r="AF286" s="8" t="str">
        <f t="shared" si="193"/>
        <v/>
      </c>
      <c r="AG286" s="19"/>
    </row>
    <row r="287" spans="1:33" ht="16" x14ac:dyDescent="0.2">
      <c r="A287" s="1">
        <v>25</v>
      </c>
      <c r="B287" s="1" t="s">
        <v>30</v>
      </c>
      <c r="C287" s="7">
        <v>0</v>
      </c>
      <c r="D287" s="7">
        <v>0</v>
      </c>
      <c r="E287" s="9" t="s">
        <v>26</v>
      </c>
      <c r="F287" s="23">
        <v>22500</v>
      </c>
      <c r="G287" s="9" t="s">
        <v>26</v>
      </c>
      <c r="H287" s="8">
        <v>0</v>
      </c>
      <c r="I287" s="8">
        <v>0</v>
      </c>
      <c r="J287" s="8">
        <v>0</v>
      </c>
      <c r="K287" s="9" t="s">
        <v>26</v>
      </c>
      <c r="L287" s="10" t="s">
        <v>26</v>
      </c>
      <c r="M287" s="11" t="s">
        <v>26</v>
      </c>
      <c r="N287" s="11"/>
      <c r="O287" s="12" t="str">
        <f t="shared" si="194"/>
        <v/>
      </c>
      <c r="P287" s="13" t="str">
        <f t="shared" si="181"/>
        <v/>
      </c>
      <c r="Q287" s="13" t="str" cm="1">
        <f t="array" aca="1" ref="Q287" ca="1">IFERROR(O287/_xlfn.XLOOKUP(1,(INDIRECT("TABCA[CODE_MAG]")=A287)*(INDIRECT("TABCA[MAGASIN]")=B287)*(INDIRECT("TABCA[ANNEE]")=Q280)*(INDIRECT("TABCA[MOIS]")=C281),INDIRECT("TABCA["&amp;C283&amp;"]"))-1,"")</f>
        <v/>
      </c>
      <c r="R287" s="13" t="str" cm="1">
        <f t="array" aca="1" ref="R287" ca="1">IFERROR(O287/_xlfn.XLOOKUP(1,(INDIRECT("TABCA[CODE_MAG]")=A287)*(INDIRECT("TABCA[MAGASIN]")=B287)*(INDIRECT("TABCA[ANNEE]")=R280)*(INDIRECT("TABCA[MOIS]")=C281),INDIRECT("TABCA["&amp;C283&amp;"]"))-1,"")</f>
        <v/>
      </c>
      <c r="S287" s="14">
        <v>0.1</v>
      </c>
      <c r="T287" s="15" t="str">
        <f t="shared" si="182"/>
        <v/>
      </c>
      <c r="U287" s="22" t="str">
        <f t="shared" si="183"/>
        <v/>
      </c>
      <c r="V287" s="14" t="str">
        <f t="shared" si="184"/>
        <v/>
      </c>
      <c r="W287" s="22" t="e">
        <f t="shared" si="185"/>
        <v>#VALUE!</v>
      </c>
      <c r="X287" s="16" t="str">
        <f t="shared" si="186"/>
        <v/>
      </c>
      <c r="Y287" s="21" t="e">
        <f t="shared" si="187"/>
        <v>#VALUE!</v>
      </c>
      <c r="Z287" s="17">
        <f t="shared" si="180"/>
        <v>0</v>
      </c>
      <c r="AA287" s="18" t="str">
        <f t="shared" si="188"/>
        <v/>
      </c>
      <c r="AB287" s="9" t="str">
        <f t="shared" si="189"/>
        <v/>
      </c>
      <c r="AC287" s="11" t="str">
        <f t="shared" si="190"/>
        <v/>
      </c>
      <c r="AD287" s="8">
        <f t="shared" si="191"/>
        <v>0</v>
      </c>
      <c r="AE287" s="8" t="str">
        <f t="shared" si="192"/>
        <v/>
      </c>
      <c r="AF287" s="8" t="str">
        <f t="shared" si="193"/>
        <v/>
      </c>
      <c r="AG287" s="19"/>
    </row>
    <row r="288" spans="1:33" ht="16" x14ac:dyDescent="0.2">
      <c r="A288" s="1">
        <v>37</v>
      </c>
      <c r="B288" s="1" t="s">
        <v>31</v>
      </c>
      <c r="C288" s="7">
        <v>0</v>
      </c>
      <c r="D288" s="7">
        <v>0</v>
      </c>
      <c r="E288" s="9" t="s">
        <v>26</v>
      </c>
      <c r="F288" s="23">
        <v>25000</v>
      </c>
      <c r="G288" s="9" t="s">
        <v>26</v>
      </c>
      <c r="H288" s="8">
        <v>0</v>
      </c>
      <c r="I288" s="8">
        <v>0</v>
      </c>
      <c r="J288" s="8">
        <v>0</v>
      </c>
      <c r="K288" s="9" t="s">
        <v>26</v>
      </c>
      <c r="L288" s="10" t="s">
        <v>26</v>
      </c>
      <c r="M288" s="11" t="s">
        <v>26</v>
      </c>
      <c r="N288" s="11"/>
      <c r="O288" s="12" t="str">
        <f t="shared" si="194"/>
        <v/>
      </c>
      <c r="P288" s="13" t="str">
        <f t="shared" si="181"/>
        <v/>
      </c>
      <c r="Q288" s="13" t="str" cm="1">
        <f t="array" aca="1" ref="Q288" ca="1">IFERROR(O288/_xlfn.XLOOKUP(1,(INDIRECT("TABCA[CODE_MAG]")=A288)*(INDIRECT("TABCA[MAGASIN]")=B288)*(INDIRECT("TABCA[ANNEE]")=Q280)*(INDIRECT("TABCA[MOIS]")=C281),INDIRECT("TABCA["&amp;C283&amp;"]"))-1,"")</f>
        <v/>
      </c>
      <c r="R288" s="13" t="str" cm="1">
        <f t="array" aca="1" ref="R288" ca="1">IFERROR(O288/_xlfn.XLOOKUP(1,(INDIRECT("TABCA[CODE_MAG]")=A288)*(INDIRECT("TABCA[MAGASIN]")=B288)*(INDIRECT("TABCA[ANNEE]")=R280)*(INDIRECT("TABCA[MOIS]")=C281),INDIRECT("TABCA["&amp;C283&amp;"]"))-1,"")</f>
        <v/>
      </c>
      <c r="S288" s="14">
        <v>0.1</v>
      </c>
      <c r="T288" s="15" t="str">
        <f t="shared" si="182"/>
        <v/>
      </c>
      <c r="U288" s="22" t="str">
        <f t="shared" si="183"/>
        <v/>
      </c>
      <c r="V288" s="14" t="str">
        <f t="shared" si="184"/>
        <v/>
      </c>
      <c r="W288" s="22" t="e">
        <f t="shared" si="185"/>
        <v>#VALUE!</v>
      </c>
      <c r="X288" s="16" t="str">
        <f t="shared" si="186"/>
        <v/>
      </c>
      <c r="Y288" s="21" t="e">
        <f t="shared" si="187"/>
        <v>#VALUE!</v>
      </c>
      <c r="Z288" s="17">
        <f t="shared" si="180"/>
        <v>0</v>
      </c>
      <c r="AA288" s="18" t="str">
        <f t="shared" si="188"/>
        <v/>
      </c>
      <c r="AB288" s="9" t="str">
        <f t="shared" si="189"/>
        <v/>
      </c>
      <c r="AC288" s="11" t="str">
        <f t="shared" si="190"/>
        <v/>
      </c>
      <c r="AD288" s="8">
        <f t="shared" si="191"/>
        <v>0</v>
      </c>
      <c r="AE288" s="8" t="str">
        <f t="shared" si="192"/>
        <v/>
      </c>
      <c r="AF288" s="8" t="str">
        <f t="shared" si="193"/>
        <v/>
      </c>
      <c r="AG288" s="19"/>
    </row>
    <row r="289" spans="1:33" ht="16" x14ac:dyDescent="0.2">
      <c r="A289" s="1">
        <v>26</v>
      </c>
      <c r="B289" s="1" t="s">
        <v>32</v>
      </c>
      <c r="C289" s="7">
        <v>0</v>
      </c>
      <c r="D289" s="7">
        <v>0</v>
      </c>
      <c r="E289" s="9" t="s">
        <v>26</v>
      </c>
      <c r="F289" s="23">
        <v>29500</v>
      </c>
      <c r="G289" s="9" t="s">
        <v>26</v>
      </c>
      <c r="H289" s="8">
        <v>0</v>
      </c>
      <c r="I289" s="8">
        <v>0</v>
      </c>
      <c r="J289" s="8">
        <v>0</v>
      </c>
      <c r="K289" s="9" t="s">
        <v>26</v>
      </c>
      <c r="L289" s="10" t="s">
        <v>26</v>
      </c>
      <c r="M289" s="11" t="s">
        <v>26</v>
      </c>
      <c r="N289" s="11"/>
      <c r="O289" s="12" t="str">
        <f t="shared" si="194"/>
        <v/>
      </c>
      <c r="P289" s="13" t="str">
        <f t="shared" si="181"/>
        <v/>
      </c>
      <c r="Q289" s="13" t="str" cm="1">
        <f t="array" aca="1" ref="Q289" ca="1">IFERROR(O289/_xlfn.XLOOKUP(1,(INDIRECT("TABCA[CODE_MAG]")=A289)*(INDIRECT("TABCA[MAGASIN]")=B289)*(INDIRECT("TABCA[ANNEE]")=Q280)*(INDIRECT("TABCA[MOIS]")=C281),INDIRECT("TABCA["&amp;C283&amp;"]"))-1,"")</f>
        <v/>
      </c>
      <c r="R289" s="13" t="str" cm="1">
        <f t="array" aca="1" ref="R289" ca="1">IFERROR(O289/_xlfn.XLOOKUP(1,(INDIRECT("TABCA[CODE_MAG]")=A289)*(INDIRECT("TABCA[MAGASIN]")=B289)*(INDIRECT("TABCA[ANNEE]")=R280)*(INDIRECT("TABCA[MOIS]")=C281),INDIRECT("TABCA["&amp;C283&amp;"]"))-1,"")</f>
        <v/>
      </c>
      <c r="S289" s="14">
        <v>0.1</v>
      </c>
      <c r="T289" s="15" t="str">
        <f t="shared" si="182"/>
        <v/>
      </c>
      <c r="U289" s="22" t="str">
        <f t="shared" si="183"/>
        <v/>
      </c>
      <c r="V289" s="14" t="str">
        <f t="shared" si="184"/>
        <v/>
      </c>
      <c r="W289" s="22" t="e">
        <f t="shared" si="185"/>
        <v>#VALUE!</v>
      </c>
      <c r="X289" s="16" t="str">
        <f t="shared" si="186"/>
        <v/>
      </c>
      <c r="Y289" s="21" t="e">
        <f t="shared" si="187"/>
        <v>#VALUE!</v>
      </c>
      <c r="Z289" s="17">
        <f t="shared" si="180"/>
        <v>0</v>
      </c>
      <c r="AA289" s="18" t="str">
        <f t="shared" si="188"/>
        <v/>
      </c>
      <c r="AB289" s="9" t="str">
        <f t="shared" si="189"/>
        <v/>
      </c>
      <c r="AC289" s="11" t="str">
        <f t="shared" si="190"/>
        <v/>
      </c>
      <c r="AD289" s="8">
        <f t="shared" si="191"/>
        <v>0</v>
      </c>
      <c r="AE289" s="8" t="str">
        <f t="shared" si="192"/>
        <v/>
      </c>
      <c r="AF289" s="8" t="str">
        <f t="shared" si="193"/>
        <v/>
      </c>
      <c r="AG289" s="19"/>
    </row>
    <row r="290" spans="1:33" ht="16" x14ac:dyDescent="0.2">
      <c r="A290" s="1">
        <v>5</v>
      </c>
      <c r="B290" s="1" t="s">
        <v>33</v>
      </c>
      <c r="C290" s="7">
        <v>0</v>
      </c>
      <c r="D290" s="7">
        <v>0</v>
      </c>
      <c r="E290" s="9" t="s">
        <v>26</v>
      </c>
      <c r="F290" s="23">
        <v>35500</v>
      </c>
      <c r="G290" s="9" t="s">
        <v>26</v>
      </c>
      <c r="H290" s="8">
        <v>0</v>
      </c>
      <c r="I290" s="8">
        <v>0</v>
      </c>
      <c r="J290" s="8">
        <v>0</v>
      </c>
      <c r="K290" s="9" t="s">
        <v>26</v>
      </c>
      <c r="L290" s="10" t="s">
        <v>26</v>
      </c>
      <c r="M290" s="11" t="s">
        <v>26</v>
      </c>
      <c r="N290" s="11"/>
      <c r="O290" s="12" t="str">
        <f t="shared" si="194"/>
        <v/>
      </c>
      <c r="P290" s="13" t="str">
        <f t="shared" si="181"/>
        <v/>
      </c>
      <c r="Q290" s="13" t="str" cm="1">
        <f t="array" aca="1" ref="Q290" ca="1">IFERROR(O290/_xlfn.XLOOKUP(1,(INDIRECT("TABCA[CODE_MAG]")=A290)*(INDIRECT("TABCA[MAGASIN]")=B290)*(INDIRECT("TABCA[ANNEE]")=Q280)*(INDIRECT("TABCA[MOIS]")=C281),INDIRECT("TABCA["&amp;C283&amp;"]"))-1,"")</f>
        <v/>
      </c>
      <c r="R290" s="13" t="str" cm="1">
        <f t="array" aca="1" ref="R290" ca="1">IFERROR(O290/_xlfn.XLOOKUP(1,(INDIRECT("TABCA[CODE_MAG]")=A290)*(INDIRECT("TABCA[MAGASIN]")=B290)*(INDIRECT("TABCA[ANNEE]")=R280)*(INDIRECT("TABCA[MOIS]")=C281),INDIRECT("TABCA["&amp;C283&amp;"]"))-1,"")</f>
        <v/>
      </c>
      <c r="S290" s="14">
        <v>0.1</v>
      </c>
      <c r="T290" s="15" t="str">
        <f t="shared" si="182"/>
        <v/>
      </c>
      <c r="U290" s="22" t="str">
        <f t="shared" si="183"/>
        <v/>
      </c>
      <c r="V290" s="14" t="str">
        <f t="shared" si="184"/>
        <v/>
      </c>
      <c r="W290" s="22" t="e">
        <f t="shared" si="185"/>
        <v>#VALUE!</v>
      </c>
      <c r="X290" s="16" t="str">
        <f t="shared" si="186"/>
        <v/>
      </c>
      <c r="Y290" s="21" t="e">
        <f t="shared" si="187"/>
        <v>#VALUE!</v>
      </c>
      <c r="Z290" s="17">
        <f t="shared" si="180"/>
        <v>0</v>
      </c>
      <c r="AA290" s="18" t="str">
        <f t="shared" si="188"/>
        <v/>
      </c>
      <c r="AB290" s="9" t="str">
        <f t="shared" si="189"/>
        <v/>
      </c>
      <c r="AC290" s="11" t="str">
        <f t="shared" si="190"/>
        <v/>
      </c>
      <c r="AD290" s="8">
        <f t="shared" si="191"/>
        <v>0</v>
      </c>
      <c r="AE290" s="8" t="str">
        <f t="shared" si="192"/>
        <v/>
      </c>
      <c r="AF290" s="8" t="str">
        <f t="shared" si="193"/>
        <v/>
      </c>
      <c r="AG290" s="19"/>
    </row>
    <row r="291" spans="1:33" ht="16" x14ac:dyDescent="0.2">
      <c r="A291" s="1">
        <v>6</v>
      </c>
      <c r="B291" s="1" t="s">
        <v>34</v>
      </c>
      <c r="C291" s="7">
        <v>0</v>
      </c>
      <c r="D291" s="7">
        <v>0</v>
      </c>
      <c r="E291" s="9" t="s">
        <v>26</v>
      </c>
      <c r="F291" s="23">
        <v>55500</v>
      </c>
      <c r="G291" s="9" t="s">
        <v>26</v>
      </c>
      <c r="H291" s="8">
        <v>0</v>
      </c>
      <c r="I291" s="8">
        <v>0</v>
      </c>
      <c r="J291" s="8">
        <v>0</v>
      </c>
      <c r="K291" s="9" t="s">
        <v>26</v>
      </c>
      <c r="L291" s="10" t="s">
        <v>26</v>
      </c>
      <c r="M291" s="11" t="s">
        <v>26</v>
      </c>
      <c r="N291" s="11"/>
      <c r="O291" s="12" t="str">
        <f t="shared" si="194"/>
        <v/>
      </c>
      <c r="P291" s="13" t="str">
        <f t="shared" si="181"/>
        <v/>
      </c>
      <c r="Q291" s="13" t="str" cm="1">
        <f t="array" aca="1" ref="Q291" ca="1">IFERROR(O291/_xlfn.XLOOKUP(1,(INDIRECT("TABCA[CODE_MAG]")=A291)*(INDIRECT("TABCA[MAGASIN]")=B291)*(INDIRECT("TABCA[ANNEE]")=Q280)*(INDIRECT("TABCA[MOIS]")=C281),INDIRECT("TABCA["&amp;C283&amp;"]"))-1,"")</f>
        <v/>
      </c>
      <c r="R291" s="13" t="str" cm="1">
        <f t="array" aca="1" ref="R291" ca="1">IFERROR(O291/_xlfn.XLOOKUP(1,(INDIRECT("TABCA[CODE_MAG]")=A291)*(INDIRECT("TABCA[MAGASIN]")=B291)*(INDIRECT("TABCA[ANNEE]")=R280)*(INDIRECT("TABCA[MOIS]")=C281),INDIRECT("TABCA["&amp;C283&amp;"]"))-1,"")</f>
        <v/>
      </c>
      <c r="S291" s="14">
        <v>0.1</v>
      </c>
      <c r="T291" s="15" t="str">
        <f t="shared" si="182"/>
        <v/>
      </c>
      <c r="U291" s="22" t="str">
        <f t="shared" si="183"/>
        <v/>
      </c>
      <c r="V291" s="14" t="str">
        <f t="shared" si="184"/>
        <v/>
      </c>
      <c r="W291" s="22" t="e">
        <f t="shared" si="185"/>
        <v>#VALUE!</v>
      </c>
      <c r="X291" s="16" t="str">
        <f t="shared" si="186"/>
        <v/>
      </c>
      <c r="Y291" s="21" t="e">
        <f t="shared" si="187"/>
        <v>#VALUE!</v>
      </c>
      <c r="Z291" s="17">
        <f t="shared" si="180"/>
        <v>0</v>
      </c>
      <c r="AA291" s="18" t="str">
        <f t="shared" si="188"/>
        <v/>
      </c>
      <c r="AB291" s="9" t="str">
        <f t="shared" si="189"/>
        <v/>
      </c>
      <c r="AC291" s="11" t="str">
        <f t="shared" si="190"/>
        <v/>
      </c>
      <c r="AD291" s="8">
        <f t="shared" si="191"/>
        <v>0</v>
      </c>
      <c r="AE291" s="8" t="str">
        <f t="shared" si="192"/>
        <v/>
      </c>
      <c r="AF291" s="8" t="str">
        <f t="shared" si="193"/>
        <v/>
      </c>
      <c r="AG291" s="19"/>
    </row>
    <row r="292" spans="1:33" ht="16" x14ac:dyDescent="0.2">
      <c r="A292" s="1">
        <v>1</v>
      </c>
      <c r="B292" s="1" t="s">
        <v>35</v>
      </c>
      <c r="C292" s="7">
        <v>0</v>
      </c>
      <c r="D292" s="7">
        <v>0</v>
      </c>
      <c r="E292" s="9" t="s">
        <v>26</v>
      </c>
      <c r="F292" s="23">
        <v>64300</v>
      </c>
      <c r="G292" s="9" t="s">
        <v>26</v>
      </c>
      <c r="H292" s="8">
        <v>0</v>
      </c>
      <c r="I292" s="8">
        <v>0</v>
      </c>
      <c r="J292" s="8">
        <v>0</v>
      </c>
      <c r="K292" s="9" t="s">
        <v>26</v>
      </c>
      <c r="L292" s="10" t="s">
        <v>26</v>
      </c>
      <c r="M292" s="11" t="s">
        <v>26</v>
      </c>
      <c r="N292" s="11"/>
      <c r="O292" s="12" t="str">
        <f t="shared" si="194"/>
        <v/>
      </c>
      <c r="P292" s="13" t="str">
        <f t="shared" si="181"/>
        <v/>
      </c>
      <c r="Q292" s="13" t="str" cm="1">
        <f t="array" aca="1" ref="Q292" ca="1">IFERROR(O292/_xlfn.XLOOKUP(1,(INDIRECT("TABCA[CODE_MAG]")=A292)*(INDIRECT("TABCA[MAGASIN]")=B292)*(INDIRECT("TABCA[ANNEE]")=Q280)*(INDIRECT("TABCA[MOIS]")=C281),INDIRECT("TABCA["&amp;C283&amp;"]"))-1,"")</f>
        <v/>
      </c>
      <c r="R292" s="13" t="str" cm="1">
        <f t="array" aca="1" ref="R292" ca="1">IFERROR(O292/_xlfn.XLOOKUP(1,(INDIRECT("TABCA[CODE_MAG]")=A292)*(INDIRECT("TABCA[MAGASIN]")=B292)*(INDIRECT("TABCA[ANNEE]")=R280)*(INDIRECT("TABCA[MOIS]")=C281),INDIRECT("TABCA["&amp;C283&amp;"]"))-1,"")</f>
        <v/>
      </c>
      <c r="S292" s="14">
        <v>0.1</v>
      </c>
      <c r="T292" s="15" t="str">
        <f t="shared" si="182"/>
        <v/>
      </c>
      <c r="U292" s="22" t="str">
        <f t="shared" si="183"/>
        <v/>
      </c>
      <c r="V292" s="14" t="str">
        <f t="shared" si="184"/>
        <v/>
      </c>
      <c r="W292" s="22" t="e">
        <f t="shared" si="185"/>
        <v>#VALUE!</v>
      </c>
      <c r="X292" s="16" t="str">
        <f t="shared" si="186"/>
        <v/>
      </c>
      <c r="Y292" s="21" t="e">
        <f t="shared" si="187"/>
        <v>#VALUE!</v>
      </c>
      <c r="Z292" s="17">
        <f t="shared" si="180"/>
        <v>0</v>
      </c>
      <c r="AA292" s="18" t="str">
        <f t="shared" si="188"/>
        <v/>
      </c>
      <c r="AB292" s="9" t="str">
        <f t="shared" si="189"/>
        <v/>
      </c>
      <c r="AC292" s="11" t="str">
        <f t="shared" si="190"/>
        <v/>
      </c>
      <c r="AD292" s="8">
        <f t="shared" si="191"/>
        <v>0</v>
      </c>
      <c r="AE292" s="8" t="str">
        <f t="shared" si="192"/>
        <v/>
      </c>
      <c r="AF292" s="8" t="str">
        <f t="shared" si="193"/>
        <v/>
      </c>
      <c r="AG292" s="19"/>
    </row>
    <row r="293" spans="1:33" ht="16" x14ac:dyDescent="0.2">
      <c r="A293" s="1">
        <v>30</v>
      </c>
      <c r="B293" s="1" t="s">
        <v>36</v>
      </c>
      <c r="C293" s="7">
        <v>0</v>
      </c>
      <c r="D293" s="7">
        <v>0</v>
      </c>
      <c r="E293" s="9" t="s">
        <v>26</v>
      </c>
      <c r="F293" s="23">
        <v>99500</v>
      </c>
      <c r="G293" s="9" t="s">
        <v>26</v>
      </c>
      <c r="H293" s="8">
        <v>0</v>
      </c>
      <c r="I293" s="8">
        <v>0</v>
      </c>
      <c r="J293" s="8">
        <v>0</v>
      </c>
      <c r="K293" s="9" t="s">
        <v>26</v>
      </c>
      <c r="L293" s="10" t="s">
        <v>26</v>
      </c>
      <c r="M293" s="11" t="s">
        <v>26</v>
      </c>
      <c r="N293" s="11"/>
      <c r="O293" s="12" t="str">
        <f t="shared" si="194"/>
        <v/>
      </c>
      <c r="P293" s="13" t="str">
        <f t="shared" si="181"/>
        <v/>
      </c>
      <c r="Q293" s="13" t="str" cm="1">
        <f t="array" aca="1" ref="Q293" ca="1">IFERROR(O293/_xlfn.XLOOKUP(1,(INDIRECT("TABCA[CODE_MAG]")=A293)*(INDIRECT("TABCA[MAGASIN]")=B293)*(INDIRECT("TABCA[ANNEE]")=Q280)*(INDIRECT("TABCA[MOIS]")=C281),INDIRECT("TABCA["&amp;C283&amp;"]"))-1,"")</f>
        <v/>
      </c>
      <c r="R293" s="13" t="str" cm="1">
        <f t="array" aca="1" ref="R293" ca="1">IFERROR(O293/_xlfn.XLOOKUP(1,(INDIRECT("TABCA[CODE_MAG]")=A293)*(INDIRECT("TABCA[MAGASIN]")=B293)*(INDIRECT("TABCA[ANNEE]")=R280)*(INDIRECT("TABCA[MOIS]")=C281),INDIRECT("TABCA["&amp;C283&amp;"]"))-1,"")</f>
        <v/>
      </c>
      <c r="S293" s="14">
        <v>0.1</v>
      </c>
      <c r="T293" s="15" t="str">
        <f t="shared" si="182"/>
        <v/>
      </c>
      <c r="U293" s="22" t="str">
        <f t="shared" si="183"/>
        <v/>
      </c>
      <c r="V293" s="14" t="str">
        <f t="shared" si="184"/>
        <v/>
      </c>
      <c r="W293" s="22" t="e">
        <f t="shared" si="185"/>
        <v>#VALUE!</v>
      </c>
      <c r="X293" s="16" t="str">
        <f t="shared" si="186"/>
        <v/>
      </c>
      <c r="Y293" s="21" t="e">
        <f t="shared" si="187"/>
        <v>#VALUE!</v>
      </c>
      <c r="Z293" s="17">
        <f t="shared" si="180"/>
        <v>0</v>
      </c>
      <c r="AA293" s="18" t="str">
        <f t="shared" si="188"/>
        <v/>
      </c>
      <c r="AB293" s="9" t="str">
        <f t="shared" si="189"/>
        <v/>
      </c>
      <c r="AC293" s="11" t="str">
        <f t="shared" si="190"/>
        <v/>
      </c>
      <c r="AD293" s="8">
        <f t="shared" si="191"/>
        <v>0</v>
      </c>
      <c r="AE293" s="8" t="str">
        <f t="shared" si="192"/>
        <v/>
      </c>
      <c r="AF293" s="8" t="str">
        <f t="shared" si="193"/>
        <v/>
      </c>
      <c r="AG293" s="19"/>
    </row>
    <row r="294" spans="1:33" ht="16" x14ac:dyDescent="0.2">
      <c r="A294" s="1">
        <v>2</v>
      </c>
      <c r="B294" s="1" t="s">
        <v>37</v>
      </c>
      <c r="C294" s="7">
        <v>0</v>
      </c>
      <c r="D294" s="7">
        <v>0</v>
      </c>
      <c r="E294" s="9" t="s">
        <v>26</v>
      </c>
      <c r="F294" s="23">
        <v>56000</v>
      </c>
      <c r="G294" s="9" t="s">
        <v>26</v>
      </c>
      <c r="H294" s="8">
        <v>0</v>
      </c>
      <c r="I294" s="8">
        <v>0</v>
      </c>
      <c r="J294" s="8">
        <v>0</v>
      </c>
      <c r="K294" s="9" t="s">
        <v>26</v>
      </c>
      <c r="L294" s="10" t="s">
        <v>26</v>
      </c>
      <c r="M294" s="11" t="s">
        <v>26</v>
      </c>
      <c r="N294" s="11"/>
      <c r="O294" s="12" t="str">
        <f t="shared" si="194"/>
        <v/>
      </c>
      <c r="P294" s="13" t="str">
        <f t="shared" si="181"/>
        <v/>
      </c>
      <c r="Q294" s="13" t="str" cm="1">
        <f t="array" aca="1" ref="Q294" ca="1">IFERROR(O294/_xlfn.XLOOKUP(1,(INDIRECT("TABCA[CODE_MAG]")=A294)*(INDIRECT("TABCA[MAGASIN]")=B294)*(INDIRECT("TABCA[ANNEE]")=Q280)*(INDIRECT("TABCA[MOIS]")=C281),INDIRECT("TABCA["&amp;C283&amp;"]"))-1,"")</f>
        <v/>
      </c>
      <c r="R294" s="13" t="str" cm="1">
        <f t="array" aca="1" ref="R294" ca="1">IFERROR(O294/_xlfn.XLOOKUP(1,(INDIRECT("TABCA[CODE_MAG]")=A294)*(INDIRECT("TABCA[MAGASIN]")=B294)*(INDIRECT("TABCA[ANNEE]")=R280)*(INDIRECT("TABCA[MOIS]")=C281),INDIRECT("TABCA["&amp;C283&amp;"]"))-1,"")</f>
        <v/>
      </c>
      <c r="S294" s="14">
        <v>0.1</v>
      </c>
      <c r="T294" s="15" t="str">
        <f t="shared" si="182"/>
        <v/>
      </c>
      <c r="U294" s="22" t="str">
        <f t="shared" si="183"/>
        <v/>
      </c>
      <c r="V294" s="14" t="str">
        <f t="shared" si="184"/>
        <v/>
      </c>
      <c r="W294" s="22" t="e">
        <f t="shared" si="185"/>
        <v>#VALUE!</v>
      </c>
      <c r="X294" s="16" t="str">
        <f t="shared" si="186"/>
        <v/>
      </c>
      <c r="Y294" s="21" t="e">
        <f t="shared" si="187"/>
        <v>#VALUE!</v>
      </c>
      <c r="Z294" s="17">
        <f t="shared" si="180"/>
        <v>0</v>
      </c>
      <c r="AA294" s="18" t="str">
        <f t="shared" si="188"/>
        <v/>
      </c>
      <c r="AB294" s="9" t="str">
        <f t="shared" si="189"/>
        <v/>
      </c>
      <c r="AC294" s="11" t="str">
        <f t="shared" si="190"/>
        <v/>
      </c>
      <c r="AD294" s="8">
        <f t="shared" si="191"/>
        <v>0</v>
      </c>
      <c r="AE294" s="8" t="str">
        <f t="shared" si="192"/>
        <v/>
      </c>
      <c r="AF294" s="8" t="str">
        <f t="shared" si="193"/>
        <v/>
      </c>
      <c r="AG294" s="19"/>
    </row>
    <row r="295" spans="1:33" ht="16" x14ac:dyDescent="0.2">
      <c r="A295" s="1">
        <v>23</v>
      </c>
      <c r="B295" s="1" t="s">
        <v>38</v>
      </c>
      <c r="C295" s="7">
        <v>0</v>
      </c>
      <c r="D295" s="7">
        <v>0</v>
      </c>
      <c r="E295" s="9" t="s">
        <v>26</v>
      </c>
      <c r="F295" s="23">
        <v>38400</v>
      </c>
      <c r="G295" s="9" t="s">
        <v>26</v>
      </c>
      <c r="H295" s="8">
        <v>0</v>
      </c>
      <c r="I295" s="8">
        <v>0</v>
      </c>
      <c r="J295" s="8">
        <v>0</v>
      </c>
      <c r="K295" s="9" t="s">
        <v>26</v>
      </c>
      <c r="L295" s="10" t="s">
        <v>26</v>
      </c>
      <c r="M295" s="11" t="s">
        <v>26</v>
      </c>
      <c r="N295" s="11"/>
      <c r="O295" s="12" t="str">
        <f t="shared" si="194"/>
        <v/>
      </c>
      <c r="P295" s="13" t="str">
        <f t="shared" si="181"/>
        <v/>
      </c>
      <c r="Q295" s="13" t="str" cm="1">
        <f t="array" aca="1" ref="Q295" ca="1">IFERROR(O295/_xlfn.XLOOKUP(1,(INDIRECT("TABCA[CODE_MAG]")=A295)*(INDIRECT("TABCA[MAGASIN]")=B295)*(INDIRECT("TABCA[ANNEE]")=Q280)*(INDIRECT("TABCA[MOIS]")=C281),INDIRECT("TABCA["&amp;C283&amp;"]"))-1,"")</f>
        <v/>
      </c>
      <c r="R295" s="13" t="str" cm="1">
        <f t="array" aca="1" ref="R295" ca="1">IFERROR(O295/_xlfn.XLOOKUP(1,(INDIRECT("TABCA[CODE_MAG]")=A295)*(INDIRECT("TABCA[MAGASIN]")=B295)*(INDIRECT("TABCA[ANNEE]")=R280)*(INDIRECT("TABCA[MOIS]")=C281),INDIRECT("TABCA["&amp;C283&amp;"]"))-1,"")</f>
        <v/>
      </c>
      <c r="S295" s="14">
        <v>0.1</v>
      </c>
      <c r="T295" s="15" t="str">
        <f t="shared" si="182"/>
        <v/>
      </c>
      <c r="U295" s="22" t="str">
        <f t="shared" si="183"/>
        <v/>
      </c>
      <c r="V295" s="14" t="str">
        <f t="shared" si="184"/>
        <v/>
      </c>
      <c r="W295" s="22" t="e">
        <f t="shared" si="185"/>
        <v>#VALUE!</v>
      </c>
      <c r="X295" s="16" t="str">
        <f t="shared" si="186"/>
        <v/>
      </c>
      <c r="Y295" s="21" t="e">
        <f t="shared" si="187"/>
        <v>#VALUE!</v>
      </c>
      <c r="Z295" s="17">
        <f t="shared" si="180"/>
        <v>0</v>
      </c>
      <c r="AA295" s="18" t="str">
        <f t="shared" si="188"/>
        <v/>
      </c>
      <c r="AB295" s="9" t="str">
        <f t="shared" si="189"/>
        <v/>
      </c>
      <c r="AC295" s="11" t="str">
        <f t="shared" si="190"/>
        <v/>
      </c>
      <c r="AD295" s="8">
        <f t="shared" si="191"/>
        <v>0</v>
      </c>
      <c r="AE295" s="8" t="str">
        <f t="shared" si="192"/>
        <v/>
      </c>
      <c r="AF295" s="8" t="str">
        <f t="shared" si="193"/>
        <v/>
      </c>
      <c r="AG295" s="19"/>
    </row>
    <row r="296" spans="1:33" ht="16" x14ac:dyDescent="0.2">
      <c r="A296" s="1">
        <v>13</v>
      </c>
      <c r="B296" s="1" t="s">
        <v>39</v>
      </c>
      <c r="C296" s="7">
        <v>0</v>
      </c>
      <c r="D296" s="7">
        <v>0</v>
      </c>
      <c r="E296" s="9" t="s">
        <v>26</v>
      </c>
      <c r="F296" s="23">
        <v>22500</v>
      </c>
      <c r="G296" s="9" t="s">
        <v>26</v>
      </c>
      <c r="H296" s="8">
        <v>0</v>
      </c>
      <c r="I296" s="8">
        <v>0</v>
      </c>
      <c r="J296" s="8">
        <v>0</v>
      </c>
      <c r="K296" s="9" t="s">
        <v>26</v>
      </c>
      <c r="L296" s="10" t="s">
        <v>26</v>
      </c>
      <c r="M296" s="11" t="s">
        <v>26</v>
      </c>
      <c r="N296" s="11"/>
      <c r="O296" s="12" t="str">
        <f t="shared" si="194"/>
        <v/>
      </c>
      <c r="P296" s="13" t="str">
        <f t="shared" si="181"/>
        <v/>
      </c>
      <c r="Q296" s="13" t="str" cm="1">
        <f t="array" aca="1" ref="Q296" ca="1">IFERROR(O296/_xlfn.XLOOKUP(1,(INDIRECT("TABCA[CODE_MAG]")=A296)*(INDIRECT("TABCA[MAGASIN]")=B296)*(INDIRECT("TABCA[ANNEE]")=Q280)*(INDIRECT("TABCA[MOIS]")=C281),INDIRECT("TABCA["&amp;C283&amp;"]"))-1,"")</f>
        <v/>
      </c>
      <c r="R296" s="13" t="str" cm="1">
        <f t="array" aca="1" ref="R296" ca="1">IFERROR(O296/_xlfn.XLOOKUP(1,(INDIRECT("TABCA[CODE_MAG]")=A296)*(INDIRECT("TABCA[MAGASIN]")=B296)*(INDIRECT("TABCA[ANNEE]")=R280)*(INDIRECT("TABCA[MOIS]")=C281),INDIRECT("TABCA["&amp;C283&amp;"]"))-1,"")</f>
        <v/>
      </c>
      <c r="S296" s="14">
        <v>0.1</v>
      </c>
      <c r="T296" s="15" t="str">
        <f t="shared" si="182"/>
        <v/>
      </c>
      <c r="U296" s="22" t="str">
        <f t="shared" si="183"/>
        <v/>
      </c>
      <c r="V296" s="14" t="str">
        <f t="shared" si="184"/>
        <v/>
      </c>
      <c r="W296" s="22" t="e">
        <f t="shared" si="185"/>
        <v>#VALUE!</v>
      </c>
      <c r="X296" s="16" t="str">
        <f t="shared" si="186"/>
        <v/>
      </c>
      <c r="Y296" s="21" t="e">
        <f t="shared" si="187"/>
        <v>#VALUE!</v>
      </c>
      <c r="Z296" s="17">
        <f t="shared" si="180"/>
        <v>0</v>
      </c>
      <c r="AA296" s="18" t="str">
        <f t="shared" si="188"/>
        <v/>
      </c>
      <c r="AB296" s="9" t="str">
        <f t="shared" si="189"/>
        <v/>
      </c>
      <c r="AC296" s="11" t="str">
        <f t="shared" si="190"/>
        <v/>
      </c>
      <c r="AD296" s="8">
        <f t="shared" si="191"/>
        <v>0</v>
      </c>
      <c r="AE296" s="8" t="str">
        <f t="shared" si="192"/>
        <v/>
      </c>
      <c r="AF296" s="8" t="str">
        <f t="shared" si="193"/>
        <v/>
      </c>
      <c r="AG296" s="19"/>
    </row>
    <row r="297" spans="1:33" ht="16" x14ac:dyDescent="0.2">
      <c r="A297" s="1">
        <v>15</v>
      </c>
      <c r="B297" s="1" t="s">
        <v>40</v>
      </c>
      <c r="C297" s="7">
        <v>0</v>
      </c>
      <c r="D297" s="7">
        <v>0</v>
      </c>
      <c r="E297" s="9" t="s">
        <v>26</v>
      </c>
      <c r="F297" s="23">
        <v>47200</v>
      </c>
      <c r="G297" s="9" t="s">
        <v>26</v>
      </c>
      <c r="H297" s="8">
        <v>0</v>
      </c>
      <c r="I297" s="8">
        <v>0</v>
      </c>
      <c r="J297" s="8">
        <v>0</v>
      </c>
      <c r="K297" s="9" t="s">
        <v>26</v>
      </c>
      <c r="L297" s="10" t="s">
        <v>26</v>
      </c>
      <c r="M297" s="11" t="s">
        <v>26</v>
      </c>
      <c r="N297" s="11"/>
      <c r="O297" s="12" t="str">
        <f>IFERROR(AE297*AC297,"")</f>
        <v/>
      </c>
      <c r="P297" s="13" t="str">
        <f t="shared" si="181"/>
        <v/>
      </c>
      <c r="Q297" s="13" t="str" cm="1">
        <f t="array" aca="1" ref="Q297" ca="1">IFERROR(O297/_xlfn.XLOOKUP(1,(INDIRECT("TABCA[CODE_MAG]")=A297)*(INDIRECT("TABCA[MAGASIN]")=B297)*(INDIRECT("TABCA[ANNEE]")=Q280)*(INDIRECT("TABCA[MOIS]")=C281),INDIRECT("TABCA["&amp;C283&amp;"]"))-1,"")</f>
        <v/>
      </c>
      <c r="R297" s="13" t="str" cm="1">
        <f t="array" aca="1" ref="R297" ca="1">IFERROR(O297/_xlfn.XLOOKUP(1,(INDIRECT("TABCA[CODE_MAG]")=A297)*(INDIRECT("TABCA[MAGASIN]")=B297)*(INDIRECT("TABCA[ANNEE]")=R280)*(INDIRECT("TABCA[MOIS]")=C281),INDIRECT("TABCA["&amp;C283&amp;"]"))-1,"")</f>
        <v/>
      </c>
      <c r="S297" s="14">
        <v>0.1</v>
      </c>
      <c r="T297" s="15" t="str">
        <f t="shared" si="182"/>
        <v/>
      </c>
      <c r="U297" s="22" t="str">
        <f t="shared" si="183"/>
        <v/>
      </c>
      <c r="V297" s="14" t="str">
        <f t="shared" si="184"/>
        <v/>
      </c>
      <c r="W297" s="22" t="e">
        <f t="shared" si="185"/>
        <v>#VALUE!</v>
      </c>
      <c r="X297" s="16" t="str">
        <f t="shared" si="186"/>
        <v/>
      </c>
      <c r="Y297" s="21" t="e">
        <f t="shared" si="187"/>
        <v>#VALUE!</v>
      </c>
      <c r="Z297" s="17">
        <f t="shared" si="180"/>
        <v>0</v>
      </c>
      <c r="AA297" s="18" t="str">
        <f t="shared" si="188"/>
        <v/>
      </c>
      <c r="AB297" s="9" t="str">
        <f t="shared" si="189"/>
        <v/>
      </c>
      <c r="AC297" s="11" t="str">
        <f t="shared" si="190"/>
        <v/>
      </c>
      <c r="AD297" s="8">
        <f t="shared" si="191"/>
        <v>0</v>
      </c>
      <c r="AE297" s="8" t="str">
        <f t="shared" si="192"/>
        <v/>
      </c>
      <c r="AF297" s="8" t="str">
        <f t="shared" si="193"/>
        <v/>
      </c>
      <c r="AG297" s="19"/>
    </row>
    <row r="298" spans="1:33" ht="16" x14ac:dyDescent="0.2">
      <c r="A298" s="1">
        <v>17</v>
      </c>
      <c r="B298" s="1" t="s">
        <v>41</v>
      </c>
      <c r="C298" s="7">
        <v>0</v>
      </c>
      <c r="D298" s="7">
        <v>0</v>
      </c>
      <c r="E298" s="9" t="s">
        <v>26</v>
      </c>
      <c r="F298" s="23">
        <v>0</v>
      </c>
      <c r="G298" s="9" t="s">
        <v>26</v>
      </c>
      <c r="H298" s="8">
        <v>0</v>
      </c>
      <c r="I298" s="8">
        <v>0</v>
      </c>
      <c r="J298" s="8">
        <v>0</v>
      </c>
      <c r="K298" s="9" t="s">
        <v>26</v>
      </c>
      <c r="L298" s="10" t="s">
        <v>26</v>
      </c>
      <c r="M298" s="11" t="s">
        <v>26</v>
      </c>
      <c r="N298" s="11"/>
      <c r="O298" s="12" t="str">
        <f>IFERROR(AE298*AC298,"")</f>
        <v/>
      </c>
      <c r="P298" s="13" t="str">
        <f t="shared" si="181"/>
        <v/>
      </c>
      <c r="Q298" s="13" t="str" cm="1">
        <f t="array" aca="1" ref="Q298" ca="1">IFERROR(O298/_xlfn.XLOOKUP(1,(INDIRECT("TABCA[CODE_MAG]")=A298)*(INDIRECT("TABCA[MAGASIN]")=B298)*(INDIRECT("TABCA[ANNEE]")=Q280)*(INDIRECT("TABCA[MOIS]")=C281),INDIRECT("TABCA["&amp;C283&amp;"]"))-1,"")</f>
        <v/>
      </c>
      <c r="R298" s="13" t="str" cm="1">
        <f t="array" aca="1" ref="R298" ca="1">IFERROR(O298/_xlfn.XLOOKUP(1,(INDIRECT("TABCA[CODE_MAG]")=A298)*(INDIRECT("TABCA[MAGASIN]")=B298)*(INDIRECT("TABCA[ANNEE]")=R280)*(INDIRECT("TABCA[MOIS]")=C281),INDIRECT("TABCA["&amp;C283&amp;"]"))-1,"")</f>
        <v/>
      </c>
      <c r="S298" s="14">
        <v>0.1</v>
      </c>
      <c r="T298" s="15" t="str">
        <f t="shared" si="182"/>
        <v/>
      </c>
      <c r="U298" s="22" t="str">
        <f t="shared" si="183"/>
        <v/>
      </c>
      <c r="V298" s="14" t="str">
        <f t="shared" si="184"/>
        <v/>
      </c>
      <c r="W298" s="22" t="e">
        <f t="shared" si="185"/>
        <v>#VALUE!</v>
      </c>
      <c r="X298" s="16" t="str">
        <f t="shared" si="186"/>
        <v/>
      </c>
      <c r="Y298" s="21" t="e">
        <f t="shared" si="187"/>
        <v>#VALUE!</v>
      </c>
      <c r="Z298" s="17">
        <f t="shared" si="180"/>
        <v>0</v>
      </c>
      <c r="AA298" s="18" t="str">
        <f t="shared" si="188"/>
        <v/>
      </c>
      <c r="AB298" s="9" t="str">
        <f t="shared" si="189"/>
        <v/>
      </c>
      <c r="AC298" s="11" t="str">
        <f t="shared" si="190"/>
        <v/>
      </c>
      <c r="AD298" s="8">
        <f t="shared" si="191"/>
        <v>0</v>
      </c>
      <c r="AE298" s="8" t="str">
        <f t="shared" si="192"/>
        <v/>
      </c>
      <c r="AF298" s="8" t="str">
        <f t="shared" si="193"/>
        <v/>
      </c>
      <c r="AG298" s="19"/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Objectifs 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2023-03-09T17:30:29Z</dcterms:created>
  <dcterms:modified xsi:type="dcterms:W3CDTF">2023-03-16T13:00:49Z</dcterms:modified>
</cp:coreProperties>
</file>