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2116" windowHeight="9528"/>
  </bookViews>
  <sheets>
    <sheet name="GRANINI" sheetId="4" r:id="rId1"/>
    <sheet name="TAHI" sheetId="5" r:id="rId2"/>
    <sheet name="MDC" sheetId="6" r:id="rId3"/>
    <sheet name="THE" sheetId="7" r:id="rId4"/>
    <sheet name="NUM AUTO" sheetId="8" r:id="rId5"/>
  </sheets>
  <externalReferences>
    <externalReference r:id="rId6"/>
    <externalReference r:id="rId7"/>
  </externalReferences>
  <definedNames>
    <definedName name="_xlnm.Print_Area" localSheetId="0">GRANINI!$A$1:$M$49</definedName>
    <definedName name="_xlnm.Print_Area" localSheetId="2">MDC!$A$1:$L$46</definedName>
    <definedName name="_xlnm.Print_Area" localSheetId="1">TAHI!$A$1:$L$35</definedName>
  </definedNames>
  <calcPr calcId="125725"/>
</workbook>
</file>

<file path=xl/calcChain.xml><?xml version="1.0" encoding="utf-8"?>
<calcChain xmlns="http://schemas.openxmlformats.org/spreadsheetml/2006/main">
  <c r="C3" i="4"/>
  <c r="F7" i="6" l="1"/>
  <c r="H16"/>
  <c r="H15"/>
  <c r="H14"/>
  <c r="H13"/>
  <c r="H12"/>
  <c r="H11"/>
  <c r="H10"/>
  <c r="H9"/>
  <c r="H8"/>
  <c r="H7"/>
  <c r="H6"/>
  <c r="G16"/>
  <c r="G15"/>
  <c r="G14"/>
  <c r="G13"/>
  <c r="G12"/>
  <c r="G11"/>
  <c r="G10"/>
  <c r="G9"/>
  <c r="G8"/>
  <c r="G7"/>
  <c r="G6"/>
  <c r="F16"/>
  <c r="F15"/>
  <c r="F14"/>
  <c r="F13"/>
  <c r="F12"/>
  <c r="F11"/>
  <c r="F10"/>
  <c r="F9"/>
  <c r="F8"/>
  <c r="F6"/>
  <c r="E16"/>
  <c r="E15"/>
  <c r="E14"/>
  <c r="E13"/>
  <c r="E12"/>
  <c r="E11"/>
  <c r="E10"/>
  <c r="E9"/>
  <c r="E8"/>
  <c r="E7"/>
  <c r="E6"/>
  <c r="D16"/>
  <c r="D15"/>
  <c r="D14"/>
  <c r="D13"/>
  <c r="D12"/>
  <c r="D11"/>
  <c r="D10"/>
  <c r="D9"/>
  <c r="D8"/>
  <c r="D7"/>
  <c r="D6"/>
  <c r="C16"/>
  <c r="C15"/>
  <c r="C14"/>
  <c r="C13"/>
  <c r="C12"/>
  <c r="C11"/>
  <c r="C10"/>
  <c r="C9"/>
  <c r="C8"/>
  <c r="C7"/>
  <c r="C6"/>
  <c r="B7"/>
  <c r="B8"/>
  <c r="B9"/>
  <c r="B10"/>
  <c r="B11"/>
  <c r="B12"/>
  <c r="B13"/>
  <c r="B14"/>
  <c r="B15"/>
  <c r="B16"/>
  <c r="B6"/>
  <c r="C7" i="5"/>
  <c r="B7"/>
  <c r="H13"/>
  <c r="H12"/>
  <c r="H11"/>
  <c r="H10"/>
  <c r="H9"/>
  <c r="H8"/>
  <c r="H7"/>
  <c r="H6"/>
  <c r="G13"/>
  <c r="G12"/>
  <c r="G11"/>
  <c r="G10"/>
  <c r="G9"/>
  <c r="G8"/>
  <c r="G7"/>
  <c r="G6"/>
  <c r="F13"/>
  <c r="F12"/>
  <c r="F11"/>
  <c r="F10"/>
  <c r="F9"/>
  <c r="F8"/>
  <c r="F7"/>
  <c r="F6"/>
  <c r="E13"/>
  <c r="E12"/>
  <c r="E11"/>
  <c r="E10"/>
  <c r="E9"/>
  <c r="E8"/>
  <c r="E7"/>
  <c r="E6"/>
  <c r="D13"/>
  <c r="D12"/>
  <c r="D11"/>
  <c r="D10"/>
  <c r="D9"/>
  <c r="D8"/>
  <c r="D7"/>
  <c r="D6"/>
  <c r="C13"/>
  <c r="C12"/>
  <c r="C11"/>
  <c r="C10"/>
  <c r="C9"/>
  <c r="C8"/>
  <c r="C6"/>
  <c r="B8"/>
  <c r="B9"/>
  <c r="B10"/>
  <c r="B11"/>
  <c r="B12"/>
  <c r="B13"/>
  <c r="B6"/>
  <c r="I14" i="4"/>
  <c r="F14"/>
  <c r="F13"/>
  <c r="E14"/>
  <c r="D14"/>
  <c r="D13"/>
  <c r="E13" l="1"/>
  <c r="I13"/>
  <c r="I12"/>
  <c r="H14"/>
  <c r="H13"/>
  <c r="H12"/>
  <c r="K13"/>
  <c r="K14"/>
  <c r="G13"/>
  <c r="G14"/>
  <c r="K12"/>
  <c r="G12"/>
  <c r="F12"/>
  <c r="E12"/>
  <c r="D12"/>
  <c r="C13"/>
  <c r="C14"/>
  <c r="C12"/>
  <c r="G24" i="7"/>
  <c r="F24"/>
  <c r="I24" s="1"/>
  <c r="E24"/>
  <c r="D24"/>
  <c r="C24"/>
  <c r="G23"/>
  <c r="F23"/>
  <c r="I23" s="1"/>
  <c r="E23"/>
  <c r="D23"/>
  <c r="C23"/>
  <c r="G22"/>
  <c r="F22"/>
  <c r="I22" s="1"/>
  <c r="E22"/>
  <c r="D22"/>
  <c r="C22"/>
  <c r="B22"/>
  <c r="G21"/>
  <c r="F21"/>
  <c r="I21" s="1"/>
  <c r="E21"/>
  <c r="D21"/>
  <c r="C21"/>
  <c r="B21"/>
  <c r="G20"/>
  <c r="F20"/>
  <c r="I20" s="1"/>
  <c r="E20"/>
  <c r="D20"/>
  <c r="C20"/>
  <c r="B20"/>
  <c r="I19"/>
  <c r="C19"/>
  <c r="G18"/>
  <c r="F18"/>
  <c r="I18" s="1"/>
  <c r="E18"/>
  <c r="D18"/>
  <c r="C18"/>
  <c r="G17"/>
  <c r="F17"/>
  <c r="I17" s="1"/>
  <c r="E17"/>
  <c r="D17"/>
  <c r="C17"/>
  <c r="G16"/>
  <c r="F16"/>
  <c r="I16" s="1"/>
  <c r="E16"/>
  <c r="D16"/>
  <c r="C16"/>
  <c r="G15"/>
  <c r="F15"/>
  <c r="I15" s="1"/>
  <c r="E15"/>
  <c r="D15"/>
  <c r="C15"/>
  <c r="G14"/>
  <c r="F14"/>
  <c r="I14" s="1"/>
  <c r="E14"/>
  <c r="D14"/>
  <c r="C14"/>
  <c r="B14"/>
  <c r="G13"/>
  <c r="F13"/>
  <c r="I13" s="1"/>
  <c r="E13"/>
  <c r="D13"/>
  <c r="C13"/>
  <c r="B13"/>
  <c r="G12"/>
  <c r="F12"/>
  <c r="I12" s="1"/>
  <c r="E12"/>
  <c r="D12"/>
  <c r="C12"/>
  <c r="B12"/>
  <c r="G11"/>
  <c r="F11"/>
  <c r="I11" s="1"/>
  <c r="E11"/>
  <c r="D11"/>
  <c r="C11"/>
  <c r="B11"/>
  <c r="K16" i="6"/>
  <c r="J16"/>
  <c r="K15"/>
  <c r="J15"/>
  <c r="K14"/>
  <c r="J14"/>
  <c r="K13"/>
  <c r="J13"/>
  <c r="K12"/>
  <c r="J12"/>
  <c r="K11"/>
  <c r="J11"/>
  <c r="K10"/>
  <c r="J10"/>
  <c r="K9"/>
  <c r="J9"/>
  <c r="K8"/>
  <c r="J8"/>
  <c r="K7"/>
  <c r="J7"/>
  <c r="K6"/>
  <c r="J6"/>
  <c r="K13" i="5"/>
  <c r="J13"/>
  <c r="K12"/>
  <c r="J12"/>
  <c r="K11"/>
  <c r="J11"/>
  <c r="K10"/>
  <c r="J10"/>
  <c r="K9"/>
  <c r="J9"/>
  <c r="K8"/>
  <c r="J8"/>
  <c r="K7"/>
  <c r="J7"/>
  <c r="K6"/>
  <c r="L14" i="4"/>
  <c r="L13"/>
  <c r="L12" l="1"/>
</calcChain>
</file>

<file path=xl/sharedStrings.xml><?xml version="1.0" encoding="utf-8"?>
<sst xmlns="http://schemas.openxmlformats.org/spreadsheetml/2006/main" count="76" uniqueCount="52">
  <si>
    <t>GAMME JUS DE FRUITS Prêts à boire - Bib de 10 Litres</t>
  </si>
  <si>
    <t>Code Article</t>
  </si>
  <si>
    <t>Désignation</t>
  </si>
  <si>
    <t>Conservation</t>
  </si>
  <si>
    <t>Conditionnement 
au carton</t>
  </si>
  <si>
    <t>Restitution 
au carton</t>
  </si>
  <si>
    <t>PU HT 
au carton</t>
  </si>
  <si>
    <t>Taxe sucre/Bib</t>
  </si>
  <si>
    <t>PU HT 
au LBF</t>
  </si>
  <si>
    <t>Franco de port</t>
  </si>
  <si>
    <t>Poids Brut</t>
  </si>
  <si>
    <t>GAMME JUS DE FRUITS CONCENTRÉS - Bib de 6,67 Litres</t>
  </si>
  <si>
    <t>PU HT 
Verre 15cl</t>
  </si>
  <si>
    <t>GAMME BOISSONS CHAUDES</t>
  </si>
  <si>
    <t>Conditionnement au carton</t>
  </si>
  <si>
    <t>PU HT 
au Sachet</t>
  </si>
  <si>
    <t>PU HT 
Tasse 15cl</t>
  </si>
  <si>
    <t>GAMME THE DAMMANN</t>
  </si>
  <si>
    <t>150 € HT</t>
  </si>
  <si>
    <t>THE VERT A LA MENTHE TOUAREG</t>
  </si>
  <si>
    <t>THE VERT JASMIN</t>
  </si>
  <si>
    <t>THE VERT GUNPOWDER</t>
  </si>
  <si>
    <t>THE NOIR DARJEELING</t>
  </si>
  <si>
    <t>THE NOIR CITRON</t>
  </si>
  <si>
    <t>Boites de 24 sachets</t>
  </si>
  <si>
    <t>Sachets</t>
  </si>
  <si>
    <t>INFUSION ROOIBOS VANILLE</t>
  </si>
  <si>
    <t>INFUSION ROOIBOS CITRUS</t>
  </si>
  <si>
    <t>50302-2</t>
  </si>
  <si>
    <t>Société</t>
  </si>
  <si>
    <t>Adresse</t>
  </si>
  <si>
    <t>Code Postal</t>
  </si>
  <si>
    <t>Espace Saint Christophe</t>
  </si>
  <si>
    <t>04000</t>
  </si>
  <si>
    <t>Ville</t>
  </si>
  <si>
    <t>DIGNE LES BAINS</t>
  </si>
  <si>
    <t>Téléphone</t>
  </si>
  <si>
    <t>Contact</t>
  </si>
  <si>
    <t>Monsieur FAVA</t>
  </si>
  <si>
    <t>04 92 36 71 90</t>
  </si>
  <si>
    <t xml:space="preserve">Date </t>
  </si>
  <si>
    <t>Offre N°</t>
  </si>
  <si>
    <t>Vendeur</t>
  </si>
  <si>
    <t>Geoffroy WAGNER</t>
  </si>
  <si>
    <t>06 83 85 01 67</t>
  </si>
  <si>
    <t>140 KG PANACHÉS</t>
  </si>
  <si>
    <t xml:space="preserve"> Téléphone</t>
  </si>
  <si>
    <t>Lycée Pierre Gilles de Gennes</t>
  </si>
  <si>
    <r>
      <t xml:space="preserve">La mise à disposition du matériel est soumise à conditions :
L'Etablissement s'engage sur un volume annuel de : </t>
    </r>
    <r>
      <rPr>
        <sz val="11"/>
        <color rgb="FF0070C0"/>
        <rFont val="Calibri"/>
        <family val="2"/>
      </rPr>
      <t xml:space="preserve">xxxxxx </t>
    </r>
    <r>
      <rPr>
        <sz val="11"/>
        <color theme="1"/>
        <rFont val="Calibri"/>
        <family val="2"/>
      </rPr>
      <t>litres.
A défaut la mise à disposition pourrait être remise en cause.</t>
    </r>
  </si>
  <si>
    <t>Conditions de règlement :</t>
  </si>
  <si>
    <t>Chèque 30 jours Fin de Mois</t>
  </si>
  <si>
    <t>Virement 30 jours Fin de Mois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</si>
</sst>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43" formatCode="_-* #,##0.00\ _€_-;\-* #,##0.00\ _€_-;_-* &quot;-&quot;??\ _€_-;_-@_-"/>
    <numFmt numFmtId="164" formatCode="#,##0.00\ &quot;€&quot;"/>
    <numFmt numFmtId="165" formatCode="dd/mm/yy;@"/>
    <numFmt numFmtId="166" formatCode="[&gt;=3000000000000]#&quot; &quot;##&quot; &quot;##&quot; &quot;##&quot; &quot;###&quot; &quot;###&quot; | &quot;##;#&quot; &quot;##&quot; &quot;##&quot; &quot;##&quot; &quot;###&quot; &quot;###"/>
    <numFmt numFmtId="167" formatCode="[$-409]d/m/yy\ h:mm\ AM/PM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Berlin Sans FB"/>
      <family val="2"/>
    </font>
    <font>
      <sz val="11"/>
      <color rgb="FF0070C0"/>
      <name val="Berlin Sans FB"/>
      <family val="2"/>
    </font>
    <font>
      <sz val="16"/>
      <color theme="1"/>
      <name val="Berlin Sans FB"/>
      <family val="2"/>
    </font>
    <font>
      <sz val="16"/>
      <color rgb="FF0070C0"/>
      <name val="Berlin Sans FB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1"/>
      <name val="Calibri"/>
      <family val="2"/>
    </font>
    <font>
      <sz val="11"/>
      <color rgb="FF0070C0"/>
      <name val="Calibri"/>
      <family val="2"/>
    </font>
    <font>
      <b/>
      <sz val="1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1" fillId="0" borderId="0" xfId="1" applyAlignment="1">
      <alignment horizontal="center"/>
    </xf>
    <xf numFmtId="0" fontId="1" fillId="0" borderId="0" xfId="1" applyAlignment="1">
      <alignment wrapText="1"/>
    </xf>
    <xf numFmtId="164" fontId="1" fillId="0" borderId="0" xfId="1" applyNumberFormat="1"/>
    <xf numFmtId="2" fontId="1" fillId="0" borderId="0" xfId="1" applyNumberFormat="1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2" fontId="2" fillId="0" borderId="2" xfId="1" applyNumberFormat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" fillId="0" borderId="6" xfId="1" applyFill="1" applyBorder="1" applyAlignment="1">
      <alignment horizontal="center" vertical="center" wrapText="1"/>
    </xf>
    <xf numFmtId="0" fontId="1" fillId="0" borderId="7" xfId="1" applyBorder="1" applyAlignment="1">
      <alignment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13" xfId="1" applyBorder="1" applyAlignment="1">
      <alignment vertical="center" wrapText="1"/>
    </xf>
    <xf numFmtId="0" fontId="1" fillId="0" borderId="13" xfId="1" applyBorder="1" applyAlignment="1">
      <alignment horizontal="center" vertical="center" wrapText="1"/>
    </xf>
    <xf numFmtId="164" fontId="4" fillId="0" borderId="13" xfId="1" applyNumberFormat="1" applyFont="1" applyBorder="1" applyAlignment="1">
      <alignment vertical="center" wrapText="1"/>
    </xf>
    <xf numFmtId="0" fontId="1" fillId="0" borderId="15" xfId="1" applyFill="1" applyBorder="1" applyAlignment="1">
      <alignment horizontal="center" vertical="center" wrapText="1"/>
    </xf>
    <xf numFmtId="0" fontId="1" fillId="0" borderId="16" xfId="1" applyBorder="1" applyAlignment="1">
      <alignment vertical="center" wrapText="1"/>
    </xf>
    <xf numFmtId="0" fontId="1" fillId="0" borderId="16" xfId="1" applyBorder="1" applyAlignment="1">
      <alignment horizontal="center" vertical="center" wrapText="1"/>
    </xf>
    <xf numFmtId="0" fontId="1" fillId="0" borderId="17" xfId="1" applyBorder="1" applyAlignment="1">
      <alignment vertical="center" wrapText="1"/>
    </xf>
    <xf numFmtId="164" fontId="4" fillId="0" borderId="16" xfId="1" applyNumberFormat="1" applyFont="1" applyBorder="1" applyAlignment="1">
      <alignment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164" fontId="1" fillId="0" borderId="14" xfId="1" applyNumberFormat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8" xfId="1" applyBorder="1" applyAlignment="1">
      <alignment vertical="center" wrapText="1"/>
    </xf>
    <xf numFmtId="164" fontId="1" fillId="0" borderId="17" xfId="1" applyNumberFormat="1" applyBorder="1" applyAlignment="1">
      <alignment vertical="center" wrapText="1"/>
    </xf>
    <xf numFmtId="0" fontId="1" fillId="0" borderId="20" xfId="1" applyBorder="1" applyAlignment="1">
      <alignment vertical="center" wrapText="1"/>
    </xf>
    <xf numFmtId="0" fontId="3" fillId="0" borderId="0" xfId="1" applyFont="1" applyAlignment="1">
      <alignment vertical="center"/>
    </xf>
    <xf numFmtId="164" fontId="1" fillId="0" borderId="13" xfId="1" applyNumberFormat="1" applyBorder="1" applyAlignment="1">
      <alignment vertical="center" wrapText="1"/>
    </xf>
    <xf numFmtId="164" fontId="1" fillId="0" borderId="16" xfId="1" applyNumberFormat="1" applyBorder="1" applyAlignment="1">
      <alignment vertical="center" wrapText="1"/>
    </xf>
    <xf numFmtId="0" fontId="1" fillId="0" borderId="0" xfId="1" applyBorder="1"/>
    <xf numFmtId="0" fontId="1" fillId="0" borderId="0" xfId="1" applyBorder="1" applyAlignment="1">
      <alignment horizontal="center"/>
    </xf>
    <xf numFmtId="2" fontId="1" fillId="0" borderId="0" xfId="1" applyNumberFormat="1" applyBorder="1"/>
    <xf numFmtId="0" fontId="1" fillId="0" borderId="0" xfId="1" applyBorder="1" applyAlignment="1">
      <alignment horizontal="center" vertical="center" wrapText="1"/>
    </xf>
    <xf numFmtId="0" fontId="1" fillId="0" borderId="0" xfId="1" applyBorder="1" applyAlignment="1">
      <alignment vertical="center" wrapText="1"/>
    </xf>
    <xf numFmtId="164" fontId="1" fillId="0" borderId="0" xfId="1" applyNumberFormat="1" applyBorder="1" applyAlignment="1">
      <alignment vertical="center" wrapText="1"/>
    </xf>
    <xf numFmtId="0" fontId="1" fillId="0" borderId="6" xfId="1" applyBorder="1" applyAlignment="1">
      <alignment horizontal="center" vertical="center" wrapText="1"/>
    </xf>
    <xf numFmtId="164" fontId="1" fillId="0" borderId="7" xfId="1" applyNumberFormat="1" applyBorder="1" applyAlignment="1">
      <alignment vertical="center" wrapText="1"/>
    </xf>
    <xf numFmtId="0" fontId="1" fillId="0" borderId="23" xfId="1" applyBorder="1" applyAlignment="1">
      <alignment horizontal="center" vertical="center" wrapText="1"/>
    </xf>
    <xf numFmtId="0" fontId="1" fillId="0" borderId="24" xfId="1" applyBorder="1" applyAlignment="1">
      <alignment vertical="center" wrapText="1"/>
    </xf>
    <xf numFmtId="0" fontId="1" fillId="0" borderId="24" xfId="1" applyBorder="1" applyAlignment="1">
      <alignment horizontal="center" vertical="center" wrapText="1"/>
    </xf>
    <xf numFmtId="164" fontId="1" fillId="0" borderId="24" xfId="1" applyNumberFormat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0" xfId="1" applyFont="1" applyAlignment="1">
      <alignment wrapText="1"/>
    </xf>
    <xf numFmtId="0" fontId="1" fillId="0" borderId="0" xfId="1" applyFont="1" applyAlignment="1">
      <alignment horizontal="center" vertical="center"/>
    </xf>
    <xf numFmtId="164" fontId="1" fillId="0" borderId="0" xfId="1" applyNumberFormat="1" applyFont="1"/>
    <xf numFmtId="2" fontId="1" fillId="0" borderId="0" xfId="1" applyNumberFormat="1" applyFont="1"/>
    <xf numFmtId="0" fontId="1" fillId="0" borderId="0" xfId="1" applyFont="1"/>
    <xf numFmtId="0" fontId="1" fillId="0" borderId="0" xfId="1" applyFont="1" applyAlignment="1">
      <alignment horizontal="left"/>
    </xf>
    <xf numFmtId="49" fontId="1" fillId="0" borderId="0" xfId="1" applyNumberFormat="1" applyFont="1" applyAlignment="1">
      <alignment wrapText="1"/>
    </xf>
    <xf numFmtId="0" fontId="7" fillId="0" borderId="0" xfId="1" applyFont="1" applyAlignment="1">
      <alignment horizontal="left"/>
    </xf>
    <xf numFmtId="0" fontId="7" fillId="0" borderId="0" xfId="1" applyFont="1" applyAlignment="1">
      <alignment horizontal="right"/>
    </xf>
    <xf numFmtId="0" fontId="7" fillId="0" borderId="0" xfId="1" applyFont="1" applyAlignment="1"/>
    <xf numFmtId="0" fontId="7" fillId="0" borderId="0" xfId="1" applyFont="1" applyAlignment="1">
      <alignment horizontal="right"/>
    </xf>
    <xf numFmtId="0" fontId="8" fillId="0" borderId="0" xfId="1" applyFont="1"/>
    <xf numFmtId="43" fontId="1" fillId="0" borderId="7" xfId="1" applyNumberFormat="1" applyBorder="1" applyAlignment="1">
      <alignment vertical="center" wrapText="1"/>
    </xf>
    <xf numFmtId="43" fontId="4" fillId="0" borderId="7" xfId="1" applyNumberFormat="1" applyFont="1" applyFill="1" applyBorder="1" applyAlignment="1">
      <alignment vertical="center" wrapText="1"/>
    </xf>
    <xf numFmtId="43" fontId="4" fillId="0" borderId="16" xfId="1" applyNumberFormat="1" applyFont="1" applyFill="1" applyBorder="1" applyAlignment="1">
      <alignment vertical="center" wrapText="1"/>
    </xf>
    <xf numFmtId="166" fontId="1" fillId="0" borderId="0" xfId="1" applyNumberFormat="1"/>
    <xf numFmtId="165" fontId="8" fillId="0" borderId="0" xfId="1" applyNumberFormat="1" applyFont="1" applyAlignment="1">
      <alignment horizontal="left"/>
    </xf>
    <xf numFmtId="0" fontId="9" fillId="0" borderId="0" xfId="1" applyFont="1" applyAlignment="1">
      <alignment horizontal="right"/>
    </xf>
    <xf numFmtId="0" fontId="3" fillId="0" borderId="21" xfId="1" applyFont="1" applyBorder="1" applyAlignment="1">
      <alignment vertical="center" wrapText="1"/>
    </xf>
    <xf numFmtId="7" fontId="1" fillId="0" borderId="16" xfId="1" applyNumberFormat="1" applyBorder="1" applyAlignment="1">
      <alignment vertical="center" wrapText="1"/>
    </xf>
    <xf numFmtId="0" fontId="11" fillId="0" borderId="2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164" fontId="13" fillId="0" borderId="7" xfId="1" applyNumberFormat="1" applyFont="1" applyBorder="1" applyAlignment="1">
      <alignment vertical="center" wrapText="1"/>
    </xf>
    <xf numFmtId="164" fontId="13" fillId="0" borderId="16" xfId="1" applyNumberFormat="1" applyFont="1" applyBorder="1" applyAlignment="1">
      <alignment vertical="center" wrapText="1"/>
    </xf>
    <xf numFmtId="167" fontId="10" fillId="0" borderId="0" xfId="1" applyNumberFormat="1" applyFont="1" applyAlignment="1"/>
    <xf numFmtId="0" fontId="1" fillId="0" borderId="0" xfId="1" applyAlignment="1">
      <alignment vertical="top" wrapText="1"/>
    </xf>
    <xf numFmtId="0" fontId="1" fillId="0" borderId="0" xfId="1" applyAlignment="1"/>
    <xf numFmtId="0" fontId="1" fillId="0" borderId="0" xfId="1" applyBorder="1" applyAlignment="1">
      <alignment horizontal="center" vertical="center"/>
    </xf>
    <xf numFmtId="164" fontId="1" fillId="0" borderId="0" xfId="1" applyNumberFormat="1" applyBorder="1"/>
    <xf numFmtId="0" fontId="1" fillId="0" borderId="26" xfId="1" applyBorder="1" applyAlignment="1">
      <alignment horizontal="center" vertical="center"/>
    </xf>
    <xf numFmtId="0" fontId="2" fillId="0" borderId="25" xfId="1" applyFont="1" applyBorder="1" applyAlignment="1">
      <alignment vertical="center"/>
    </xf>
    <xf numFmtId="164" fontId="1" fillId="0" borderId="26" xfId="1" applyNumberFormat="1" applyBorder="1" applyAlignment="1">
      <alignment vertical="center"/>
    </xf>
    <xf numFmtId="0" fontId="1" fillId="0" borderId="0" xfId="1" applyAlignment="1">
      <alignment horizontal="left" wrapText="1"/>
    </xf>
    <xf numFmtId="164" fontId="1" fillId="0" borderId="26" xfId="1" applyNumberFormat="1" applyFont="1" applyBorder="1" applyAlignment="1">
      <alignment horizontal="left" vertical="center"/>
    </xf>
    <xf numFmtId="164" fontId="1" fillId="0" borderId="27" xfId="1" applyNumberFormat="1" applyFont="1" applyBorder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8" fillId="0" borderId="0" xfId="1" applyFont="1" applyAlignment="1">
      <alignment horizontal="left"/>
    </xf>
    <xf numFmtId="49" fontId="8" fillId="0" borderId="0" xfId="1" applyNumberFormat="1" applyFont="1" applyAlignment="1">
      <alignment horizontal="left"/>
    </xf>
    <xf numFmtId="164" fontId="8" fillId="0" borderId="0" xfId="1" applyNumberFormat="1" applyFont="1" applyAlignment="1">
      <alignment horizontal="left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8" fillId="0" borderId="0" xfId="1" applyFont="1" applyAlignment="1">
      <alignment horizontal="left" wrapText="1"/>
    </xf>
    <xf numFmtId="49" fontId="8" fillId="0" borderId="0" xfId="1" applyNumberFormat="1" applyFont="1" applyAlignment="1">
      <alignment horizontal="left" wrapText="1"/>
    </xf>
    <xf numFmtId="0" fontId="15" fillId="0" borderId="2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9</xdr:row>
      <xdr:rowOff>3353</xdr:rowOff>
    </xdr:from>
    <xdr:to>
      <xdr:col>9</xdr:col>
      <xdr:colOff>146685</xdr:colOff>
      <xdr:row>9</xdr:row>
      <xdr:rowOff>356738</xdr:rowOff>
    </xdr:to>
    <xdr:pic>
      <xdr:nvPicPr>
        <xdr:cNvPr id="2" name="Image 1" descr="granini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48250" y="2632253"/>
          <a:ext cx="1019175" cy="353385"/>
        </a:xfrm>
        <a:prstGeom prst="rect">
          <a:avLst/>
        </a:prstGeom>
      </xdr:spPr>
    </xdr:pic>
    <xdr:clientData/>
  </xdr:twoCellAnchor>
  <xdr:twoCellAnchor>
    <xdr:from>
      <xdr:col>5</xdr:col>
      <xdr:colOff>198120</xdr:colOff>
      <xdr:row>2</xdr:row>
      <xdr:rowOff>0</xdr:rowOff>
    </xdr:from>
    <xdr:to>
      <xdr:col>12</xdr:col>
      <xdr:colOff>723900</xdr:colOff>
      <xdr:row>5</xdr:row>
      <xdr:rowOff>160020</xdr:rowOff>
    </xdr:to>
    <xdr:sp macro="" textlink="">
      <xdr:nvSpPr>
        <xdr:cNvPr id="6" name="Rectangle 5"/>
        <xdr:cNvSpPr/>
      </xdr:nvSpPr>
      <xdr:spPr>
        <a:xfrm>
          <a:off x="3855720" y="868680"/>
          <a:ext cx="4663440" cy="914400"/>
        </a:xfrm>
        <a:prstGeom prst="rect">
          <a:avLst/>
        </a:prstGeom>
        <a:noFill/>
        <a:ln>
          <a:solidFill>
            <a:srgbClr val="0070C0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30480</xdr:colOff>
      <xdr:row>1</xdr:row>
      <xdr:rowOff>297180</xdr:rowOff>
    </xdr:from>
    <xdr:to>
      <xdr:col>4</xdr:col>
      <xdr:colOff>7620</xdr:colOff>
      <xdr:row>5</xdr:row>
      <xdr:rowOff>167640</xdr:rowOff>
    </xdr:to>
    <xdr:sp macro="" textlink="">
      <xdr:nvSpPr>
        <xdr:cNvPr id="8" name="Rectangle à coins arrondis 7"/>
        <xdr:cNvSpPr/>
      </xdr:nvSpPr>
      <xdr:spPr>
        <a:xfrm>
          <a:off x="30480" y="853440"/>
          <a:ext cx="3406140" cy="937260"/>
        </a:xfrm>
        <a:prstGeom prst="roundRect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304800</xdr:colOff>
      <xdr:row>1</xdr:row>
      <xdr:rowOff>144780</xdr:rowOff>
    </xdr:from>
    <xdr:to>
      <xdr:col>7</xdr:col>
      <xdr:colOff>0</xdr:colOff>
      <xdr:row>2</xdr:row>
      <xdr:rowOff>53340</xdr:rowOff>
    </xdr:to>
    <xdr:sp macro="" textlink="">
      <xdr:nvSpPr>
        <xdr:cNvPr id="9" name="Rectangle 8"/>
        <xdr:cNvSpPr/>
      </xdr:nvSpPr>
      <xdr:spPr>
        <a:xfrm>
          <a:off x="3962400" y="701040"/>
          <a:ext cx="1028700" cy="22098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ln>
                <a:noFill/>
              </a:ln>
              <a:solidFill>
                <a:sysClr val="windowText" lastClr="000000"/>
              </a:solidFill>
              <a:latin typeface="Berlin Sans FB" pitchFamily="34" charset="0"/>
            </a:rPr>
            <a:t>Adressé à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152400</xdr:colOff>
      <xdr:row>2</xdr:row>
      <xdr:rowOff>133350</xdr:rowOff>
    </xdr:from>
    <xdr:to>
      <xdr:col>11</xdr:col>
      <xdr:colOff>35814</xdr:colOff>
      <xdr:row>3</xdr:row>
      <xdr:rowOff>342900</xdr:rowOff>
    </xdr:to>
    <xdr:pic>
      <xdr:nvPicPr>
        <xdr:cNvPr id="2" name="Image 1" descr="LOGO TAHI new détouré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42760" y="499110"/>
          <a:ext cx="675894" cy="3924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390525</xdr:colOff>
      <xdr:row>1</xdr:row>
      <xdr:rowOff>71139</xdr:rowOff>
    </xdr:from>
    <xdr:to>
      <xdr:col>9</xdr:col>
      <xdr:colOff>85725</xdr:colOff>
      <xdr:row>3</xdr:row>
      <xdr:rowOff>214143</xdr:rowOff>
    </xdr:to>
    <xdr:pic>
      <xdr:nvPicPr>
        <xdr:cNvPr id="2" name="Image 1" descr="Logo_1903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17845" y="254019"/>
          <a:ext cx="411480" cy="5087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142876</xdr:colOff>
      <xdr:row>3</xdr:row>
      <xdr:rowOff>38100</xdr:rowOff>
    </xdr:from>
    <xdr:to>
      <xdr:col>8</xdr:col>
      <xdr:colOff>666750</xdr:colOff>
      <xdr:row>8</xdr:row>
      <xdr:rowOff>101379</xdr:rowOff>
    </xdr:to>
    <xdr:pic>
      <xdr:nvPicPr>
        <xdr:cNvPr id="2" name="Image 1" descr="THE DAMMAN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80736" y="586740"/>
          <a:ext cx="1240154" cy="10614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arine/BASES/Base%20codes%20produits%2028_08_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ercial/Karine/BASES/Base%20codes%20produits%2031_12_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Code</v>
          </cell>
          <cell r="B1" t="str">
            <v>Désignation</v>
          </cell>
          <cell r="C1" t="str">
            <v>Unité</v>
          </cell>
          <cell r="D1" t="str">
            <v>conditionnement</v>
          </cell>
          <cell r="E1" t="str">
            <v>Taxe</v>
          </cell>
          <cell r="F1" t="str">
            <v>Conservation</v>
          </cell>
          <cell r="G1" t="str">
            <v>LBF</v>
          </cell>
          <cell r="H1" t="str">
            <v>Qté</v>
          </cell>
          <cell r="I1" t="str">
            <v>Poids</v>
          </cell>
        </row>
        <row r="2">
          <cell r="A2">
            <v>370</v>
          </cell>
          <cell r="B2" t="str">
            <v>CAFÉ GRAINS L'OR EXPRESSO 100% Arabica</v>
          </cell>
          <cell r="C2">
            <v>6</v>
          </cell>
          <cell r="D2" t="str">
            <v>sachets de 1kg</v>
          </cell>
          <cell r="E2">
            <v>0</v>
          </cell>
          <cell r="F2" t="str">
            <v>Air Ambiant</v>
          </cell>
          <cell r="G2">
            <v>120</v>
          </cell>
          <cell r="H2" t="str">
            <v>Litres</v>
          </cell>
          <cell r="I2" t="str">
            <v>6,00 kg</v>
          </cell>
        </row>
        <row r="3">
          <cell r="A3">
            <v>371</v>
          </cell>
          <cell r="B3" t="str">
            <v>CAFÉ GRAINS DEGUSTATION 75/25</v>
          </cell>
          <cell r="C3">
            <v>6</v>
          </cell>
          <cell r="D3" t="str">
            <v>sachets de 1kg</v>
          </cell>
          <cell r="E3">
            <v>0</v>
          </cell>
          <cell r="F3" t="str">
            <v>Air Ambiant</v>
          </cell>
          <cell r="G3">
            <v>120</v>
          </cell>
          <cell r="H3" t="str">
            <v>Litres</v>
          </cell>
          <cell r="I3" t="str">
            <v>6,00 kg</v>
          </cell>
        </row>
        <row r="4">
          <cell r="A4">
            <v>372</v>
          </cell>
          <cell r="B4" t="str">
            <v>CAFÉ GRAINS TROPIQUE 50/50</v>
          </cell>
          <cell r="C4">
            <v>6</v>
          </cell>
          <cell r="D4" t="str">
            <v>sachets de 1kg</v>
          </cell>
          <cell r="E4">
            <v>0</v>
          </cell>
          <cell r="F4" t="str">
            <v>Air Ambiant</v>
          </cell>
          <cell r="G4">
            <v>120</v>
          </cell>
          <cell r="H4" t="str">
            <v>Litres</v>
          </cell>
          <cell r="I4" t="str">
            <v>6,00 kg</v>
          </cell>
        </row>
        <row r="5">
          <cell r="A5">
            <v>375</v>
          </cell>
          <cell r="B5" t="str">
            <v>CAFÉ DEGUSTATION 75/25 Mouture Moyenne</v>
          </cell>
          <cell r="C5">
            <v>6</v>
          </cell>
          <cell r="D5" t="str">
            <v>sachets de 1kg</v>
          </cell>
          <cell r="E5">
            <v>0</v>
          </cell>
          <cell r="F5" t="str">
            <v>Air Ambiant</v>
          </cell>
          <cell r="G5">
            <v>120</v>
          </cell>
          <cell r="H5" t="str">
            <v>Litres</v>
          </cell>
          <cell r="I5" t="str">
            <v>6,00 kg</v>
          </cell>
        </row>
        <row r="6">
          <cell r="A6">
            <v>377</v>
          </cell>
          <cell r="B6" t="str">
            <v>CAFÉ TROPIQUE 50/50 Mouture filtre</v>
          </cell>
          <cell r="C6">
            <v>6</v>
          </cell>
          <cell r="D6" t="str">
            <v>sachets de 1kg</v>
          </cell>
          <cell r="E6">
            <v>0</v>
          </cell>
          <cell r="F6" t="str">
            <v>Air Ambiant</v>
          </cell>
          <cell r="G6">
            <v>120</v>
          </cell>
          <cell r="H6" t="str">
            <v>Litres</v>
          </cell>
          <cell r="I6" t="str">
            <v>6,00 kg</v>
          </cell>
        </row>
        <row r="7">
          <cell r="A7">
            <v>378</v>
          </cell>
          <cell r="B7" t="str">
            <v>CAFÉ TROPIQUE 50/50 Dose de 80gr</v>
          </cell>
          <cell r="C7">
            <v>50</v>
          </cell>
          <cell r="D7" t="str">
            <v>sachets de 80gr + 50 filtres + 1 dose de détartrant</v>
          </cell>
          <cell r="E7">
            <v>0</v>
          </cell>
          <cell r="F7" t="str">
            <v>Air Ambiant</v>
          </cell>
          <cell r="G7">
            <v>80</v>
          </cell>
          <cell r="H7" t="str">
            <v>Litres</v>
          </cell>
          <cell r="I7" t="str">
            <v>4,00 kg</v>
          </cell>
        </row>
        <row r="8">
          <cell r="A8">
            <v>879</v>
          </cell>
          <cell r="B8" t="str">
            <v>CAFÉ ESPRESSO Arabica ILLY</v>
          </cell>
          <cell r="C8">
            <v>100</v>
          </cell>
          <cell r="D8" t="str">
            <v>capsules</v>
          </cell>
          <cell r="E8">
            <v>0</v>
          </cell>
          <cell r="F8" t="str">
            <v>Air Ambiant</v>
          </cell>
          <cell r="G8">
            <v>100</v>
          </cell>
          <cell r="H8" t="str">
            <v>Capsules</v>
          </cell>
          <cell r="I8" t="str">
            <v>1,70 kg</v>
          </cell>
        </row>
        <row r="9">
          <cell r="A9">
            <v>889</v>
          </cell>
          <cell r="B9" t="str">
            <v>LAIT MITACA</v>
          </cell>
          <cell r="C9">
            <v>50</v>
          </cell>
          <cell r="D9" t="str">
            <v>capsules</v>
          </cell>
          <cell r="E9">
            <v>0</v>
          </cell>
          <cell r="F9" t="str">
            <v>Air Ambiant</v>
          </cell>
          <cell r="G9">
            <v>50</v>
          </cell>
          <cell r="H9" t="str">
            <v>Capsules</v>
          </cell>
          <cell r="I9" t="str">
            <v>1,00 kg</v>
          </cell>
        </row>
        <row r="10">
          <cell r="A10">
            <v>977</v>
          </cell>
          <cell r="B10" t="str">
            <v>CAFÉ SUPREMO ESPRESSO Arabica MITACA</v>
          </cell>
          <cell r="C10">
            <v>100</v>
          </cell>
          <cell r="D10" t="str">
            <v>capsules</v>
          </cell>
          <cell r="E10">
            <v>0</v>
          </cell>
          <cell r="F10" t="str">
            <v>Air Ambiant</v>
          </cell>
          <cell r="G10">
            <v>100</v>
          </cell>
          <cell r="H10" t="str">
            <v>Capsules</v>
          </cell>
          <cell r="I10" t="str">
            <v>1,70 kg</v>
          </cell>
        </row>
        <row r="11">
          <cell r="A11">
            <v>998</v>
          </cell>
          <cell r="B11" t="str">
            <v>LEGERO ESPRESSO Arabica Décaféiné</v>
          </cell>
          <cell r="C11">
            <v>50</v>
          </cell>
          <cell r="D11" t="str">
            <v>capsules</v>
          </cell>
          <cell r="E11">
            <v>0</v>
          </cell>
          <cell r="F11" t="str">
            <v>Air Ambiant</v>
          </cell>
          <cell r="G11">
            <v>50</v>
          </cell>
          <cell r="H11" t="str">
            <v>Capsules</v>
          </cell>
          <cell r="I11" t="str">
            <v>0,85 kg</v>
          </cell>
        </row>
        <row r="12">
          <cell r="A12">
            <v>3534</v>
          </cell>
          <cell r="B12" t="str">
            <v>CAFÉ INSTANTANE CLASSIC</v>
          </cell>
          <cell r="C12">
            <v>10</v>
          </cell>
          <cell r="D12" t="str">
            <v>sachets de 300gr</v>
          </cell>
          <cell r="E12">
            <v>0</v>
          </cell>
          <cell r="F12" t="str">
            <v>Air Ambiant</v>
          </cell>
          <cell r="G12">
            <v>200</v>
          </cell>
          <cell r="H12" t="str">
            <v>Litres</v>
          </cell>
          <cell r="I12" t="str">
            <v>3,50 kg</v>
          </cell>
        </row>
        <row r="13">
          <cell r="A13">
            <v>4020</v>
          </cell>
          <cell r="B13" t="str">
            <v>JUS DE POMME 100% teneur en fruits</v>
          </cell>
          <cell r="C13">
            <v>1</v>
          </cell>
          <cell r="D13" t="str">
            <v>Bib de 10 litres</v>
          </cell>
          <cell r="E13">
            <v>0</v>
          </cell>
          <cell r="F13" t="str">
            <v>Air Ambiant</v>
          </cell>
          <cell r="G13">
            <v>10</v>
          </cell>
          <cell r="H13" t="str">
            <v>Litres</v>
          </cell>
          <cell r="I13" t="str">
            <v>11,00 kg</v>
          </cell>
        </row>
        <row r="14">
          <cell r="A14">
            <v>4034</v>
          </cell>
          <cell r="B14" t="str">
            <v>NECTAR D'ORANGE</v>
          </cell>
          <cell r="C14">
            <v>1</v>
          </cell>
          <cell r="D14" t="str">
            <v>Bib de 10 litres</v>
          </cell>
          <cell r="E14">
            <v>0.74</v>
          </cell>
          <cell r="F14" t="str">
            <v>Air Ambiant</v>
          </cell>
          <cell r="G14">
            <v>10</v>
          </cell>
          <cell r="H14" t="str">
            <v>Litres</v>
          </cell>
          <cell r="I14" t="str">
            <v>10,80 kg</v>
          </cell>
        </row>
        <row r="15">
          <cell r="A15">
            <v>4057</v>
          </cell>
          <cell r="B15" t="str">
            <v>PUR JUS DE POMME Abc</v>
          </cell>
          <cell r="C15">
            <v>1</v>
          </cell>
          <cell r="D15" t="str">
            <v>Bib de 10 litres</v>
          </cell>
          <cell r="E15">
            <v>0</v>
          </cell>
          <cell r="F15" t="str">
            <v>Air Ambiant</v>
          </cell>
          <cell r="G15">
            <v>10</v>
          </cell>
          <cell r="H15" t="str">
            <v>Litres</v>
          </cell>
          <cell r="I15" t="str">
            <v>11,00 kg</v>
          </cell>
        </row>
        <row r="16">
          <cell r="A16">
            <v>4367</v>
          </cell>
          <cell r="B16" t="str">
            <v>DE ESPRESSO DARK ROAST Utz Certified</v>
          </cell>
          <cell r="C16">
            <v>6</v>
          </cell>
          <cell r="D16" t="str">
            <v>sachets de 1 kilo</v>
          </cell>
          <cell r="E16">
            <v>0</v>
          </cell>
          <cell r="F16" t="str">
            <v>Air Ambiant</v>
          </cell>
          <cell r="G16">
            <v>120</v>
          </cell>
          <cell r="H16" t="str">
            <v>Litres</v>
          </cell>
          <cell r="I16" t="str">
            <v>6,00 kg</v>
          </cell>
        </row>
        <row r="17">
          <cell r="A17">
            <v>4938</v>
          </cell>
          <cell r="B17" t="str">
            <v>ORGUE A THES DAMMANN</v>
          </cell>
          <cell r="C17">
            <v>1</v>
          </cell>
          <cell r="D17" t="str">
            <v>orgue</v>
          </cell>
          <cell r="E17">
            <v>0</v>
          </cell>
          <cell r="F17" t="str">
            <v>-</v>
          </cell>
          <cell r="G17" t="str">
            <v>-</v>
          </cell>
          <cell r="H17" t="str">
            <v>-</v>
          </cell>
          <cell r="I17" t="str">
            <v>-</v>
          </cell>
        </row>
        <row r="18">
          <cell r="A18">
            <v>4941</v>
          </cell>
          <cell r="B18" t="str">
            <v>THÉ NOIR CITRON</v>
          </cell>
          <cell r="C18">
            <v>4</v>
          </cell>
          <cell r="D18" t="str">
            <v>Boites de 24 sachets</v>
          </cell>
          <cell r="E18">
            <v>0</v>
          </cell>
          <cell r="F18" t="str">
            <v>Air Ambiant</v>
          </cell>
          <cell r="G18">
            <v>96</v>
          </cell>
          <cell r="H18" t="str">
            <v>Sachets</v>
          </cell>
          <cell r="I18" t="str">
            <v>0,58 kg</v>
          </cell>
        </row>
        <row r="19">
          <cell r="A19">
            <v>4970</v>
          </cell>
          <cell r="B19" t="str">
            <v>THÉ  NOIR BREAKFAST</v>
          </cell>
          <cell r="C19">
            <v>4</v>
          </cell>
          <cell r="D19" t="str">
            <v>Boites de 24 sachets</v>
          </cell>
          <cell r="E19">
            <v>0</v>
          </cell>
          <cell r="F19" t="str">
            <v>Air Ambiant</v>
          </cell>
          <cell r="G19">
            <v>96</v>
          </cell>
          <cell r="H19" t="str">
            <v>Sachets</v>
          </cell>
          <cell r="I19" t="str">
            <v>0,58 kg</v>
          </cell>
        </row>
        <row r="20">
          <cell r="A20">
            <v>4971</v>
          </cell>
          <cell r="B20" t="str">
            <v>THÉ  NOIR DARJEELING</v>
          </cell>
          <cell r="C20">
            <v>4</v>
          </cell>
          <cell r="D20" t="str">
            <v>Boites de 24 sachets</v>
          </cell>
          <cell r="E20">
            <v>0</v>
          </cell>
          <cell r="F20" t="str">
            <v>Air Ambiant</v>
          </cell>
          <cell r="G20">
            <v>96</v>
          </cell>
          <cell r="H20" t="str">
            <v>Sachets</v>
          </cell>
          <cell r="I20" t="str">
            <v>0,58 kg</v>
          </cell>
        </row>
        <row r="21">
          <cell r="A21">
            <v>4972</v>
          </cell>
          <cell r="B21" t="str">
            <v>THÉ  NOIR EARL GREY</v>
          </cell>
          <cell r="C21">
            <v>4</v>
          </cell>
          <cell r="D21" t="str">
            <v>Boites de 24 sachets</v>
          </cell>
          <cell r="E21">
            <v>0</v>
          </cell>
          <cell r="F21" t="str">
            <v>Air Ambiant</v>
          </cell>
          <cell r="G21">
            <v>96</v>
          </cell>
          <cell r="H21" t="str">
            <v>Sachets</v>
          </cell>
          <cell r="I21" t="str">
            <v>0,58 kg</v>
          </cell>
        </row>
        <row r="22">
          <cell r="A22">
            <v>4973</v>
          </cell>
          <cell r="B22" t="str">
            <v>THÉ  NOIR CEYLAN</v>
          </cell>
          <cell r="C22">
            <v>4</v>
          </cell>
          <cell r="D22" t="str">
            <v>Boites de 24 sachets</v>
          </cell>
          <cell r="E22">
            <v>0</v>
          </cell>
          <cell r="F22" t="str">
            <v>Air Ambiant</v>
          </cell>
          <cell r="G22">
            <v>96</v>
          </cell>
          <cell r="H22" t="str">
            <v>Sachets</v>
          </cell>
          <cell r="I22" t="str">
            <v>0,58 kg</v>
          </cell>
        </row>
        <row r="23">
          <cell r="A23">
            <v>4975</v>
          </cell>
          <cell r="B23" t="str">
            <v>THÉ  VERT GUNPOWDER</v>
          </cell>
          <cell r="C23">
            <v>4</v>
          </cell>
          <cell r="D23" t="str">
            <v>Boites de 24 sachets</v>
          </cell>
          <cell r="E23">
            <v>0</v>
          </cell>
          <cell r="F23" t="str">
            <v>Air Ambiant</v>
          </cell>
          <cell r="G23">
            <v>96</v>
          </cell>
          <cell r="H23" t="str">
            <v>Sachets</v>
          </cell>
          <cell r="I23" t="str">
            <v>0,58 kg</v>
          </cell>
        </row>
        <row r="24">
          <cell r="A24">
            <v>4979</v>
          </cell>
          <cell r="B24" t="str">
            <v>THÉ  VERT GUNPOWDER</v>
          </cell>
          <cell r="C24">
            <v>4</v>
          </cell>
          <cell r="D24" t="str">
            <v>Boites de 24 sachets</v>
          </cell>
          <cell r="E24">
            <v>0</v>
          </cell>
          <cell r="F24" t="str">
            <v>Air Ambiant</v>
          </cell>
          <cell r="G24">
            <v>96</v>
          </cell>
          <cell r="H24" t="str">
            <v>Sachets</v>
          </cell>
          <cell r="I24" t="str">
            <v>0,58 kg</v>
          </cell>
        </row>
        <row r="25">
          <cell r="A25">
            <v>4996</v>
          </cell>
          <cell r="B25" t="str">
            <v>THÉ  NOIR 4 FRUITS ROUGES</v>
          </cell>
          <cell r="C25">
            <v>4</v>
          </cell>
          <cell r="D25" t="str">
            <v>Boites de 24 sachets</v>
          </cell>
          <cell r="E25">
            <v>0</v>
          </cell>
          <cell r="F25" t="str">
            <v>Air Ambiant</v>
          </cell>
          <cell r="G25">
            <v>96</v>
          </cell>
          <cell r="H25" t="str">
            <v>Sachets</v>
          </cell>
          <cell r="I25" t="str">
            <v>0,58 kg</v>
          </cell>
        </row>
        <row r="26">
          <cell r="A26">
            <v>5680</v>
          </cell>
          <cell r="B26" t="str">
            <v>INFUSION VERVEINE</v>
          </cell>
          <cell r="C26">
            <v>4</v>
          </cell>
          <cell r="D26" t="str">
            <v>Boites de 24 sachets</v>
          </cell>
          <cell r="E26">
            <v>0</v>
          </cell>
          <cell r="F26" t="str">
            <v>Air Ambiant</v>
          </cell>
          <cell r="G26">
            <v>96</v>
          </cell>
          <cell r="H26" t="str">
            <v>Sachets</v>
          </cell>
          <cell r="I26" t="str">
            <v>0,35 kg</v>
          </cell>
        </row>
        <row r="27">
          <cell r="A27">
            <v>5682</v>
          </cell>
          <cell r="B27" t="str">
            <v>INFUSION TILLEUL</v>
          </cell>
          <cell r="C27">
            <v>4</v>
          </cell>
          <cell r="D27" t="str">
            <v>Boites de 24 sachets</v>
          </cell>
          <cell r="E27">
            <v>0</v>
          </cell>
          <cell r="F27" t="str">
            <v>Air Ambiant</v>
          </cell>
          <cell r="G27">
            <v>96</v>
          </cell>
          <cell r="H27" t="str">
            <v>Sachets</v>
          </cell>
          <cell r="I27" t="str">
            <v>0,43 kg</v>
          </cell>
        </row>
        <row r="28">
          <cell r="A28">
            <v>5931</v>
          </cell>
          <cell r="B28" t="str">
            <v>STICKS CACAO POUDRE FANTASY</v>
          </cell>
          <cell r="C28">
            <v>100</v>
          </cell>
          <cell r="D28" t="str">
            <v>sticks de 22 gr</v>
          </cell>
          <cell r="E28">
            <v>0</v>
          </cell>
          <cell r="F28" t="str">
            <v>Air Ambiant</v>
          </cell>
          <cell r="G28">
            <v>100</v>
          </cell>
          <cell r="H28" t="str">
            <v>Sticks</v>
          </cell>
          <cell r="I28" t="str">
            <v>2,4 kg</v>
          </cell>
        </row>
        <row r="29">
          <cell r="A29">
            <v>5932</v>
          </cell>
          <cell r="B29" t="str">
            <v>STICKS CAPUCCINO</v>
          </cell>
          <cell r="C29">
            <v>80</v>
          </cell>
          <cell r="D29" t="str">
            <v>sticks de 12,5gr</v>
          </cell>
          <cell r="E29">
            <v>0</v>
          </cell>
          <cell r="F29" t="str">
            <v>Air Ambiant</v>
          </cell>
          <cell r="G29">
            <v>80</v>
          </cell>
          <cell r="H29" t="str">
            <v>Sticks</v>
          </cell>
          <cell r="I29" t="str">
            <v>1,20 kg</v>
          </cell>
        </row>
        <row r="30">
          <cell r="A30">
            <v>7415</v>
          </cell>
          <cell r="B30" t="str">
            <v>JUS D'ORANGE 100% teneur en fruits</v>
          </cell>
          <cell r="C30">
            <v>3</v>
          </cell>
          <cell r="D30" t="str">
            <v>Bib de 5 litres</v>
          </cell>
          <cell r="E30">
            <v>0</v>
          </cell>
          <cell r="F30" t="str">
            <v>Air Ambiant</v>
          </cell>
          <cell r="G30">
            <v>15</v>
          </cell>
          <cell r="H30" t="str">
            <v>Litres</v>
          </cell>
          <cell r="I30" t="str">
            <v>16,95 kg</v>
          </cell>
        </row>
        <row r="31">
          <cell r="A31">
            <v>7416</v>
          </cell>
          <cell r="B31" t="str">
            <v>JUS MULTIFRUITS</v>
          </cell>
          <cell r="C31">
            <v>3</v>
          </cell>
          <cell r="D31" t="str">
            <v>Bib de 5 litres</v>
          </cell>
          <cell r="E31">
            <v>0</v>
          </cell>
          <cell r="F31" t="str">
            <v>Air Ambiant</v>
          </cell>
          <cell r="G31">
            <v>15</v>
          </cell>
          <cell r="H31" t="str">
            <v>Litres</v>
          </cell>
          <cell r="I31" t="str">
            <v>16,90 kg</v>
          </cell>
        </row>
        <row r="32">
          <cell r="A32">
            <v>8046</v>
          </cell>
          <cell r="B32" t="str">
            <v>COFFRET PRESENTATION 48 SACHETS</v>
          </cell>
          <cell r="C32">
            <v>1</v>
          </cell>
          <cell r="D32" t="str">
            <v>-</v>
          </cell>
          <cell r="E32">
            <v>0</v>
          </cell>
          <cell r="F32" t="str">
            <v>Air Ambiant</v>
          </cell>
          <cell r="G32" t="str">
            <v>-</v>
          </cell>
          <cell r="H32" t="str">
            <v>-</v>
          </cell>
          <cell r="I32">
            <v>0</v>
          </cell>
        </row>
        <row r="33">
          <cell r="A33">
            <v>8056</v>
          </cell>
          <cell r="B33" t="str">
            <v>INFUSION CAMOMILLE</v>
          </cell>
          <cell r="C33">
            <v>4</v>
          </cell>
          <cell r="D33" t="str">
            <v>Boites de 24 sachets</v>
          </cell>
          <cell r="E33">
            <v>0</v>
          </cell>
          <cell r="F33" t="str">
            <v>Air Ambiant</v>
          </cell>
          <cell r="G33">
            <v>96</v>
          </cell>
          <cell r="H33" t="str">
            <v>Sachets</v>
          </cell>
          <cell r="I33" t="str">
            <v>0,35 kg</v>
          </cell>
        </row>
        <row r="34">
          <cell r="A34">
            <v>8203</v>
          </cell>
          <cell r="B34" t="str">
            <v>THÉ NOIR ROOIBOS CITRUS</v>
          </cell>
          <cell r="C34">
            <v>4</v>
          </cell>
          <cell r="D34" t="str">
            <v>Boites de 24 sachets</v>
          </cell>
          <cell r="E34">
            <v>0</v>
          </cell>
          <cell r="F34" t="str">
            <v>Air Ambiant</v>
          </cell>
          <cell r="G34">
            <v>96</v>
          </cell>
          <cell r="H34" t="str">
            <v>Sachets</v>
          </cell>
          <cell r="I34" t="str">
            <v>0,58 kg</v>
          </cell>
        </row>
        <row r="35">
          <cell r="A35">
            <v>8204</v>
          </cell>
          <cell r="B35" t="str">
            <v>INFUSION ROOIBAS VANILLE</v>
          </cell>
          <cell r="C35">
            <v>4</v>
          </cell>
          <cell r="D35" t="str">
            <v>Boites de 24 sachets</v>
          </cell>
          <cell r="E35">
            <v>0</v>
          </cell>
          <cell r="F35" t="str">
            <v>Air Ambiant</v>
          </cell>
          <cell r="G35">
            <v>96</v>
          </cell>
          <cell r="H35" t="str">
            <v>Sachets</v>
          </cell>
          <cell r="I35" t="str">
            <v>0,58 kg</v>
          </cell>
        </row>
        <row r="36">
          <cell r="A36">
            <v>8277</v>
          </cell>
          <cell r="B36" t="str">
            <v>THÉ  VERT A LA MENTHE TOUAREG</v>
          </cell>
          <cell r="C36">
            <v>4</v>
          </cell>
          <cell r="D36" t="str">
            <v>Boites de 24 sachets</v>
          </cell>
          <cell r="E36">
            <v>0</v>
          </cell>
          <cell r="F36" t="str">
            <v>Air Ambiant</v>
          </cell>
          <cell r="G36">
            <v>96</v>
          </cell>
          <cell r="H36" t="str">
            <v>Sachets</v>
          </cell>
          <cell r="I36" t="str">
            <v>0,58 kg</v>
          </cell>
        </row>
        <row r="37">
          <cell r="A37">
            <v>14114</v>
          </cell>
          <cell r="B37" t="str">
            <v>CAFÉ FINO 40% ARABICA</v>
          </cell>
          <cell r="C37">
            <v>10</v>
          </cell>
          <cell r="D37" t="str">
            <v>sachets de 250gr</v>
          </cell>
          <cell r="E37">
            <v>0</v>
          </cell>
          <cell r="F37" t="str">
            <v>Air Ambiant</v>
          </cell>
          <cell r="G37">
            <v>160</v>
          </cell>
          <cell r="H37" t="str">
            <v>Litres</v>
          </cell>
          <cell r="I37" t="str">
            <v>2,50 kg</v>
          </cell>
        </row>
        <row r="38">
          <cell r="A38">
            <v>14125</v>
          </cell>
          <cell r="B38" t="str">
            <v>CAFÉ ROYAL FIESTA 100% Arabica</v>
          </cell>
          <cell r="C38">
            <v>10</v>
          </cell>
          <cell r="D38" t="str">
            <v>sachets de 250gr</v>
          </cell>
          <cell r="E38">
            <v>0</v>
          </cell>
          <cell r="F38" t="str">
            <v>Air Ambiant</v>
          </cell>
          <cell r="G38">
            <v>160</v>
          </cell>
          <cell r="H38" t="str">
            <v>Litres</v>
          </cell>
          <cell r="I38" t="str">
            <v>2,50 kg</v>
          </cell>
        </row>
        <row r="39">
          <cell r="A39">
            <v>14134</v>
          </cell>
          <cell r="B39" t="str">
            <v>CAFÉ ORGANIC FAITRADE Soluble Caprimo</v>
          </cell>
          <cell r="C39">
            <v>10</v>
          </cell>
          <cell r="D39" t="str">
            <v>sachets de 250gr</v>
          </cell>
          <cell r="E39">
            <v>0</v>
          </cell>
          <cell r="F39" t="str">
            <v>Air Ambiant</v>
          </cell>
          <cell r="G39">
            <v>160</v>
          </cell>
          <cell r="H39" t="str">
            <v>Litres</v>
          </cell>
          <cell r="I39" t="str">
            <v>2,50 kg</v>
          </cell>
        </row>
        <row r="40">
          <cell r="A40">
            <v>17135</v>
          </cell>
          <cell r="B40" t="str">
            <v>THÉ MENTHE</v>
          </cell>
          <cell r="C40">
            <v>5</v>
          </cell>
          <cell r="D40" t="str">
            <v>sachets de 1kg</v>
          </cell>
          <cell r="E40">
            <v>0</v>
          </cell>
          <cell r="F40" t="str">
            <v>Air Ambiant</v>
          </cell>
          <cell r="H40" t="str">
            <v>Litres</v>
          </cell>
          <cell r="I40" t="str">
            <v>5,00 kg</v>
          </cell>
        </row>
        <row r="41">
          <cell r="A41">
            <v>25419</v>
          </cell>
          <cell r="B41" t="str">
            <v>STICKS CAFÉ CONTINENTAL GOLD</v>
          </cell>
          <cell r="C41">
            <v>200</v>
          </cell>
          <cell r="D41" t="str">
            <v>sticks de 1,5gr</v>
          </cell>
          <cell r="E41">
            <v>0</v>
          </cell>
          <cell r="F41" t="str">
            <v>Air Ambiant</v>
          </cell>
          <cell r="G41">
            <v>200</v>
          </cell>
          <cell r="H41" t="str">
            <v>Sticks</v>
          </cell>
          <cell r="I41" t="str">
            <v>0,30 kg</v>
          </cell>
        </row>
        <row r="42">
          <cell r="A42">
            <v>28122</v>
          </cell>
          <cell r="B42" t="str">
            <v>CAFÉ CONCENTRE MEDITERRANNEO</v>
          </cell>
          <cell r="C42">
            <v>2</v>
          </cell>
          <cell r="D42" t="str">
            <v>Bib de 2 litres</v>
          </cell>
          <cell r="E42">
            <v>0</v>
          </cell>
          <cell r="F42" t="str">
            <v>-18°C</v>
          </cell>
          <cell r="G42">
            <v>92</v>
          </cell>
          <cell r="H42" t="str">
            <v>Litres</v>
          </cell>
          <cell r="I42" t="str">
            <v>4,95 kg</v>
          </cell>
        </row>
        <row r="43">
          <cell r="A43">
            <v>28131</v>
          </cell>
          <cell r="B43" t="str">
            <v>CAFÉ CONCENTRE CHICOREE &amp; EQUILIBRE</v>
          </cell>
          <cell r="C43">
            <v>2</v>
          </cell>
          <cell r="D43" t="str">
            <v>Bib de 2 litres</v>
          </cell>
          <cell r="E43">
            <v>0</v>
          </cell>
          <cell r="F43" t="str">
            <v>-18°C</v>
          </cell>
          <cell r="G43">
            <v>80</v>
          </cell>
          <cell r="H43" t="str">
            <v>Litres</v>
          </cell>
          <cell r="I43" t="str">
            <v>4,95 kg</v>
          </cell>
        </row>
        <row r="44">
          <cell r="A44">
            <v>28180</v>
          </cell>
          <cell r="B44" t="str">
            <v>CAFÉ CONCENTRE CLASSIQUE</v>
          </cell>
          <cell r="C44">
            <v>2</v>
          </cell>
          <cell r="D44" t="str">
            <v>Bib de 2 litres</v>
          </cell>
          <cell r="E44">
            <v>0</v>
          </cell>
          <cell r="F44" t="str">
            <v>-18°C</v>
          </cell>
          <cell r="G44">
            <v>80</v>
          </cell>
          <cell r="H44" t="str">
            <v>Litres</v>
          </cell>
          <cell r="I44" t="str">
            <v>4,95 kg</v>
          </cell>
        </row>
        <row r="45">
          <cell r="A45">
            <v>33433</v>
          </cell>
          <cell r="B45" t="str">
            <v>CAFÉ CONCENTRE DARK EXCELLENCE Utz</v>
          </cell>
          <cell r="C45">
            <v>2</v>
          </cell>
          <cell r="D45" t="str">
            <v>Bib de 2 litres</v>
          </cell>
          <cell r="E45">
            <v>0</v>
          </cell>
          <cell r="F45" t="str">
            <v>-18°C</v>
          </cell>
          <cell r="G45">
            <v>92</v>
          </cell>
          <cell r="H45" t="str">
            <v>Litres</v>
          </cell>
          <cell r="I45" t="str">
            <v>4,95 kg</v>
          </cell>
        </row>
        <row r="46">
          <cell r="A46">
            <v>45355</v>
          </cell>
          <cell r="B46" t="str">
            <v>BUCHETTE SUCRE</v>
          </cell>
          <cell r="C46">
            <v>500</v>
          </cell>
          <cell r="D46" t="str">
            <v>sticks de 4 gr</v>
          </cell>
          <cell r="E46">
            <v>0</v>
          </cell>
          <cell r="F46" t="str">
            <v>Air Ambiant</v>
          </cell>
          <cell r="G46" t="str">
            <v>-</v>
          </cell>
          <cell r="H46" t="str">
            <v>-</v>
          </cell>
          <cell r="I46" t="str">
            <v>2,00 kg</v>
          </cell>
        </row>
        <row r="47">
          <cell r="A47">
            <v>50022</v>
          </cell>
          <cell r="B47" t="str">
            <v>JUS D'ORANGE Concentré avec pulpe</v>
          </cell>
          <cell r="C47">
            <v>12</v>
          </cell>
          <cell r="D47" t="str">
            <v>briques de 1 litre</v>
          </cell>
          <cell r="E47">
            <v>0</v>
          </cell>
          <cell r="F47" t="str">
            <v>Air Ambiant</v>
          </cell>
          <cell r="G47">
            <v>72</v>
          </cell>
          <cell r="H47" t="str">
            <v>Litres</v>
          </cell>
          <cell r="I47" t="str">
            <v>15,00 kg</v>
          </cell>
        </row>
        <row r="48">
          <cell r="A48">
            <v>50028</v>
          </cell>
          <cell r="B48" t="str">
            <v>NECTAR PAMPLEMOUSSE ROSE</v>
          </cell>
          <cell r="C48">
            <v>12</v>
          </cell>
          <cell r="D48" t="str">
            <v>briques de 1 litre</v>
          </cell>
          <cell r="E48">
            <v>0</v>
          </cell>
          <cell r="F48" t="str">
            <v>Air Ambiant</v>
          </cell>
          <cell r="G48">
            <v>72</v>
          </cell>
          <cell r="H48" t="str">
            <v>Litres</v>
          </cell>
          <cell r="I48" t="str">
            <v>15,00 kg</v>
          </cell>
        </row>
        <row r="49">
          <cell r="A49">
            <v>50301</v>
          </cell>
          <cell r="B49" t="str">
            <v>BOISSON POMME</v>
          </cell>
          <cell r="C49">
            <v>1</v>
          </cell>
          <cell r="D49" t="str">
            <v>Bib de 6,67 litres</v>
          </cell>
          <cell r="E49">
            <v>0</v>
          </cell>
          <cell r="F49" t="str">
            <v>Air Ambiant</v>
          </cell>
          <cell r="G49">
            <v>40</v>
          </cell>
          <cell r="H49" t="str">
            <v>Litres</v>
          </cell>
          <cell r="I49" t="str">
            <v>8,48 kg</v>
          </cell>
        </row>
        <row r="50">
          <cell r="A50">
            <v>50303</v>
          </cell>
          <cell r="B50" t="str">
            <v>JUS DE PAMPLEMOUSSE</v>
          </cell>
          <cell r="C50">
            <v>1</v>
          </cell>
          <cell r="D50" t="str">
            <v>Bib de 6,67 litres</v>
          </cell>
          <cell r="E50">
            <v>0</v>
          </cell>
          <cell r="F50" t="str">
            <v>Air Ambiant</v>
          </cell>
          <cell r="G50">
            <v>40</v>
          </cell>
          <cell r="H50" t="str">
            <v>Litres</v>
          </cell>
          <cell r="I50" t="str">
            <v>8,93 kg</v>
          </cell>
        </row>
        <row r="51">
          <cell r="A51">
            <v>50308</v>
          </cell>
          <cell r="B51" t="str">
            <v>COCKTAIL MULTIFRUITS</v>
          </cell>
          <cell r="C51">
            <v>1</v>
          </cell>
          <cell r="D51" t="str">
            <v>Bib de 6,67 litres</v>
          </cell>
          <cell r="E51">
            <v>0</v>
          </cell>
          <cell r="F51" t="str">
            <v>Air Ambiant</v>
          </cell>
          <cell r="G51">
            <v>40</v>
          </cell>
          <cell r="H51" t="str">
            <v>Litres</v>
          </cell>
          <cell r="I51" t="str">
            <v>8,95 kg</v>
          </cell>
        </row>
        <row r="52">
          <cell r="A52">
            <v>50313</v>
          </cell>
          <cell r="B52" t="str">
            <v>NECTAR DE PAMPLEMOUSSE ROSE Concentré</v>
          </cell>
          <cell r="C52">
            <v>1</v>
          </cell>
          <cell r="D52" t="str">
            <v>Bib de 5 litres</v>
          </cell>
          <cell r="E52">
            <v>0</v>
          </cell>
          <cell r="F52" t="str">
            <v>Air Ambiant</v>
          </cell>
          <cell r="G52">
            <v>30</v>
          </cell>
          <cell r="H52" t="str">
            <v>Litres</v>
          </cell>
          <cell r="I52" t="str">
            <v>6,47 kg</v>
          </cell>
        </row>
        <row r="53">
          <cell r="A53">
            <v>50316</v>
          </cell>
          <cell r="B53" t="str">
            <v>JUS D'ORANGE Concentré avec pulpe</v>
          </cell>
          <cell r="C53">
            <v>1</v>
          </cell>
          <cell r="D53" t="str">
            <v>Bib de 5 litres</v>
          </cell>
          <cell r="E53">
            <v>0</v>
          </cell>
          <cell r="F53" t="str">
            <v>Air Ambiant</v>
          </cell>
          <cell r="G53">
            <v>30</v>
          </cell>
          <cell r="H53" t="str">
            <v>Litres</v>
          </cell>
          <cell r="I53" t="str">
            <v>6,56 kg</v>
          </cell>
        </row>
        <row r="54">
          <cell r="A54">
            <v>50317</v>
          </cell>
          <cell r="B54" t="str">
            <v>COCKTAIL MULTIFRUITS</v>
          </cell>
          <cell r="C54">
            <v>1</v>
          </cell>
          <cell r="D54" t="str">
            <v>Bib de 5 litres</v>
          </cell>
          <cell r="E54">
            <v>0</v>
          </cell>
          <cell r="F54" t="str">
            <v>Air Ambiant</v>
          </cell>
          <cell r="G54">
            <v>30</v>
          </cell>
          <cell r="H54" t="str">
            <v>Litres</v>
          </cell>
          <cell r="I54" t="str">
            <v>6,38 kg</v>
          </cell>
        </row>
        <row r="55">
          <cell r="A55">
            <v>50318</v>
          </cell>
          <cell r="B55" t="str">
            <v>JUS D'ORANGE avec pulpe</v>
          </cell>
          <cell r="C55">
            <v>1</v>
          </cell>
          <cell r="D55" t="str">
            <v>Bib de 5 litres</v>
          </cell>
          <cell r="E55">
            <v>0</v>
          </cell>
          <cell r="F55" t="str">
            <v>Air Ambiant</v>
          </cell>
          <cell r="G55">
            <v>30</v>
          </cell>
          <cell r="H55" t="str">
            <v>Litres</v>
          </cell>
          <cell r="I55" t="str">
            <v>6,51 kg</v>
          </cell>
        </row>
        <row r="56">
          <cell r="A56">
            <v>50320</v>
          </cell>
          <cell r="B56" t="str">
            <v>COCKTAIL MULTIFRUITS</v>
          </cell>
          <cell r="C56">
            <v>1</v>
          </cell>
          <cell r="D56" t="str">
            <v>Bib de 5 litres</v>
          </cell>
          <cell r="E56">
            <v>0</v>
          </cell>
          <cell r="F56" t="str">
            <v>Air Ambiant</v>
          </cell>
          <cell r="G56">
            <v>30</v>
          </cell>
          <cell r="H56" t="str">
            <v>Litres</v>
          </cell>
          <cell r="I56" t="str">
            <v>6,38 kg</v>
          </cell>
        </row>
        <row r="57">
          <cell r="A57">
            <v>50321</v>
          </cell>
          <cell r="B57" t="str">
            <v>BOISSON POMME</v>
          </cell>
          <cell r="C57">
            <v>1</v>
          </cell>
          <cell r="D57" t="str">
            <v>Bib de 5 litres</v>
          </cell>
          <cell r="E57">
            <v>0</v>
          </cell>
          <cell r="F57" t="str">
            <v>Air Ambiant</v>
          </cell>
          <cell r="G57">
            <v>30</v>
          </cell>
          <cell r="H57" t="str">
            <v>Litres</v>
          </cell>
          <cell r="I57" t="str">
            <v>6,65 kg</v>
          </cell>
        </row>
        <row r="58">
          <cell r="A58">
            <v>50422</v>
          </cell>
          <cell r="B58" t="str">
            <v xml:space="preserve">STICKS CACAO TEMPTATION VAN HOUTEN </v>
          </cell>
          <cell r="C58">
            <v>100</v>
          </cell>
          <cell r="D58" t="str">
            <v>sticks de 18gr</v>
          </cell>
          <cell r="E58">
            <v>0</v>
          </cell>
          <cell r="F58" t="str">
            <v>Air Ambiant</v>
          </cell>
          <cell r="G58">
            <v>100</v>
          </cell>
          <cell r="H58" t="str">
            <v>Sticks</v>
          </cell>
          <cell r="I58" t="str">
            <v>2,40 kg</v>
          </cell>
        </row>
        <row r="59">
          <cell r="A59">
            <v>50560</v>
          </cell>
          <cell r="B59" t="str">
            <v xml:space="preserve">JUS D'ORANGE Concentré   </v>
          </cell>
          <cell r="C59">
            <v>15</v>
          </cell>
          <cell r="D59" t="str">
            <v>poches de 0,8 litres</v>
          </cell>
          <cell r="E59">
            <v>0</v>
          </cell>
          <cell r="F59" t="str">
            <v>-18°C</v>
          </cell>
          <cell r="G59">
            <v>60</v>
          </cell>
          <cell r="H59" t="str">
            <v>Litres</v>
          </cell>
          <cell r="I59" t="str">
            <v>15,90 kg</v>
          </cell>
        </row>
        <row r="60">
          <cell r="A60">
            <v>50561</v>
          </cell>
          <cell r="B60" t="str">
            <v>JUS DE PAMPLEMOUSSE ROSE Concentré</v>
          </cell>
          <cell r="C60">
            <v>15</v>
          </cell>
          <cell r="D60" t="str">
            <v>poches de 0,8 litres</v>
          </cell>
          <cell r="E60">
            <v>0</v>
          </cell>
          <cell r="F60" t="str">
            <v>-18°C</v>
          </cell>
          <cell r="G60">
            <v>60</v>
          </cell>
          <cell r="H60" t="str">
            <v>Litres</v>
          </cell>
          <cell r="I60" t="str">
            <v>13,50 kg</v>
          </cell>
        </row>
        <row r="61">
          <cell r="A61">
            <v>50562</v>
          </cell>
          <cell r="B61" t="str">
            <v>NECTAR MULTIFRUITS Concentré</v>
          </cell>
          <cell r="C61">
            <v>15</v>
          </cell>
          <cell r="D61" t="str">
            <v>poches de 0,8 litres</v>
          </cell>
          <cell r="E61">
            <v>0</v>
          </cell>
          <cell r="F61" t="str">
            <v>-18°C</v>
          </cell>
          <cell r="G61">
            <v>60</v>
          </cell>
          <cell r="H61" t="str">
            <v>Litres</v>
          </cell>
          <cell r="I61" t="str">
            <v>12,22 kg</v>
          </cell>
        </row>
        <row r="62">
          <cell r="A62">
            <v>50563</v>
          </cell>
          <cell r="B62" t="str">
            <v>JUS DE POMME Concentré</v>
          </cell>
          <cell r="C62">
            <v>15</v>
          </cell>
          <cell r="D62" t="str">
            <v>poches de 0,8 litres</v>
          </cell>
          <cell r="E62">
            <v>0</v>
          </cell>
          <cell r="F62" t="str">
            <v>-18°C</v>
          </cell>
          <cell r="G62">
            <v>60</v>
          </cell>
          <cell r="H62" t="str">
            <v>Litres</v>
          </cell>
          <cell r="I62" t="str">
            <v>13,92 kg</v>
          </cell>
        </row>
        <row r="63">
          <cell r="A63">
            <v>50570</v>
          </cell>
          <cell r="B63" t="str">
            <v>JUS D'ORANGE PREMIUM Concentré</v>
          </cell>
          <cell r="C63">
            <v>4</v>
          </cell>
          <cell r="D63" t="str">
            <v>packs de 3 litres</v>
          </cell>
          <cell r="E63">
            <v>0</v>
          </cell>
          <cell r="F63" t="str">
            <v>-18°C</v>
          </cell>
          <cell r="G63">
            <v>60</v>
          </cell>
          <cell r="H63" t="str">
            <v>Litres</v>
          </cell>
          <cell r="I63" t="str">
            <v>16,00 kg</v>
          </cell>
        </row>
        <row r="64">
          <cell r="A64">
            <v>50572</v>
          </cell>
          <cell r="B64" t="str">
            <v>JUS DE POMME Concentré</v>
          </cell>
          <cell r="C64">
            <v>4</v>
          </cell>
          <cell r="D64" t="str">
            <v>packs de 3 litres</v>
          </cell>
          <cell r="E64">
            <v>0</v>
          </cell>
          <cell r="F64" t="str">
            <v>-18°C</v>
          </cell>
          <cell r="G64">
            <v>72</v>
          </cell>
          <cell r="H64" t="str">
            <v>Litres</v>
          </cell>
          <cell r="I64" t="str">
            <v>16,00 kg</v>
          </cell>
        </row>
        <row r="65">
          <cell r="A65">
            <v>50573</v>
          </cell>
          <cell r="B65" t="str">
            <v>JUS D'ANANAS Concentré</v>
          </cell>
          <cell r="C65">
            <v>4</v>
          </cell>
          <cell r="D65" t="str">
            <v>packs de 3 litres</v>
          </cell>
          <cell r="E65">
            <v>0</v>
          </cell>
          <cell r="F65" t="str">
            <v>-18°C</v>
          </cell>
          <cell r="G65">
            <v>48</v>
          </cell>
          <cell r="H65" t="str">
            <v>Litres</v>
          </cell>
          <cell r="I65" t="str">
            <v>16,00 kg</v>
          </cell>
        </row>
        <row r="66">
          <cell r="A66">
            <v>50577</v>
          </cell>
          <cell r="B66" t="str">
            <v>JUS D'ORANGE SELECT Concentré</v>
          </cell>
          <cell r="C66">
            <v>4</v>
          </cell>
          <cell r="D66" t="str">
            <v>packs de 3 litres</v>
          </cell>
          <cell r="E66">
            <v>0</v>
          </cell>
          <cell r="F66" t="str">
            <v>-18°C</v>
          </cell>
          <cell r="G66">
            <v>60</v>
          </cell>
          <cell r="H66" t="str">
            <v>Litres</v>
          </cell>
          <cell r="I66" t="str">
            <v>16,00 kg</v>
          </cell>
        </row>
        <row r="67">
          <cell r="A67">
            <v>50578</v>
          </cell>
          <cell r="B67" t="str">
            <v>NECTAR MULTIFRUITS Concentré</v>
          </cell>
          <cell r="C67">
            <v>4</v>
          </cell>
          <cell r="D67" t="str">
            <v>packs de 3 litres</v>
          </cell>
          <cell r="E67">
            <v>0</v>
          </cell>
          <cell r="F67" t="str">
            <v>-18°C</v>
          </cell>
          <cell r="G67">
            <v>84</v>
          </cell>
          <cell r="H67" t="str">
            <v>Litres</v>
          </cell>
          <cell r="I67" t="str">
            <v>16,00 kg</v>
          </cell>
        </row>
        <row r="68">
          <cell r="A68">
            <v>50579</v>
          </cell>
          <cell r="B68" t="str">
            <v>JUS DE PAMPLEMOUSSE ROSE Concentré</v>
          </cell>
          <cell r="C68">
            <v>4</v>
          </cell>
          <cell r="D68" t="str">
            <v>packs de 3 litres</v>
          </cell>
          <cell r="E68">
            <v>0</v>
          </cell>
          <cell r="F68" t="str">
            <v>-18°C</v>
          </cell>
          <cell r="G68">
            <v>72</v>
          </cell>
          <cell r="H68" t="str">
            <v>Litres</v>
          </cell>
          <cell r="I68" t="str">
            <v>16,00 kg</v>
          </cell>
        </row>
        <row r="69">
          <cell r="A69">
            <v>50700</v>
          </cell>
          <cell r="B69" t="str">
            <v>PUR JUS D'ORANGE Brésil Délicia</v>
          </cell>
          <cell r="C69">
            <v>3</v>
          </cell>
          <cell r="D69" t="str">
            <v>poches de 6 litres</v>
          </cell>
          <cell r="E69">
            <v>0</v>
          </cell>
          <cell r="F69" t="str">
            <v>Air Ambiant</v>
          </cell>
          <cell r="G69">
            <v>18</v>
          </cell>
          <cell r="H69" t="str">
            <v>Litres</v>
          </cell>
          <cell r="I69" t="str">
            <v>19,22 kg</v>
          </cell>
        </row>
        <row r="70">
          <cell r="A70">
            <v>50812</v>
          </cell>
          <cell r="B70" t="str">
            <v>JUS D'ANANAS Abc</v>
          </cell>
          <cell r="C70">
            <v>1</v>
          </cell>
          <cell r="D70" t="str">
            <v>Bib de 10 litres</v>
          </cell>
          <cell r="E70">
            <v>0</v>
          </cell>
          <cell r="F70" t="str">
            <v>Air Ambiant</v>
          </cell>
          <cell r="G70">
            <v>10</v>
          </cell>
          <cell r="H70" t="str">
            <v>Litres</v>
          </cell>
          <cell r="I70" t="str">
            <v>11,00 kg</v>
          </cell>
        </row>
        <row r="71">
          <cell r="A71">
            <v>50814</v>
          </cell>
          <cell r="B71" t="str">
            <v>JUS D'ORANGE 100% Bio</v>
          </cell>
          <cell r="C71">
            <v>1</v>
          </cell>
          <cell r="D71" t="str">
            <v>Bib de 10 litres</v>
          </cell>
          <cell r="E71">
            <v>0</v>
          </cell>
          <cell r="F71" t="str">
            <v>Air Ambiant</v>
          </cell>
          <cell r="G71">
            <v>10</v>
          </cell>
          <cell r="H71" t="str">
            <v>Litres</v>
          </cell>
          <cell r="I71" t="str">
            <v>10,99 kg</v>
          </cell>
        </row>
        <row r="72">
          <cell r="A72">
            <v>50830</v>
          </cell>
          <cell r="B72" t="str">
            <v>NECTAR D'ORANGE 55%</v>
          </cell>
          <cell r="C72">
            <v>1</v>
          </cell>
          <cell r="D72" t="str">
            <v>Bib de 7 litres</v>
          </cell>
          <cell r="E72">
            <v>0</v>
          </cell>
          <cell r="F72" t="str">
            <v>Air Ambiant</v>
          </cell>
          <cell r="G72">
            <v>56</v>
          </cell>
          <cell r="H72" t="str">
            <v>Litres</v>
          </cell>
          <cell r="I72" t="str">
            <v>9,48 kg</v>
          </cell>
        </row>
        <row r="73">
          <cell r="A73">
            <v>50900</v>
          </cell>
          <cell r="B73" t="str">
            <v xml:space="preserve">NECTAR D'ORANGE  </v>
          </cell>
          <cell r="C73">
            <v>3</v>
          </cell>
          <cell r="D73" t="str">
            <v>poches de 6 litres</v>
          </cell>
          <cell r="E73">
            <v>1.34</v>
          </cell>
          <cell r="F73" t="str">
            <v>Air Ambiant</v>
          </cell>
          <cell r="G73">
            <v>18</v>
          </cell>
          <cell r="H73" t="str">
            <v>Litres</v>
          </cell>
          <cell r="I73" t="str">
            <v>19,59 kg</v>
          </cell>
        </row>
        <row r="74">
          <cell r="A74">
            <v>50960</v>
          </cell>
          <cell r="B74" t="str">
            <v>JUS D'ORANGE Concentré</v>
          </cell>
          <cell r="C74">
            <v>12</v>
          </cell>
          <cell r="D74" t="str">
            <v>briques de 1 litre</v>
          </cell>
          <cell r="E74">
            <v>0</v>
          </cell>
          <cell r="F74" t="str">
            <v>Air Ambiant</v>
          </cell>
          <cell r="G74">
            <v>72</v>
          </cell>
          <cell r="H74" t="str">
            <v>Litres</v>
          </cell>
          <cell r="I74" t="str">
            <v>15,97 kg</v>
          </cell>
        </row>
        <row r="75">
          <cell r="A75">
            <v>51205</v>
          </cell>
          <cell r="B75" t="str">
            <v>CAFÉ NOISETTE</v>
          </cell>
          <cell r="C75">
            <v>10</v>
          </cell>
          <cell r="D75" t="str">
            <v>sachets de 1kg</v>
          </cell>
          <cell r="E75">
            <v>0</v>
          </cell>
          <cell r="F75" t="str">
            <v>Air Ambiant</v>
          </cell>
          <cell r="G75">
            <v>80</v>
          </cell>
          <cell r="H75" t="str">
            <v>Litres</v>
          </cell>
          <cell r="I75" t="str">
            <v>10,00 kg</v>
          </cell>
        </row>
        <row r="76">
          <cell r="A76">
            <v>51206</v>
          </cell>
          <cell r="B76" t="str">
            <v>CAFÉ CARAMEL</v>
          </cell>
          <cell r="C76">
            <v>10</v>
          </cell>
          <cell r="D76" t="str">
            <v>sachets de 1kg</v>
          </cell>
          <cell r="E76">
            <v>0</v>
          </cell>
          <cell r="F76" t="str">
            <v>Air Ambiant</v>
          </cell>
          <cell r="G76">
            <v>80</v>
          </cell>
          <cell r="H76" t="str">
            <v>Litres</v>
          </cell>
          <cell r="I76" t="str">
            <v>10,00 kg</v>
          </cell>
        </row>
        <row r="77">
          <cell r="A77">
            <v>53211</v>
          </cell>
          <cell r="B77" t="str">
            <v>CAFÉ VANILLE</v>
          </cell>
          <cell r="C77">
            <v>10</v>
          </cell>
          <cell r="D77" t="str">
            <v>sachets de 1kg</v>
          </cell>
          <cell r="E77">
            <v>0</v>
          </cell>
          <cell r="F77" t="str">
            <v>Air Ambiant</v>
          </cell>
          <cell r="G77">
            <v>80</v>
          </cell>
          <cell r="H77" t="str">
            <v>Litres</v>
          </cell>
          <cell r="I77" t="str">
            <v>10,00 kg</v>
          </cell>
        </row>
        <row r="78">
          <cell r="A78">
            <v>54332</v>
          </cell>
          <cell r="B78" t="str">
            <v>LAIT CONCENTRÉ CAFÉ MILC</v>
          </cell>
          <cell r="C78">
            <v>4</v>
          </cell>
          <cell r="D78" t="str">
            <v>Bib de 2 litres</v>
          </cell>
          <cell r="E78">
            <v>0</v>
          </cell>
          <cell r="F78" t="str">
            <v>Air Ambiant</v>
          </cell>
          <cell r="G78">
            <v>28.8</v>
          </cell>
          <cell r="H78" t="str">
            <v>Litres</v>
          </cell>
          <cell r="I78" t="str">
            <v>10,02 kg</v>
          </cell>
        </row>
        <row r="79">
          <cell r="A79">
            <v>55101</v>
          </cell>
          <cell r="B79" t="str">
            <v>BOISSON AROME CACAO SELECTION Van Houten</v>
          </cell>
          <cell r="C79">
            <v>10</v>
          </cell>
          <cell r="D79" t="str">
            <v>sachets de 1kg</v>
          </cell>
          <cell r="E79">
            <v>0</v>
          </cell>
          <cell r="F79" t="str">
            <v>Air Ambiant</v>
          </cell>
          <cell r="G79">
            <v>80</v>
          </cell>
          <cell r="H79" t="str">
            <v>Litres</v>
          </cell>
          <cell r="I79" t="str">
            <v>10,20 kg</v>
          </cell>
        </row>
        <row r="80">
          <cell r="A80">
            <v>59001</v>
          </cell>
          <cell r="B80" t="str">
            <v>THÉ CITRON</v>
          </cell>
          <cell r="C80">
            <v>10</v>
          </cell>
          <cell r="D80" t="str">
            <v>sachets de 1kg</v>
          </cell>
          <cell r="E80">
            <v>0</v>
          </cell>
          <cell r="F80" t="str">
            <v>Air Ambiant</v>
          </cell>
          <cell r="H80" t="str">
            <v>Litres</v>
          </cell>
          <cell r="I80" t="str">
            <v>10,00 kg</v>
          </cell>
        </row>
        <row r="81">
          <cell r="A81">
            <v>75137</v>
          </cell>
          <cell r="B81" t="str">
            <v>BOISSON CHOCOLATEE Van Houten VH2</v>
          </cell>
          <cell r="C81">
            <v>10</v>
          </cell>
          <cell r="D81" t="str">
            <v>sachets de 1kg</v>
          </cell>
          <cell r="E81">
            <v>0</v>
          </cell>
          <cell r="F81" t="str">
            <v>Air Ambiant</v>
          </cell>
          <cell r="G81">
            <v>80</v>
          </cell>
          <cell r="H81" t="str">
            <v>Litres</v>
          </cell>
          <cell r="I81" t="str">
            <v>10,20 kg</v>
          </cell>
        </row>
        <row r="82">
          <cell r="A82">
            <v>120003</v>
          </cell>
          <cell r="B82" t="str">
            <v>SMOOTHIE FRUITS ROUGES</v>
          </cell>
          <cell r="C82">
            <v>15</v>
          </cell>
          <cell r="D82" t="str">
            <v>poches de 1 litre</v>
          </cell>
          <cell r="E82">
            <v>0</v>
          </cell>
          <cell r="F82" t="str">
            <v>-18°C</v>
          </cell>
          <cell r="G82">
            <v>30</v>
          </cell>
          <cell r="H82" t="str">
            <v>Litres</v>
          </cell>
          <cell r="I82" t="str">
            <v>17,53 kg</v>
          </cell>
        </row>
        <row r="83">
          <cell r="A83">
            <v>140171</v>
          </cell>
          <cell r="B83" t="str">
            <v>LAIT EN POUDRE 1/2 ÉCREMÉ Régilait</v>
          </cell>
          <cell r="C83">
            <v>20</v>
          </cell>
          <cell r="D83" t="str">
            <v>sachets de 500gr</v>
          </cell>
          <cell r="E83">
            <v>0</v>
          </cell>
          <cell r="F83" t="str">
            <v>Air Ambiant</v>
          </cell>
          <cell r="G83">
            <v>100</v>
          </cell>
          <cell r="H83" t="str">
            <v>Litres</v>
          </cell>
          <cell r="I83" t="str">
            <v>10,87 kg</v>
          </cell>
        </row>
        <row r="84">
          <cell r="A84">
            <v>140950</v>
          </cell>
          <cell r="B84" t="str">
            <v>NECTAR MULTIFRUITS Concentré Express</v>
          </cell>
          <cell r="C84">
            <v>4</v>
          </cell>
          <cell r="D84" t="str">
            <v>packs de 3 litres</v>
          </cell>
          <cell r="E84">
            <v>0</v>
          </cell>
          <cell r="F84" t="str">
            <v>Air Ambiant</v>
          </cell>
          <cell r="G84">
            <v>84</v>
          </cell>
          <cell r="H84" t="str">
            <v>Litres</v>
          </cell>
          <cell r="I84" t="str">
            <v>15,80 kg</v>
          </cell>
        </row>
        <row r="85">
          <cell r="A85">
            <v>140953</v>
          </cell>
          <cell r="B85" t="str">
            <v>JUS D'ORANGE Concentré Express</v>
          </cell>
          <cell r="C85">
            <v>4</v>
          </cell>
          <cell r="D85" t="str">
            <v>packs de 3 litres</v>
          </cell>
          <cell r="E85">
            <v>0</v>
          </cell>
          <cell r="F85" t="str">
            <v>Air Ambiant</v>
          </cell>
          <cell r="G85">
            <v>72</v>
          </cell>
          <cell r="H85" t="str">
            <v>Litres</v>
          </cell>
          <cell r="I85" t="str">
            <v>17,11 kg</v>
          </cell>
        </row>
        <row r="86">
          <cell r="A86">
            <v>140961</v>
          </cell>
          <cell r="B86" t="str">
            <v>JUS DE POMME Concentré Express</v>
          </cell>
          <cell r="C86">
            <v>4</v>
          </cell>
          <cell r="D86" t="str">
            <v>packs de 3 litres</v>
          </cell>
          <cell r="E86">
            <v>0</v>
          </cell>
          <cell r="F86" t="str">
            <v>Air Ambiant</v>
          </cell>
          <cell r="G86">
            <v>72</v>
          </cell>
          <cell r="H86" t="str">
            <v>Litres</v>
          </cell>
          <cell r="I86" t="str">
            <v>16,18 kg</v>
          </cell>
        </row>
        <row r="87">
          <cell r="A87">
            <v>275182</v>
          </cell>
          <cell r="B87" t="str">
            <v>LAIT ECREME REGILAIT</v>
          </cell>
          <cell r="C87">
            <v>10</v>
          </cell>
          <cell r="D87" t="str">
            <v>sachets de 500 gr</v>
          </cell>
          <cell r="E87">
            <v>0</v>
          </cell>
          <cell r="F87" t="str">
            <v>Air Ambiant</v>
          </cell>
          <cell r="G87">
            <v>50</v>
          </cell>
          <cell r="H87" t="str">
            <v>Litres</v>
          </cell>
          <cell r="I87" t="str">
            <v>5,00 kg</v>
          </cell>
        </row>
        <row r="88">
          <cell r="A88">
            <v>810001</v>
          </cell>
          <cell r="B88" t="str">
            <v>PUR JUS D'ORANGE Excellence</v>
          </cell>
          <cell r="C88">
            <v>6</v>
          </cell>
          <cell r="D88" t="str">
            <v>poches de 2 litres</v>
          </cell>
          <cell r="E88">
            <v>0</v>
          </cell>
          <cell r="F88" t="str">
            <v>-18°C</v>
          </cell>
          <cell r="G88">
            <v>12</v>
          </cell>
          <cell r="H88" t="str">
            <v>Litres</v>
          </cell>
          <cell r="I88" t="str">
            <v>13,18 kg</v>
          </cell>
        </row>
        <row r="89">
          <cell r="A89">
            <v>869010</v>
          </cell>
          <cell r="B89" t="str">
            <v>PREPARATION POUR BOISSON CHOCOLATEE Banania</v>
          </cell>
          <cell r="C89">
            <v>10</v>
          </cell>
          <cell r="D89" t="str">
            <v>sachets de 1kg</v>
          </cell>
          <cell r="E89">
            <v>0</v>
          </cell>
          <cell r="F89" t="str">
            <v>Air Ambiant</v>
          </cell>
          <cell r="G89">
            <v>80</v>
          </cell>
          <cell r="H89" t="str">
            <v>Litres</v>
          </cell>
          <cell r="I89" t="str">
            <v>10,51 kg</v>
          </cell>
        </row>
        <row r="90">
          <cell r="A90">
            <v>869011</v>
          </cell>
          <cell r="B90" t="str">
            <v>STICK BANANIA</v>
          </cell>
          <cell r="C90">
            <v>400</v>
          </cell>
          <cell r="D90" t="str">
            <v>sticks de 20 gr</v>
          </cell>
          <cell r="E90">
            <v>0</v>
          </cell>
          <cell r="F90" t="str">
            <v>Air Ambiant</v>
          </cell>
          <cell r="G90">
            <v>400</v>
          </cell>
          <cell r="H90" t="str">
            <v>Sticks</v>
          </cell>
          <cell r="I90" t="str">
            <v>9,35 kg</v>
          </cell>
        </row>
        <row r="91">
          <cell r="A91">
            <v>1001025</v>
          </cell>
          <cell r="B91" t="str">
            <v>JUS DE PAMPLEMOUSSE Rose</v>
          </cell>
          <cell r="C91">
            <v>1</v>
          </cell>
          <cell r="D91" t="str">
            <v>Bib de 10 litres</v>
          </cell>
          <cell r="E91">
            <v>0</v>
          </cell>
          <cell r="F91" t="str">
            <v>Air Ambiant</v>
          </cell>
          <cell r="G91">
            <v>10</v>
          </cell>
          <cell r="H91" t="str">
            <v>Litres</v>
          </cell>
          <cell r="I91" t="str">
            <v>11,00 kg</v>
          </cell>
        </row>
        <row r="92">
          <cell r="A92">
            <v>1001444</v>
          </cell>
          <cell r="B92" t="str">
            <v>JUS D'ORANGE 100% teneur en fruits</v>
          </cell>
          <cell r="C92">
            <v>1</v>
          </cell>
          <cell r="D92" t="str">
            <v>Bib de 10 litres</v>
          </cell>
          <cell r="E92">
            <v>0</v>
          </cell>
          <cell r="F92" t="str">
            <v>Air Ambiant</v>
          </cell>
          <cell r="G92">
            <v>10</v>
          </cell>
          <cell r="H92" t="str">
            <v>Litres</v>
          </cell>
          <cell r="I92" t="str">
            <v>11,00 kg</v>
          </cell>
        </row>
        <row r="93">
          <cell r="A93">
            <v>1001445</v>
          </cell>
          <cell r="B93" t="str">
            <v>PUR JUS D'ORANGE</v>
          </cell>
          <cell r="C93">
            <v>1</v>
          </cell>
          <cell r="D93" t="str">
            <v>Bib de 10 litres</v>
          </cell>
          <cell r="E93">
            <v>0</v>
          </cell>
          <cell r="F93" t="str">
            <v>Air Ambiant</v>
          </cell>
          <cell r="G93">
            <v>10</v>
          </cell>
          <cell r="H93" t="str">
            <v>Litres</v>
          </cell>
          <cell r="I93" t="str">
            <v>11,00 kg</v>
          </cell>
        </row>
        <row r="94">
          <cell r="A94">
            <v>1001447</v>
          </cell>
          <cell r="B94" t="str">
            <v>NECTAR MULTIFRUITS</v>
          </cell>
          <cell r="C94">
            <v>1</v>
          </cell>
          <cell r="D94" t="str">
            <v>Bib de 10 litres</v>
          </cell>
          <cell r="E94">
            <v>0.74</v>
          </cell>
          <cell r="F94" t="str">
            <v>Air Ambiant</v>
          </cell>
          <cell r="G94">
            <v>10</v>
          </cell>
          <cell r="H94" t="str">
            <v>Litres</v>
          </cell>
          <cell r="I94" t="str">
            <v>11,00 kg</v>
          </cell>
        </row>
        <row r="95">
          <cell r="A95">
            <v>5055476</v>
          </cell>
          <cell r="B95" t="str">
            <v>BOISSON AROME CACAO FANTASY</v>
          </cell>
          <cell r="C95">
            <v>4</v>
          </cell>
          <cell r="D95" t="str">
            <v>Bib de 2 litres</v>
          </cell>
          <cell r="E95">
            <v>0</v>
          </cell>
          <cell r="F95" t="str">
            <v>-18°C</v>
          </cell>
          <cell r="G95">
            <v>64</v>
          </cell>
          <cell r="H95" t="str">
            <v>Litres</v>
          </cell>
          <cell r="I95" t="str">
            <v>10,41 kg</v>
          </cell>
        </row>
        <row r="96">
          <cell r="A96">
            <v>138013063</v>
          </cell>
          <cell r="B96" t="str">
            <v>THE ENGLISH BLEND NEW PICKWICK</v>
          </cell>
          <cell r="C96">
            <v>6</v>
          </cell>
          <cell r="D96" t="str">
            <v>Boites de 100 sachets</v>
          </cell>
          <cell r="E96">
            <v>0</v>
          </cell>
          <cell r="F96" t="str">
            <v>Air Ambiant</v>
          </cell>
          <cell r="G96">
            <v>600</v>
          </cell>
          <cell r="H96" t="str">
            <v>Sachets</v>
          </cell>
          <cell r="I96" t="str">
            <v>2,16 kg</v>
          </cell>
        </row>
        <row r="97">
          <cell r="A97">
            <v>247010000</v>
          </cell>
          <cell r="B97" t="str">
            <v>CAFÉ SMOOTH ROAST Utz Certified</v>
          </cell>
          <cell r="C97">
            <v>2</v>
          </cell>
          <cell r="D97" t="str">
            <v>Bib de 2 litres</v>
          </cell>
          <cell r="E97">
            <v>0</v>
          </cell>
          <cell r="F97" t="str">
            <v>Air Ambiant</v>
          </cell>
          <cell r="G97">
            <v>84</v>
          </cell>
          <cell r="H97" t="str">
            <v>Litres</v>
          </cell>
          <cell r="I97" t="str">
            <v>4,90 kg</v>
          </cell>
        </row>
        <row r="98">
          <cell r="A98" t="str">
            <v>50302-2</v>
          </cell>
          <cell r="B98" t="str">
            <v xml:space="preserve">JUS D'ORANGE Premium  </v>
          </cell>
          <cell r="C98">
            <v>1</v>
          </cell>
          <cell r="D98" t="str">
            <v>Bib de 6,67 litres</v>
          </cell>
          <cell r="E98">
            <v>0</v>
          </cell>
          <cell r="F98" t="str">
            <v>Air Ambiant</v>
          </cell>
          <cell r="G98">
            <v>40</v>
          </cell>
          <cell r="H98" t="str">
            <v>Litres</v>
          </cell>
          <cell r="I98" t="str">
            <v>8,63 kg</v>
          </cell>
        </row>
        <row r="99">
          <cell r="A99" t="str">
            <v>55102OCD</v>
          </cell>
          <cell r="B99" t="str">
            <v>BOISSON AROME CACAO DELISS</v>
          </cell>
          <cell r="C99">
            <v>10</v>
          </cell>
          <cell r="D99" t="str">
            <v>sachets de 1kg</v>
          </cell>
          <cell r="E99">
            <v>0</v>
          </cell>
          <cell r="F99" t="str">
            <v>Air Ambiant</v>
          </cell>
          <cell r="H99" t="str">
            <v>Litres</v>
          </cell>
          <cell r="I99" t="str">
            <v>10,00 kg</v>
          </cell>
        </row>
        <row r="100">
          <cell r="A100" t="str">
            <v>DECA500</v>
          </cell>
          <cell r="B100" t="str">
            <v>CAFÉ SOLUBLE DECAFEINE</v>
          </cell>
          <cell r="C100">
            <v>8</v>
          </cell>
          <cell r="D100" t="str">
            <v>sachets de 500 gr</v>
          </cell>
          <cell r="E100">
            <v>0</v>
          </cell>
          <cell r="F100" t="str">
            <v>Air Ambiant</v>
          </cell>
        </row>
        <row r="101">
          <cell r="A101" t="str">
            <v>VH10</v>
          </cell>
          <cell r="B101" t="str">
            <v>BOISSON AROME CACAO Van Houten</v>
          </cell>
          <cell r="C101">
            <v>10</v>
          </cell>
          <cell r="D101" t="str">
            <v>sachets de 1kg</v>
          </cell>
          <cell r="E101">
            <v>0</v>
          </cell>
          <cell r="F101" t="str">
            <v>Air Ambiant</v>
          </cell>
          <cell r="G101">
            <v>80</v>
          </cell>
          <cell r="H101" t="str">
            <v>Litres</v>
          </cell>
          <cell r="I101" t="str">
            <v>10,80 kg</v>
          </cell>
        </row>
        <row r="102">
          <cell r="A102" t="str">
            <v>VH53</v>
          </cell>
          <cell r="B102" t="str">
            <v>CAPUCCINO VAN HOUTEN</v>
          </cell>
          <cell r="C102">
            <v>10</v>
          </cell>
          <cell r="D102" t="str">
            <v>sachets de 1kg</v>
          </cell>
          <cell r="E102">
            <v>0</v>
          </cell>
          <cell r="F102" t="str">
            <v>Air Ambiant</v>
          </cell>
          <cell r="G102">
            <v>80</v>
          </cell>
          <cell r="H102" t="str">
            <v>Litres</v>
          </cell>
          <cell r="I102" t="str">
            <v>10,40 kg</v>
          </cell>
        </row>
        <row r="103">
          <cell r="A103" t="str">
            <v>VH8</v>
          </cell>
          <cell r="B103" t="str">
            <v>BOISSON AROME CACAO Max Havelaar</v>
          </cell>
          <cell r="C103">
            <v>10</v>
          </cell>
          <cell r="D103" t="str">
            <v>sachets de 1kg</v>
          </cell>
          <cell r="E103">
            <v>0</v>
          </cell>
          <cell r="F103" t="str">
            <v>Air Ambiant</v>
          </cell>
          <cell r="G103">
            <v>80</v>
          </cell>
          <cell r="H103" t="str">
            <v>Litres</v>
          </cell>
          <cell r="I103" t="str">
            <v>10,80 kg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Code</v>
          </cell>
          <cell r="B1" t="str">
            <v>Désignation</v>
          </cell>
          <cell r="C1" t="str">
            <v>Unité</v>
          </cell>
          <cell r="D1" t="str">
            <v>conditionnement</v>
          </cell>
          <cell r="E1" t="str">
            <v>Taxe</v>
          </cell>
          <cell r="F1" t="str">
            <v>Conservation</v>
          </cell>
          <cell r="G1" t="str">
            <v>LBF</v>
          </cell>
          <cell r="H1" t="str">
            <v>Qté</v>
          </cell>
        </row>
        <row r="2">
          <cell r="A2">
            <v>370</v>
          </cell>
          <cell r="B2" t="str">
            <v>CAFÉ GRAINS L'OR EXPRESSO 100% Arabica</v>
          </cell>
          <cell r="C2">
            <v>6</v>
          </cell>
          <cell r="D2" t="str">
            <v>sachets de 1kg</v>
          </cell>
          <cell r="E2">
            <v>0</v>
          </cell>
          <cell r="F2" t="str">
            <v>Air Ambiant</v>
          </cell>
          <cell r="G2">
            <v>120</v>
          </cell>
          <cell r="H2" t="str">
            <v>Litres</v>
          </cell>
        </row>
        <row r="3">
          <cell r="A3">
            <v>371</v>
          </cell>
          <cell r="B3" t="str">
            <v>CAFÉ GRAINS DEGUSTATION 75/25</v>
          </cell>
          <cell r="C3">
            <v>6</v>
          </cell>
          <cell r="D3" t="str">
            <v>sachets de 1kg</v>
          </cell>
          <cell r="E3">
            <v>0</v>
          </cell>
          <cell r="F3" t="str">
            <v>Air Ambiant</v>
          </cell>
          <cell r="G3">
            <v>120</v>
          </cell>
          <cell r="H3" t="str">
            <v>Litres</v>
          </cell>
        </row>
        <row r="4">
          <cell r="A4">
            <v>372</v>
          </cell>
          <cell r="B4" t="str">
            <v>CAFÉ GRAINS TROPIQUE 50/50</v>
          </cell>
          <cell r="C4">
            <v>6</v>
          </cell>
          <cell r="D4" t="str">
            <v>sachets de 1kg</v>
          </cell>
          <cell r="E4">
            <v>0</v>
          </cell>
          <cell r="F4" t="str">
            <v>Air Ambiant</v>
          </cell>
          <cell r="G4">
            <v>120</v>
          </cell>
          <cell r="H4" t="str">
            <v>Litres</v>
          </cell>
        </row>
        <row r="5">
          <cell r="A5">
            <v>375</v>
          </cell>
          <cell r="B5" t="str">
            <v>CAFÉ DEGUSTATION 75/25 Mouture Moyenne</v>
          </cell>
          <cell r="C5">
            <v>6</v>
          </cell>
          <cell r="D5" t="str">
            <v>sachets de 1kg</v>
          </cell>
          <cell r="E5">
            <v>0</v>
          </cell>
          <cell r="F5" t="str">
            <v>Air Ambiant</v>
          </cell>
          <cell r="G5">
            <v>120</v>
          </cell>
          <cell r="H5" t="str">
            <v>Litres</v>
          </cell>
        </row>
        <row r="6">
          <cell r="A6">
            <v>377</v>
          </cell>
          <cell r="B6" t="str">
            <v>CAFÉ TROPIQUE 50/50 Mouture filtre</v>
          </cell>
          <cell r="C6">
            <v>6</v>
          </cell>
          <cell r="D6" t="str">
            <v>sachets de 1kg</v>
          </cell>
          <cell r="E6">
            <v>0</v>
          </cell>
          <cell r="F6" t="str">
            <v>Air Ambiant</v>
          </cell>
          <cell r="G6">
            <v>120</v>
          </cell>
          <cell r="H6" t="str">
            <v>Litres</v>
          </cell>
        </row>
        <row r="7">
          <cell r="A7">
            <v>378</v>
          </cell>
          <cell r="B7" t="str">
            <v>CAFÉ TROPIQUE 50/50 Dose de 80gr</v>
          </cell>
          <cell r="C7">
            <v>50</v>
          </cell>
          <cell r="D7" t="str">
            <v>sachets de 80gr + 50 filtres + 1 dose de détartrant</v>
          </cell>
          <cell r="E7">
            <v>0</v>
          </cell>
          <cell r="F7" t="str">
            <v>Air Ambiant</v>
          </cell>
          <cell r="G7">
            <v>80</v>
          </cell>
          <cell r="H7" t="str">
            <v>Litres</v>
          </cell>
        </row>
        <row r="8">
          <cell r="A8">
            <v>879</v>
          </cell>
          <cell r="B8" t="str">
            <v>CAFÉ ESPRESSO Arabica ILLY</v>
          </cell>
          <cell r="C8">
            <v>100</v>
          </cell>
          <cell r="D8" t="str">
            <v>capsules</v>
          </cell>
          <cell r="E8">
            <v>0</v>
          </cell>
          <cell r="F8" t="str">
            <v>Air Ambiant</v>
          </cell>
          <cell r="G8">
            <v>100</v>
          </cell>
          <cell r="H8" t="str">
            <v>Capsules</v>
          </cell>
        </row>
        <row r="9">
          <cell r="A9">
            <v>882</v>
          </cell>
          <cell r="B9" t="str">
            <v>ESPRESSO LUNGO 100% ARABICA</v>
          </cell>
          <cell r="C9">
            <v>100</v>
          </cell>
          <cell r="D9" t="str">
            <v>capsules</v>
          </cell>
          <cell r="E9">
            <v>0</v>
          </cell>
          <cell r="F9" t="str">
            <v>Air Ambiant</v>
          </cell>
          <cell r="G9">
            <v>100</v>
          </cell>
          <cell r="H9" t="str">
            <v>Capsules</v>
          </cell>
        </row>
        <row r="10">
          <cell r="A10">
            <v>889</v>
          </cell>
          <cell r="B10" t="str">
            <v>LAIT</v>
          </cell>
          <cell r="C10">
            <v>50</v>
          </cell>
          <cell r="D10" t="str">
            <v>capsules</v>
          </cell>
          <cell r="E10">
            <v>0</v>
          </cell>
          <cell r="F10" t="str">
            <v>Air Ambiant</v>
          </cell>
          <cell r="G10">
            <v>50</v>
          </cell>
          <cell r="H10" t="str">
            <v>Capsules</v>
          </cell>
        </row>
        <row r="11">
          <cell r="A11">
            <v>977</v>
          </cell>
          <cell r="B11" t="str">
            <v>CAFÉ SUPREMO ESPRESSO Arabica MITACA</v>
          </cell>
          <cell r="C11">
            <v>100</v>
          </cell>
          <cell r="D11" t="str">
            <v>capsules</v>
          </cell>
          <cell r="E11">
            <v>0</v>
          </cell>
          <cell r="F11" t="str">
            <v>Air Ambiant</v>
          </cell>
          <cell r="G11">
            <v>100</v>
          </cell>
          <cell r="H11" t="str">
            <v>Capsules</v>
          </cell>
        </row>
        <row r="12">
          <cell r="A12">
            <v>998</v>
          </cell>
          <cell r="B12" t="str">
            <v>LEGERO ESPRESSO Arabica Décaféiné</v>
          </cell>
          <cell r="C12">
            <v>50</v>
          </cell>
          <cell r="D12" t="str">
            <v>capsules</v>
          </cell>
          <cell r="E12">
            <v>0</v>
          </cell>
          <cell r="F12" t="str">
            <v>Air Ambiant</v>
          </cell>
          <cell r="G12">
            <v>50</v>
          </cell>
          <cell r="H12" t="str">
            <v>Capsules</v>
          </cell>
        </row>
        <row r="13">
          <cell r="A13">
            <v>2541</v>
          </cell>
          <cell r="B13" t="str">
            <v>STICKS DÉCAFÉINÉ</v>
          </cell>
          <cell r="C13">
            <v>200</v>
          </cell>
          <cell r="D13" t="str">
            <v>sticks de 1,5gr</v>
          </cell>
          <cell r="E13">
            <v>0</v>
          </cell>
          <cell r="F13" t="str">
            <v>Air Ambiant</v>
          </cell>
          <cell r="G13">
            <v>200</v>
          </cell>
          <cell r="H13" t="str">
            <v>Sticks</v>
          </cell>
        </row>
        <row r="14">
          <cell r="A14">
            <v>3534</v>
          </cell>
          <cell r="B14" t="str">
            <v>CAFÉ INSTANTANE CLASSIC</v>
          </cell>
          <cell r="C14">
            <v>10</v>
          </cell>
          <cell r="D14" t="str">
            <v>sachets de 300gr</v>
          </cell>
          <cell r="E14">
            <v>0</v>
          </cell>
          <cell r="F14" t="str">
            <v>Air Ambiant</v>
          </cell>
          <cell r="G14">
            <v>200</v>
          </cell>
          <cell r="H14" t="str">
            <v>Litres</v>
          </cell>
        </row>
        <row r="15">
          <cell r="A15">
            <v>4020</v>
          </cell>
          <cell r="B15" t="str">
            <v>JUS DE POMME 100% teneur en fruits</v>
          </cell>
          <cell r="C15">
            <v>1</v>
          </cell>
          <cell r="D15" t="str">
            <v>Bib de 10 litres</v>
          </cell>
          <cell r="E15">
            <v>0</v>
          </cell>
          <cell r="F15" t="str">
            <v>Air Ambiant</v>
          </cell>
          <cell r="G15">
            <v>10</v>
          </cell>
          <cell r="H15" t="str">
            <v>Litres</v>
          </cell>
        </row>
        <row r="16">
          <cell r="A16">
            <v>4034</v>
          </cell>
          <cell r="B16" t="str">
            <v>NECTAR D'ORANGE</v>
          </cell>
          <cell r="C16">
            <v>1</v>
          </cell>
          <cell r="D16" t="str">
            <v>Bib de 10 litres</v>
          </cell>
          <cell r="E16">
            <v>0.73</v>
          </cell>
          <cell r="F16" t="str">
            <v>Air Ambiant</v>
          </cell>
          <cell r="G16">
            <v>10</v>
          </cell>
          <cell r="H16" t="str">
            <v>Litres</v>
          </cell>
        </row>
        <row r="17">
          <cell r="A17">
            <v>4367</v>
          </cell>
          <cell r="B17" t="str">
            <v>DE ESPRESSO DARK ROAST Utz Certified</v>
          </cell>
          <cell r="C17">
            <v>6</v>
          </cell>
          <cell r="D17" t="str">
            <v>sachets de 1 kilo</v>
          </cell>
          <cell r="E17">
            <v>0</v>
          </cell>
          <cell r="F17" t="str">
            <v>Air Ambiant</v>
          </cell>
          <cell r="G17">
            <v>120</v>
          </cell>
          <cell r="H17" t="str">
            <v>Litres</v>
          </cell>
        </row>
        <row r="18">
          <cell r="A18">
            <v>4970</v>
          </cell>
          <cell r="B18" t="str">
            <v>THÉ  NOIR BREAKFAST</v>
          </cell>
          <cell r="C18">
            <v>4</v>
          </cell>
          <cell r="D18" t="str">
            <v>Boites de 24 sachets</v>
          </cell>
          <cell r="E18">
            <v>0</v>
          </cell>
          <cell r="F18" t="str">
            <v>Air Ambiant</v>
          </cell>
          <cell r="G18">
            <v>96</v>
          </cell>
          <cell r="H18" t="str">
            <v>Sachets</v>
          </cell>
        </row>
        <row r="19">
          <cell r="A19">
            <v>4972</v>
          </cell>
          <cell r="B19" t="str">
            <v>THÉ  NOIR EARL GREY</v>
          </cell>
          <cell r="C19">
            <v>4</v>
          </cell>
          <cell r="D19" t="str">
            <v>Boites de 24 sachets</v>
          </cell>
          <cell r="E19">
            <v>0</v>
          </cell>
          <cell r="F19" t="str">
            <v>Air Ambiant</v>
          </cell>
          <cell r="G19">
            <v>96</v>
          </cell>
          <cell r="H19" t="str">
            <v>Sachets</v>
          </cell>
        </row>
        <row r="20">
          <cell r="A20">
            <v>4973</v>
          </cell>
          <cell r="B20" t="str">
            <v>THÉ  NOIR CEYLAN</v>
          </cell>
          <cell r="C20">
            <v>4</v>
          </cell>
          <cell r="D20" t="str">
            <v>Boites de 24 sachets</v>
          </cell>
          <cell r="E20">
            <v>0</v>
          </cell>
          <cell r="F20" t="str">
            <v>Air Ambiant</v>
          </cell>
          <cell r="G20">
            <v>96</v>
          </cell>
          <cell r="H20" t="str">
            <v>Sachets</v>
          </cell>
        </row>
        <row r="21">
          <cell r="A21">
            <v>4977</v>
          </cell>
          <cell r="B21" t="str">
            <v>THÉ  VERT A LA MENTHE</v>
          </cell>
          <cell r="C21">
            <v>4</v>
          </cell>
          <cell r="D21" t="str">
            <v>Boites de 24 sachets</v>
          </cell>
          <cell r="E21">
            <v>0</v>
          </cell>
          <cell r="F21" t="str">
            <v>Air Ambiant</v>
          </cell>
          <cell r="G21">
            <v>96</v>
          </cell>
          <cell r="H21" t="str">
            <v>Sachets</v>
          </cell>
        </row>
        <row r="22">
          <cell r="A22">
            <v>4996</v>
          </cell>
          <cell r="B22" t="str">
            <v>THÉ  NOIR 4 FRUITS ROUGES</v>
          </cell>
          <cell r="C22">
            <v>4</v>
          </cell>
          <cell r="D22" t="str">
            <v>Boites de 24 sachets</v>
          </cell>
          <cell r="E22">
            <v>0</v>
          </cell>
          <cell r="F22" t="str">
            <v>Air Ambiant</v>
          </cell>
          <cell r="G22">
            <v>96</v>
          </cell>
          <cell r="H22" t="str">
            <v>Sachets</v>
          </cell>
        </row>
        <row r="23">
          <cell r="A23">
            <v>5680</v>
          </cell>
          <cell r="B23" t="str">
            <v>INFUSION VERVEINE</v>
          </cell>
          <cell r="C23">
            <v>4</v>
          </cell>
          <cell r="D23" t="str">
            <v>Boites de 24 sachets</v>
          </cell>
          <cell r="E23">
            <v>0</v>
          </cell>
          <cell r="F23" t="str">
            <v>Air Ambiant</v>
          </cell>
          <cell r="G23">
            <v>96</v>
          </cell>
          <cell r="H23" t="str">
            <v>Sachets</v>
          </cell>
        </row>
        <row r="24">
          <cell r="A24">
            <v>5682</v>
          </cell>
          <cell r="B24" t="str">
            <v>INFUSION TILLEUL</v>
          </cell>
          <cell r="C24">
            <v>4</v>
          </cell>
          <cell r="D24" t="str">
            <v>Boites de 24 sachets</v>
          </cell>
          <cell r="E24">
            <v>0</v>
          </cell>
          <cell r="F24" t="str">
            <v>Air Ambiant</v>
          </cell>
          <cell r="G24">
            <v>96</v>
          </cell>
          <cell r="H24" t="str">
            <v>Sachets</v>
          </cell>
        </row>
        <row r="25">
          <cell r="A25">
            <v>5932</v>
          </cell>
          <cell r="B25" t="str">
            <v>STICKS CAPUCCINO</v>
          </cell>
          <cell r="C25">
            <v>80</v>
          </cell>
          <cell r="D25" t="str">
            <v>sticks de 12,5gr</v>
          </cell>
          <cell r="E25">
            <v>0</v>
          </cell>
          <cell r="F25" t="str">
            <v>Air Ambiant</v>
          </cell>
          <cell r="G25">
            <v>80</v>
          </cell>
          <cell r="H25" t="str">
            <v>Sticks</v>
          </cell>
        </row>
        <row r="26">
          <cell r="A26">
            <v>8056</v>
          </cell>
          <cell r="B26" t="str">
            <v>INFUSION CAMOMILLE</v>
          </cell>
          <cell r="C26">
            <v>4</v>
          </cell>
          <cell r="D26" t="str">
            <v>Boites de 24 sachets</v>
          </cell>
          <cell r="E26">
            <v>0</v>
          </cell>
          <cell r="F26" t="str">
            <v>Air Ambiant</v>
          </cell>
          <cell r="G26">
            <v>96</v>
          </cell>
          <cell r="H26" t="str">
            <v>Sachets</v>
          </cell>
        </row>
        <row r="27">
          <cell r="A27">
            <v>14125</v>
          </cell>
          <cell r="B27" t="str">
            <v>CAFÉ ROYAL FIESTA 100% Arabica</v>
          </cell>
          <cell r="C27">
            <v>10</v>
          </cell>
          <cell r="D27" t="str">
            <v>sachets de 250gr</v>
          </cell>
          <cell r="E27">
            <v>0</v>
          </cell>
          <cell r="F27" t="str">
            <v>Air Ambiant</v>
          </cell>
          <cell r="G27">
            <v>160</v>
          </cell>
          <cell r="H27" t="str">
            <v>Litres</v>
          </cell>
        </row>
        <row r="28">
          <cell r="A28">
            <v>14126</v>
          </cell>
          <cell r="B28" t="str">
            <v>CAFÉ ROYAL FAIRTRADE</v>
          </cell>
          <cell r="C28">
            <v>10</v>
          </cell>
          <cell r="D28" t="str">
            <v>sachets d 250gr</v>
          </cell>
          <cell r="E28">
            <v>0</v>
          </cell>
          <cell r="F28" t="str">
            <v>Air Ambiant</v>
          </cell>
          <cell r="G28">
            <v>160</v>
          </cell>
          <cell r="H28" t="str">
            <v>Litres</v>
          </cell>
        </row>
        <row r="29">
          <cell r="A29">
            <v>25419</v>
          </cell>
          <cell r="B29" t="str">
            <v>STICKS CAFÉ CONTINENTAL GOLD</v>
          </cell>
          <cell r="C29">
            <v>200</v>
          </cell>
          <cell r="D29" t="str">
            <v>sticks de 1,5gr</v>
          </cell>
          <cell r="E29">
            <v>0</v>
          </cell>
          <cell r="F29" t="str">
            <v>Air Ambiant</v>
          </cell>
          <cell r="G29">
            <v>200</v>
          </cell>
          <cell r="H29" t="str">
            <v>Sticks</v>
          </cell>
        </row>
        <row r="30">
          <cell r="A30">
            <v>28122</v>
          </cell>
          <cell r="B30" t="str">
            <v>CAFÉ MEDITERRANNEO</v>
          </cell>
          <cell r="C30">
            <v>2</v>
          </cell>
          <cell r="D30" t="str">
            <v>Bib de 2 litres</v>
          </cell>
          <cell r="E30">
            <v>0</v>
          </cell>
          <cell r="F30" t="str">
            <v>-18°C</v>
          </cell>
          <cell r="G30">
            <v>92</v>
          </cell>
          <cell r="H30" t="str">
            <v>Litres</v>
          </cell>
        </row>
        <row r="31">
          <cell r="A31">
            <v>28166</v>
          </cell>
          <cell r="B31" t="str">
            <v>CAFÉ GOOD ORIGIN Café Durable Utz Certified</v>
          </cell>
          <cell r="C31">
            <v>2</v>
          </cell>
          <cell r="D31" t="str">
            <v>Bib de 2 litres</v>
          </cell>
          <cell r="E31">
            <v>0</v>
          </cell>
          <cell r="F31" t="str">
            <v>-18°C</v>
          </cell>
          <cell r="G31">
            <v>92</v>
          </cell>
          <cell r="H31" t="str">
            <v>Litres</v>
          </cell>
        </row>
        <row r="32">
          <cell r="A32">
            <v>28180</v>
          </cell>
          <cell r="B32" t="str">
            <v>CAFÉ CLASSIQUE</v>
          </cell>
          <cell r="C32">
            <v>2</v>
          </cell>
          <cell r="D32" t="str">
            <v>Bib de 2 litres</v>
          </cell>
          <cell r="E32">
            <v>0</v>
          </cell>
          <cell r="F32" t="str">
            <v>-18°C</v>
          </cell>
          <cell r="G32">
            <v>80</v>
          </cell>
          <cell r="H32" t="str">
            <v>Litres</v>
          </cell>
        </row>
        <row r="33">
          <cell r="A33">
            <v>30861</v>
          </cell>
          <cell r="B33" t="str">
            <v>DARK EXCELLENCE Utz Certified</v>
          </cell>
          <cell r="C33">
            <v>2</v>
          </cell>
          <cell r="D33" t="str">
            <v>Bib de 2 litres</v>
          </cell>
          <cell r="E33">
            <v>0</v>
          </cell>
          <cell r="F33" t="str">
            <v>-18°</v>
          </cell>
          <cell r="G33">
            <v>92</v>
          </cell>
          <cell r="H33" t="str">
            <v>Litres</v>
          </cell>
        </row>
        <row r="34">
          <cell r="A34">
            <v>50022</v>
          </cell>
          <cell r="B34" t="str">
            <v>JUS D'ORANGE Concentré avec pulpe</v>
          </cell>
          <cell r="C34">
            <v>12</v>
          </cell>
          <cell r="D34" t="str">
            <v>briques de 1 litre</v>
          </cell>
          <cell r="E34">
            <v>0</v>
          </cell>
          <cell r="F34" t="str">
            <v>Air Ambiant</v>
          </cell>
          <cell r="G34">
            <v>72</v>
          </cell>
          <cell r="H34" t="str">
            <v>Litres</v>
          </cell>
        </row>
        <row r="35">
          <cell r="A35">
            <v>50028</v>
          </cell>
          <cell r="B35" t="str">
            <v>NECTAR PAMPLEMOUSSE ROSE</v>
          </cell>
          <cell r="C35">
            <v>12</v>
          </cell>
          <cell r="D35" t="str">
            <v>briques de 1 litre</v>
          </cell>
          <cell r="E35">
            <v>0</v>
          </cell>
          <cell r="F35" t="str">
            <v>Air Ambiant</v>
          </cell>
          <cell r="G35">
            <v>72</v>
          </cell>
          <cell r="H35" t="str">
            <v>Litres</v>
          </cell>
        </row>
        <row r="36">
          <cell r="A36">
            <v>50301</v>
          </cell>
          <cell r="B36" t="str">
            <v>BOISSON POMME</v>
          </cell>
          <cell r="C36">
            <v>1</v>
          </cell>
          <cell r="D36" t="str">
            <v>Bib de 6,67 litres</v>
          </cell>
          <cell r="E36">
            <v>0</v>
          </cell>
          <cell r="F36" t="str">
            <v>Air Ambiant</v>
          </cell>
          <cell r="G36">
            <v>40</v>
          </cell>
          <cell r="H36" t="str">
            <v>Litres</v>
          </cell>
        </row>
        <row r="37">
          <cell r="A37">
            <v>50303</v>
          </cell>
          <cell r="B37" t="str">
            <v>JUS DE PAMPLEMOUSSE</v>
          </cell>
          <cell r="C37">
            <v>1</v>
          </cell>
          <cell r="D37" t="str">
            <v>Bib de 6,67 litres</v>
          </cell>
          <cell r="E37">
            <v>0</v>
          </cell>
          <cell r="F37" t="str">
            <v>Air Ambiant</v>
          </cell>
          <cell r="G37">
            <v>40</v>
          </cell>
          <cell r="H37" t="str">
            <v>Litres</v>
          </cell>
        </row>
        <row r="38">
          <cell r="A38">
            <v>50308</v>
          </cell>
          <cell r="B38" t="str">
            <v>COCKTAIL MULTIFRUITS</v>
          </cell>
          <cell r="C38">
            <v>1</v>
          </cell>
          <cell r="D38" t="str">
            <v>Bib de 6,67 litres</v>
          </cell>
          <cell r="E38">
            <v>0</v>
          </cell>
          <cell r="F38" t="str">
            <v>Air Ambiant</v>
          </cell>
          <cell r="G38">
            <v>40</v>
          </cell>
          <cell r="H38" t="str">
            <v>Litres</v>
          </cell>
        </row>
        <row r="39">
          <cell r="A39">
            <v>50313</v>
          </cell>
          <cell r="B39" t="str">
            <v>NECTAR DE PAMPLEMOUSSE ROSE Concentré</v>
          </cell>
          <cell r="C39">
            <v>1</v>
          </cell>
          <cell r="D39" t="str">
            <v>Bib de 5 litres</v>
          </cell>
          <cell r="E39">
            <v>0</v>
          </cell>
          <cell r="F39" t="str">
            <v>Air Ambiant</v>
          </cell>
          <cell r="G39">
            <v>30</v>
          </cell>
          <cell r="H39" t="str">
            <v>Litres</v>
          </cell>
        </row>
        <row r="40">
          <cell r="A40">
            <v>50316</v>
          </cell>
          <cell r="B40" t="str">
            <v>JUS D'ORANGE Concentré avec pulpe</v>
          </cell>
          <cell r="C40">
            <v>1</v>
          </cell>
          <cell r="D40" t="str">
            <v>Bib de 5 litres</v>
          </cell>
          <cell r="E40">
            <v>0</v>
          </cell>
          <cell r="F40" t="str">
            <v>Air Ambiant</v>
          </cell>
          <cell r="G40">
            <v>30</v>
          </cell>
          <cell r="H40" t="str">
            <v>Litres</v>
          </cell>
        </row>
        <row r="41">
          <cell r="A41">
            <v>50317</v>
          </cell>
          <cell r="B41" t="str">
            <v>COCKTAIL MULTIFRUITS</v>
          </cell>
          <cell r="C41">
            <v>1</v>
          </cell>
          <cell r="D41" t="str">
            <v>Bib de 5 litres</v>
          </cell>
          <cell r="E41">
            <v>0</v>
          </cell>
          <cell r="F41" t="str">
            <v>Air Ambiant</v>
          </cell>
          <cell r="G41">
            <v>30</v>
          </cell>
          <cell r="H41" t="str">
            <v>Litres</v>
          </cell>
        </row>
        <row r="42">
          <cell r="A42">
            <v>50318</v>
          </cell>
          <cell r="B42" t="str">
            <v>JUS D'ORANGE avec pulpe</v>
          </cell>
          <cell r="C42">
            <v>1</v>
          </cell>
          <cell r="D42" t="str">
            <v>Bib de 5 litres</v>
          </cell>
          <cell r="E42">
            <v>0</v>
          </cell>
          <cell r="F42" t="str">
            <v>Air Ambiant</v>
          </cell>
          <cell r="G42">
            <v>30</v>
          </cell>
          <cell r="H42" t="str">
            <v>Litres</v>
          </cell>
        </row>
        <row r="43">
          <cell r="A43">
            <v>50320</v>
          </cell>
          <cell r="B43" t="str">
            <v>COCKTAIL MULTIFRUITS</v>
          </cell>
          <cell r="C43">
            <v>1</v>
          </cell>
          <cell r="D43" t="str">
            <v>Bib de 5 litres</v>
          </cell>
          <cell r="E43">
            <v>0</v>
          </cell>
          <cell r="F43" t="str">
            <v>Air Ambiant</v>
          </cell>
          <cell r="G43">
            <v>30</v>
          </cell>
          <cell r="H43" t="str">
            <v>Litres</v>
          </cell>
        </row>
        <row r="44">
          <cell r="A44">
            <v>50321</v>
          </cell>
          <cell r="B44" t="str">
            <v>BOISSON POMME</v>
          </cell>
          <cell r="C44">
            <v>1</v>
          </cell>
          <cell r="D44" t="str">
            <v>Bib de 5 litres</v>
          </cell>
          <cell r="E44">
            <v>0</v>
          </cell>
          <cell r="F44" t="str">
            <v>Air Ambiant</v>
          </cell>
          <cell r="G44">
            <v>30</v>
          </cell>
          <cell r="H44" t="str">
            <v>Litres</v>
          </cell>
        </row>
        <row r="45">
          <cell r="A45">
            <v>50422</v>
          </cell>
          <cell r="B45" t="str">
            <v xml:space="preserve">STICKS CACAO TEMPTATION VAN HOUTEN </v>
          </cell>
          <cell r="C45">
            <v>100</v>
          </cell>
          <cell r="D45" t="str">
            <v>sticks de 18gr</v>
          </cell>
          <cell r="E45">
            <v>0</v>
          </cell>
          <cell r="F45" t="str">
            <v>Air Ambiant</v>
          </cell>
          <cell r="G45">
            <v>100</v>
          </cell>
          <cell r="H45" t="str">
            <v>Sticks</v>
          </cell>
        </row>
        <row r="46">
          <cell r="A46">
            <v>50541</v>
          </cell>
          <cell r="B46" t="str">
            <v>PUR JUS DE PAMPLEMOUSSE ROSE 100%</v>
          </cell>
          <cell r="C46">
            <v>6</v>
          </cell>
          <cell r="D46" t="str">
            <v>bidons de 2,63 litres</v>
          </cell>
          <cell r="E46">
            <v>0</v>
          </cell>
          <cell r="F46" t="str">
            <v>-18°C</v>
          </cell>
          <cell r="G46">
            <v>15.78</v>
          </cell>
          <cell r="H46" t="str">
            <v>Litres</v>
          </cell>
        </row>
        <row r="47">
          <cell r="A47">
            <v>50560</v>
          </cell>
          <cell r="B47" t="str">
            <v xml:space="preserve">JUS D'ORANGE Concentré   </v>
          </cell>
          <cell r="C47">
            <v>15</v>
          </cell>
          <cell r="D47" t="str">
            <v>poches de 0,8 litres</v>
          </cell>
          <cell r="E47">
            <v>0</v>
          </cell>
          <cell r="F47" t="str">
            <v>-18°C</v>
          </cell>
          <cell r="G47">
            <v>60</v>
          </cell>
          <cell r="H47" t="str">
            <v>Litres</v>
          </cell>
        </row>
        <row r="48">
          <cell r="A48">
            <v>50561</v>
          </cell>
          <cell r="B48" t="str">
            <v>JUS DE PAMPLEMOUSSE ROSE Concentré</v>
          </cell>
          <cell r="C48">
            <v>15</v>
          </cell>
          <cell r="D48" t="str">
            <v>poches de 0,8 litres</v>
          </cell>
          <cell r="E48">
            <v>0</v>
          </cell>
          <cell r="F48" t="str">
            <v>-18°C</v>
          </cell>
          <cell r="G48">
            <v>60</v>
          </cell>
          <cell r="H48" t="str">
            <v>Litres</v>
          </cell>
        </row>
        <row r="49">
          <cell r="A49">
            <v>50562</v>
          </cell>
          <cell r="B49" t="str">
            <v>NECTAR MULTIFRUITS Concentré</v>
          </cell>
          <cell r="C49">
            <v>15</v>
          </cell>
          <cell r="D49" t="str">
            <v>poches de 0,8 litres</v>
          </cell>
          <cell r="E49">
            <v>0</v>
          </cell>
          <cell r="F49" t="str">
            <v>-18°C</v>
          </cell>
          <cell r="G49">
            <v>60</v>
          </cell>
          <cell r="H49" t="str">
            <v>Litres</v>
          </cell>
        </row>
        <row r="50">
          <cell r="A50">
            <v>50563</v>
          </cell>
          <cell r="B50" t="str">
            <v>JUS DE POMME Concentré</v>
          </cell>
          <cell r="C50">
            <v>15</v>
          </cell>
          <cell r="D50" t="str">
            <v>poches de 0,8 litres</v>
          </cell>
          <cell r="E50">
            <v>0</v>
          </cell>
          <cell r="F50" t="str">
            <v>-18°C</v>
          </cell>
          <cell r="G50">
            <v>60</v>
          </cell>
          <cell r="H50" t="str">
            <v>Litres</v>
          </cell>
        </row>
        <row r="51">
          <cell r="A51">
            <v>50570</v>
          </cell>
          <cell r="B51" t="str">
            <v>JUS D'ORANGE PREMIUM Concentré</v>
          </cell>
          <cell r="C51">
            <v>4</v>
          </cell>
          <cell r="D51" t="str">
            <v>packs de 3 litres</v>
          </cell>
          <cell r="E51">
            <v>0</v>
          </cell>
          <cell r="F51" t="str">
            <v>-18°C</v>
          </cell>
          <cell r="G51">
            <v>60</v>
          </cell>
          <cell r="H51" t="str">
            <v>Litres</v>
          </cell>
        </row>
        <row r="52">
          <cell r="A52">
            <v>50572</v>
          </cell>
          <cell r="B52" t="str">
            <v>JUS DE POMME Concentré</v>
          </cell>
          <cell r="C52">
            <v>4</v>
          </cell>
          <cell r="D52" t="str">
            <v>packs de 3 litres</v>
          </cell>
          <cell r="E52">
            <v>0</v>
          </cell>
          <cell r="F52" t="str">
            <v>-18°C</v>
          </cell>
          <cell r="G52">
            <v>72</v>
          </cell>
          <cell r="H52" t="str">
            <v>Litres</v>
          </cell>
        </row>
        <row r="53">
          <cell r="A53">
            <v>50573</v>
          </cell>
          <cell r="B53" t="str">
            <v>JUS D'ANANAS Concentré</v>
          </cell>
          <cell r="C53">
            <v>4</v>
          </cell>
          <cell r="D53" t="str">
            <v>packs de 3 litres</v>
          </cell>
          <cell r="E53">
            <v>0</v>
          </cell>
          <cell r="F53" t="str">
            <v>-18°C</v>
          </cell>
          <cell r="G53">
            <v>48</v>
          </cell>
          <cell r="H53" t="str">
            <v>Litres</v>
          </cell>
        </row>
        <row r="54">
          <cell r="A54">
            <v>50577</v>
          </cell>
          <cell r="B54" t="str">
            <v>JUS D'ORANGE SELECT Concentré</v>
          </cell>
          <cell r="C54">
            <v>4</v>
          </cell>
          <cell r="D54" t="str">
            <v>packs de 3 litres</v>
          </cell>
          <cell r="E54">
            <v>0</v>
          </cell>
          <cell r="F54" t="str">
            <v>-18°C</v>
          </cell>
          <cell r="G54">
            <v>60</v>
          </cell>
          <cell r="H54" t="str">
            <v>Litres</v>
          </cell>
        </row>
        <row r="55">
          <cell r="A55">
            <v>50578</v>
          </cell>
          <cell r="B55" t="str">
            <v>NECTAR MULTIFRUITS Concentré</v>
          </cell>
          <cell r="C55">
            <v>4</v>
          </cell>
          <cell r="D55" t="str">
            <v>packs de 3 litres</v>
          </cell>
          <cell r="E55">
            <v>0</v>
          </cell>
          <cell r="F55" t="str">
            <v>-18°C</v>
          </cell>
          <cell r="G55">
            <v>84</v>
          </cell>
          <cell r="H55" t="str">
            <v>Litres</v>
          </cell>
        </row>
        <row r="56">
          <cell r="A56">
            <v>50579</v>
          </cell>
          <cell r="B56" t="str">
            <v>JUS DE PAMPLEMOUSSE ROSE Concentré</v>
          </cell>
          <cell r="C56">
            <v>4</v>
          </cell>
          <cell r="D56" t="str">
            <v>packs de 3 litres</v>
          </cell>
          <cell r="E56">
            <v>0</v>
          </cell>
          <cell r="F56" t="str">
            <v>-18°C</v>
          </cell>
          <cell r="G56">
            <v>72</v>
          </cell>
          <cell r="H56" t="str">
            <v>Litres</v>
          </cell>
        </row>
        <row r="57">
          <cell r="A57">
            <v>50700</v>
          </cell>
          <cell r="B57" t="str">
            <v>PUR JUS D'ORANGE Brésil Délicia</v>
          </cell>
          <cell r="C57">
            <v>3</v>
          </cell>
          <cell r="D57" t="str">
            <v>poches de 6 litres</v>
          </cell>
          <cell r="E57">
            <v>0</v>
          </cell>
          <cell r="F57" t="str">
            <v>Air Ambiant</v>
          </cell>
          <cell r="G57">
            <v>18</v>
          </cell>
          <cell r="H57" t="str">
            <v>Litres</v>
          </cell>
        </row>
        <row r="58">
          <cell r="A58">
            <v>50814</v>
          </cell>
          <cell r="B58" t="str">
            <v>JUS D'ORANGE 100% Bio</v>
          </cell>
          <cell r="C58">
            <v>1</v>
          </cell>
          <cell r="D58" t="str">
            <v>Bib de 10 litres</v>
          </cell>
          <cell r="E58">
            <v>0</v>
          </cell>
          <cell r="F58" t="str">
            <v>Air Ambiant</v>
          </cell>
          <cell r="G58">
            <v>10</v>
          </cell>
          <cell r="H58" t="str">
            <v>Litres</v>
          </cell>
        </row>
        <row r="59">
          <cell r="A59">
            <v>50830</v>
          </cell>
          <cell r="B59" t="str">
            <v>NECTAR D'ORANGE 50%</v>
          </cell>
          <cell r="C59">
            <v>1</v>
          </cell>
          <cell r="D59" t="str">
            <v>Bib de 7 litres</v>
          </cell>
          <cell r="E59">
            <v>0</v>
          </cell>
          <cell r="F59" t="str">
            <v>Air Ambiant</v>
          </cell>
          <cell r="G59">
            <v>56</v>
          </cell>
          <cell r="H59" t="str">
            <v>Litres</v>
          </cell>
        </row>
        <row r="60">
          <cell r="A60">
            <v>50900</v>
          </cell>
          <cell r="B60" t="str">
            <v xml:space="preserve">NECTAR D'ORANGE  </v>
          </cell>
          <cell r="C60">
            <v>3</v>
          </cell>
          <cell r="D60" t="str">
            <v>poches de 6 litres</v>
          </cell>
          <cell r="E60">
            <v>1.32</v>
          </cell>
          <cell r="F60" t="str">
            <v>Air Ambiant</v>
          </cell>
          <cell r="G60">
            <v>18</v>
          </cell>
          <cell r="H60" t="str">
            <v>Litres</v>
          </cell>
        </row>
        <row r="61">
          <cell r="A61">
            <v>50960</v>
          </cell>
          <cell r="B61" t="str">
            <v>JUS D'ORANGE Concentré</v>
          </cell>
          <cell r="C61">
            <v>12</v>
          </cell>
          <cell r="D61" t="str">
            <v>briques de 1 litre</v>
          </cell>
          <cell r="E61">
            <v>0</v>
          </cell>
          <cell r="F61" t="str">
            <v>Air Ambiant</v>
          </cell>
          <cell r="G61">
            <v>72</v>
          </cell>
          <cell r="H61" t="str">
            <v>Litres</v>
          </cell>
        </row>
        <row r="62">
          <cell r="A62">
            <v>51205</v>
          </cell>
          <cell r="B62" t="str">
            <v>CAFÉ NOISETTE</v>
          </cell>
          <cell r="C62">
            <v>10</v>
          </cell>
          <cell r="D62" t="str">
            <v>sachets de 1kg</v>
          </cell>
          <cell r="E62">
            <v>0</v>
          </cell>
          <cell r="F62" t="str">
            <v>Air Ambiant</v>
          </cell>
          <cell r="G62">
            <v>80</v>
          </cell>
          <cell r="H62" t="str">
            <v>Litres</v>
          </cell>
        </row>
        <row r="63">
          <cell r="A63">
            <v>51206</v>
          </cell>
          <cell r="B63" t="str">
            <v>CAFÉ CARAMEL</v>
          </cell>
          <cell r="C63">
            <v>10</v>
          </cell>
          <cell r="D63" t="str">
            <v>sachets de 1kg</v>
          </cell>
          <cell r="E63">
            <v>0</v>
          </cell>
          <cell r="F63" t="str">
            <v>Air Ambiant</v>
          </cell>
          <cell r="G63">
            <v>80</v>
          </cell>
          <cell r="H63" t="str">
            <v>Litres</v>
          </cell>
        </row>
        <row r="64">
          <cell r="A64">
            <v>53211</v>
          </cell>
          <cell r="B64" t="str">
            <v>CAFÉ VANILLE</v>
          </cell>
          <cell r="C64">
            <v>10</v>
          </cell>
          <cell r="D64" t="str">
            <v>sachets de 1kg</v>
          </cell>
          <cell r="E64">
            <v>0</v>
          </cell>
          <cell r="F64" t="str">
            <v>Air Ambiant</v>
          </cell>
          <cell r="G64">
            <v>80</v>
          </cell>
          <cell r="H64" t="str">
            <v>Litres</v>
          </cell>
        </row>
        <row r="65">
          <cell r="A65">
            <v>54332</v>
          </cell>
          <cell r="B65" t="str">
            <v>LAIT CONCENTRÉ CAFÉ MILC</v>
          </cell>
          <cell r="C65">
            <v>4</v>
          </cell>
          <cell r="D65" t="str">
            <v>Bib de 2 litres</v>
          </cell>
          <cell r="E65">
            <v>0</v>
          </cell>
          <cell r="F65" t="str">
            <v>Air Ambiant</v>
          </cell>
          <cell r="G65">
            <v>28.8</v>
          </cell>
          <cell r="H65" t="str">
            <v>Litres</v>
          </cell>
        </row>
        <row r="66">
          <cell r="A66">
            <v>55101</v>
          </cell>
          <cell r="B66" t="str">
            <v>BOISSON AROME CACAO SELECTION Van Houten</v>
          </cell>
          <cell r="C66">
            <v>10</v>
          </cell>
          <cell r="D66" t="str">
            <v>sachets de 1kg</v>
          </cell>
          <cell r="E66">
            <v>0</v>
          </cell>
          <cell r="F66" t="str">
            <v>Air Ambiant</v>
          </cell>
          <cell r="G66">
            <v>80</v>
          </cell>
          <cell r="H66" t="str">
            <v>Litres</v>
          </cell>
        </row>
        <row r="67">
          <cell r="A67">
            <v>59920</v>
          </cell>
          <cell r="B67" t="str">
            <v>SUCRE BUCHETTE</v>
          </cell>
          <cell r="C67">
            <v>60</v>
          </cell>
          <cell r="D67" t="str">
            <v>sticks de 5gr</v>
          </cell>
          <cell r="E67">
            <v>0</v>
          </cell>
          <cell r="F67" t="str">
            <v>Air Ambiant</v>
          </cell>
          <cell r="G67">
            <v>60</v>
          </cell>
          <cell r="H67" t="str">
            <v>Sticks</v>
          </cell>
        </row>
        <row r="68">
          <cell r="A68">
            <v>75137</v>
          </cell>
          <cell r="B68" t="str">
            <v>BOISSON CHOCOLATEE Van Houten VH2</v>
          </cell>
          <cell r="C68">
            <v>10</v>
          </cell>
          <cell r="D68" t="str">
            <v>sachets de 1kg</v>
          </cell>
          <cell r="E68">
            <v>0</v>
          </cell>
          <cell r="F68" t="str">
            <v>Air Ambiant</v>
          </cell>
          <cell r="G68">
            <v>80</v>
          </cell>
          <cell r="H68" t="str">
            <v>Litres</v>
          </cell>
        </row>
        <row r="69">
          <cell r="A69">
            <v>140171</v>
          </cell>
          <cell r="B69" t="str">
            <v>LAIT EN POUDRE 1/2 ÉCREMÉ Régilait</v>
          </cell>
          <cell r="C69">
            <v>20</v>
          </cell>
          <cell r="D69" t="str">
            <v>sachets de 500gr</v>
          </cell>
          <cell r="E69">
            <v>0</v>
          </cell>
          <cell r="F69" t="str">
            <v>Air Ambiant</v>
          </cell>
          <cell r="G69">
            <v>100</v>
          </cell>
          <cell r="H69" t="str">
            <v>Litres</v>
          </cell>
        </row>
        <row r="70">
          <cell r="A70">
            <v>140950</v>
          </cell>
          <cell r="B70" t="str">
            <v>NECTAR MULTIFRUITS Concentré Express</v>
          </cell>
          <cell r="C70">
            <v>4</v>
          </cell>
          <cell r="D70" t="str">
            <v>packs de 3 litres</v>
          </cell>
          <cell r="E70">
            <v>0</v>
          </cell>
          <cell r="F70" t="str">
            <v>Air Ambiant</v>
          </cell>
          <cell r="G70">
            <v>84</v>
          </cell>
          <cell r="H70" t="str">
            <v>Litres</v>
          </cell>
        </row>
        <row r="71">
          <cell r="A71">
            <v>140953</v>
          </cell>
          <cell r="B71" t="str">
            <v>JUS D'ORANGE Concentré Express</v>
          </cell>
          <cell r="C71">
            <v>4</v>
          </cell>
          <cell r="D71" t="str">
            <v>packs de 3 litres</v>
          </cell>
          <cell r="E71">
            <v>0</v>
          </cell>
          <cell r="F71" t="str">
            <v>Air Ambiant</v>
          </cell>
          <cell r="G71">
            <v>72</v>
          </cell>
          <cell r="H71" t="str">
            <v>Litres</v>
          </cell>
        </row>
        <row r="72">
          <cell r="A72">
            <v>140961</v>
          </cell>
          <cell r="B72" t="str">
            <v>JUS DE POMME Concentré Express</v>
          </cell>
          <cell r="C72">
            <v>4</v>
          </cell>
          <cell r="D72" t="str">
            <v>packs de 3 litres</v>
          </cell>
          <cell r="E72">
            <v>0</v>
          </cell>
          <cell r="F72" t="str">
            <v>Air Ambiant</v>
          </cell>
          <cell r="G72">
            <v>72</v>
          </cell>
          <cell r="H72" t="str">
            <v>Litres</v>
          </cell>
        </row>
        <row r="73">
          <cell r="A73">
            <v>741400</v>
          </cell>
          <cell r="B73" t="str">
            <v>PUR JUS DE POMME Trouble</v>
          </cell>
          <cell r="C73">
            <v>1</v>
          </cell>
          <cell r="D73" t="str">
            <v>Bib de 10 litres</v>
          </cell>
          <cell r="E73">
            <v>0</v>
          </cell>
          <cell r="F73" t="str">
            <v>Air Ambiant</v>
          </cell>
          <cell r="G73">
            <v>10</v>
          </cell>
          <cell r="H73" t="str">
            <v>Litres</v>
          </cell>
        </row>
        <row r="74">
          <cell r="A74">
            <v>741500</v>
          </cell>
          <cell r="B74" t="str">
            <v>JUS MULTIFRUITS</v>
          </cell>
          <cell r="C74">
            <v>3</v>
          </cell>
          <cell r="D74" t="str">
            <v>Bib de 5 litres</v>
          </cell>
          <cell r="E74">
            <v>0</v>
          </cell>
          <cell r="F74" t="str">
            <v>Air Ambiant</v>
          </cell>
          <cell r="G74">
            <v>15</v>
          </cell>
          <cell r="H74" t="str">
            <v>Litres</v>
          </cell>
        </row>
        <row r="75">
          <cell r="A75">
            <v>741600</v>
          </cell>
          <cell r="B75" t="str">
            <v>JUS D'ORANGE 100% teneur en fruits</v>
          </cell>
          <cell r="C75">
            <v>3</v>
          </cell>
          <cell r="D75" t="str">
            <v>Bib de 5 litres</v>
          </cell>
          <cell r="E75">
            <v>0</v>
          </cell>
          <cell r="F75" t="str">
            <v>Air Ambiant</v>
          </cell>
          <cell r="G75">
            <v>15</v>
          </cell>
          <cell r="H75" t="str">
            <v>Litres</v>
          </cell>
        </row>
        <row r="76">
          <cell r="A76">
            <v>810001</v>
          </cell>
          <cell r="B76" t="str">
            <v>PUR JUS D'ORANGE Excellence</v>
          </cell>
          <cell r="C76">
            <v>6</v>
          </cell>
          <cell r="D76" t="str">
            <v>poches de 2 litres</v>
          </cell>
          <cell r="E76">
            <v>0</v>
          </cell>
          <cell r="F76" t="str">
            <v>-18°C</v>
          </cell>
          <cell r="G76">
            <v>12</v>
          </cell>
          <cell r="H76" t="str">
            <v>Litres</v>
          </cell>
        </row>
        <row r="77">
          <cell r="A77">
            <v>869010</v>
          </cell>
          <cell r="B77" t="str">
            <v>PREPARATION POUR BOISSON CHOCOLATEE Banania</v>
          </cell>
          <cell r="C77">
            <v>10</v>
          </cell>
          <cell r="D77" t="str">
            <v>sachets de 1kg</v>
          </cell>
          <cell r="E77">
            <v>0</v>
          </cell>
          <cell r="F77" t="str">
            <v>Air Ambiant</v>
          </cell>
          <cell r="G77">
            <v>80</v>
          </cell>
          <cell r="H77" t="str">
            <v>Litres</v>
          </cell>
        </row>
        <row r="78">
          <cell r="A78">
            <v>869011</v>
          </cell>
          <cell r="B78" t="str">
            <v>STICK BANANIA</v>
          </cell>
          <cell r="C78">
            <v>400</v>
          </cell>
          <cell r="D78" t="str">
            <v>sticks de 20 gr</v>
          </cell>
          <cell r="E78">
            <v>0</v>
          </cell>
          <cell r="F78" t="str">
            <v>Air Ambiant</v>
          </cell>
          <cell r="G78">
            <v>400</v>
          </cell>
          <cell r="H78" t="str">
            <v>Sticks</v>
          </cell>
        </row>
        <row r="79">
          <cell r="A79">
            <v>1001025</v>
          </cell>
          <cell r="B79" t="str">
            <v>JUS DE PAMPLEMOUSSE Rose</v>
          </cell>
          <cell r="C79">
            <v>1</v>
          </cell>
          <cell r="D79" t="str">
            <v>Bib de 10 litres</v>
          </cell>
          <cell r="E79">
            <v>0</v>
          </cell>
          <cell r="F79" t="str">
            <v>Air Ambiant</v>
          </cell>
          <cell r="G79">
            <v>10</v>
          </cell>
          <cell r="H79" t="str">
            <v>Litres</v>
          </cell>
        </row>
        <row r="80">
          <cell r="A80">
            <v>1001444</v>
          </cell>
          <cell r="B80" t="str">
            <v>JUS D'ORANGE 100% teneur en fruits</v>
          </cell>
          <cell r="C80">
            <v>1</v>
          </cell>
          <cell r="D80" t="str">
            <v>Bib de 10 litres</v>
          </cell>
          <cell r="E80">
            <v>0</v>
          </cell>
          <cell r="F80" t="str">
            <v>Air Ambiant</v>
          </cell>
          <cell r="G80">
            <v>10</v>
          </cell>
          <cell r="H80" t="str">
            <v>Litres</v>
          </cell>
        </row>
        <row r="81">
          <cell r="A81">
            <v>1001445</v>
          </cell>
          <cell r="B81" t="str">
            <v>PUR JUS D'ORANGE</v>
          </cell>
          <cell r="C81">
            <v>1</v>
          </cell>
          <cell r="D81" t="str">
            <v>Bib de 10 litres</v>
          </cell>
          <cell r="E81">
            <v>0</v>
          </cell>
          <cell r="F81" t="str">
            <v>Air Ambiant</v>
          </cell>
          <cell r="G81">
            <v>10</v>
          </cell>
          <cell r="H81" t="str">
            <v>Litres</v>
          </cell>
        </row>
        <row r="82">
          <cell r="A82">
            <v>1001447</v>
          </cell>
          <cell r="B82" t="str">
            <v>NECTAR MULTIFRUITS</v>
          </cell>
          <cell r="C82">
            <v>1</v>
          </cell>
          <cell r="D82" t="str">
            <v>Bib de 10 litres</v>
          </cell>
          <cell r="E82">
            <v>0.73</v>
          </cell>
          <cell r="F82" t="str">
            <v>Air Ambiant</v>
          </cell>
          <cell r="G82">
            <v>10</v>
          </cell>
          <cell r="H82" t="str">
            <v>Litres</v>
          </cell>
        </row>
        <row r="83">
          <cell r="A83">
            <v>5055476</v>
          </cell>
          <cell r="B83" t="str">
            <v>BOISSON AROME CACAO FANTASY</v>
          </cell>
          <cell r="C83">
            <v>4</v>
          </cell>
          <cell r="D83" t="str">
            <v>Bib de 2 litres</v>
          </cell>
          <cell r="E83">
            <v>0</v>
          </cell>
          <cell r="F83" t="str">
            <v>-18°C</v>
          </cell>
          <cell r="G83">
            <v>64</v>
          </cell>
          <cell r="H83" t="str">
            <v>Litres</v>
          </cell>
        </row>
        <row r="84">
          <cell r="A84">
            <v>247010000</v>
          </cell>
          <cell r="B84" t="str">
            <v>CAFÉ SMOOTH ROAST Utz Certified</v>
          </cell>
          <cell r="C84">
            <v>2</v>
          </cell>
          <cell r="D84" t="str">
            <v>Bib de 2 litres</v>
          </cell>
          <cell r="E84">
            <v>0</v>
          </cell>
          <cell r="F84" t="str">
            <v>Air Ambiant</v>
          </cell>
          <cell r="G84">
            <v>84</v>
          </cell>
          <cell r="H84" t="str">
            <v>Litres</v>
          </cell>
        </row>
        <row r="85">
          <cell r="A85" t="str">
            <v>50302-2</v>
          </cell>
          <cell r="B85" t="str">
            <v xml:space="preserve">JUS D'ORANGE Premium  </v>
          </cell>
          <cell r="C85">
            <v>1</v>
          </cell>
          <cell r="D85" t="str">
            <v>Bib de 6,67 litres</v>
          </cell>
          <cell r="E85">
            <v>0</v>
          </cell>
          <cell r="F85" t="str">
            <v>Air Ambiant</v>
          </cell>
          <cell r="G85">
            <v>40</v>
          </cell>
          <cell r="H85" t="str">
            <v>Litres</v>
          </cell>
        </row>
        <row r="86">
          <cell r="A86" t="str">
            <v>VH10</v>
          </cell>
          <cell r="B86" t="str">
            <v>BOISSON AROME CACAO Van Houten</v>
          </cell>
          <cell r="C86">
            <v>10</v>
          </cell>
          <cell r="D86" t="str">
            <v>sachets de 1kg</v>
          </cell>
          <cell r="E86">
            <v>0</v>
          </cell>
          <cell r="F86" t="str">
            <v>Air Ambiant</v>
          </cell>
          <cell r="G86">
            <v>80</v>
          </cell>
          <cell r="H86" t="str">
            <v>Litres</v>
          </cell>
        </row>
        <row r="87">
          <cell r="A87" t="str">
            <v>VH53</v>
          </cell>
          <cell r="B87" t="str">
            <v>CAPUCCINO VAN HOUTEN</v>
          </cell>
          <cell r="C87">
            <v>10</v>
          </cell>
          <cell r="D87" t="str">
            <v>sachets de 1kg</v>
          </cell>
          <cell r="E87">
            <v>0</v>
          </cell>
          <cell r="F87" t="str">
            <v>Air Ambiant</v>
          </cell>
          <cell r="G87">
            <v>80</v>
          </cell>
          <cell r="H87" t="str">
            <v>Litres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9"/>
  <sheetViews>
    <sheetView showGridLines="0" tabSelected="1" view="pageBreakPreview" zoomScaleNormal="100" zoomScaleSheetLayoutView="100" workbookViewId="0">
      <selection activeCell="K1" sqref="K1:L1"/>
    </sheetView>
  </sheetViews>
  <sheetFormatPr baseColWidth="10" defaultRowHeight="14.4"/>
  <cols>
    <col min="1" max="1" width="0.77734375" style="5" customWidth="1"/>
    <col min="2" max="2" width="10.44140625" style="1" customWidth="1"/>
    <col min="3" max="3" width="26.21875" style="2" customWidth="1"/>
    <col min="4" max="4" width="11.21875" style="1" customWidth="1"/>
    <col min="5" max="5" width="3.33203125" style="1" customWidth="1"/>
    <col min="6" max="6" width="13.44140625" style="2" customWidth="1"/>
    <col min="7" max="7" width="4.44140625" style="2" customWidth="1"/>
    <col min="8" max="8" width="5.88671875" style="1" customWidth="1"/>
    <col min="9" max="9" width="7.6640625" style="50" bestFit="1" customWidth="1"/>
    <col min="10" max="11" width="9" style="3" bestFit="1" customWidth="1"/>
    <col min="12" max="12" width="7.21875" style="4" customWidth="1"/>
    <col min="13" max="13" width="11.5546875" style="5"/>
    <col min="14" max="14" width="27.44140625" style="5" hidden="1" customWidth="1"/>
    <col min="15" max="16384" width="11.5546875" style="5"/>
  </cols>
  <sheetData>
    <row r="1" spans="1:13" ht="43.8" customHeight="1">
      <c r="I1" s="56"/>
      <c r="J1" s="69" t="s">
        <v>41</v>
      </c>
      <c r="K1" s="88">
        <v>2014300</v>
      </c>
      <c r="L1" s="88"/>
      <c r="M1" s="77"/>
    </row>
    <row r="2" spans="1:13" ht="24.9" customHeight="1"/>
    <row r="3" spans="1:13" s="56" customFormat="1" ht="19.95" customHeight="1">
      <c r="B3" s="59" t="s">
        <v>40</v>
      </c>
      <c r="C3" s="68">
        <f ca="1">TODAY()</f>
        <v>41898</v>
      </c>
      <c r="F3" s="60" t="s">
        <v>29</v>
      </c>
      <c r="G3" s="100" t="s">
        <v>47</v>
      </c>
      <c r="H3" s="100"/>
      <c r="I3" s="100"/>
      <c r="J3" s="100"/>
      <c r="K3" s="60" t="s">
        <v>37</v>
      </c>
      <c r="L3" s="92" t="s">
        <v>38</v>
      </c>
      <c r="M3" s="92"/>
    </row>
    <row r="4" spans="1:13" s="56" customFormat="1" ht="19.95" customHeight="1">
      <c r="B4" s="61" t="s">
        <v>42</v>
      </c>
      <c r="C4" s="94" t="s">
        <v>43</v>
      </c>
      <c r="D4" s="94"/>
      <c r="F4" s="60" t="s">
        <v>30</v>
      </c>
      <c r="G4" s="100" t="s">
        <v>32</v>
      </c>
      <c r="H4" s="100"/>
      <c r="I4" s="100"/>
      <c r="J4" s="100"/>
      <c r="K4" s="60" t="s">
        <v>36</v>
      </c>
      <c r="L4" s="93" t="s">
        <v>39</v>
      </c>
      <c r="M4" s="93"/>
    </row>
    <row r="5" spans="1:13" s="56" customFormat="1" ht="19.95" customHeight="1">
      <c r="A5" s="99" t="s">
        <v>46</v>
      </c>
      <c r="B5" s="99"/>
      <c r="C5" s="63" t="s">
        <v>44</v>
      </c>
      <c r="F5" s="62" t="s">
        <v>31</v>
      </c>
      <c r="G5" s="101" t="s">
        <v>33</v>
      </c>
      <c r="H5" s="101"/>
      <c r="I5" s="101"/>
      <c r="J5" s="101"/>
      <c r="K5" s="60" t="s">
        <v>34</v>
      </c>
      <c r="L5" s="92" t="s">
        <v>35</v>
      </c>
      <c r="M5" s="92"/>
    </row>
    <row r="6" spans="1:13" s="56" customFormat="1" ht="19.95" customHeight="1">
      <c r="B6" s="57"/>
      <c r="C6" s="58"/>
      <c r="D6" s="51"/>
      <c r="E6" s="51"/>
      <c r="F6" s="52"/>
      <c r="G6" s="52"/>
      <c r="H6" s="51"/>
      <c r="I6" s="53"/>
      <c r="J6" s="54"/>
      <c r="K6" s="54"/>
      <c r="L6" s="55"/>
    </row>
    <row r="7" spans="1:13" s="56" customFormat="1" ht="19.95" customHeight="1">
      <c r="B7" s="57"/>
      <c r="C7" s="58"/>
      <c r="D7" s="51"/>
      <c r="E7" s="51"/>
      <c r="F7" s="52"/>
      <c r="G7" s="52"/>
      <c r="H7" s="51"/>
      <c r="I7" s="53"/>
      <c r="J7" s="54"/>
      <c r="K7" s="54"/>
      <c r="L7" s="55"/>
    </row>
    <row r="8" spans="1:13" s="56" customFormat="1" ht="19.95" customHeight="1">
      <c r="B8" s="57"/>
      <c r="C8" s="58"/>
      <c r="D8" s="51"/>
      <c r="E8" s="51"/>
      <c r="F8" s="52"/>
      <c r="G8" s="52"/>
      <c r="H8" s="51"/>
      <c r="I8" s="53"/>
      <c r="J8" s="54"/>
      <c r="K8" s="54"/>
      <c r="L8" s="55"/>
    </row>
    <row r="9" spans="1:13" s="56" customFormat="1" ht="19.95" customHeight="1">
      <c r="B9" s="57"/>
      <c r="C9" s="58"/>
      <c r="D9" s="51"/>
      <c r="E9" s="51"/>
      <c r="F9" s="52"/>
      <c r="G9" s="52"/>
      <c r="H9" s="51"/>
      <c r="I9" s="53"/>
      <c r="J9" s="54"/>
      <c r="K9" s="54"/>
      <c r="L9" s="55"/>
    </row>
    <row r="10" spans="1:13" ht="30" customHeight="1" thickBot="1">
      <c r="B10" s="102" t="s">
        <v>0</v>
      </c>
      <c r="C10" s="102"/>
      <c r="D10" s="102"/>
      <c r="E10" s="102"/>
      <c r="F10" s="102"/>
      <c r="G10" s="102"/>
      <c r="H10" s="70"/>
      <c r="I10" s="70"/>
      <c r="J10" s="70"/>
      <c r="K10" s="70"/>
      <c r="L10" s="70"/>
      <c r="M10" s="70"/>
    </row>
    <row r="11" spans="1:13" s="12" customFormat="1" ht="30" customHeight="1">
      <c r="B11" s="6" t="s">
        <v>1</v>
      </c>
      <c r="C11" s="7" t="s">
        <v>2</v>
      </c>
      <c r="D11" s="72" t="s">
        <v>3</v>
      </c>
      <c r="E11" s="95" t="s">
        <v>4</v>
      </c>
      <c r="F11" s="96"/>
      <c r="G11" s="97" t="s">
        <v>5</v>
      </c>
      <c r="H11" s="97"/>
      <c r="I11" s="7" t="s">
        <v>10</v>
      </c>
      <c r="J11" s="9" t="s">
        <v>6</v>
      </c>
      <c r="K11" s="9" t="s">
        <v>7</v>
      </c>
      <c r="L11" s="10" t="s">
        <v>8</v>
      </c>
      <c r="M11" s="11" t="s">
        <v>9</v>
      </c>
    </row>
    <row r="12" spans="1:13" s="17" customFormat="1" ht="30" customHeight="1">
      <c r="B12" s="13">
        <v>1001445</v>
      </c>
      <c r="C12" s="14" t="str">
        <f>IF(ISBLANK(B12),"",VLOOKUP(B12,[1]Feuil1!$A$1:$I$103,2))</f>
        <v>PUR JUS D'ORANGE</v>
      </c>
      <c r="D12" s="73" t="str">
        <f>IF(ISBLANK(B12),"",VLOOKUP(B12,[1]Feuil1!$A$1:$I$103,6))</f>
        <v>Air Ambiant</v>
      </c>
      <c r="E12" s="16">
        <f>IF(ISBLANK(B12),"",VLOOKUP(B12,[1]Feuil1!$A$1:$I$103,3))</f>
        <v>1</v>
      </c>
      <c r="F12" s="49" t="str">
        <f>IF(ISBLANK(B12),"",VLOOKUP(B12,[1]Feuil1!$A$1:$I$103,4))</f>
        <v>Bib de 10 litres</v>
      </c>
      <c r="G12" s="16">
        <f>IF(ISBLANK(B12),"",VLOOKUP(B12,[1]Feuil1!$A$1:$I$103,7))</f>
        <v>10</v>
      </c>
      <c r="H12" s="49" t="str">
        <f>IF(ISBLANK(B12),"",VLOOKUP(B12,[1]Feuil1!$A$1:$I$103,8))</f>
        <v>Litres</v>
      </c>
      <c r="I12" s="14" t="str">
        <f>IF(ISBLANK(B12),"",VLOOKUP(B12,[1]Feuil1!$A$1:$I$103,9))</f>
        <v>11,00 kg</v>
      </c>
      <c r="J12" s="64">
        <v>22.76</v>
      </c>
      <c r="K12" s="64">
        <f>IF(ISBLANK(B12),"",VLOOKUP(B12,[1]Feuil1!$A$1:$I$103,5))</f>
        <v>0</v>
      </c>
      <c r="L12" s="75">
        <f>IF(ISBLANK(J12),"",(J12+K12)/G12)</f>
        <v>2.2760000000000002</v>
      </c>
      <c r="M12" s="89" t="s">
        <v>45</v>
      </c>
    </row>
    <row r="13" spans="1:13" s="17" customFormat="1" ht="30" customHeight="1">
      <c r="B13" s="13">
        <v>1001025</v>
      </c>
      <c r="C13" s="14" t="str">
        <f>IF(ISBLANK(B13),"",VLOOKUP(B13,[1]Feuil1!$A$1:$I$103,2))</f>
        <v>JUS DE PAMPLEMOUSSE Rose</v>
      </c>
      <c r="D13" s="73" t="str">
        <f>IF(ISBLANK(B13),"",VLOOKUP(B13,[1]Feuil1!$A$1:$I$103,6))</f>
        <v>Air Ambiant</v>
      </c>
      <c r="E13" s="16">
        <f>IF(ISBLANK(B13),"",VLOOKUP(B13,[1]Feuil1!$A$1:$I$103,3))</f>
        <v>1</v>
      </c>
      <c r="F13" s="49" t="str">
        <f>IF(ISBLANK(B13),"",VLOOKUP(B13,[1]Feuil1!$A$1:$I$103,4))</f>
        <v>Bib de 10 litres</v>
      </c>
      <c r="G13" s="16">
        <f>IF(ISBLANK(B13),"",VLOOKUP(B13,[1]Feuil1!$A$1:$I$103,7))</f>
        <v>10</v>
      </c>
      <c r="H13" s="49" t="str">
        <f>IF(ISBLANK(B13),"",VLOOKUP(B13,[1]Feuil1!$A$1:$I$103,8))</f>
        <v>Litres</v>
      </c>
      <c r="I13" s="14" t="str">
        <f>IF(ISBLANK(B13),"",VLOOKUP(B13,[1]Feuil1!$A$1:$I$103,9))</f>
        <v>11,00 kg</v>
      </c>
      <c r="J13" s="65">
        <v>20.66</v>
      </c>
      <c r="K13" s="64">
        <f>IF(ISBLANK(B13),"",VLOOKUP(B13,[1]Feuil1!$A$1:$I$103,5))</f>
        <v>0</v>
      </c>
      <c r="L13" s="75">
        <f t="shared" ref="L13:L14" si="0">IF(ISBLANK(J13),"",(J13+K13)/G13)</f>
        <v>2.0659999999999998</v>
      </c>
      <c r="M13" s="90"/>
    </row>
    <row r="14" spans="1:13" ht="24.9" customHeight="1" thickBot="1">
      <c r="B14" s="21">
        <v>1001447</v>
      </c>
      <c r="C14" s="22" t="str">
        <f>IF(ISBLANK(B14),"",VLOOKUP(B14,[1]Feuil1!$A$1:$I$103,2))</f>
        <v>NECTAR MULTIFRUITS</v>
      </c>
      <c r="D14" s="74" t="str">
        <f>IF(ISBLANK(B14),"",VLOOKUP(B14,[1]Feuil1!$A$1:$I$103,6))</f>
        <v>Air Ambiant</v>
      </c>
      <c r="E14" s="24">
        <f>IF(ISBLANK(B14),"",VLOOKUP(B14,[1]Feuil1!$A$1:$I$103,3))</f>
        <v>1</v>
      </c>
      <c r="F14" s="31" t="str">
        <f>IF(ISBLANK(B14),"",VLOOKUP(B14,[1]Feuil1!$A$1:$I$103,4))</f>
        <v>Bib de 10 litres</v>
      </c>
      <c r="G14" s="24">
        <f>IF(ISBLANK(B14),"",VLOOKUP(B14,[1]Feuil1!$A$1:$I$103,7))</f>
        <v>10</v>
      </c>
      <c r="H14" s="31" t="str">
        <f>IF(ISBLANK(B14),"",VLOOKUP(B14,[1]Feuil1!$A$1:$I$103,8))</f>
        <v>Litres</v>
      </c>
      <c r="I14" s="22" t="str">
        <f>IF(ISBLANK(B14),"",VLOOKUP(B14,[1]Feuil1!$A$1:$I$103,9))</f>
        <v>11,00 kg</v>
      </c>
      <c r="J14" s="66">
        <v>19.68</v>
      </c>
      <c r="K14" s="71">
        <f>IF(ISBLANK(B14),"",VLOOKUP(B14,[1]Feuil1!$A$1:$I$103,5))</f>
        <v>0.74</v>
      </c>
      <c r="L14" s="76">
        <f t="shared" si="0"/>
        <v>2.0419999999999998</v>
      </c>
      <c r="M14" s="91"/>
    </row>
    <row r="15" spans="1:13" ht="24.9" customHeight="1"/>
    <row r="16" spans="1:13" ht="24.9" customHeight="1"/>
    <row r="17" spans="2:14">
      <c r="H17" s="38"/>
      <c r="I17" s="80"/>
      <c r="J17" s="81"/>
      <c r="K17" s="81"/>
      <c r="L17" s="39"/>
      <c r="M17" s="37"/>
    </row>
    <row r="18" spans="2:14">
      <c r="C18" s="79"/>
      <c r="H18" s="38"/>
      <c r="I18" s="80"/>
      <c r="J18" s="81"/>
      <c r="K18" s="81"/>
      <c r="L18" s="39"/>
      <c r="M18" s="37"/>
      <c r="N18" s="5" t="s">
        <v>50</v>
      </c>
    </row>
    <row r="19" spans="2:14">
      <c r="H19" s="38"/>
      <c r="I19" s="80"/>
      <c r="J19" s="81"/>
      <c r="K19" s="81"/>
      <c r="L19" s="39"/>
      <c r="M19" s="37"/>
      <c r="N19" s="5" t="s">
        <v>51</v>
      </c>
    </row>
    <row r="26" spans="2:14" s="2" customFormat="1" ht="18">
      <c r="B26" s="1"/>
      <c r="D26" s="1"/>
      <c r="E26" s="98"/>
      <c r="F26" s="98"/>
      <c r="H26" s="1"/>
      <c r="I26" s="50"/>
      <c r="J26" s="3"/>
      <c r="K26" s="3"/>
      <c r="L26" s="4"/>
      <c r="M26" s="5"/>
    </row>
    <row r="35" spans="3:13" ht="15" thickBot="1"/>
    <row r="36" spans="3:13" ht="43.2" customHeight="1" thickBot="1">
      <c r="C36" s="85" t="s">
        <v>48</v>
      </c>
      <c r="D36" s="85"/>
      <c r="H36" s="83" t="s">
        <v>49</v>
      </c>
      <c r="I36" s="82"/>
      <c r="J36" s="84"/>
      <c r="K36" s="86"/>
      <c r="L36" s="86"/>
      <c r="M36" s="87"/>
    </row>
    <row r="37" spans="3:13">
      <c r="C37" s="85"/>
      <c r="D37" s="85"/>
    </row>
    <row r="38" spans="3:13">
      <c r="C38" s="85"/>
      <c r="D38" s="85"/>
      <c r="E38" s="78"/>
      <c r="F38" s="78"/>
      <c r="G38" s="78"/>
      <c r="H38" s="78"/>
      <c r="I38" s="78"/>
      <c r="J38" s="78"/>
      <c r="K38" s="78"/>
      <c r="L38" s="78"/>
    </row>
    <row r="39" spans="3:13">
      <c r="C39" s="85"/>
      <c r="D39" s="85"/>
    </row>
  </sheetData>
  <dataConsolidate/>
  <mergeCells count="16">
    <mergeCell ref="A5:B5"/>
    <mergeCell ref="G3:J3"/>
    <mergeCell ref="G4:J4"/>
    <mergeCell ref="G5:J5"/>
    <mergeCell ref="B10:G10"/>
    <mergeCell ref="C36:D39"/>
    <mergeCell ref="K36:M36"/>
    <mergeCell ref="K1:L1"/>
    <mergeCell ref="M12:M14"/>
    <mergeCell ref="L3:M3"/>
    <mergeCell ref="L4:M4"/>
    <mergeCell ref="C4:D4"/>
    <mergeCell ref="E11:F11"/>
    <mergeCell ref="G11:H11"/>
    <mergeCell ref="E26:F26"/>
    <mergeCell ref="L5:M5"/>
  </mergeCells>
  <dataValidations count="1">
    <dataValidation type="list" allowBlank="1" showInputMessage="1" showErrorMessage="1" sqref="K36:M36">
      <formula1>$N$17:$N$19</formula1>
    </dataValidation>
  </dataValidations>
  <printOptions horizontalCentered="1"/>
  <pageMargins left="0.15748031496062992" right="0.15748031496062992" top="0.74803149606299213" bottom="0.55118110236220474" header="0.15748031496062992" footer="0.15748031496062992"/>
  <pageSetup paperSize="9" scale="80" fitToHeight="2" orientation="portrait" r:id="rId1"/>
  <headerFooter>
    <oddHeader xml:space="preserve">&amp;L&amp;G </oddHead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M13"/>
  <sheetViews>
    <sheetView view="pageBreakPreview" zoomScaleNormal="100" zoomScaleSheetLayoutView="100" workbookViewId="0">
      <selection activeCell="L3" sqref="L3"/>
    </sheetView>
  </sheetViews>
  <sheetFormatPr baseColWidth="10" defaultRowHeight="14.4"/>
  <cols>
    <col min="1" max="1" width="8.109375" style="5" customWidth="1"/>
    <col min="2" max="2" width="22" style="5" customWidth="1"/>
    <col min="3" max="3" width="12.5546875" style="1" customWidth="1"/>
    <col min="4" max="4" width="3.5546875" style="5" customWidth="1"/>
    <col min="5" max="5" width="15.33203125" style="5" customWidth="1"/>
    <col min="6" max="6" width="4.88671875" style="5" customWidth="1"/>
    <col min="7" max="7" width="8.109375" style="5" customWidth="1"/>
    <col min="8" max="8" width="8.109375" style="1" customWidth="1"/>
    <col min="9" max="9" width="11.5546875" style="5"/>
    <col min="10" max="10" width="11.5546875" style="4"/>
    <col min="11" max="16384" width="11.5546875" style="5"/>
  </cols>
  <sheetData>
    <row r="3" spans="1:13">
      <c r="L3" s="67"/>
      <c r="M3" s="67"/>
    </row>
    <row r="4" spans="1:13" ht="30" customHeight="1" thickBot="1">
      <c r="A4" s="103" t="s">
        <v>11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3" s="12" customFormat="1" ht="30" customHeight="1">
      <c r="A5" s="6" t="s">
        <v>1</v>
      </c>
      <c r="B5" s="7" t="s">
        <v>2</v>
      </c>
      <c r="C5" s="8" t="s">
        <v>3</v>
      </c>
      <c r="D5" s="95" t="s">
        <v>4</v>
      </c>
      <c r="E5" s="96"/>
      <c r="F5" s="97" t="s">
        <v>5</v>
      </c>
      <c r="G5" s="97"/>
      <c r="H5" s="7" t="s">
        <v>10</v>
      </c>
      <c r="I5" s="9" t="s">
        <v>6</v>
      </c>
      <c r="J5" s="10" t="s">
        <v>8</v>
      </c>
      <c r="K5" s="26" t="s">
        <v>12</v>
      </c>
      <c r="L5" s="11" t="s">
        <v>9</v>
      </c>
    </row>
    <row r="6" spans="1:13" s="17" customFormat="1" ht="30" customHeight="1">
      <c r="A6" s="27" t="s">
        <v>28</v>
      </c>
      <c r="B6" s="14" t="str">
        <f>IF(ISBLANK(A6),"",VLOOKUP(A6,[1]Feuil1!$A$1:$I$103,2))</f>
        <v xml:space="preserve">JUS D'ORANGE Premium  </v>
      </c>
      <c r="C6" s="14" t="str">
        <f>IF(ISBLANK($A$6),"",VLOOKUP($A$6,[1]Feuil1!$A$1:$I$103,6))</f>
        <v>Air Ambiant</v>
      </c>
      <c r="D6" s="16">
        <f>IF(ISBLANK($A$6),"",VLOOKUP($A$6,[1]Feuil1!$A$1:$I$103,3))</f>
        <v>1</v>
      </c>
      <c r="E6" s="49" t="str">
        <f>IF(ISBLANK($A$6),"",VLOOKUP($A$6,[1]Feuil1!$A$1:$I$103,4))</f>
        <v>Bib de 6,67 litres</v>
      </c>
      <c r="F6" s="16">
        <f>IF(ISBLANK($A$6),"",VLOOKUP($A$6,[1]Feuil1!$A$1:$I$103,7))</f>
        <v>40</v>
      </c>
      <c r="G6" s="49" t="str">
        <f>IF(ISBLANK($A$6),"",VLOOKUP($A$6,[1]Feuil1!$A$1:$I$103,8))</f>
        <v>Litres</v>
      </c>
      <c r="H6" s="15" t="str">
        <f>IF(ISBLANK($A$6),"",VLOOKUP($A$6,[1]Feuil1!$A$1:$I$103,9))</f>
        <v>8,63 kg</v>
      </c>
      <c r="I6" s="14"/>
      <c r="J6" s="14"/>
      <c r="K6" s="28" t="str">
        <f>IF(ISBLANK(I6),"",(I6/F6)*0.15)</f>
        <v/>
      </c>
      <c r="L6" s="29"/>
    </row>
    <row r="7" spans="1:13" s="17" customFormat="1" ht="30" customHeight="1">
      <c r="A7" s="27">
        <v>50830</v>
      </c>
      <c r="B7" s="14" t="str">
        <f>IF(ISBLANK(A7),"",VLOOKUP(A7,[1]Feuil1!$A$1:$I$103,2))</f>
        <v>NECTAR D'ORANGE 55%</v>
      </c>
      <c r="C7" s="14" t="str">
        <f>IF(ISBLANK($A$7),"",VLOOKUP($A$7,[1]Feuil1!$A$1:$I$103,6))</f>
        <v>Air Ambiant</v>
      </c>
      <c r="D7" s="16">
        <f>IF(ISBLANK($A$7),"",VLOOKUP($A$7,[1]Feuil1!$A$1:$I$103,3))</f>
        <v>1</v>
      </c>
      <c r="E7" s="49" t="str">
        <f>IF(ISBLANK($A$7),"",VLOOKUP($A$7,[1]Feuil1!$A$1:$I$103,4))</f>
        <v>Bib de 7 litres</v>
      </c>
      <c r="F7" s="16">
        <f>IF(ISBLANK($A$7),"",VLOOKUP($A$7,[1]Feuil1!$A$1:$I$103,7))</f>
        <v>56</v>
      </c>
      <c r="G7" s="49" t="str">
        <f>IF(ISBLANK($A$7),"",VLOOKUP($A$7,[1]Feuil1!$A$1:$I$103,8))</f>
        <v>Litres</v>
      </c>
      <c r="H7" s="15" t="str">
        <f>IF(ISBLANK($A$7),"",VLOOKUP($A$7,[1]Feuil1!$A$1:$I$103,9))</f>
        <v>9,48 kg</v>
      </c>
      <c r="I7" s="20"/>
      <c r="J7" s="20" t="str">
        <f t="shared" ref="J7:J13" si="0">IF(ISBLANK(I7),"",I7/F7)</f>
        <v/>
      </c>
      <c r="K7" s="28" t="str">
        <f t="shared" ref="K7:K13" si="1">IF(ISBLANK(I7),"",(I7/F7)*0.15)</f>
        <v/>
      </c>
      <c r="L7" s="29"/>
    </row>
    <row r="8" spans="1:13" s="17" customFormat="1" ht="30" customHeight="1">
      <c r="A8" s="27"/>
      <c r="B8" s="14" t="str">
        <f>IF(ISBLANK(A8),"",VLOOKUP(A8,[1]Feuil1!$A$1:$I$103,2))</f>
        <v/>
      </c>
      <c r="C8" s="14" t="str">
        <f>IF(ISBLANK($A$8),"",VLOOKUP($A$8,[1]Feuil1!$A$1:$I$103,6))</f>
        <v/>
      </c>
      <c r="D8" s="16" t="str">
        <f>IF(ISBLANK($A$8),"",VLOOKUP($A$8,[1]Feuil1!$A$1:$I$103,3))</f>
        <v/>
      </c>
      <c r="E8" s="49" t="str">
        <f>IF(ISBLANK($A$8),"",VLOOKUP($A$8,[1]Feuil1!$A$1:$I$103,4))</f>
        <v/>
      </c>
      <c r="F8" s="16" t="str">
        <f>IF(ISBLANK($A$8),"",VLOOKUP($A$8,[1]Feuil1!$A$1:$I$103,7))</f>
        <v/>
      </c>
      <c r="G8" s="49" t="str">
        <f>IF(ISBLANK($A$8),"",VLOOKUP($A$8,[1]Feuil1!$A$1:$I$103,8))</f>
        <v/>
      </c>
      <c r="H8" s="15" t="str">
        <f>IF(ISBLANK($A$8),"",VLOOKUP($A$8,[1]Feuil1!$A$1:$I$103,9))</f>
        <v/>
      </c>
      <c r="I8" s="20"/>
      <c r="J8" s="20" t="str">
        <f t="shared" si="0"/>
        <v/>
      </c>
      <c r="K8" s="28" t="str">
        <f t="shared" si="1"/>
        <v/>
      </c>
      <c r="L8" s="29"/>
    </row>
    <row r="9" spans="1:13" s="17" customFormat="1" ht="30" customHeight="1">
      <c r="A9" s="27"/>
      <c r="B9" s="14" t="str">
        <f>IF(ISBLANK(A9),"",VLOOKUP(A9,[1]Feuil1!$A$1:$I$103,2))</f>
        <v/>
      </c>
      <c r="C9" s="14" t="str">
        <f>IF(ISBLANK($A$9),"",VLOOKUP($A$9,[1]Feuil1!$A$1:$I$103,6))</f>
        <v/>
      </c>
      <c r="D9" s="16" t="str">
        <f>IF(ISBLANK($A$9),"",VLOOKUP($A$9,[1]Feuil1!$A$1:$I$103,3))</f>
        <v/>
      </c>
      <c r="E9" s="49" t="str">
        <f>IF(ISBLANK($A$9),"",VLOOKUP($A$9,[1]Feuil1!$A$1:$I$103,4))</f>
        <v/>
      </c>
      <c r="F9" s="16" t="str">
        <f>IF(ISBLANK($A$9),"",VLOOKUP($A$9,[1]Feuil1!$A$1:$I$103,7))</f>
        <v/>
      </c>
      <c r="G9" s="49" t="str">
        <f>IF(ISBLANK($A$9),"",VLOOKUP($A$9,[1]Feuil1!$A$1:$I$103,8))</f>
        <v/>
      </c>
      <c r="H9" s="15" t="str">
        <f>IF(ISBLANK($A$9),"",VLOOKUP($A$9,[1]Feuil1!$A$1:$I$103,9))</f>
        <v/>
      </c>
      <c r="I9" s="20"/>
      <c r="J9" s="20" t="str">
        <f t="shared" si="0"/>
        <v/>
      </c>
      <c r="K9" s="28" t="str">
        <f t="shared" si="1"/>
        <v/>
      </c>
      <c r="L9" s="29"/>
    </row>
    <row r="10" spans="1:13" s="17" customFormat="1" ht="30" customHeight="1">
      <c r="A10" s="27"/>
      <c r="B10" s="14" t="str">
        <f>IF(ISBLANK(A10),"",VLOOKUP(A10,[1]Feuil1!$A$1:$I$103,2))</f>
        <v/>
      </c>
      <c r="C10" s="14" t="str">
        <f>IF(ISBLANK($A$10),"",VLOOKUP($A$10,[1]Feuil1!$A$1:$I$103,6))</f>
        <v/>
      </c>
      <c r="D10" s="16" t="str">
        <f>IF(ISBLANK($A$10),"",VLOOKUP($A$10,[1]Feuil1!$A$1:$I$103,3))</f>
        <v/>
      </c>
      <c r="E10" s="49" t="str">
        <f>IF(ISBLANK($A$10),"",VLOOKUP($A$10,[1]Feuil1!$A$1:$I$103,4))</f>
        <v/>
      </c>
      <c r="F10" s="16" t="str">
        <f>IF(ISBLANK($A$10),"",VLOOKUP($A$10,[1]Feuil1!$A$1:$I$103,7))</f>
        <v/>
      </c>
      <c r="G10" s="49" t="str">
        <f>IF(ISBLANK($A$10),"",VLOOKUP($A$10,[1]Feuil1!$A$1:$I$103,8))</f>
        <v/>
      </c>
      <c r="H10" s="15" t="str">
        <f>IF(ISBLANK($A$10),"",VLOOKUP($A$10,[1]Feuil1!$A$1:$I$103,9))</f>
        <v/>
      </c>
      <c r="I10" s="20"/>
      <c r="J10" s="20" t="str">
        <f t="shared" si="0"/>
        <v/>
      </c>
      <c r="K10" s="28" t="str">
        <f t="shared" si="1"/>
        <v/>
      </c>
      <c r="L10" s="29"/>
    </row>
    <row r="11" spans="1:13" s="17" customFormat="1" ht="30" customHeight="1">
      <c r="A11" s="27"/>
      <c r="B11" s="14" t="str">
        <f>IF(ISBLANK(A11),"",VLOOKUP(A11,[1]Feuil1!$A$1:$I$103,2))</f>
        <v/>
      </c>
      <c r="C11" s="14" t="str">
        <f>IF(ISBLANK($A$11),"",VLOOKUP($A$11,[1]Feuil1!$A$1:$I$103,6))</f>
        <v/>
      </c>
      <c r="D11" s="16" t="str">
        <f>IF(ISBLANK($A$11),"",VLOOKUP($A$11,[1]Feuil1!$A$1:$I$103,3))</f>
        <v/>
      </c>
      <c r="E11" s="49" t="str">
        <f>IF(ISBLANK($A$11),"",VLOOKUP($A$11,[1]Feuil1!$A$1:$I$103,4))</f>
        <v/>
      </c>
      <c r="F11" s="16" t="str">
        <f>IF(ISBLANK($A$11),"",VLOOKUP($A$11,[1]Feuil1!$A$1:$I$103,7))</f>
        <v/>
      </c>
      <c r="G11" s="49" t="str">
        <f>IF(ISBLANK($A$11),"",VLOOKUP($A$11,[1]Feuil1!$A$1:$I$103,8))</f>
        <v/>
      </c>
      <c r="H11" s="15" t="str">
        <f>IF(ISBLANK($A$11),"",VLOOKUP($A$11,[1]Feuil1!$A$1:$I$103,9))</f>
        <v/>
      </c>
      <c r="I11" s="20"/>
      <c r="J11" s="20" t="str">
        <f t="shared" si="0"/>
        <v/>
      </c>
      <c r="K11" s="28" t="str">
        <f t="shared" si="1"/>
        <v/>
      </c>
      <c r="L11" s="29"/>
    </row>
    <row r="12" spans="1:13" s="17" customFormat="1" ht="30" customHeight="1">
      <c r="A12" s="27"/>
      <c r="B12" s="14" t="str">
        <f>IF(ISBLANK(A12),"",VLOOKUP(A12,[1]Feuil1!$A$1:$I$103,2))</f>
        <v/>
      </c>
      <c r="C12" s="14" t="str">
        <f>IF(ISBLANK($A$12),"",VLOOKUP($A$12,[1]Feuil1!$A$1:$I$103,6))</f>
        <v/>
      </c>
      <c r="D12" s="16" t="str">
        <f>IF(ISBLANK($A$12),"",VLOOKUP($A$12,[1]Feuil1!$A$1:$I$103,3))</f>
        <v/>
      </c>
      <c r="E12" s="49" t="str">
        <f>IF(ISBLANK($A$12),"",VLOOKUP($A$12,[1]Feuil1!$A$1:$I$103,4))</f>
        <v/>
      </c>
      <c r="F12" s="16" t="str">
        <f>IF(ISBLANK($A$12),"",VLOOKUP($A$12,[1]Feuil1!$A$1:$I$103,7))</f>
        <v/>
      </c>
      <c r="G12" s="49" t="str">
        <f>IF(ISBLANK($A$12),"",VLOOKUP($A$12,[1]Feuil1!$A$1:$I$103,8))</f>
        <v/>
      </c>
      <c r="H12" s="15" t="str">
        <f>IF(ISBLANK($A$12),"",VLOOKUP($A$12,[1]Feuil1!$A$1:$I$103,9))</f>
        <v/>
      </c>
      <c r="I12" s="20"/>
      <c r="J12" s="20" t="str">
        <f t="shared" si="0"/>
        <v/>
      </c>
      <c r="K12" s="28" t="str">
        <f t="shared" si="1"/>
        <v/>
      </c>
      <c r="L12" s="29"/>
    </row>
    <row r="13" spans="1:13" s="17" customFormat="1" ht="30" customHeight="1" thickBot="1">
      <c r="A13" s="30"/>
      <c r="B13" s="22" t="str">
        <f>IF(ISBLANK(A13),"",VLOOKUP(A13,[1]Feuil1!$A$1:$I$103,2))</f>
        <v/>
      </c>
      <c r="C13" s="22" t="str">
        <f>IF(ISBLANK($A$13),"",VLOOKUP($A$13,[1]Feuil1!$A$1:$I$103,6))</f>
        <v/>
      </c>
      <c r="D13" s="24" t="str">
        <f>IF(ISBLANK($A$13),"",VLOOKUP($A$13,[1]Feuil1!$A$1:$I$103,3))</f>
        <v/>
      </c>
      <c r="E13" s="31" t="str">
        <f>IF(ISBLANK($A$13),"",VLOOKUP($A$13,[1]Feuil1!$A$1:$I$103,4))</f>
        <v/>
      </c>
      <c r="F13" s="24" t="str">
        <f>IF(ISBLANK($A$13),"",VLOOKUP($A$13,[1]Feuil1!$A$1:$I$103,7))</f>
        <v/>
      </c>
      <c r="G13" s="31" t="str">
        <f>IF(ISBLANK($A$13),"",VLOOKUP($A$13,[1]Feuil1!$A$1:$I$103,8))</f>
        <v/>
      </c>
      <c r="H13" s="23" t="str">
        <f>IF(ISBLANK($A$13),"",VLOOKUP($A$13,[1]Feuil1!$A$1:$I$103,9))</f>
        <v/>
      </c>
      <c r="I13" s="25"/>
      <c r="J13" s="25" t="str">
        <f t="shared" si="0"/>
        <v/>
      </c>
      <c r="K13" s="32" t="str">
        <f t="shared" si="1"/>
        <v/>
      </c>
      <c r="L13" s="33"/>
    </row>
  </sheetData>
  <mergeCells count="3">
    <mergeCell ref="A4:L4"/>
    <mergeCell ref="D5:E5"/>
    <mergeCell ref="F5:G5"/>
  </mergeCells>
  <printOptions horizontalCentered="1"/>
  <pageMargins left="0.15748031496062992" right="0.15748031496062992" top="0.74803149606299213" bottom="0.55118110236220474" header="0.15748031496062992" footer="0.15748031496062992"/>
  <pageSetup paperSize="9" scale="80" orientation="portrait" r:id="rId1"/>
  <headerFooter>
    <oddHeader>&amp;L&amp;G &amp;R=&amp;D&amp;T</oddHeader>
    <oddFooter>&amp;C&amp;G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M16"/>
  <sheetViews>
    <sheetView view="pageBreakPreview" zoomScaleNormal="100" zoomScaleSheetLayoutView="100" workbookViewId="0">
      <selection activeCell="L3" sqref="L3"/>
    </sheetView>
  </sheetViews>
  <sheetFormatPr baseColWidth="10" defaultRowHeight="14.4"/>
  <cols>
    <col min="1" max="1" width="10.109375" style="5" customWidth="1"/>
    <col min="2" max="2" width="22" style="5" customWidth="1"/>
    <col min="3" max="3" width="12.88671875" style="1" bestFit="1" customWidth="1"/>
    <col min="4" max="4" width="5.33203125" style="5" customWidth="1"/>
    <col min="5" max="5" width="15.5546875" style="5" bestFit="1" customWidth="1"/>
    <col min="6" max="6" width="5.33203125" style="5" customWidth="1"/>
    <col min="7" max="7" width="7" style="5" bestFit="1" customWidth="1"/>
    <col min="8" max="8" width="7" style="5" customWidth="1"/>
    <col min="9" max="9" width="10.44140625" style="5" customWidth="1"/>
    <col min="10" max="10" width="10.44140625" style="4" customWidth="1"/>
    <col min="11" max="16384" width="11.5546875" style="5"/>
  </cols>
  <sheetData>
    <row r="3" spans="1:13">
      <c r="L3" s="67"/>
      <c r="M3" s="67"/>
    </row>
    <row r="4" spans="1:13" ht="21.6" thickBot="1">
      <c r="A4" s="104" t="s">
        <v>13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34"/>
    </row>
    <row r="5" spans="1:13" ht="30" customHeight="1">
      <c r="A5" s="6" t="s">
        <v>1</v>
      </c>
      <c r="B5" s="7" t="s">
        <v>2</v>
      </c>
      <c r="C5" s="8" t="s">
        <v>3</v>
      </c>
      <c r="D5" s="95" t="s">
        <v>14</v>
      </c>
      <c r="E5" s="96"/>
      <c r="F5" s="97" t="s">
        <v>5</v>
      </c>
      <c r="G5" s="97"/>
      <c r="H5" s="7" t="s">
        <v>10</v>
      </c>
      <c r="I5" s="9" t="s">
        <v>6</v>
      </c>
      <c r="J5" s="10" t="s">
        <v>15</v>
      </c>
      <c r="K5" s="26" t="s">
        <v>16</v>
      </c>
      <c r="L5" s="11" t="s">
        <v>9</v>
      </c>
    </row>
    <row r="6" spans="1:13" s="17" customFormat="1" ht="30" customHeight="1">
      <c r="A6" s="27">
        <v>247010000</v>
      </c>
      <c r="B6" s="14" t="str">
        <f>IF(ISBLANK(A6),"",VLOOKUP(A6,[1]Feuil1!$A$1:$I$103,2))</f>
        <v>CAFÉ SMOOTH ROAST Utz Certified</v>
      </c>
      <c r="C6" s="14" t="str">
        <f>IF(ISBLANK(A6),"",VLOOKUP(A6,[1]Feuil1!$A$1:$I$103,6))</f>
        <v>Air Ambiant</v>
      </c>
      <c r="D6" s="16">
        <f>IF(ISBLANK(A6),"",VLOOKUP(A6,[1]Feuil1!$A$1:$I$103,3))</f>
        <v>2</v>
      </c>
      <c r="E6" s="49" t="str">
        <f>IF(ISBLANK(A6),"",VLOOKUP(A6,[1]Feuil1!$A$1:$I$103,4))</f>
        <v>Bib de 2 litres</v>
      </c>
      <c r="F6" s="16">
        <f>IF(ISBLANK(A6),"",VLOOKUP(A6,[1]Feuil1!$A$1:$I$103,7))</f>
        <v>84</v>
      </c>
      <c r="G6" s="49" t="str">
        <f>IF(ISBLANK(A6),"",VLOOKUP(A6,[1]Feuil1!$A$1:$I$103,8))</f>
        <v>Litres</v>
      </c>
      <c r="H6" s="14" t="str">
        <f>IF(ISBLANK(A6),"",VLOOKUP(A6,[1]Feuil1!$A$1:$I$103,9))</f>
        <v>4,90 kg</v>
      </c>
      <c r="I6" s="35"/>
      <c r="J6" s="35" t="str">
        <f>IF(ISBLANK(I6),"",I6/D6)</f>
        <v/>
      </c>
      <c r="K6" s="28" t="str">
        <f>IF(ISBLANK(I6),"",(I6/F6)*0.15)</f>
        <v/>
      </c>
      <c r="L6" s="29"/>
    </row>
    <row r="7" spans="1:13" s="17" customFormat="1" ht="30" customHeight="1">
      <c r="A7" s="27"/>
      <c r="B7" s="14" t="str">
        <f>IF(ISBLANK(A7),"",VLOOKUP(A7,[1]Feuil1!$A$1:$I$103,2))</f>
        <v/>
      </c>
      <c r="C7" s="14" t="str">
        <f>IF(ISBLANK(A7),"",VLOOKUP(A7,[1]Feuil1!$A$1:$I$103,6))</f>
        <v/>
      </c>
      <c r="D7" s="16" t="str">
        <f>IF(ISBLANK(A7),"",VLOOKUP(A7,[1]Feuil1!$A$1:$I$103,3))</f>
        <v/>
      </c>
      <c r="E7" s="49" t="str">
        <f>IF(ISBLANK(A7),"",VLOOKUP(A7,[1]Feuil1!$A$1:$I$103,4))</f>
        <v/>
      </c>
      <c r="F7" s="16" t="str">
        <f>IF(ISBLANK(A7),"",VLOOKUP(A7,[1]Feuil1!$A$1:$I$103,7))</f>
        <v/>
      </c>
      <c r="G7" s="49" t="str">
        <f>IF(ISBLANK(A7),"",VLOOKUP(A7,[1]Feuil1!$A$1:$I$103,8))</f>
        <v/>
      </c>
      <c r="H7" s="14" t="str">
        <f>IF(ISBLANK(A7),"",VLOOKUP(A7,[1]Feuil1!$A$1:$I$103,9))</f>
        <v/>
      </c>
      <c r="I7" s="35"/>
      <c r="J7" s="35" t="str">
        <f t="shared" ref="J7:J16" si="0">IF(ISBLANK(I7),"",I7/D7)</f>
        <v/>
      </c>
      <c r="K7" s="28" t="str">
        <f t="shared" ref="K7:K16" si="1">IF(ISBLANK(I7),"",(I7/F7)*0.15)</f>
        <v/>
      </c>
      <c r="L7" s="29"/>
    </row>
    <row r="8" spans="1:13" s="17" customFormat="1" ht="30" customHeight="1">
      <c r="A8" s="27"/>
      <c r="B8" s="14" t="str">
        <f>IF(ISBLANK(A8),"",VLOOKUP(A8,[1]Feuil1!$A$1:$I$103,2))</f>
        <v/>
      </c>
      <c r="C8" s="14" t="str">
        <f>IF(ISBLANK(A8),"",VLOOKUP(A8,[1]Feuil1!$A$1:$I$103,6))</f>
        <v/>
      </c>
      <c r="D8" s="16" t="str">
        <f>IF(ISBLANK(A8),"",VLOOKUP(A8,[1]Feuil1!$A$1:$I$103,3))</f>
        <v/>
      </c>
      <c r="E8" s="49" t="str">
        <f>IF(ISBLANK(A8),"",VLOOKUP(A8,[1]Feuil1!$A$1:$I$103,4))</f>
        <v/>
      </c>
      <c r="F8" s="16" t="str">
        <f>IF(ISBLANK(A8),"",VLOOKUP(A8,[1]Feuil1!$A$1:$I$103,7))</f>
        <v/>
      </c>
      <c r="G8" s="49" t="str">
        <f>IF(ISBLANK(A8),"",VLOOKUP(A8,[1]Feuil1!$A$1:$I$103,8))</f>
        <v/>
      </c>
      <c r="H8" s="14" t="str">
        <f>IF(ISBLANK(A8),"",VLOOKUP(A8,[1]Feuil1!$A$1:$I$103,9))</f>
        <v/>
      </c>
      <c r="I8" s="35"/>
      <c r="J8" s="35" t="str">
        <f t="shared" si="0"/>
        <v/>
      </c>
      <c r="K8" s="28" t="str">
        <f t="shared" si="1"/>
        <v/>
      </c>
      <c r="L8" s="29"/>
    </row>
    <row r="9" spans="1:13" s="17" customFormat="1" ht="30" customHeight="1">
      <c r="A9" s="27"/>
      <c r="B9" s="14" t="str">
        <f>IF(ISBLANK(A9),"",VLOOKUP(A9,[1]Feuil1!$A$1:$I$103,2))</f>
        <v/>
      </c>
      <c r="C9" s="14" t="str">
        <f>IF(ISBLANK(A9),"",VLOOKUP(A9,[1]Feuil1!$A$1:$I$103,6))</f>
        <v/>
      </c>
      <c r="D9" s="16" t="str">
        <f>IF(ISBLANK(A9),"",VLOOKUP(A9,[1]Feuil1!$A$1:$I$103,3))</f>
        <v/>
      </c>
      <c r="E9" s="49" t="str">
        <f>IF(ISBLANK(A9),"",VLOOKUP(A9,[1]Feuil1!$A$1:$I$103,4))</f>
        <v/>
      </c>
      <c r="F9" s="16" t="str">
        <f>IF(ISBLANK(A9),"",VLOOKUP(A9,[1]Feuil1!$A$1:$I$103,7))</f>
        <v/>
      </c>
      <c r="G9" s="49" t="str">
        <f>IF(ISBLANK(A9),"",VLOOKUP(A9,[1]Feuil1!$A$1:$I$103,8))</f>
        <v/>
      </c>
      <c r="H9" s="14" t="str">
        <f>IF(ISBLANK(A9),"",VLOOKUP(A9,[1]Feuil1!$A$1:$I$103,9))</f>
        <v/>
      </c>
      <c r="I9" s="35"/>
      <c r="J9" s="35" t="str">
        <f t="shared" si="0"/>
        <v/>
      </c>
      <c r="K9" s="28" t="str">
        <f t="shared" si="1"/>
        <v/>
      </c>
      <c r="L9" s="29"/>
    </row>
    <row r="10" spans="1:13" s="17" customFormat="1" ht="30" customHeight="1">
      <c r="A10" s="27"/>
      <c r="B10" s="14" t="str">
        <f>IF(ISBLANK(A10),"",VLOOKUP(A10,[1]Feuil1!$A$1:$I$103,2))</f>
        <v/>
      </c>
      <c r="C10" s="14" t="str">
        <f>IF(ISBLANK(A10),"",VLOOKUP(A10,[1]Feuil1!$A$1:$I$103,6))</f>
        <v/>
      </c>
      <c r="D10" s="16" t="str">
        <f>IF(ISBLANK(A10),"",VLOOKUP(A10,[1]Feuil1!$A$1:$I$103,3))</f>
        <v/>
      </c>
      <c r="E10" s="49" t="str">
        <f>IF(ISBLANK(A10),"",VLOOKUP(A10,[1]Feuil1!$A$1:$I$103,4))</f>
        <v/>
      </c>
      <c r="F10" s="16" t="str">
        <f>IF(ISBLANK(A10),"",VLOOKUP(A10,[1]Feuil1!$A$1:$I$103,7))</f>
        <v/>
      </c>
      <c r="G10" s="49" t="str">
        <f>IF(ISBLANK(A10),"",VLOOKUP(A10,[1]Feuil1!$A$1:$I$103,8))</f>
        <v/>
      </c>
      <c r="H10" s="14" t="str">
        <f>IF(ISBLANK(A10),"",VLOOKUP(A10,[1]Feuil1!$A$1:$I$103,9))</f>
        <v/>
      </c>
      <c r="I10" s="35"/>
      <c r="J10" s="35" t="str">
        <f t="shared" si="0"/>
        <v/>
      </c>
      <c r="K10" s="28" t="str">
        <f t="shared" si="1"/>
        <v/>
      </c>
      <c r="L10" s="29"/>
    </row>
    <row r="11" spans="1:13" s="17" customFormat="1" ht="30" customHeight="1">
      <c r="A11" s="27"/>
      <c r="B11" s="14" t="str">
        <f>IF(ISBLANK(A11),"",VLOOKUP(A11,[1]Feuil1!$A$1:$I$103,2))</f>
        <v/>
      </c>
      <c r="C11" s="14" t="str">
        <f>IF(ISBLANK(A11),"",VLOOKUP(A11,[1]Feuil1!$A$1:$I$103,6))</f>
        <v/>
      </c>
      <c r="D11" s="16" t="str">
        <f>IF(ISBLANK(A11),"",VLOOKUP(A11,[1]Feuil1!$A$1:$I$103,3))</f>
        <v/>
      </c>
      <c r="E11" s="49" t="str">
        <f>IF(ISBLANK(A11),"",VLOOKUP(A11,[1]Feuil1!$A$1:$I$103,4))</f>
        <v/>
      </c>
      <c r="F11" s="16" t="str">
        <f>IF(ISBLANK(A11),"",VLOOKUP(A11,[1]Feuil1!$A$1:$I$103,7))</f>
        <v/>
      </c>
      <c r="G11" s="49" t="str">
        <f>IF(ISBLANK(A11),"",VLOOKUP(A11,[1]Feuil1!$A$1:$I$103,8))</f>
        <v/>
      </c>
      <c r="H11" s="14" t="str">
        <f>IF(ISBLANK(A11),"",VLOOKUP(A11,[1]Feuil1!$A$1:$I$103,9))</f>
        <v/>
      </c>
      <c r="I11" s="35"/>
      <c r="J11" s="35" t="str">
        <f t="shared" si="0"/>
        <v/>
      </c>
      <c r="K11" s="28" t="str">
        <f t="shared" si="1"/>
        <v/>
      </c>
      <c r="L11" s="29"/>
    </row>
    <row r="12" spans="1:13" s="17" customFormat="1" ht="30" customHeight="1">
      <c r="A12" s="27"/>
      <c r="B12" s="14" t="str">
        <f>IF(ISBLANK(A12),"",VLOOKUP(A12,[1]Feuil1!$A$1:$I$103,2))</f>
        <v/>
      </c>
      <c r="C12" s="14" t="str">
        <f>IF(ISBLANK(A12),"",VLOOKUP(A12,[1]Feuil1!$A$1:$I$103,6))</f>
        <v/>
      </c>
      <c r="D12" s="16" t="str">
        <f>IF(ISBLANK(A12),"",VLOOKUP(A12,[1]Feuil1!$A$1:$I$103,3))</f>
        <v/>
      </c>
      <c r="E12" s="49" t="str">
        <f>IF(ISBLANK(A12),"",VLOOKUP(A12,[1]Feuil1!$A$1:$I$103,4))</f>
        <v/>
      </c>
      <c r="F12" s="16" t="str">
        <f>IF(ISBLANK(A12),"",VLOOKUP(A12,[1]Feuil1!$A$1:$I$103,7))</f>
        <v/>
      </c>
      <c r="G12" s="49" t="str">
        <f>IF(ISBLANK(A12),"",VLOOKUP(A12,[1]Feuil1!$A$1:$I$103,8))</f>
        <v/>
      </c>
      <c r="H12" s="14" t="str">
        <f>IF(ISBLANK(A12),"",VLOOKUP(A12,[1]Feuil1!$A$1:$I$103,9))</f>
        <v/>
      </c>
      <c r="I12" s="35"/>
      <c r="J12" s="35" t="str">
        <f t="shared" si="0"/>
        <v/>
      </c>
      <c r="K12" s="28" t="str">
        <f t="shared" si="1"/>
        <v/>
      </c>
      <c r="L12" s="29"/>
    </row>
    <row r="13" spans="1:13" s="17" customFormat="1" ht="30" customHeight="1">
      <c r="A13" s="27"/>
      <c r="B13" s="14" t="str">
        <f>IF(ISBLANK(A13),"",VLOOKUP(A13,[1]Feuil1!$A$1:$I$103,2))</f>
        <v/>
      </c>
      <c r="C13" s="14" t="str">
        <f>IF(ISBLANK(A13),"",VLOOKUP(A13,[1]Feuil1!$A$1:$I$103,6))</f>
        <v/>
      </c>
      <c r="D13" s="16" t="str">
        <f>IF(ISBLANK(A13),"",VLOOKUP(A13,[1]Feuil1!$A$1:$I$103,3))</f>
        <v/>
      </c>
      <c r="E13" s="49" t="str">
        <f>IF(ISBLANK(A13),"",VLOOKUP(A13,[1]Feuil1!$A$1:$I$103,4))</f>
        <v/>
      </c>
      <c r="F13" s="16" t="str">
        <f>IF(ISBLANK(A13),"",VLOOKUP(A13,[1]Feuil1!$A$1:$I$103,7))</f>
        <v/>
      </c>
      <c r="G13" s="49" t="str">
        <f>IF(ISBLANK(A13),"",VLOOKUP(A13,[1]Feuil1!$A$1:$I$103,8))</f>
        <v/>
      </c>
      <c r="H13" s="14" t="str">
        <f>IF(ISBLANK(A13),"",VLOOKUP(A13,[1]Feuil1!$A$1:$I$103,9))</f>
        <v/>
      </c>
      <c r="I13" s="35"/>
      <c r="J13" s="35" t="str">
        <f t="shared" si="0"/>
        <v/>
      </c>
      <c r="K13" s="28" t="str">
        <f t="shared" si="1"/>
        <v/>
      </c>
      <c r="L13" s="29"/>
    </row>
    <row r="14" spans="1:13" s="17" customFormat="1" ht="30" customHeight="1">
      <c r="A14" s="27"/>
      <c r="B14" s="14" t="str">
        <f>IF(ISBLANK(A14),"",VLOOKUP(A14,[1]Feuil1!$A$1:$I$103,2))</f>
        <v/>
      </c>
      <c r="C14" s="14" t="str">
        <f>IF(ISBLANK(A14),"",VLOOKUP(A14,[1]Feuil1!$A$1:$I$103,6))</f>
        <v/>
      </c>
      <c r="D14" s="16" t="str">
        <f>IF(ISBLANK(A14),"",VLOOKUP(A14,[1]Feuil1!$A$1:$I$103,3))</f>
        <v/>
      </c>
      <c r="E14" s="49" t="str">
        <f>IF(ISBLANK(A14),"",VLOOKUP(A14,[1]Feuil1!$A$1:$I$103,4))</f>
        <v/>
      </c>
      <c r="F14" s="16" t="str">
        <f>IF(ISBLANK(A14),"",VLOOKUP(A14,[1]Feuil1!$A$1:$I$103,7))</f>
        <v/>
      </c>
      <c r="G14" s="49" t="str">
        <f>IF(ISBLANK(A14),"",VLOOKUP(A14,[1]Feuil1!$A$1:$I$103,8))</f>
        <v/>
      </c>
      <c r="H14" s="14" t="str">
        <f>IF(ISBLANK(A14),"",VLOOKUP(A14,[1]Feuil1!$A$1:$I$103,9))</f>
        <v/>
      </c>
      <c r="I14" s="35"/>
      <c r="J14" s="35" t="str">
        <f t="shared" si="0"/>
        <v/>
      </c>
      <c r="K14" s="28" t="str">
        <f t="shared" si="1"/>
        <v/>
      </c>
      <c r="L14" s="29"/>
    </row>
    <row r="15" spans="1:13" s="17" customFormat="1" ht="30" customHeight="1">
      <c r="A15" s="27"/>
      <c r="B15" s="14" t="str">
        <f>IF(ISBLANK(A15),"",VLOOKUP(A15,[1]Feuil1!$A$1:$I$103,2))</f>
        <v/>
      </c>
      <c r="C15" s="14" t="str">
        <f>IF(ISBLANK(A15),"",VLOOKUP(A15,[1]Feuil1!$A$1:$I$103,6))</f>
        <v/>
      </c>
      <c r="D15" s="16" t="str">
        <f>IF(ISBLANK(A15),"",VLOOKUP(A15,[1]Feuil1!$A$1:$I$103,3))</f>
        <v/>
      </c>
      <c r="E15" s="49" t="str">
        <f>IF(ISBLANK(A15),"",VLOOKUP(A15,[1]Feuil1!$A$1:$I$103,4))</f>
        <v/>
      </c>
      <c r="F15" s="16" t="str">
        <f>IF(ISBLANK(A15),"",VLOOKUP(A15,[1]Feuil1!$A$1:$I$103,7))</f>
        <v/>
      </c>
      <c r="G15" s="49" t="str">
        <f>IF(ISBLANK(A15),"",VLOOKUP(A15,[1]Feuil1!$A$1:$I$103,8))</f>
        <v/>
      </c>
      <c r="H15" s="14" t="str">
        <f>IF(ISBLANK(A15),"",VLOOKUP(A15,[1]Feuil1!$A$1:$I$103,9))</f>
        <v/>
      </c>
      <c r="I15" s="35"/>
      <c r="J15" s="35" t="str">
        <f t="shared" si="0"/>
        <v/>
      </c>
      <c r="K15" s="28" t="str">
        <f t="shared" si="1"/>
        <v/>
      </c>
      <c r="L15" s="29"/>
    </row>
    <row r="16" spans="1:13" s="17" customFormat="1" ht="30" customHeight="1" thickBot="1">
      <c r="A16" s="30"/>
      <c r="B16" s="22" t="str">
        <f>IF(ISBLANK(A16),"",VLOOKUP(A16,[1]Feuil1!$A$1:$I$103,2))</f>
        <v/>
      </c>
      <c r="C16" s="22" t="str">
        <f>IF(ISBLANK(A16),"",VLOOKUP(A16,[1]Feuil1!$A$1:$I$103,6))</f>
        <v/>
      </c>
      <c r="D16" s="24" t="str">
        <f>IF(ISBLANK(A16),"",VLOOKUP(A16,[1]Feuil1!$A$1:$I$103,3))</f>
        <v/>
      </c>
      <c r="E16" s="31" t="str">
        <f>IF(ISBLANK(A16),"",VLOOKUP(A16,[1]Feuil1!$A$1:$I$103,4))</f>
        <v/>
      </c>
      <c r="F16" s="24" t="str">
        <f>IF(ISBLANK(A16),"",VLOOKUP(A16,[1]Feuil1!$A$1:$I$103,7))</f>
        <v/>
      </c>
      <c r="G16" s="31" t="str">
        <f>IF(ISBLANK(A16),"",VLOOKUP(A16,[1]Feuil1!$A$1:$I$103,8))</f>
        <v/>
      </c>
      <c r="H16" s="22" t="str">
        <f>IF(ISBLANK(A16),"",VLOOKUP(A16,[1]Feuil1!$A$1:$I$103,9))</f>
        <v/>
      </c>
      <c r="I16" s="36"/>
      <c r="J16" s="36" t="str">
        <f t="shared" si="0"/>
        <v/>
      </c>
      <c r="K16" s="32" t="str">
        <f t="shared" si="1"/>
        <v/>
      </c>
      <c r="L16" s="33"/>
    </row>
  </sheetData>
  <mergeCells count="3">
    <mergeCell ref="A4:L4"/>
    <mergeCell ref="D5:E5"/>
    <mergeCell ref="F5:G5"/>
  </mergeCells>
  <printOptions horizontalCentered="1"/>
  <pageMargins left="0.15748031496062992" right="0.15748031496062992" top="0.74803149606299213" bottom="0.55118110236220474" header="0.15748031496062992" footer="0.15748031496062992"/>
  <pageSetup paperSize="9" scale="80" orientation="portrait" r:id="rId1"/>
  <headerFooter>
    <oddHeader>&amp;L&amp;G &amp;R=&amp;D&amp;T</oddHeader>
    <oddFooter>&amp;C&amp;G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3:M24"/>
  <sheetViews>
    <sheetView workbookViewId="0">
      <selection activeCell="L3" sqref="L3"/>
    </sheetView>
  </sheetViews>
  <sheetFormatPr baseColWidth="10" defaultRowHeight="14.4"/>
  <cols>
    <col min="1" max="1" width="8.109375" style="5" customWidth="1"/>
    <col min="2" max="2" width="25.109375" style="5" customWidth="1"/>
    <col min="3" max="3" width="12.88671875" style="1" bestFit="1" customWidth="1"/>
    <col min="4" max="4" width="5.33203125" style="5" customWidth="1"/>
    <col min="5" max="5" width="17.5546875" style="5" customWidth="1"/>
    <col min="6" max="6" width="5.33203125" style="5" customWidth="1"/>
    <col min="7" max="7" width="9.33203125" style="5" customWidth="1"/>
    <col min="8" max="8" width="10.44140625" style="5" customWidth="1"/>
    <col min="9" max="9" width="10.44140625" style="4" customWidth="1"/>
    <col min="10" max="10" width="11.5546875" style="5" customWidth="1"/>
    <col min="11" max="16384" width="11.5546875" style="5"/>
  </cols>
  <sheetData>
    <row r="3" spans="1:13">
      <c r="L3" s="67"/>
      <c r="M3" s="67"/>
    </row>
    <row r="5" spans="1:13">
      <c r="A5" s="37"/>
      <c r="B5" s="37"/>
      <c r="C5" s="38"/>
      <c r="D5" s="37"/>
      <c r="E5" s="37"/>
      <c r="F5" s="37"/>
      <c r="G5" s="37"/>
      <c r="H5" s="37"/>
      <c r="I5" s="39"/>
      <c r="J5" s="37"/>
    </row>
    <row r="6" spans="1:13">
      <c r="A6" s="40"/>
      <c r="B6" s="41"/>
      <c r="C6" s="40"/>
      <c r="D6" s="41"/>
      <c r="E6" s="41"/>
      <c r="F6" s="41"/>
      <c r="G6" s="41"/>
      <c r="H6" s="42"/>
      <c r="I6" s="42"/>
      <c r="J6" s="41"/>
    </row>
    <row r="7" spans="1:13" ht="21">
      <c r="A7" s="105" t="s">
        <v>17</v>
      </c>
      <c r="B7" s="105"/>
      <c r="C7" s="105"/>
      <c r="D7" s="105"/>
      <c r="E7" s="105"/>
      <c r="F7" s="105"/>
      <c r="G7" s="105"/>
      <c r="H7" s="105"/>
      <c r="I7" s="105"/>
      <c r="J7" s="105"/>
    </row>
    <row r="8" spans="1:13">
      <c r="A8" s="40"/>
      <c r="B8" s="41"/>
      <c r="C8" s="40"/>
      <c r="D8" s="41"/>
      <c r="E8" s="41"/>
      <c r="F8" s="41"/>
      <c r="G8" s="41"/>
      <c r="H8" s="42"/>
      <c r="I8" s="42"/>
      <c r="J8" s="41"/>
    </row>
    <row r="9" spans="1:13" ht="15" thickBot="1">
      <c r="A9" s="40"/>
      <c r="B9" s="41"/>
      <c r="C9" s="40"/>
      <c r="D9" s="41"/>
      <c r="E9" s="41"/>
      <c r="F9" s="41"/>
      <c r="G9" s="41"/>
      <c r="H9" s="42"/>
      <c r="I9" s="42"/>
      <c r="J9" s="41"/>
    </row>
    <row r="10" spans="1:13" ht="28.8">
      <c r="A10" s="6" t="s">
        <v>1</v>
      </c>
      <c r="B10" s="7" t="s">
        <v>2</v>
      </c>
      <c r="C10" s="8" t="s">
        <v>3</v>
      </c>
      <c r="D10" s="95" t="s">
        <v>14</v>
      </c>
      <c r="E10" s="96"/>
      <c r="F10" s="95" t="s">
        <v>5</v>
      </c>
      <c r="G10" s="96"/>
      <c r="H10" s="9" t="s">
        <v>6</v>
      </c>
      <c r="I10" s="10" t="s">
        <v>15</v>
      </c>
      <c r="J10" s="11" t="s">
        <v>9</v>
      </c>
    </row>
    <row r="11" spans="1:13" ht="28.8">
      <c r="A11" s="27">
        <v>4970</v>
      </c>
      <c r="B11" s="18" t="str">
        <f>IF(ISBLANK(A11),"",VLOOKUP(A11,[2]Feuil1!$A$1:$H$87,2))</f>
        <v>THÉ  NOIR BREAKFAST</v>
      </c>
      <c r="C11" s="19" t="str">
        <f>IF(ISBLANK(A11),"",VLOOKUP(A11,[2]Feuil1!$A$1:$H$87,6))</f>
        <v>Air Ambiant</v>
      </c>
      <c r="D11" s="18">
        <f>IF(ISBLANK(A11),"",VLOOKUP(A11,[2]Feuil1!$A$1:$H$87,3))</f>
        <v>4</v>
      </c>
      <c r="E11" s="18" t="str">
        <f>IF(ISBLANK(A11),"",VLOOKUP(A11,[2]Feuil1!$A$1:$H$87,4))</f>
        <v>Boites de 24 sachets</v>
      </c>
      <c r="F11" s="18">
        <f>IF(ISBLANK(A11),"",VLOOKUP(A11,[2]Feuil1!$A$1:$H$87,7))</f>
        <v>96</v>
      </c>
      <c r="G11" s="18" t="str">
        <f>IF(ISBLANK(A11),"",VLOOKUP(A11,[2]Feuil1!$A$1:$H$87,8))</f>
        <v>Sachets</v>
      </c>
      <c r="H11" s="35">
        <v>24.6</v>
      </c>
      <c r="I11" s="35">
        <f>IF(ISBLANK(H11),"",H11/F11)</f>
        <v>0.25625000000000003</v>
      </c>
      <c r="J11" s="106" t="s">
        <v>18</v>
      </c>
    </row>
    <row r="12" spans="1:13" ht="28.8">
      <c r="A12" s="27">
        <v>4973</v>
      </c>
      <c r="B12" s="18" t="str">
        <f>IF(ISBLANK(A12),"",VLOOKUP(A12,[2]Feuil1!$A$1:$H$87,2))</f>
        <v>THÉ  NOIR CEYLAN</v>
      </c>
      <c r="C12" s="19" t="str">
        <f>IF(ISBLANK(A12),"",VLOOKUP(A12,[2]Feuil1!$A$1:$H$87,6))</f>
        <v>Air Ambiant</v>
      </c>
      <c r="D12" s="18">
        <f>IF(ISBLANK(A12),"",VLOOKUP(A12,[2]Feuil1!$A$1:$H$87,3))</f>
        <v>4</v>
      </c>
      <c r="E12" s="18" t="str">
        <f>IF(ISBLANK(A12),"",VLOOKUP(A12,[2]Feuil1!$A$1:$H$87,4))</f>
        <v>Boites de 24 sachets</v>
      </c>
      <c r="F12" s="18">
        <f>IF(ISBLANK(A12),"",VLOOKUP(A12,[2]Feuil1!$A$1:$H$87,7))</f>
        <v>96</v>
      </c>
      <c r="G12" s="18" t="str">
        <f>IF(ISBLANK(A12),"",VLOOKUP(A12,[2]Feuil1!$A$1:$H$87,8))</f>
        <v>Sachets</v>
      </c>
      <c r="H12" s="35">
        <v>24.6</v>
      </c>
      <c r="I12" s="35">
        <f t="shared" ref="I12:I24" si="0">IF(ISBLANK(H12),"",H12/F12)</f>
        <v>0.25625000000000003</v>
      </c>
      <c r="J12" s="107"/>
    </row>
    <row r="13" spans="1:13" ht="28.8">
      <c r="A13" s="43">
        <v>4972</v>
      </c>
      <c r="B13" s="14" t="str">
        <f>IF(ISBLANK(A13),"",VLOOKUP(A13,[2]Feuil1!$A$1:$H$87,2))</f>
        <v>THÉ  NOIR EARL GREY</v>
      </c>
      <c r="C13" s="15" t="str">
        <f>IF(ISBLANK(A13),"",VLOOKUP(A13,[2]Feuil1!$A$1:$H$87,6))</f>
        <v>Air Ambiant</v>
      </c>
      <c r="D13" s="14">
        <f>IF(ISBLANK(A13),"",VLOOKUP(A13,[2]Feuil1!$A$1:$H$87,3))</f>
        <v>4</v>
      </c>
      <c r="E13" s="14" t="str">
        <f>IF(ISBLANK(A13),"",VLOOKUP(A13,[2]Feuil1!$A$1:$H$87,4))</f>
        <v>Boites de 24 sachets</v>
      </c>
      <c r="F13" s="14">
        <f>IF(ISBLANK(A13),"",VLOOKUP(A13,[2]Feuil1!$A$1:$H$87,7))</f>
        <v>96</v>
      </c>
      <c r="G13" s="14" t="str">
        <f>IF(ISBLANK(A13),"",VLOOKUP(A13,[2]Feuil1!$A$1:$H$87,8))</f>
        <v>Sachets</v>
      </c>
      <c r="H13" s="44">
        <v>24.6</v>
      </c>
      <c r="I13" s="35">
        <f t="shared" si="0"/>
        <v>0.25625000000000003</v>
      </c>
      <c r="J13" s="107"/>
    </row>
    <row r="14" spans="1:13" ht="28.8">
      <c r="A14" s="27">
        <v>4996</v>
      </c>
      <c r="B14" s="18" t="str">
        <f>IF(ISBLANK(A14),"",VLOOKUP(A14,[2]Feuil1!$A$1:$H$87,2))</f>
        <v>THÉ  NOIR 4 FRUITS ROUGES</v>
      </c>
      <c r="C14" s="19" t="str">
        <f>IF(ISBLANK(A14),"",VLOOKUP(A14,[2]Feuil1!$A$1:$H$87,6))</f>
        <v>Air Ambiant</v>
      </c>
      <c r="D14" s="18">
        <f>IF(ISBLANK(A14),"",VLOOKUP(A14,[2]Feuil1!$A$1:$H$87,3))</f>
        <v>4</v>
      </c>
      <c r="E14" s="18" t="str">
        <f>IF(ISBLANK(A14),"",VLOOKUP(A14,[2]Feuil1!$A$1:$H$87,4))</f>
        <v>Boites de 24 sachets</v>
      </c>
      <c r="F14" s="18">
        <f>IF(ISBLANK(A14),"",VLOOKUP(A14,[2]Feuil1!$A$1:$H$87,7))</f>
        <v>96</v>
      </c>
      <c r="G14" s="18" t="str">
        <f>IF(ISBLANK(A14),"",VLOOKUP(A14,[2]Feuil1!$A$1:$H$87,8))</f>
        <v>Sachets</v>
      </c>
      <c r="H14" s="35">
        <v>24.6</v>
      </c>
      <c r="I14" s="35">
        <f t="shared" si="0"/>
        <v>0.25625000000000003</v>
      </c>
      <c r="J14" s="107"/>
    </row>
    <row r="15" spans="1:13" ht="28.8">
      <c r="A15" s="43">
        <v>8277</v>
      </c>
      <c r="B15" s="14" t="s">
        <v>19</v>
      </c>
      <c r="C15" s="15" t="str">
        <f>IF(ISBLANK(A15),"",VLOOKUP(A15,[2]Feuil1!$A$1:$H$87,6))</f>
        <v>Air Ambiant</v>
      </c>
      <c r="D15" s="14">
        <f>IF(ISBLANK(A15),"",VLOOKUP(A15,[2]Feuil1!$A$1:$H$87,3))</f>
        <v>4</v>
      </c>
      <c r="E15" s="14" t="str">
        <f>IF(ISBLANK(A15),"",VLOOKUP(A15,[2]Feuil1!$A$1:$H$87,4))</f>
        <v>Boites de 24 sachets</v>
      </c>
      <c r="F15" s="14">
        <f>IF(ISBLANK(A15),"",VLOOKUP(A15,[2]Feuil1!$A$1:$H$87,7))</f>
        <v>96</v>
      </c>
      <c r="G15" s="14" t="str">
        <f>IF(ISBLANK(A15),"",VLOOKUP(A15,[2]Feuil1!$A$1:$H$87,8))</f>
        <v>Sachets</v>
      </c>
      <c r="H15" s="44">
        <v>24.6</v>
      </c>
      <c r="I15" s="35">
        <f t="shared" si="0"/>
        <v>0.25625000000000003</v>
      </c>
      <c r="J15" s="107"/>
    </row>
    <row r="16" spans="1:13" ht="30" customHeight="1">
      <c r="A16" s="43">
        <v>4979</v>
      </c>
      <c r="B16" s="14" t="s">
        <v>20</v>
      </c>
      <c r="C16" s="15" t="str">
        <f>IF(ISBLANK(A16),"",VLOOKUP(A16,[2]Feuil1!$A$1:$H$87,6))</f>
        <v>Air Ambiant</v>
      </c>
      <c r="D16" s="14">
        <f>IF(ISBLANK(A16),"",VLOOKUP(A16,[2]Feuil1!$A$1:$H$87,3))</f>
        <v>4</v>
      </c>
      <c r="E16" s="14" t="str">
        <f>IF(ISBLANK(A16),"",VLOOKUP(A16,[2]Feuil1!$A$1:$H$87,4))</f>
        <v>Boites de 24 sachets</v>
      </c>
      <c r="F16" s="14">
        <f>IF(ISBLANK(A16),"",VLOOKUP(A16,[2]Feuil1!$A$1:$H$87,7))</f>
        <v>96</v>
      </c>
      <c r="G16" s="14" t="str">
        <f>IF(ISBLANK(A16),"",VLOOKUP(A16,[2]Feuil1!$A$1:$H$87,8))</f>
        <v>Sachets</v>
      </c>
      <c r="H16" s="44">
        <v>23.09</v>
      </c>
      <c r="I16" s="35">
        <f t="shared" si="0"/>
        <v>0.24052083333333332</v>
      </c>
      <c r="J16" s="107"/>
    </row>
    <row r="17" spans="1:10" ht="30" customHeight="1">
      <c r="A17" s="43">
        <v>4975</v>
      </c>
      <c r="B17" s="14" t="s">
        <v>21</v>
      </c>
      <c r="C17" s="15" t="str">
        <f>IF(ISBLANK(A17),"",VLOOKUP(A17,[2]Feuil1!$A$1:$H$87,6))</f>
        <v>Air Ambiant</v>
      </c>
      <c r="D17" s="14">
        <f>IF(ISBLANK(A17),"",VLOOKUP(A17,[2]Feuil1!$A$1:$H$87,3))</f>
        <v>4</v>
      </c>
      <c r="E17" s="14" t="str">
        <f>IF(ISBLANK(A17),"",VLOOKUP(A17,[2]Feuil1!$A$1:$H$87,4))</f>
        <v>Boites de 24 sachets</v>
      </c>
      <c r="F17" s="14">
        <f>IF(ISBLANK(A17),"",VLOOKUP(A17,[2]Feuil1!$A$1:$H$87,7))</f>
        <v>96</v>
      </c>
      <c r="G17" s="14" t="str">
        <f>IF(ISBLANK(A17),"",VLOOKUP(A17,[2]Feuil1!$A$1:$H$87,8))</f>
        <v>Sachets</v>
      </c>
      <c r="H17" s="44">
        <v>21.13</v>
      </c>
      <c r="I17" s="35">
        <f t="shared" si="0"/>
        <v>0.22010416666666666</v>
      </c>
      <c r="J17" s="107"/>
    </row>
    <row r="18" spans="1:10" ht="30" customHeight="1">
      <c r="A18" s="43">
        <v>4971</v>
      </c>
      <c r="B18" s="14" t="s">
        <v>22</v>
      </c>
      <c r="C18" s="15" t="str">
        <f>IF(ISBLANK(A18),"",VLOOKUP(A18,[2]Feuil1!$A$1:$H$87,6))</f>
        <v>Air Ambiant</v>
      </c>
      <c r="D18" s="14">
        <f>IF(ISBLANK(A18),"",VLOOKUP(A18,[2]Feuil1!$A$1:$H$87,3))</f>
        <v>4</v>
      </c>
      <c r="E18" s="14" t="str">
        <f>IF(ISBLANK(A18),"",VLOOKUP(A18,[2]Feuil1!$A$1:$H$87,4))</f>
        <v>Boites de 24 sachets</v>
      </c>
      <c r="F18" s="14">
        <f>IF(ISBLANK(A18),"",VLOOKUP(A18,[2]Feuil1!$A$1:$H$87,7))</f>
        <v>96</v>
      </c>
      <c r="G18" s="14" t="str">
        <f>IF(ISBLANK(A18),"",VLOOKUP(A18,[2]Feuil1!$A$1:$H$87,8))</f>
        <v>Sachets</v>
      </c>
      <c r="H18" s="44">
        <v>22.6</v>
      </c>
      <c r="I18" s="35">
        <f t="shared" si="0"/>
        <v>0.23541666666666669</v>
      </c>
      <c r="J18" s="107"/>
    </row>
    <row r="19" spans="1:10" ht="30" customHeight="1">
      <c r="A19" s="43">
        <v>4941</v>
      </c>
      <c r="B19" s="14" t="s">
        <v>23</v>
      </c>
      <c r="C19" s="15" t="str">
        <f>IF(ISBLANK(A19),"",VLOOKUP(A19,[2]Feuil1!$A$1:$H$87,6))</f>
        <v>Air Ambiant</v>
      </c>
      <c r="D19" s="14">
        <v>4</v>
      </c>
      <c r="E19" s="14" t="s">
        <v>24</v>
      </c>
      <c r="F19" s="14">
        <v>96</v>
      </c>
      <c r="G19" s="14" t="s">
        <v>25</v>
      </c>
      <c r="H19" s="44">
        <v>24.6</v>
      </c>
      <c r="I19" s="35">
        <f t="shared" si="0"/>
        <v>0.25625000000000003</v>
      </c>
      <c r="J19" s="107"/>
    </row>
    <row r="20" spans="1:10" ht="28.8">
      <c r="A20" s="27">
        <v>5680</v>
      </c>
      <c r="B20" s="18" t="str">
        <f>IF(ISBLANK(A20),"",VLOOKUP(A20,[2]Feuil1!$A$1:$H$87,2))</f>
        <v>INFUSION VERVEINE</v>
      </c>
      <c r="C20" s="19" t="str">
        <f>IF(ISBLANK(A20),"",VLOOKUP(A20,[2]Feuil1!$A$1:$H$87,6))</f>
        <v>Air Ambiant</v>
      </c>
      <c r="D20" s="18">
        <f>IF(ISBLANK(A20),"",VLOOKUP(A20,[2]Feuil1!$A$1:$H$87,3))</f>
        <v>4</v>
      </c>
      <c r="E20" s="18" t="str">
        <f>IF(ISBLANK(A20),"",VLOOKUP(A20,[2]Feuil1!$A$1:$H$87,4))</f>
        <v>Boites de 24 sachets</v>
      </c>
      <c r="F20" s="18">
        <f>IF(ISBLANK(A20),"",VLOOKUP(A20,[2]Feuil1!$A$1:$H$87,7))</f>
        <v>96</v>
      </c>
      <c r="G20" s="18" t="str">
        <f>IF(ISBLANK(A20),"",VLOOKUP(A20,[2]Feuil1!$A$1:$H$87,8))</f>
        <v>Sachets</v>
      </c>
      <c r="H20" s="35">
        <v>25.58</v>
      </c>
      <c r="I20" s="35">
        <f t="shared" si="0"/>
        <v>0.2664583333333333</v>
      </c>
      <c r="J20" s="107"/>
    </row>
    <row r="21" spans="1:10" ht="28.8">
      <c r="A21" s="27">
        <v>8056</v>
      </c>
      <c r="B21" s="18" t="str">
        <f>IF(ISBLANK(A21),"",VLOOKUP(A21,[2]Feuil1!$A$1:$H$87,2))</f>
        <v>INFUSION CAMOMILLE</v>
      </c>
      <c r="C21" s="19" t="str">
        <f>IF(ISBLANK(A21),"",VLOOKUP(A21,[2]Feuil1!$A$1:$H$87,6))</f>
        <v>Air Ambiant</v>
      </c>
      <c r="D21" s="18">
        <f>IF(ISBLANK(A21),"",VLOOKUP(A21,[2]Feuil1!$A$1:$H$87,3))</f>
        <v>4</v>
      </c>
      <c r="E21" s="18" t="str">
        <f>IF(ISBLANK(A21),"",VLOOKUP(A21,[2]Feuil1!$A$1:$H$87,4))</f>
        <v>Boites de 24 sachets</v>
      </c>
      <c r="F21" s="18">
        <f>IF(ISBLANK(A21),"",VLOOKUP(A21,[2]Feuil1!$A$1:$H$87,7))</f>
        <v>96</v>
      </c>
      <c r="G21" s="18" t="str">
        <f>IF(ISBLANK(A21),"",VLOOKUP(A21,[2]Feuil1!$A$1:$H$87,8))</f>
        <v>Sachets</v>
      </c>
      <c r="H21" s="35">
        <v>25.58</v>
      </c>
      <c r="I21" s="35">
        <f t="shared" si="0"/>
        <v>0.2664583333333333</v>
      </c>
      <c r="J21" s="107"/>
    </row>
    <row r="22" spans="1:10" ht="30" customHeight="1">
      <c r="A22" s="27">
        <v>5682</v>
      </c>
      <c r="B22" s="18" t="str">
        <f>IF(ISBLANK(A22),"",VLOOKUP(A22,[2]Feuil1!$A$1:$H$87,2))</f>
        <v>INFUSION TILLEUL</v>
      </c>
      <c r="C22" s="19" t="str">
        <f>IF(ISBLANK(A22),"",VLOOKUP(A22,[2]Feuil1!$A$1:$H$87,6))</f>
        <v>Air Ambiant</v>
      </c>
      <c r="D22" s="18">
        <f>IF(ISBLANK(A22),"",VLOOKUP(A22,[2]Feuil1!$A$1:$H$87,3))</f>
        <v>4</v>
      </c>
      <c r="E22" s="18" t="str">
        <f>IF(ISBLANK(A22),"",VLOOKUP(A22,[2]Feuil1!$A$1:$H$87,4))</f>
        <v>Boites de 24 sachets</v>
      </c>
      <c r="F22" s="18">
        <f>IF(ISBLANK(A22),"",VLOOKUP(A22,[2]Feuil1!$A$1:$H$87,7))</f>
        <v>96</v>
      </c>
      <c r="G22" s="18" t="str">
        <f>IF(ISBLANK(A22),"",VLOOKUP(A22,[2]Feuil1!$A$1:$H$87,8))</f>
        <v>Sachets</v>
      </c>
      <c r="H22" s="35">
        <v>24.58</v>
      </c>
      <c r="I22" s="35">
        <f t="shared" si="0"/>
        <v>0.25604166666666667</v>
      </c>
      <c r="J22" s="107"/>
    </row>
    <row r="23" spans="1:10" ht="30" customHeight="1">
      <c r="A23" s="27">
        <v>8204</v>
      </c>
      <c r="B23" s="18" t="s">
        <v>26</v>
      </c>
      <c r="C23" s="19" t="str">
        <f>IF(ISBLANK(A23),"",VLOOKUP(A23,[2]Feuil1!$A$1:$H$87,6))</f>
        <v>Air Ambiant</v>
      </c>
      <c r="D23" s="18">
        <f>IF(ISBLANK(A23),"",VLOOKUP(A23,[2]Feuil1!$A$1:$H$87,3))</f>
        <v>4</v>
      </c>
      <c r="E23" s="18" t="str">
        <f>IF(ISBLANK(A23),"",VLOOKUP(A23,[2]Feuil1!$A$1:$H$87,4))</f>
        <v>Boites de 24 sachets</v>
      </c>
      <c r="F23" s="18">
        <f>IF(ISBLANK(A23),"",VLOOKUP(A23,[2]Feuil1!$A$1:$H$87,7))</f>
        <v>96</v>
      </c>
      <c r="G23" s="18" t="str">
        <f>IF(ISBLANK(A23),"",VLOOKUP(A23,[2]Feuil1!$A$1:$H$87,8))</f>
        <v>Sachets</v>
      </c>
      <c r="H23" s="35">
        <v>23</v>
      </c>
      <c r="I23" s="35">
        <f t="shared" si="0"/>
        <v>0.23958333333333334</v>
      </c>
      <c r="J23" s="107"/>
    </row>
    <row r="24" spans="1:10" ht="30" customHeight="1" thickBot="1">
      <c r="A24" s="45">
        <v>8203</v>
      </c>
      <c r="B24" s="46" t="s">
        <v>27</v>
      </c>
      <c r="C24" s="47" t="str">
        <f>IF(ISBLANK(A24),"",VLOOKUP(A24,[2]Feuil1!$A$1:$H$87,6))</f>
        <v>Air Ambiant</v>
      </c>
      <c r="D24" s="46">
        <f>IF(ISBLANK(A24),"",VLOOKUP(A24,[2]Feuil1!$A$1:$H$87,3))</f>
        <v>4</v>
      </c>
      <c r="E24" s="46" t="str">
        <f>IF(ISBLANK(A24),"",VLOOKUP(A24,[2]Feuil1!$A$1:$H$87,4))</f>
        <v>Boites de 24 sachets</v>
      </c>
      <c r="F24" s="46">
        <f>IF(ISBLANK(A24),"",VLOOKUP(A24,[2]Feuil1!$A$1:$H$87,7))</f>
        <v>96</v>
      </c>
      <c r="G24" s="46" t="str">
        <f>IF(ISBLANK(A24),"",VLOOKUP(A24,[2]Feuil1!$A$1:$H$87,8))</f>
        <v>Sachets</v>
      </c>
      <c r="H24" s="48">
        <v>22.11</v>
      </c>
      <c r="I24" s="48">
        <f t="shared" si="0"/>
        <v>0.2303125</v>
      </c>
      <c r="J24" s="108"/>
    </row>
  </sheetData>
  <mergeCells count="4">
    <mergeCell ref="A7:J7"/>
    <mergeCell ref="D10:E10"/>
    <mergeCell ref="F10:G10"/>
    <mergeCell ref="J11:J24"/>
  </mergeCells>
  <printOptions horizontalCentered="1"/>
  <pageMargins left="0.15748031496062992" right="0.15748031496062992" top="0.74803149606299213" bottom="0.55118110236220474" header="0.15748031496062992" footer="0.15748031496062992"/>
  <pageSetup paperSize="9" scale="80" orientation="portrait" r:id="rId1"/>
  <headerFooter>
    <oddHeader>&amp;L&amp;G &amp;R=&amp;D&amp;T</oddHeader>
    <oddFooter>&amp;C&amp;G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4"/>
  <sheetData>
    <row r="1" spans="1:1">
      <c r="A1">
        <v>2014300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GRANINI</vt:lpstr>
      <vt:lpstr>TAHI</vt:lpstr>
      <vt:lpstr>MDC</vt:lpstr>
      <vt:lpstr>THE</vt:lpstr>
      <vt:lpstr>NUM AUTO</vt:lpstr>
      <vt:lpstr>GRANINI!Zone_d_impression</vt:lpstr>
      <vt:lpstr>MDC!Zone_d_impression</vt:lpstr>
      <vt:lpstr>TAHI!Zone_d_impression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</dc:creator>
  <cp:lastModifiedBy>karine</cp:lastModifiedBy>
  <cp:lastPrinted>2014-09-16T14:09:43Z</cp:lastPrinted>
  <dcterms:created xsi:type="dcterms:W3CDTF">2014-08-28T14:40:48Z</dcterms:created>
  <dcterms:modified xsi:type="dcterms:W3CDTF">2014-09-16T15:20:26Z</dcterms:modified>
</cp:coreProperties>
</file>