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arc\Desktop\"/>
    </mc:Choice>
  </mc:AlternateContent>
  <bookViews>
    <workbookView xWindow="7560" yWindow="120" windowWidth="19035" windowHeight="11895"/>
  </bookViews>
  <sheets>
    <sheet name="plan" sheetId="1" r:id="rId1"/>
    <sheet name="base" sheetId="2" r:id="rId2"/>
    <sheet name="Fériés" sheetId="4" r:id="rId3"/>
    <sheet name="droits" sheetId="3" r:id="rId4"/>
  </sheets>
  <externalReferences>
    <externalReference r:id="rId5"/>
    <externalReference r:id="rId6"/>
    <externalReference r:id="rId7"/>
  </externalReferences>
  <definedNames>
    <definedName name="Année">Fériés!$A$2</definedName>
    <definedName name="bd_noms">[1]base!#REF!</definedName>
    <definedName name="date">plan!$E$2:$GF$2</definedName>
    <definedName name="deb">plan!$B$2:$B$11</definedName>
    <definedName name="début">[2]Infos!$B$2:$B$16</definedName>
    <definedName name="début_2">[2]Infos!$F$2:$F$16</definedName>
    <definedName name="début_3">[2]Infos!$J$2:$J$16</definedName>
    <definedName name="début_4">[2]Infos!$N$2:$N$16</definedName>
    <definedName name="début_5">[2]Infos!$R$2:$R$16</definedName>
    <definedName name="début_6">[2]Infos!$V$2:$V$16</definedName>
    <definedName name="dernier" localSheetId="3">droits!$F$36</definedName>
    <definedName name="F">plan!$A$3:$GF$3</definedName>
    <definedName name="fériés">Fériés!$C$2:$C$12</definedName>
    <definedName name="fin">[2]Infos!$C$2:$C$16</definedName>
    <definedName name="fin_2">[2]Infos!$G$2:$G$16</definedName>
    <definedName name="fin_3">[2]Infos!$K$2:$K$16</definedName>
    <definedName name="fin_4">[2]Infos!$O$2:$O$16</definedName>
    <definedName name="fin_5">[2]Infos!$S$2:$S$16</definedName>
    <definedName name="fin_6">[2]Infos!$W$2:$W$16</definedName>
    <definedName name="_xlnm.Print_Titles" localSheetId="0">plan!$A:$A</definedName>
    <definedName name="libere">[3]Infos!$O$3:$O$42</definedName>
    <definedName name="liste_mois">[1]plan!$A$40:$A$51</definedName>
    <definedName name="Noms">[2]Infos!$A$2:$A$16</definedName>
    <definedName name="p24537907" localSheetId="3">droits!$F$26</definedName>
    <definedName name="p24539498" localSheetId="3">droits!$F$31</definedName>
    <definedName name="p24539737" localSheetId="3">droits!$F$39</definedName>
    <definedName name="Type">[2]Infos!$E$2:$E$16</definedName>
    <definedName name="type_2">[2]Infos!$I$2:$I$16</definedName>
    <definedName name="type_3">[2]Infos!$M$2:$M$16</definedName>
    <definedName name="type_4">[2]Infos!$Q$2:$Q$16</definedName>
    <definedName name="type_5">[2]Infos!$U$2:$U$16</definedName>
    <definedName name="type_6">[2]Infos!$Y$2:$Y$16</definedName>
    <definedName name="vac_deb">Fériés!$B$16:$B$21</definedName>
    <definedName name="vac_fin">Fériés!$C$16:$C$21</definedName>
    <definedName name="week">plan!$B$3:$NP$3</definedName>
    <definedName name="zone_1">plan!$B$1:$BI$23</definedName>
    <definedName name="zone_2">plan!$BI$1:$DR$23</definedName>
    <definedName name="zone_3">plan!$DQ$2:$GA$2</definedName>
    <definedName name="zone_4">plan!$GA$2:$IK$2</definedName>
    <definedName name="zone_5">plan!$IK$2:$KT$2</definedName>
    <definedName name="zone_6">plan!$KT$2:$NC$2</definedName>
    <definedName name="_xlnm.Print_Area" localSheetId="1">base!$B$1:$BF$23</definedName>
    <definedName name="_xlnm.Print_Area" localSheetId="0">plan!$B$1:$BI$23</definedName>
    <definedName name="zone_type">plan!$B$4:$NP$5,plan!$B$7:$NP$8,plan!$B$10:$NP$12,plan!$B$14:$NP$16,plan!$B$18:$NP$20,plan!$B$22:$NP$23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V2" i="2" l="1"/>
  <c r="F2" i="2" s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V3" i="2"/>
  <c r="V4" i="2"/>
  <c r="V5" i="2"/>
  <c r="V6" i="2"/>
  <c r="V7" i="2"/>
  <c r="V8" i="2"/>
  <c r="V9" i="2"/>
  <c r="V10" i="2"/>
  <c r="V11" i="2"/>
  <c r="V12" i="2"/>
  <c r="V13" i="2"/>
  <c r="V14" i="2"/>
  <c r="V15" i="2"/>
  <c r="V16" i="2"/>
  <c r="V17" i="2"/>
  <c r="U3" i="2"/>
  <c r="U4" i="2"/>
  <c r="U2" i="2"/>
  <c r="Q1" i="2" l="1"/>
  <c r="E7" i="3"/>
  <c r="B2" i="1" l="1"/>
  <c r="B3" i="1" s="1"/>
  <c r="E12" i="3" l="1"/>
  <c r="G18" i="3"/>
  <c r="G7" i="3"/>
  <c r="G6" i="3"/>
  <c r="G8" i="3"/>
  <c r="G10" i="3"/>
  <c r="G11" i="3"/>
  <c r="G13" i="3"/>
  <c r="G15" i="3"/>
  <c r="G17" i="3"/>
  <c r="G19" i="3"/>
  <c r="G20" i="3"/>
  <c r="G1" i="2" l="1"/>
  <c r="G12" i="2" l="1"/>
  <c r="G17" i="2" l="1"/>
  <c r="H1" i="2" l="1"/>
  <c r="K1" i="2"/>
  <c r="N1" i="2"/>
  <c r="G3" i="2"/>
  <c r="G4" i="2"/>
  <c r="G5" i="2"/>
  <c r="G6" i="2"/>
  <c r="G7" i="2"/>
  <c r="G8" i="2"/>
  <c r="G9" i="2"/>
  <c r="G10" i="2"/>
  <c r="G11" i="2"/>
  <c r="G13" i="2"/>
  <c r="G14" i="2"/>
  <c r="G15" i="2"/>
  <c r="G16" i="2"/>
  <c r="A2" i="4" l="1"/>
  <c r="C9" i="4" s="1"/>
  <c r="B1" i="1"/>
  <c r="A3" i="3" l="1"/>
  <c r="J4" i="3"/>
  <c r="L4" i="3"/>
  <c r="L13" i="3" s="1"/>
  <c r="K4" i="3"/>
  <c r="K13" i="3" s="1"/>
  <c r="E2" i="4"/>
  <c r="C12" i="4" s="1"/>
  <c r="C3" i="4"/>
  <c r="C4" i="4"/>
  <c r="C2" i="1"/>
  <c r="C3" i="1" s="1"/>
  <c r="D6" i="4"/>
  <c r="C7" i="4"/>
  <c r="C2" i="4"/>
  <c r="C5" i="4"/>
  <c r="C8" i="4"/>
  <c r="E13" i="3" l="1"/>
  <c r="J13" i="3"/>
  <c r="H11" i="3"/>
  <c r="H13" i="3"/>
  <c r="K7" i="3"/>
  <c r="K10" i="3"/>
  <c r="E10" i="3" s="1"/>
  <c r="K16" i="3"/>
  <c r="K17" i="3"/>
  <c r="E17" i="3" s="1"/>
  <c r="K18" i="3"/>
  <c r="E18" i="3" s="1"/>
  <c r="K9" i="3"/>
  <c r="K12" i="3"/>
  <c r="G12" i="3" s="1"/>
  <c r="K8" i="3"/>
  <c r="E8" i="3" s="1"/>
  <c r="K14" i="3"/>
  <c r="K11" i="3"/>
  <c r="E11" i="3" s="1"/>
  <c r="K19" i="3"/>
  <c r="E19" i="3" s="1"/>
  <c r="K6" i="3"/>
  <c r="E6" i="3" s="1"/>
  <c r="K15" i="3"/>
  <c r="E15" i="3" s="1"/>
  <c r="K20" i="3"/>
  <c r="E20" i="3" s="1"/>
  <c r="L20" i="3"/>
  <c r="L6" i="3"/>
  <c r="L15" i="3"/>
  <c r="L14" i="3"/>
  <c r="L17" i="3"/>
  <c r="L8" i="3"/>
  <c r="L11" i="3"/>
  <c r="L12" i="3"/>
  <c r="L10" i="3"/>
  <c r="L7" i="3"/>
  <c r="L18" i="3"/>
  <c r="L9" i="3"/>
  <c r="L19" i="3"/>
  <c r="L16" i="3"/>
  <c r="J12" i="3"/>
  <c r="J16" i="3"/>
  <c r="J14" i="3"/>
  <c r="J18" i="3"/>
  <c r="J11" i="3"/>
  <c r="J8" i="3"/>
  <c r="J9" i="3"/>
  <c r="J6" i="3"/>
  <c r="J17" i="3"/>
  <c r="J10" i="3"/>
  <c r="J19" i="3"/>
  <c r="J20" i="3"/>
  <c r="J15" i="3"/>
  <c r="J7" i="3"/>
  <c r="H19" i="3"/>
  <c r="H6" i="3"/>
  <c r="H8" i="3"/>
  <c r="H7" i="3"/>
  <c r="H17" i="3"/>
  <c r="H16" i="3"/>
  <c r="H20" i="3"/>
  <c r="H18" i="3"/>
  <c r="H9" i="3"/>
  <c r="H12" i="3"/>
  <c r="H10" i="3"/>
  <c r="H14" i="3"/>
  <c r="H15" i="3"/>
  <c r="B3" i="3"/>
  <c r="C10" i="4"/>
  <c r="C11" i="4"/>
  <c r="D2" i="1"/>
  <c r="D3" i="1" s="1"/>
  <c r="E16" i="3" l="1"/>
  <c r="G16" i="3"/>
  <c r="E14" i="3"/>
  <c r="G14" i="3"/>
  <c r="E9" i="3"/>
  <c r="G9" i="3"/>
  <c r="D6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E2" i="1"/>
  <c r="E3" i="1" s="1"/>
  <c r="T12" i="2" l="1"/>
  <c r="T17" i="2"/>
  <c r="T15" i="2"/>
  <c r="T16" i="2"/>
  <c r="T6" i="2"/>
  <c r="T9" i="2"/>
  <c r="T14" i="2"/>
  <c r="T5" i="2"/>
  <c r="T4" i="2"/>
  <c r="T8" i="2"/>
  <c r="T11" i="2"/>
  <c r="T7" i="2"/>
  <c r="T3" i="2"/>
  <c r="T10" i="2"/>
  <c r="T13" i="2"/>
  <c r="R17" i="2"/>
  <c r="S17" i="2" s="1"/>
  <c r="R5" i="2"/>
  <c r="S5" i="2" s="1"/>
  <c r="R14" i="2"/>
  <c r="S14" i="2" s="1"/>
  <c r="R4" i="2"/>
  <c r="S4" i="2" s="1"/>
  <c r="R8" i="2"/>
  <c r="S8" i="2" s="1"/>
  <c r="R11" i="2"/>
  <c r="S11" i="2" s="1"/>
  <c r="R16" i="2"/>
  <c r="S16" i="2" s="1"/>
  <c r="R3" i="2"/>
  <c r="S3" i="2" s="1"/>
  <c r="R7" i="2"/>
  <c r="S7" i="2" s="1"/>
  <c r="R10" i="2"/>
  <c r="S10" i="2" s="1"/>
  <c r="R15" i="2"/>
  <c r="S15" i="2" s="1"/>
  <c r="R12" i="2"/>
  <c r="S12" i="2" s="1"/>
  <c r="R6" i="2"/>
  <c r="S6" i="2" s="1"/>
  <c r="R13" i="2"/>
  <c r="S13" i="2" s="1"/>
  <c r="R9" i="2"/>
  <c r="S9" i="2" s="1"/>
  <c r="O17" i="2"/>
  <c r="P17" i="2" s="1"/>
  <c r="L17" i="2"/>
  <c r="M17" i="2" s="1"/>
  <c r="I17" i="2"/>
  <c r="J17" i="2" s="1"/>
  <c r="I12" i="2"/>
  <c r="J12" i="2" s="1"/>
  <c r="I16" i="2"/>
  <c r="J16" i="2" s="1"/>
  <c r="L7" i="2"/>
  <c r="M7" i="2" s="1"/>
  <c r="L11" i="2"/>
  <c r="M11" i="2" s="1"/>
  <c r="L15" i="2"/>
  <c r="M15" i="2" s="1"/>
  <c r="I13" i="2"/>
  <c r="J13" i="2" s="1"/>
  <c r="I3" i="2"/>
  <c r="J3" i="2" s="1"/>
  <c r="O10" i="2"/>
  <c r="P10" i="2" s="1"/>
  <c r="O7" i="2"/>
  <c r="P7" i="2" s="1"/>
  <c r="I5" i="2"/>
  <c r="J5" i="2" s="1"/>
  <c r="O5" i="2"/>
  <c r="P5" i="2" s="1"/>
  <c r="L10" i="2"/>
  <c r="M10" i="2" s="1"/>
  <c r="O8" i="2"/>
  <c r="P8" i="2" s="1"/>
  <c r="L13" i="2"/>
  <c r="M13" i="2" s="1"/>
  <c r="I10" i="2"/>
  <c r="J10" i="2" s="1"/>
  <c r="L8" i="2"/>
  <c r="M8" i="2" s="1"/>
  <c r="O6" i="2"/>
  <c r="P6" i="2" s="1"/>
  <c r="O15" i="2"/>
  <c r="P15" i="2" s="1"/>
  <c r="O3" i="2"/>
  <c r="P3" i="2" s="1"/>
  <c r="I8" i="2"/>
  <c r="J8" i="2" s="1"/>
  <c r="L6" i="2"/>
  <c r="M6" i="2" s="1"/>
  <c r="O4" i="2"/>
  <c r="P4" i="2" s="1"/>
  <c r="I11" i="2"/>
  <c r="J11" i="2" s="1"/>
  <c r="L9" i="2"/>
  <c r="M9" i="2" s="1"/>
  <c r="I6" i="2"/>
  <c r="J6" i="2" s="1"/>
  <c r="L4" i="2"/>
  <c r="M4" i="2" s="1"/>
  <c r="O14" i="2"/>
  <c r="P14" i="2" s="1"/>
  <c r="I15" i="2"/>
  <c r="J15" i="2" s="1"/>
  <c r="O13" i="2"/>
  <c r="P13" i="2" s="1"/>
  <c r="I4" i="2"/>
  <c r="J4" i="2" s="1"/>
  <c r="O16" i="2"/>
  <c r="P16" i="2" s="1"/>
  <c r="I7" i="2"/>
  <c r="J7" i="2" s="1"/>
  <c r="L5" i="2"/>
  <c r="M5" i="2" s="1"/>
  <c r="L16" i="2"/>
  <c r="M16" i="2" s="1"/>
  <c r="O11" i="2"/>
  <c r="P11" i="2" s="1"/>
  <c r="I9" i="2"/>
  <c r="J9" i="2" s="1"/>
  <c r="O9" i="2"/>
  <c r="P9" i="2" s="1"/>
  <c r="L14" i="2"/>
  <c r="M14" i="2" s="1"/>
  <c r="O12" i="2"/>
  <c r="P12" i="2" s="1"/>
  <c r="L3" i="2"/>
  <c r="M3" i="2" s="1"/>
  <c r="I14" i="2"/>
  <c r="J14" i="2" s="1"/>
  <c r="L12" i="2"/>
  <c r="M12" i="2" s="1"/>
  <c r="F2" i="1"/>
  <c r="F3" i="1" s="1"/>
  <c r="G2" i="1" l="1"/>
  <c r="G3" i="1" s="1"/>
  <c r="H2" i="1" l="1"/>
  <c r="H3" i="1" s="1"/>
  <c r="I2" i="1" l="1"/>
  <c r="I3" i="1" s="1"/>
  <c r="J2" i="1" l="1"/>
  <c r="J3" i="1" s="1"/>
  <c r="K2" i="1" l="1"/>
  <c r="K3" i="1" s="1"/>
  <c r="L2" i="1" l="1"/>
  <c r="L3" i="1" s="1"/>
  <c r="M2" i="1" l="1"/>
  <c r="M3" i="1" s="1"/>
  <c r="N2" i="1" l="1"/>
  <c r="N3" i="1" s="1"/>
  <c r="O2" i="1" l="1"/>
  <c r="O3" i="1" s="1"/>
  <c r="P2" i="1" l="1"/>
  <c r="P3" i="1" s="1"/>
  <c r="Q2" i="1" l="1"/>
  <c r="Q3" i="1" s="1"/>
  <c r="R2" i="1" l="1"/>
  <c r="R3" i="1" s="1"/>
  <c r="S2" i="1" l="1"/>
  <c r="S3" i="1" s="1"/>
  <c r="T2" i="1" l="1"/>
  <c r="T3" i="1" s="1"/>
  <c r="U2" i="1" l="1"/>
  <c r="U3" i="1" s="1"/>
  <c r="V2" i="1" l="1"/>
  <c r="V3" i="1" s="1"/>
  <c r="W2" i="1" l="1"/>
  <c r="W3" i="1" s="1"/>
  <c r="X2" i="1" l="1"/>
  <c r="X3" i="1" s="1"/>
  <c r="Y2" i="1" l="1"/>
  <c r="Y3" i="1" s="1"/>
  <c r="Z2" i="1" l="1"/>
  <c r="Z3" i="1" s="1"/>
  <c r="AA2" i="1" l="1"/>
  <c r="AA3" i="1" s="1"/>
  <c r="AB2" i="1" l="1"/>
  <c r="AB3" i="1" s="1"/>
  <c r="AC2" i="1" l="1"/>
  <c r="AC3" i="1" s="1"/>
  <c r="AD2" i="1" l="1"/>
  <c r="AD3" i="1" s="1"/>
  <c r="AE2" i="1" l="1"/>
  <c r="AE3" i="1" s="1"/>
  <c r="AF2" i="1" l="1"/>
  <c r="AF3" i="1" s="1"/>
  <c r="AG2" i="1" l="1"/>
  <c r="AG1" i="1" l="1"/>
  <c r="AG3" i="1"/>
  <c r="AH2" i="1"/>
  <c r="AH3" i="1" s="1"/>
  <c r="AI2" i="1" l="1"/>
  <c r="AI3" i="1" s="1"/>
  <c r="AJ2" i="1" l="1"/>
  <c r="AJ3" i="1" s="1"/>
  <c r="AK2" i="1" l="1"/>
  <c r="AK3" i="1" s="1"/>
  <c r="AL2" i="1" l="1"/>
  <c r="AL3" i="1" s="1"/>
  <c r="AM2" i="1" l="1"/>
  <c r="AM3" i="1" s="1"/>
  <c r="AN2" i="1" l="1"/>
  <c r="AN3" i="1" s="1"/>
  <c r="AO2" i="1" l="1"/>
  <c r="AO3" i="1" s="1"/>
  <c r="AP2" i="1" l="1"/>
  <c r="AP3" i="1" s="1"/>
  <c r="AQ2" i="1" l="1"/>
  <c r="AQ3" i="1" s="1"/>
  <c r="AR2" i="1" l="1"/>
  <c r="AR3" i="1" s="1"/>
  <c r="AS2" i="1" l="1"/>
  <c r="AS3" i="1" s="1"/>
  <c r="AT2" i="1" l="1"/>
  <c r="AT3" i="1" s="1"/>
  <c r="AU2" i="1" l="1"/>
  <c r="AU3" i="1" s="1"/>
  <c r="AV2" i="1" l="1"/>
  <c r="AV3" i="1" s="1"/>
  <c r="AW2" i="1" l="1"/>
  <c r="AW3" i="1" s="1"/>
  <c r="AX2" i="1" l="1"/>
  <c r="AX3" i="1" s="1"/>
  <c r="AY2" i="1" l="1"/>
  <c r="AY3" i="1" s="1"/>
  <c r="AZ2" i="1" l="1"/>
  <c r="AZ3" i="1" s="1"/>
  <c r="BA2" i="1" l="1"/>
  <c r="BA3" i="1" s="1"/>
  <c r="BB2" i="1" l="1"/>
  <c r="BB3" i="1" s="1"/>
  <c r="BC2" i="1" l="1"/>
  <c r="BC3" i="1" s="1"/>
  <c r="BD2" i="1" l="1"/>
  <c r="BD3" i="1" s="1"/>
  <c r="BE2" i="1" l="1"/>
  <c r="BE3" i="1" s="1"/>
  <c r="BF2" i="1" l="1"/>
  <c r="BF3" i="1" s="1"/>
  <c r="BG2" i="1" l="1"/>
  <c r="BG3" i="1" s="1"/>
  <c r="BH2" i="1" l="1"/>
  <c r="BI2" i="1" l="1"/>
  <c r="BI3" i="1" s="1"/>
  <c r="BH3" i="1"/>
  <c r="BJ2" i="1" l="1"/>
  <c r="BJ3" i="1" s="1"/>
  <c r="BJ1" i="1" l="1"/>
  <c r="BK2" i="1"/>
  <c r="BK3" i="1" s="1"/>
  <c r="BL2" i="1" l="1"/>
  <c r="BL3" i="1" s="1"/>
  <c r="BM2" i="1"/>
  <c r="BM3" i="1" s="1"/>
  <c r="BN2" i="1" l="1"/>
  <c r="BN3" i="1" s="1"/>
  <c r="BO2" i="1" l="1"/>
  <c r="BO3" i="1" s="1"/>
  <c r="BP2" i="1" l="1"/>
  <c r="BP3" i="1" s="1"/>
  <c r="BQ2" i="1" l="1"/>
  <c r="BQ3" i="1" s="1"/>
  <c r="BR2" i="1" l="1"/>
  <c r="BR3" i="1" s="1"/>
  <c r="BS2" i="1" l="1"/>
  <c r="BS3" i="1" s="1"/>
  <c r="BT2" i="1" l="1"/>
  <c r="BT3" i="1" s="1"/>
  <c r="BU2" i="1" l="1"/>
  <c r="BU3" i="1" s="1"/>
  <c r="BV2" i="1" l="1"/>
  <c r="BV3" i="1" s="1"/>
  <c r="BW2" i="1" l="1"/>
  <c r="BW3" i="1" s="1"/>
  <c r="BX2" i="1" l="1"/>
  <c r="BX3" i="1" s="1"/>
  <c r="BY2" i="1" l="1"/>
  <c r="BY3" i="1" s="1"/>
  <c r="BZ2" i="1" l="1"/>
  <c r="BZ3" i="1" s="1"/>
  <c r="CA2" i="1" l="1"/>
  <c r="CA3" i="1" s="1"/>
  <c r="CB2" i="1" l="1"/>
  <c r="CB3" i="1" s="1"/>
  <c r="CC2" i="1" l="1"/>
  <c r="CC3" i="1" s="1"/>
  <c r="CD2" i="1" l="1"/>
  <c r="CD3" i="1" s="1"/>
  <c r="CE2" i="1" l="1"/>
  <c r="CE3" i="1" s="1"/>
  <c r="CF2" i="1" l="1"/>
  <c r="CF3" i="1" s="1"/>
  <c r="CG2" i="1" l="1"/>
  <c r="CG3" i="1" s="1"/>
  <c r="CH2" i="1" l="1"/>
  <c r="CH3" i="1" s="1"/>
  <c r="CI2" i="1" l="1"/>
  <c r="CI3" i="1" s="1"/>
  <c r="CJ2" i="1" l="1"/>
  <c r="CJ3" i="1" s="1"/>
  <c r="CK2" i="1" l="1"/>
  <c r="CK3" i="1" s="1"/>
  <c r="CL2" i="1" l="1"/>
  <c r="CL3" i="1" s="1"/>
  <c r="CM2" i="1" l="1"/>
  <c r="CM3" i="1" s="1"/>
  <c r="CN2" i="1" l="1"/>
  <c r="CN3" i="1" s="1"/>
  <c r="CO2" i="1" l="1"/>
  <c r="CO1" i="1" l="1"/>
  <c r="CO3" i="1"/>
  <c r="CP2" i="1"/>
  <c r="CP3" i="1" s="1"/>
  <c r="CQ2" i="1" l="1"/>
  <c r="CQ3" i="1" s="1"/>
  <c r="CR2" i="1" l="1"/>
  <c r="CR3" i="1" s="1"/>
  <c r="CS2" i="1" l="1"/>
  <c r="CS3" i="1" s="1"/>
  <c r="CT2" i="1" l="1"/>
  <c r="CT3" i="1" s="1"/>
  <c r="CU2" i="1" l="1"/>
  <c r="CU3" i="1" s="1"/>
  <c r="CV2" i="1" l="1"/>
  <c r="CV3" i="1" s="1"/>
  <c r="CW2" i="1" l="1"/>
  <c r="CW3" i="1" s="1"/>
  <c r="CX2" i="1" l="1"/>
  <c r="CX3" i="1" s="1"/>
  <c r="CY2" i="1" l="1"/>
  <c r="CY3" i="1" s="1"/>
  <c r="CZ2" i="1" l="1"/>
  <c r="CZ3" i="1" s="1"/>
  <c r="DA2" i="1" l="1"/>
  <c r="DA3" i="1" s="1"/>
  <c r="DB2" i="1" l="1"/>
  <c r="DB3" i="1" s="1"/>
  <c r="DC2" i="1" l="1"/>
  <c r="DC3" i="1" s="1"/>
  <c r="DD2" i="1" l="1"/>
  <c r="DD3" i="1" s="1"/>
  <c r="DE2" i="1" l="1"/>
  <c r="DE3" i="1" s="1"/>
  <c r="DF2" i="1" l="1"/>
  <c r="DF3" i="1" s="1"/>
  <c r="DG2" i="1" l="1"/>
  <c r="DG3" i="1" s="1"/>
  <c r="DH2" i="1" l="1"/>
  <c r="DH3" i="1" s="1"/>
  <c r="DI2" i="1" l="1"/>
  <c r="DI3" i="1" s="1"/>
  <c r="DJ2" i="1" l="1"/>
  <c r="DJ3" i="1" s="1"/>
  <c r="DK2" i="1" l="1"/>
  <c r="DK3" i="1" s="1"/>
  <c r="DL2" i="1" l="1"/>
  <c r="DL3" i="1" s="1"/>
  <c r="DM2" i="1" l="1"/>
  <c r="DM3" i="1" s="1"/>
  <c r="DN2" i="1" l="1"/>
  <c r="DN3" i="1" s="1"/>
  <c r="DO2" i="1" l="1"/>
  <c r="DO3" i="1" s="1"/>
  <c r="DP2" i="1" l="1"/>
  <c r="DP3" i="1" s="1"/>
  <c r="DQ2" i="1" l="1"/>
  <c r="DQ3" i="1" s="1"/>
  <c r="DR2" i="1" l="1"/>
  <c r="DR3" i="1" s="1"/>
  <c r="DS2" i="1" l="1"/>
  <c r="DS3" i="1" s="1"/>
  <c r="DT2" i="1" l="1"/>
  <c r="DT1" i="1" l="1"/>
  <c r="DT3" i="1"/>
  <c r="DU2" i="1"/>
  <c r="DU3" i="1" s="1"/>
  <c r="DV2" i="1" l="1"/>
  <c r="DV3" i="1" s="1"/>
  <c r="DW2" i="1" l="1"/>
  <c r="DW3" i="1" s="1"/>
  <c r="DX2" i="1" l="1"/>
  <c r="DX3" i="1" s="1"/>
  <c r="DY2" i="1" l="1"/>
  <c r="DY3" i="1" s="1"/>
  <c r="DZ2" i="1" l="1"/>
  <c r="DZ3" i="1" s="1"/>
  <c r="EA2" i="1" l="1"/>
  <c r="EA3" i="1" s="1"/>
  <c r="EB2" i="1" l="1"/>
  <c r="EB3" i="1" s="1"/>
  <c r="EC2" i="1" l="1"/>
  <c r="EC3" i="1" s="1"/>
  <c r="ED2" i="1" l="1"/>
  <c r="ED3" i="1" s="1"/>
  <c r="EE2" i="1" l="1"/>
  <c r="EE3" i="1" s="1"/>
  <c r="EF2" i="1" l="1"/>
  <c r="EF3" i="1" s="1"/>
  <c r="EG2" i="1" l="1"/>
  <c r="EG3" i="1" s="1"/>
  <c r="EH2" i="1" l="1"/>
  <c r="EH3" i="1" s="1"/>
  <c r="EI2" i="1" l="1"/>
  <c r="EI3" i="1" s="1"/>
  <c r="EJ2" i="1" l="1"/>
  <c r="EJ3" i="1" s="1"/>
  <c r="EK2" i="1" l="1"/>
  <c r="EK3" i="1" s="1"/>
  <c r="EL2" i="1" l="1"/>
  <c r="EL3" i="1" s="1"/>
  <c r="EM2" i="1" l="1"/>
  <c r="EM3" i="1" s="1"/>
  <c r="EN2" i="1" l="1"/>
  <c r="EN3" i="1" s="1"/>
  <c r="EO2" i="1" l="1"/>
  <c r="EO3" i="1" s="1"/>
  <c r="EP2" i="1" l="1"/>
  <c r="EP3" i="1" s="1"/>
  <c r="EQ2" i="1" l="1"/>
  <c r="EQ3" i="1" s="1"/>
  <c r="ER2" i="1" l="1"/>
  <c r="ER3" i="1" s="1"/>
  <c r="ES2" i="1" l="1"/>
  <c r="ES3" i="1" s="1"/>
  <c r="ET2" i="1" l="1"/>
  <c r="ET3" i="1" s="1"/>
  <c r="EU2" i="1" l="1"/>
  <c r="EU3" i="1" s="1"/>
  <c r="EV2" i="1" l="1"/>
  <c r="EV3" i="1" s="1"/>
  <c r="EW2" i="1" l="1"/>
  <c r="EW3" i="1" s="1"/>
  <c r="EX2" i="1" l="1"/>
  <c r="EX3" i="1" s="1"/>
  <c r="EY2" i="1" l="1"/>
  <c r="EY1" i="1" l="1"/>
  <c r="EY3" i="1"/>
  <c r="EZ2" i="1"/>
  <c r="EZ3" i="1" s="1"/>
  <c r="FA2" i="1" l="1"/>
  <c r="FA3" i="1" s="1"/>
  <c r="FB2" i="1" l="1"/>
  <c r="FB3" i="1" s="1"/>
  <c r="FC2" i="1" l="1"/>
  <c r="FC3" i="1" s="1"/>
  <c r="FD2" i="1" l="1"/>
  <c r="FD3" i="1" s="1"/>
  <c r="FE2" i="1" l="1"/>
  <c r="FE3" i="1" s="1"/>
  <c r="FF2" i="1" l="1"/>
  <c r="FF3" i="1" s="1"/>
  <c r="FG2" i="1" l="1"/>
  <c r="FG3" i="1" s="1"/>
  <c r="FH2" i="1" l="1"/>
  <c r="FH3" i="1" s="1"/>
  <c r="FI2" i="1" l="1"/>
  <c r="FI3" i="1" s="1"/>
  <c r="FJ2" i="1" l="1"/>
  <c r="FJ3" i="1" s="1"/>
  <c r="FK2" i="1" l="1"/>
  <c r="FK3" i="1" s="1"/>
  <c r="FL2" i="1" l="1"/>
  <c r="FL3" i="1" s="1"/>
  <c r="FM2" i="1" l="1"/>
  <c r="FM3" i="1" s="1"/>
  <c r="FN2" i="1" l="1"/>
  <c r="FN3" i="1" s="1"/>
  <c r="FO2" i="1" l="1"/>
  <c r="FO3" i="1" s="1"/>
  <c r="FP2" i="1" l="1"/>
  <c r="FP3" i="1" s="1"/>
  <c r="FQ2" i="1" l="1"/>
  <c r="FQ3" i="1" s="1"/>
  <c r="FR2" i="1" l="1"/>
  <c r="FR3" i="1" s="1"/>
  <c r="FS2" i="1" l="1"/>
  <c r="FS3" i="1" s="1"/>
  <c r="FT2" i="1" l="1"/>
  <c r="FT3" i="1" s="1"/>
  <c r="FU2" i="1" l="1"/>
  <c r="FU3" i="1" s="1"/>
  <c r="FV2" i="1" l="1"/>
  <c r="FV3" i="1" s="1"/>
  <c r="FW2" i="1" l="1"/>
  <c r="FW3" i="1" s="1"/>
  <c r="FX2" i="1" l="1"/>
  <c r="FX3" i="1" s="1"/>
  <c r="FY2" i="1" l="1"/>
  <c r="FY3" i="1" s="1"/>
  <c r="FZ2" i="1" l="1"/>
  <c r="FZ3" i="1" s="1"/>
  <c r="GA2" i="1" l="1"/>
  <c r="GA3" i="1" s="1"/>
  <c r="GB2" i="1" l="1"/>
  <c r="GB3" i="1" s="1"/>
  <c r="GC2" i="1" l="1"/>
  <c r="GC1" i="1" l="1"/>
  <c r="GC3" i="1"/>
  <c r="GD2" i="1"/>
  <c r="GD3" i="1" s="1"/>
  <c r="GE2" i="1" l="1"/>
  <c r="GE3" i="1" s="1"/>
  <c r="GF2" i="1" l="1"/>
  <c r="GF3" i="1" s="1"/>
  <c r="GG2" i="1" l="1"/>
  <c r="GG3" i="1" s="1"/>
  <c r="GH2" i="1" l="1"/>
  <c r="GH3" i="1" s="1"/>
  <c r="GI2" i="1" l="1"/>
  <c r="GI3" i="1" s="1"/>
  <c r="GJ2" i="1" l="1"/>
  <c r="GJ3" i="1" s="1"/>
  <c r="GK2" i="1" l="1"/>
  <c r="GK3" i="1" s="1"/>
  <c r="GL2" i="1" l="1"/>
  <c r="GL3" i="1" s="1"/>
  <c r="GM2" i="1" l="1"/>
  <c r="GM3" i="1" s="1"/>
  <c r="GN2" i="1" l="1"/>
  <c r="GN3" i="1" s="1"/>
  <c r="GO2" i="1" l="1"/>
  <c r="GO3" i="1" s="1"/>
  <c r="GP2" i="1" l="1"/>
  <c r="GP3" i="1" s="1"/>
  <c r="GQ2" i="1" l="1"/>
  <c r="GQ3" i="1" s="1"/>
  <c r="GR2" i="1" l="1"/>
  <c r="GR3" i="1" s="1"/>
  <c r="GS2" i="1" l="1"/>
  <c r="GS3" i="1" s="1"/>
  <c r="GT2" i="1" l="1"/>
  <c r="GT3" i="1" s="1"/>
  <c r="GU2" i="1" l="1"/>
  <c r="GU3" i="1" s="1"/>
  <c r="GV2" i="1" l="1"/>
  <c r="GV3" i="1" s="1"/>
  <c r="GW2" i="1" l="1"/>
  <c r="GW3" i="1" s="1"/>
  <c r="GX2" i="1" l="1"/>
  <c r="GX3" i="1" s="1"/>
  <c r="GY2" i="1" l="1"/>
  <c r="GY3" i="1" s="1"/>
  <c r="GZ2" i="1" l="1"/>
  <c r="GZ3" i="1" s="1"/>
  <c r="HA2" i="1" l="1"/>
  <c r="HA3" i="1" s="1"/>
  <c r="HB2" i="1" l="1"/>
  <c r="HB3" i="1" s="1"/>
  <c r="HC2" i="1" l="1"/>
  <c r="HC3" i="1" s="1"/>
  <c r="HD2" i="1" l="1"/>
  <c r="HD3" i="1" s="1"/>
  <c r="HE2" i="1" l="1"/>
  <c r="HE3" i="1" s="1"/>
  <c r="HF2" i="1" l="1"/>
  <c r="HF3" i="1" s="1"/>
  <c r="HG2" i="1" l="1"/>
  <c r="HG1" i="1" l="1"/>
  <c r="HG3" i="1"/>
  <c r="HH2" i="1"/>
  <c r="HH3" i="1" s="1"/>
  <c r="HI2" i="1" l="1"/>
  <c r="HI3" i="1" s="1"/>
  <c r="HJ2" i="1" l="1"/>
  <c r="HJ3" i="1" s="1"/>
  <c r="HK2" i="1" l="1"/>
  <c r="HK3" i="1" s="1"/>
  <c r="HL2" i="1" l="1"/>
  <c r="HL3" i="1" s="1"/>
  <c r="HM2" i="1" l="1"/>
  <c r="HM3" i="1" s="1"/>
  <c r="HN2" i="1" l="1"/>
  <c r="HN3" i="1" s="1"/>
  <c r="HO2" i="1" l="1"/>
  <c r="HO3" i="1" s="1"/>
  <c r="HP2" i="1" l="1"/>
  <c r="HP3" i="1" s="1"/>
  <c r="HQ2" i="1" l="1"/>
  <c r="HQ3" i="1" s="1"/>
  <c r="HR2" i="1" l="1"/>
  <c r="HR3" i="1" s="1"/>
  <c r="HS2" i="1" l="1"/>
  <c r="HS3" i="1" s="1"/>
  <c r="HT2" i="1" l="1"/>
  <c r="HT3" i="1" s="1"/>
  <c r="HU2" i="1" l="1"/>
  <c r="HU3" i="1" s="1"/>
  <c r="HV2" i="1" l="1"/>
  <c r="HV3" i="1" s="1"/>
  <c r="HW2" i="1" l="1"/>
  <c r="HW3" i="1" s="1"/>
  <c r="HX2" i="1" l="1"/>
  <c r="HX3" i="1" s="1"/>
  <c r="HY2" i="1" l="1"/>
  <c r="HY3" i="1" s="1"/>
  <c r="HZ2" i="1" l="1"/>
  <c r="HZ3" i="1" s="1"/>
  <c r="IA2" i="1" l="1"/>
  <c r="IA3" i="1" s="1"/>
  <c r="IB2" i="1" l="1"/>
  <c r="IB3" i="1" s="1"/>
  <c r="IC2" i="1" l="1"/>
  <c r="IC3" i="1" s="1"/>
  <c r="ID2" i="1" l="1"/>
  <c r="ID3" i="1" s="1"/>
  <c r="IE2" i="1" l="1"/>
  <c r="IE3" i="1" s="1"/>
  <c r="IF2" i="1" l="1"/>
  <c r="IF3" i="1" s="1"/>
  <c r="IG2" i="1" l="1"/>
  <c r="IG3" i="1" s="1"/>
  <c r="IH2" i="1" l="1"/>
  <c r="IH3" i="1" s="1"/>
  <c r="II2" i="1" l="1"/>
  <c r="II3" i="1" s="1"/>
  <c r="IJ2" i="1" l="1"/>
  <c r="IJ3" i="1" s="1"/>
  <c r="IK2" i="1" l="1"/>
  <c r="IK3" i="1" s="1"/>
  <c r="IL2" i="1" l="1"/>
  <c r="IL1" i="1" l="1"/>
  <c r="IL3" i="1"/>
  <c r="IM2" i="1"/>
  <c r="IM3" i="1" s="1"/>
  <c r="IN2" i="1" l="1"/>
  <c r="IN3" i="1" s="1"/>
  <c r="IO2" i="1" l="1"/>
  <c r="IO3" i="1" s="1"/>
  <c r="IP2" i="1" l="1"/>
  <c r="IP3" i="1" s="1"/>
  <c r="IQ2" i="1" l="1"/>
  <c r="IQ3" i="1" s="1"/>
  <c r="IR2" i="1" l="1"/>
  <c r="IR3" i="1" s="1"/>
  <c r="IS2" i="1" l="1"/>
  <c r="IS3" i="1" s="1"/>
  <c r="IT2" i="1" l="1"/>
  <c r="IT3" i="1" s="1"/>
  <c r="IU2" i="1" l="1"/>
  <c r="IU3" i="1" s="1"/>
  <c r="IV2" i="1" l="1"/>
  <c r="IV3" i="1" s="1"/>
  <c r="IW2" i="1" l="1"/>
  <c r="IW3" i="1" s="1"/>
  <c r="IX2" i="1" l="1"/>
  <c r="IX3" i="1" s="1"/>
  <c r="IY2" i="1" l="1"/>
  <c r="IY3" i="1" s="1"/>
  <c r="IZ2" i="1" l="1"/>
  <c r="IZ3" i="1" s="1"/>
  <c r="JA2" i="1" l="1"/>
  <c r="JA3" i="1" s="1"/>
  <c r="JB2" i="1" l="1"/>
  <c r="JB3" i="1" s="1"/>
  <c r="JC2" i="1" l="1"/>
  <c r="JC3" i="1" s="1"/>
  <c r="JD2" i="1" l="1"/>
  <c r="JD3" i="1" s="1"/>
  <c r="JE2" i="1" l="1"/>
  <c r="JE3" i="1" s="1"/>
  <c r="JF2" i="1" l="1"/>
  <c r="JF3" i="1" s="1"/>
  <c r="JG2" i="1" l="1"/>
  <c r="JG3" i="1" s="1"/>
  <c r="JH2" i="1" l="1"/>
  <c r="JH3" i="1" s="1"/>
  <c r="JI2" i="1" l="1"/>
  <c r="JI3" i="1" s="1"/>
  <c r="JJ2" i="1" l="1"/>
  <c r="JJ3" i="1" s="1"/>
  <c r="JK2" i="1" l="1"/>
  <c r="JK3" i="1" s="1"/>
  <c r="JL2" i="1" l="1"/>
  <c r="JL3" i="1" s="1"/>
  <c r="JM2" i="1" l="1"/>
  <c r="JM3" i="1" s="1"/>
  <c r="JN2" i="1" l="1"/>
  <c r="JN3" i="1" s="1"/>
  <c r="JO2" i="1" l="1"/>
  <c r="JO3" i="1" s="1"/>
  <c r="JP2" i="1" l="1"/>
  <c r="JP1" i="1" l="1"/>
  <c r="JP3" i="1"/>
  <c r="JQ2" i="1"/>
  <c r="JQ3" i="1" s="1"/>
  <c r="JR2" i="1" l="1"/>
  <c r="JR3" i="1" s="1"/>
  <c r="JS2" i="1" l="1"/>
  <c r="JS3" i="1" s="1"/>
  <c r="JT2" i="1" l="1"/>
  <c r="JT3" i="1" s="1"/>
  <c r="JU2" i="1" l="1"/>
  <c r="JU3" i="1" s="1"/>
  <c r="JV2" i="1" l="1"/>
  <c r="JV3" i="1" s="1"/>
  <c r="JW2" i="1" l="1"/>
  <c r="JW3" i="1" s="1"/>
  <c r="JX2" i="1" l="1"/>
  <c r="JX3" i="1" s="1"/>
  <c r="JY2" i="1" l="1"/>
  <c r="JY3" i="1" s="1"/>
  <c r="JZ2" i="1" l="1"/>
  <c r="JZ3" i="1" s="1"/>
  <c r="KA2" i="1" l="1"/>
  <c r="KA3" i="1" s="1"/>
  <c r="KB2" i="1" l="1"/>
  <c r="KB3" i="1" s="1"/>
  <c r="KC2" i="1" l="1"/>
  <c r="KC3" i="1" s="1"/>
  <c r="KD2" i="1" l="1"/>
  <c r="KD3" i="1" s="1"/>
  <c r="KE2" i="1" l="1"/>
  <c r="KE3" i="1" s="1"/>
  <c r="KF2" i="1" l="1"/>
  <c r="KF3" i="1" s="1"/>
  <c r="KG2" i="1" l="1"/>
  <c r="KG3" i="1" s="1"/>
  <c r="KH2" i="1" l="1"/>
  <c r="KH3" i="1" s="1"/>
  <c r="KI2" i="1" l="1"/>
  <c r="KI3" i="1" s="1"/>
  <c r="KJ2" i="1" l="1"/>
  <c r="KJ3" i="1" s="1"/>
  <c r="KK2" i="1" l="1"/>
  <c r="KK3" i="1" s="1"/>
  <c r="KL2" i="1" l="1"/>
  <c r="KL3" i="1" s="1"/>
  <c r="KM2" i="1" l="1"/>
  <c r="KM3" i="1" s="1"/>
  <c r="KN2" i="1" l="1"/>
  <c r="KN3" i="1" s="1"/>
  <c r="KO2" i="1" l="1"/>
  <c r="KO3" i="1" s="1"/>
  <c r="KP2" i="1" l="1"/>
  <c r="KP3" i="1" s="1"/>
  <c r="KQ2" i="1" l="1"/>
  <c r="KQ3" i="1" s="1"/>
  <c r="KR2" i="1" l="1"/>
  <c r="KR3" i="1" s="1"/>
  <c r="KS2" i="1" l="1"/>
  <c r="KS3" i="1" s="1"/>
  <c r="KT2" i="1" l="1"/>
  <c r="KT3" i="1" s="1"/>
  <c r="KU2" i="1" l="1"/>
  <c r="KU1" i="1" l="1"/>
  <c r="KU3" i="1"/>
  <c r="KV2" i="1"/>
  <c r="KV3" i="1" s="1"/>
  <c r="KW2" i="1" l="1"/>
  <c r="KW3" i="1" s="1"/>
  <c r="KX2" i="1" l="1"/>
  <c r="KX3" i="1" s="1"/>
  <c r="KY2" i="1" l="1"/>
  <c r="KY3" i="1" s="1"/>
  <c r="KZ2" i="1" l="1"/>
  <c r="KZ3" i="1" s="1"/>
  <c r="LA2" i="1" l="1"/>
  <c r="LA3" i="1" s="1"/>
  <c r="LB2" i="1" l="1"/>
  <c r="LB3" i="1" s="1"/>
  <c r="LC2" i="1" l="1"/>
  <c r="LC3" i="1" s="1"/>
  <c r="LD2" i="1" l="1"/>
  <c r="LD3" i="1" s="1"/>
  <c r="LE2" i="1" l="1"/>
  <c r="LE3" i="1" s="1"/>
  <c r="LF2" i="1" l="1"/>
  <c r="LF3" i="1" s="1"/>
  <c r="LG2" i="1" l="1"/>
  <c r="LG3" i="1" s="1"/>
  <c r="LH2" i="1" l="1"/>
  <c r="LH3" i="1" s="1"/>
  <c r="LI2" i="1" l="1"/>
  <c r="LI3" i="1" s="1"/>
  <c r="LJ2" i="1" l="1"/>
  <c r="LJ3" i="1" s="1"/>
  <c r="LK2" i="1" l="1"/>
  <c r="LK3" i="1" s="1"/>
  <c r="LL2" i="1" l="1"/>
  <c r="LL3" i="1" s="1"/>
  <c r="LM2" i="1" l="1"/>
  <c r="LM3" i="1" s="1"/>
  <c r="LN2" i="1" l="1"/>
  <c r="LN3" i="1" s="1"/>
  <c r="LO2" i="1" l="1"/>
  <c r="LO3" i="1" s="1"/>
  <c r="LP2" i="1" l="1"/>
  <c r="LP3" i="1" s="1"/>
  <c r="LQ2" i="1" l="1"/>
  <c r="LQ3" i="1" s="1"/>
  <c r="LR2" i="1" l="1"/>
  <c r="LR3" i="1" s="1"/>
  <c r="LS2" i="1" l="1"/>
  <c r="LS3" i="1" s="1"/>
  <c r="LT2" i="1" l="1"/>
  <c r="LT3" i="1" s="1"/>
  <c r="LU2" i="1" l="1"/>
  <c r="LU3" i="1" s="1"/>
  <c r="LV2" i="1" l="1"/>
  <c r="LV3" i="1" s="1"/>
  <c r="LW2" i="1" l="1"/>
  <c r="LW3" i="1" s="1"/>
  <c r="LX2" i="1" l="1"/>
  <c r="LX3" i="1" s="1"/>
  <c r="LY2" i="1" l="1"/>
  <c r="LY1" i="1" l="1"/>
  <c r="LY3" i="1"/>
  <c r="LZ2" i="1"/>
  <c r="LZ3" i="1" s="1"/>
  <c r="MA2" i="1" l="1"/>
  <c r="MA3" i="1" s="1"/>
  <c r="MB2" i="1" l="1"/>
  <c r="MB3" i="1" s="1"/>
  <c r="MC2" i="1" l="1"/>
  <c r="MC3" i="1" s="1"/>
  <c r="MD2" i="1" l="1"/>
  <c r="MD3" i="1" s="1"/>
  <c r="ME2" i="1" l="1"/>
  <c r="ME3" i="1" s="1"/>
  <c r="MF2" i="1" l="1"/>
  <c r="MF3" i="1" s="1"/>
  <c r="MG2" i="1" l="1"/>
  <c r="MG3" i="1" s="1"/>
  <c r="MH2" i="1" l="1"/>
  <c r="MH3" i="1" s="1"/>
  <c r="MI2" i="1" l="1"/>
  <c r="MI3" i="1" s="1"/>
  <c r="MJ2" i="1" l="1"/>
  <c r="MJ3" i="1" s="1"/>
  <c r="MK2" i="1" l="1"/>
  <c r="MK3" i="1" s="1"/>
  <c r="ML2" i="1" l="1"/>
  <c r="ML3" i="1" s="1"/>
  <c r="MM2" i="1" l="1"/>
  <c r="MM3" i="1" s="1"/>
  <c r="MN2" i="1" l="1"/>
  <c r="MN3" i="1" s="1"/>
  <c r="MO2" i="1" l="1"/>
  <c r="MO3" i="1" s="1"/>
  <c r="MP2" i="1" l="1"/>
  <c r="MP3" i="1" s="1"/>
  <c r="MQ2" i="1" l="1"/>
  <c r="MQ3" i="1" s="1"/>
  <c r="MR2" i="1" l="1"/>
  <c r="MR3" i="1" s="1"/>
  <c r="MS2" i="1" l="1"/>
  <c r="MS3" i="1" s="1"/>
  <c r="MT2" i="1" l="1"/>
  <c r="MT3" i="1" s="1"/>
  <c r="MU2" i="1" l="1"/>
  <c r="MU3" i="1" s="1"/>
  <c r="MV2" i="1" l="1"/>
  <c r="MV3" i="1" s="1"/>
  <c r="MW2" i="1" l="1"/>
  <c r="MW3" i="1" s="1"/>
  <c r="MX2" i="1" l="1"/>
  <c r="MX3" i="1" s="1"/>
  <c r="MY2" i="1" l="1"/>
  <c r="MY3" i="1" s="1"/>
  <c r="MZ2" i="1" l="1"/>
  <c r="MZ3" i="1" s="1"/>
  <c r="NA2" i="1" l="1"/>
  <c r="NA3" i="1" s="1"/>
  <c r="NB2" i="1" l="1"/>
  <c r="NB3" i="1" s="1"/>
  <c r="NC2" i="1" l="1"/>
  <c r="NC3" i="1" s="1"/>
  <c r="ND2" i="1" l="1"/>
  <c r="ND3" i="1" s="1"/>
  <c r="NE2" i="1" l="1"/>
  <c r="NE3" i="1" s="1"/>
  <c r="NF2" i="1" l="1"/>
  <c r="NF3" i="1" s="1"/>
  <c r="NG2" i="1" l="1"/>
  <c r="NG3" i="1" s="1"/>
  <c r="NH2" i="1" l="1"/>
  <c r="NH3" i="1" s="1"/>
  <c r="NI2" i="1" l="1"/>
  <c r="NI3" i="1" s="1"/>
  <c r="NJ2" i="1" l="1"/>
  <c r="NJ3" i="1" s="1"/>
  <c r="NK2" i="1" l="1"/>
  <c r="NK3" i="1" s="1"/>
  <c r="NL2" i="1" l="1"/>
  <c r="NL3" i="1" s="1"/>
  <c r="NM2" i="1" l="1"/>
  <c r="NM3" i="1" s="1"/>
  <c r="NN2" i="1" l="1"/>
  <c r="NN3" i="1" s="1"/>
  <c r="NO2" i="1" l="1"/>
  <c r="NO3" i="1" s="1"/>
  <c r="NP2" i="1" l="1"/>
  <c r="NP3" i="1" s="1"/>
</calcChain>
</file>

<file path=xl/sharedStrings.xml><?xml version="1.0" encoding="utf-8"?>
<sst xmlns="http://schemas.openxmlformats.org/spreadsheetml/2006/main" count="1010" uniqueCount="66">
  <si>
    <t>admin</t>
  </si>
  <si>
    <t>Anne</t>
  </si>
  <si>
    <t>Marc</t>
  </si>
  <si>
    <t>St Vallier</t>
  </si>
  <si>
    <t>Elodie</t>
  </si>
  <si>
    <t>Yvan</t>
  </si>
  <si>
    <t>Romans</t>
  </si>
  <si>
    <t>Christelle</t>
  </si>
  <si>
    <t>Fabienne</t>
  </si>
  <si>
    <t>Pascale</t>
  </si>
  <si>
    <t>Valence</t>
  </si>
  <si>
    <t>Franck</t>
  </si>
  <si>
    <t>Martine</t>
  </si>
  <si>
    <t>Virginie</t>
  </si>
  <si>
    <t>Montélimar</t>
  </si>
  <si>
    <t>Alexis</t>
  </si>
  <si>
    <t>Christine</t>
  </si>
  <si>
    <t>Manue</t>
  </si>
  <si>
    <t>Pierrelatte</t>
  </si>
  <si>
    <t>Julie</t>
  </si>
  <si>
    <t>Sandra</t>
  </si>
  <si>
    <t>Nom</t>
  </si>
  <si>
    <t>début</t>
  </si>
  <si>
    <t>Fin</t>
  </si>
  <si>
    <t>Type</t>
  </si>
  <si>
    <t>Jours</t>
  </si>
  <si>
    <t>CP</t>
  </si>
  <si>
    <t>Année</t>
  </si>
  <si>
    <t>Jours_Fériés</t>
  </si>
  <si>
    <t>Pâques</t>
  </si>
  <si>
    <t>Congé payés</t>
  </si>
  <si>
    <t>Noms</t>
  </si>
  <si>
    <t>Prénoms</t>
  </si>
  <si>
    <t>date d'entrée</t>
  </si>
  <si>
    <t>RTT</t>
  </si>
  <si>
    <t>CA</t>
  </si>
  <si>
    <t>période</t>
  </si>
  <si>
    <t>CT</t>
  </si>
  <si>
    <t>Total général</t>
  </si>
  <si>
    <t>Somme de Jours</t>
  </si>
  <si>
    <t>mois début periode</t>
  </si>
  <si>
    <t>Colonne1</t>
  </si>
  <si>
    <t>Colonne3</t>
  </si>
  <si>
    <t>Colonne4</t>
  </si>
  <si>
    <t>Pris</t>
  </si>
  <si>
    <t>solde</t>
  </si>
  <si>
    <t>marc</t>
  </si>
  <si>
    <t>N-1</t>
  </si>
  <si>
    <t>Colonne2</t>
  </si>
  <si>
    <t>Réunions</t>
  </si>
  <si>
    <t>équipe</t>
  </si>
  <si>
    <t>secteurs</t>
  </si>
  <si>
    <t>Vacances</t>
  </si>
  <si>
    <t>du</t>
  </si>
  <si>
    <t>au</t>
  </si>
  <si>
    <t>mars - avril</t>
  </si>
  <si>
    <t>juillet - août</t>
  </si>
  <si>
    <t>janvier - février</t>
  </si>
  <si>
    <t>novembre - décembre</t>
  </si>
  <si>
    <t>septembre - octobre</t>
  </si>
  <si>
    <t>mai - juin</t>
  </si>
  <si>
    <t xml:space="preserve"> </t>
  </si>
  <si>
    <t>Mal.</t>
  </si>
  <si>
    <t>=SI(ET(B3&lt;=AUJOURDHUI();C3&gt;=AUJOURDHUI());"Valide";"Non Valide")</t>
  </si>
  <si>
    <t>samedi</t>
  </si>
  <si>
    <r>
      <t>=SI(ET(SOMMEPROD((JOURSEM(LIGNE(INDIRECT(B2&amp;</t>
    </r>
    <r>
      <rPr>
        <sz val="8"/>
        <color rgb="FF800000"/>
        <rFont val="Arial Unicode MS"/>
        <family val="2"/>
      </rPr>
      <t>":"</t>
    </r>
    <r>
      <rPr>
        <sz val="10"/>
        <color theme="1"/>
        <rFont val="Arial Unicode MS"/>
        <family val="2"/>
      </rPr>
      <t>&amp;C2)))=6)*(NB.SI(fériés;LIGNE(INDIRECT(B2&amp;</t>
    </r>
    <r>
      <rPr>
        <sz val="8"/>
        <color rgb="FF800000"/>
        <rFont val="Arial Unicode MS"/>
        <family val="2"/>
      </rPr>
      <t>":"</t>
    </r>
    <r>
      <rPr>
        <sz val="10"/>
        <color theme="1"/>
        <rFont val="Arial Unicode MS"/>
        <family val="2"/>
      </rPr>
      <t>&amp;C2)))&gt;0));OU(D2={</t>
    </r>
    <r>
      <rPr>
        <sz val="8"/>
        <color rgb="FF800000"/>
        <rFont val="Arial Unicode MS"/>
        <family val="2"/>
      </rPr>
      <t>"CP"</t>
    </r>
    <r>
      <rPr>
        <sz val="10"/>
        <color theme="1"/>
        <rFont val="Arial Unicode MS"/>
        <family val="2"/>
      </rPr>
      <t>;</t>
    </r>
    <r>
      <rPr>
        <sz val="8"/>
        <color rgb="FF800000"/>
        <rFont val="Arial Unicode MS"/>
        <family val="2"/>
      </rPr>
      <t>"RTT"</t>
    </r>
    <r>
      <rPr>
        <sz val="10"/>
        <color theme="1"/>
        <rFont val="Arial Unicode MS"/>
        <family val="2"/>
      </rPr>
      <t>;</t>
    </r>
    <r>
      <rPr>
        <sz val="8"/>
        <color rgb="FF800000"/>
        <rFont val="Arial Unicode MS"/>
        <family val="2"/>
      </rPr>
      <t>"CT"</t>
    </r>
    <r>
      <rPr>
        <sz val="10"/>
        <color theme="1"/>
        <rFont val="Arial Unicode MS"/>
        <family val="2"/>
      </rPr>
      <t>});NB.JOURS.OUVRES(B2,C2,fériés)-1;NB.JOURS.OUVRES(B2,C2,fériés))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</si>
</sst>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\-mmm\-yy"/>
    <numFmt numFmtId="165" formatCode="[$-F800]dddd\,\ mmmm\ dd\,\ yyyy"/>
    <numFmt numFmtId="166" formatCode="dddd\,\ mm\,\ yy"/>
    <numFmt numFmtId="167" formatCode="[$-40C]ddd\ d"/>
    <numFmt numFmtId="168" formatCode="mmmm"/>
  </numFmts>
  <fonts count="29" x14ac:knownFonts="1">
    <font>
      <sz val="12"/>
      <color theme="1"/>
      <name val="Tempus Sans ITC"/>
      <family val="2"/>
    </font>
    <font>
      <b/>
      <sz val="8"/>
      <name val="Verdana"/>
      <family val="2"/>
    </font>
    <font>
      <sz val="8"/>
      <name val="Verdana"/>
      <family val="2"/>
    </font>
    <font>
      <sz val="9"/>
      <name val="Verdana"/>
      <family val="2"/>
    </font>
    <font>
      <b/>
      <sz val="9"/>
      <name val="Verdana"/>
      <family val="2"/>
    </font>
    <font>
      <b/>
      <sz val="9"/>
      <color indexed="9"/>
      <name val="Verdana"/>
      <family val="2"/>
    </font>
    <font>
      <u/>
      <sz val="12"/>
      <color theme="10"/>
      <name val="Tempus Sans ITC"/>
      <family val="2"/>
    </font>
    <font>
      <sz val="11"/>
      <color theme="1"/>
      <name val="Tempus Sans ITC"/>
      <family val="2"/>
    </font>
    <font>
      <b/>
      <sz val="12"/>
      <color theme="0"/>
      <name val="Tempus Sans ITC"/>
      <family val="5"/>
    </font>
    <font>
      <b/>
      <sz val="12"/>
      <color theme="1"/>
      <name val="Tempus Sans ITC"/>
      <family val="5"/>
    </font>
    <font>
      <sz val="12"/>
      <color theme="1"/>
      <name val="Comic sans MS"/>
      <family val="4"/>
    </font>
    <font>
      <sz val="9"/>
      <color theme="1"/>
      <name val="Comic Sans MS"/>
      <family val="4"/>
    </font>
    <font>
      <b/>
      <sz val="9"/>
      <color theme="1"/>
      <name val="Comic Sans MS"/>
      <family val="4"/>
    </font>
    <font>
      <b/>
      <sz val="9"/>
      <name val="Comic Sans MS"/>
      <family val="4"/>
    </font>
    <font>
      <sz val="9"/>
      <name val="Comic Sans MS"/>
      <family val="4"/>
    </font>
    <font>
      <b/>
      <sz val="12"/>
      <color theme="1"/>
      <name val="Comic Sans MS"/>
      <family val="4"/>
    </font>
    <font>
      <b/>
      <sz val="9"/>
      <color rgb="FF66FFCC"/>
      <name val="Comic Sans MS"/>
      <family val="4"/>
    </font>
    <font>
      <b/>
      <sz val="12"/>
      <name val="Comic sans MS"/>
      <family val="4"/>
    </font>
    <font>
      <sz val="10"/>
      <name val="Arial"/>
      <family val="2"/>
    </font>
    <font>
      <sz val="12"/>
      <name val="Comic Sans MS"/>
      <family val="4"/>
    </font>
    <font>
      <sz val="9"/>
      <color theme="0"/>
      <name val="Comic Sans MS"/>
      <family val="4"/>
    </font>
    <font>
      <b/>
      <sz val="8"/>
      <color rgb="FF66FFCC"/>
      <name val="Adobe Gothic Std B"/>
      <family val="2"/>
      <charset val="128"/>
    </font>
    <font>
      <sz val="9"/>
      <color theme="1"/>
      <name val="Adobe Gothic Std B"/>
      <family val="2"/>
      <charset val="128"/>
    </font>
    <font>
      <sz val="12"/>
      <color rgb="FF00B050"/>
      <name val="Tempus Sans ITC"/>
      <family val="2"/>
    </font>
    <font>
      <b/>
      <sz val="12"/>
      <color rgb="FF00B050"/>
      <name val="Tempus Sans ITC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sz val="10"/>
      <color theme="1"/>
      <name val="Arial Unicode MS"/>
      <family val="2"/>
    </font>
    <font>
      <sz val="8"/>
      <color rgb="FF800000"/>
      <name val="Arial Unicode MS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gradientFill degree="90">
        <stop position="0">
          <color theme="0"/>
        </stop>
        <stop position="1">
          <color rgb="FF99FFCC"/>
        </stop>
      </gradient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auto="1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theme="0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theme="0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8" fillId="0" borderId="0"/>
  </cellStyleXfs>
  <cellXfs count="153">
    <xf numFmtId="0" fontId="0" fillId="0" borderId="0" xfId="0"/>
    <xf numFmtId="0" fontId="3" fillId="4" borderId="1" xfId="1" applyFont="1" applyFill="1" applyBorder="1"/>
    <xf numFmtId="0" fontId="3" fillId="0" borderId="0" xfId="1" applyFont="1"/>
    <xf numFmtId="0" fontId="4" fillId="4" borderId="1" xfId="1" applyFont="1" applyFill="1" applyBorder="1"/>
    <xf numFmtId="0" fontId="5" fillId="5" borderId="1" xfId="1" applyFont="1" applyFill="1" applyBorder="1" applyProtection="1">
      <protection locked="0"/>
    </xf>
    <xf numFmtId="164" fontId="3" fillId="6" borderId="1" xfId="1" applyNumberFormat="1" applyFont="1" applyFill="1" applyBorder="1"/>
    <xf numFmtId="16" fontId="3" fillId="0" borderId="0" xfId="1" applyNumberFormat="1" applyFont="1"/>
    <xf numFmtId="165" fontId="3" fillId="4" borderId="1" xfId="1" applyNumberFormat="1" applyFont="1" applyFill="1" applyBorder="1"/>
    <xf numFmtId="165" fontId="3" fillId="0" borderId="0" xfId="1" applyNumberFormat="1" applyFont="1"/>
    <xf numFmtId="165" fontId="3" fillId="6" borderId="1" xfId="1" applyNumberFormat="1" applyFont="1" applyFill="1" applyBorder="1"/>
    <xf numFmtId="14" fontId="0" fillId="0" borderId="0" xfId="0" applyNumberFormat="1"/>
    <xf numFmtId="0" fontId="0" fillId="0" borderId="0" xfId="0" applyNumberFormat="1"/>
    <xf numFmtId="0" fontId="6" fillId="0" borderId="0" xfId="2"/>
    <xf numFmtId="0" fontId="8" fillId="7" borderId="0" xfId="0" applyFont="1" applyFill="1"/>
    <xf numFmtId="0" fontId="8" fillId="7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  <xf numFmtId="0" fontId="0" fillId="0" borderId="1" xfId="0" applyBorder="1" applyAlignment="1">
      <alignment horizontal="left"/>
    </xf>
    <xf numFmtId="0" fontId="8" fillId="7" borderId="0" xfId="0" applyFont="1" applyFill="1" applyAlignment="1">
      <alignment horizontal="centerContinuous"/>
    </xf>
    <xf numFmtId="0" fontId="0" fillId="0" borderId="1" xfId="0" applyNumberFormat="1" applyBorder="1" applyAlignment="1">
      <alignment horizontal="center"/>
    </xf>
    <xf numFmtId="0" fontId="0" fillId="0" borderId="0" xfId="0" applyNumberFormat="1" applyAlignment="1">
      <alignment horizontal="center"/>
    </xf>
    <xf numFmtId="1" fontId="0" fillId="0" borderId="11" xfId="0" quotePrefix="1" applyNumberFormat="1" applyFill="1" applyBorder="1" applyAlignment="1">
      <alignment horizontal="center"/>
    </xf>
    <xf numFmtId="0" fontId="0" fillId="0" borderId="11" xfId="0" applyFill="1" applyBorder="1"/>
    <xf numFmtId="14" fontId="0" fillId="0" borderId="11" xfId="0" applyNumberFormat="1" applyFill="1" applyBorder="1"/>
    <xf numFmtId="1" fontId="0" fillId="0" borderId="11" xfId="0" applyNumberFormat="1" applyFill="1" applyBorder="1" applyAlignment="1">
      <alignment horizontal="center"/>
    </xf>
    <xf numFmtId="0" fontId="0" fillId="0" borderId="11" xfId="0" quotePrefix="1" applyFill="1" applyBorder="1"/>
    <xf numFmtId="1" fontId="0" fillId="0" borderId="12" xfId="0" applyNumberFormat="1" applyFill="1" applyBorder="1" applyAlignment="1">
      <alignment horizontal="center"/>
    </xf>
    <xf numFmtId="0" fontId="0" fillId="0" borderId="12" xfId="0" applyFill="1" applyBorder="1"/>
    <xf numFmtId="1" fontId="0" fillId="0" borderId="14" xfId="0" applyNumberFormat="1" applyBorder="1" applyAlignment="1">
      <alignment horizontal="center"/>
    </xf>
    <xf numFmtId="1" fontId="0" fillId="0" borderId="20" xfId="0" applyNumberForma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8" fillId="7" borderId="13" xfId="0" applyFont="1" applyFill="1" applyBorder="1" applyAlignment="1">
      <alignment horizontal="centerContinuous" vertical="center"/>
    </xf>
    <xf numFmtId="0" fontId="11" fillId="0" borderId="0" xfId="0" applyFont="1"/>
    <xf numFmtId="166" fontId="11" fillId="0" borderId="0" xfId="0" applyNumberFormat="1" applyFont="1" applyAlignment="1">
      <alignment horizontal="center" vertical="center" textRotation="255"/>
    </xf>
    <xf numFmtId="0" fontId="11" fillId="0" borderId="0" xfId="0" applyFont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14" fillId="3" borderId="18" xfId="0" applyFont="1" applyFill="1" applyBorder="1" applyAlignment="1">
      <alignment vertical="center"/>
    </xf>
    <xf numFmtId="0" fontId="14" fillId="2" borderId="18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14" fontId="11" fillId="0" borderId="0" xfId="0" applyNumberFormat="1" applyFont="1"/>
    <xf numFmtId="0" fontId="10" fillId="0" borderId="0" xfId="0" applyFont="1"/>
    <xf numFmtId="1" fontId="0" fillId="0" borderId="11" xfId="0" applyNumberFormat="1" applyFill="1" applyBorder="1"/>
    <xf numFmtId="0" fontId="13" fillId="10" borderId="17" xfId="0" applyFont="1" applyFill="1" applyBorder="1" applyAlignment="1">
      <alignment vertical="center"/>
    </xf>
    <xf numFmtId="0" fontId="16" fillId="10" borderId="16" xfId="0" applyFont="1" applyFill="1" applyBorder="1" applyAlignment="1">
      <alignment vertical="center"/>
    </xf>
    <xf numFmtId="0" fontId="16" fillId="10" borderId="21" xfId="0" applyFont="1" applyFill="1" applyBorder="1" applyAlignment="1">
      <alignment vertical="center"/>
    </xf>
    <xf numFmtId="0" fontId="16" fillId="10" borderId="23" xfId="0" applyFont="1" applyFill="1" applyBorder="1" applyAlignment="1">
      <alignment vertical="center"/>
    </xf>
    <xf numFmtId="0" fontId="16" fillId="10" borderId="22" xfId="0" applyFont="1" applyFill="1" applyBorder="1" applyAlignment="1">
      <alignment vertical="center"/>
    </xf>
    <xf numFmtId="1" fontId="9" fillId="0" borderId="34" xfId="0" applyNumberFormat="1" applyFont="1" applyBorder="1" applyAlignment="1">
      <alignment horizontal="left"/>
    </xf>
    <xf numFmtId="0" fontId="9" fillId="0" borderId="34" xfId="0" applyFont="1" applyBorder="1" applyAlignment="1">
      <alignment horizontal="left"/>
    </xf>
    <xf numFmtId="0" fontId="9" fillId="0" borderId="35" xfId="0" applyFont="1" applyBorder="1" applyAlignment="1">
      <alignment horizontal="left"/>
    </xf>
    <xf numFmtId="0" fontId="8" fillId="7" borderId="23" xfId="0" applyFont="1" applyFill="1" applyBorder="1" applyAlignment="1">
      <alignment horizontal="centerContinuous" vertical="center"/>
    </xf>
    <xf numFmtId="0" fontId="9" fillId="0" borderId="37" xfId="0" applyFont="1" applyBorder="1" applyAlignment="1">
      <alignment horizontal="center"/>
    </xf>
    <xf numFmtId="1" fontId="0" fillId="0" borderId="39" xfId="0" quotePrefix="1" applyNumberFormat="1" applyBorder="1" applyAlignment="1">
      <alignment horizontal="center"/>
    </xf>
    <xf numFmtId="1" fontId="0" fillId="0" borderId="41" xfId="0" quotePrefix="1" applyNumberFormat="1" applyBorder="1" applyAlignment="1">
      <alignment horizontal="center"/>
    </xf>
    <xf numFmtId="1" fontId="0" fillId="0" borderId="43" xfId="0" applyNumberFormat="1" applyBorder="1" applyAlignment="1">
      <alignment horizontal="center"/>
    </xf>
    <xf numFmtId="1" fontId="0" fillId="0" borderId="44" xfId="0" quotePrefix="1" applyNumberFormat="1" applyBorder="1" applyAlignment="1">
      <alignment horizontal="center"/>
    </xf>
    <xf numFmtId="0" fontId="9" fillId="0" borderId="45" xfId="0" applyFont="1" applyBorder="1" applyAlignment="1">
      <alignment horizontal="left"/>
    </xf>
    <xf numFmtId="0" fontId="11" fillId="0" borderId="0" xfId="0" quotePrefix="1" applyFont="1"/>
    <xf numFmtId="0" fontId="13" fillId="10" borderId="16" xfId="0" applyFont="1" applyFill="1" applyBorder="1" applyAlignment="1">
      <alignment vertical="center"/>
    </xf>
    <xf numFmtId="167" fontId="12" fillId="0" borderId="46" xfId="0" applyNumberFormat="1" applyFont="1" applyFill="1" applyBorder="1" applyAlignment="1">
      <alignment horizontal="center" vertical="center" textRotation="90" shrinkToFit="1"/>
    </xf>
    <xf numFmtId="167" fontId="12" fillId="0" borderId="10" xfId="0" applyNumberFormat="1" applyFont="1" applyFill="1" applyBorder="1" applyAlignment="1">
      <alignment horizontal="center" vertical="center" textRotation="90" shrinkToFit="1"/>
    </xf>
    <xf numFmtId="167" fontId="12" fillId="0" borderId="8" xfId="0" applyNumberFormat="1" applyFont="1" applyFill="1" applyBorder="1" applyAlignment="1">
      <alignment horizontal="center" vertical="center" textRotation="90" shrinkToFit="1"/>
    </xf>
    <xf numFmtId="167" fontId="12" fillId="0" borderId="9" xfId="0" applyNumberFormat="1" applyFont="1" applyFill="1" applyBorder="1" applyAlignment="1">
      <alignment horizontal="center" vertical="center" textRotation="90" shrinkToFit="1"/>
    </xf>
    <xf numFmtId="14" fontId="3" fillId="0" borderId="0" xfId="1" applyNumberFormat="1" applyFont="1" applyFill="1" applyProtection="1">
      <protection locked="0"/>
    </xf>
    <xf numFmtId="14" fontId="3" fillId="0" borderId="0" xfId="1" applyNumberFormat="1" applyFont="1" applyProtection="1">
      <protection locked="0"/>
    </xf>
    <xf numFmtId="0" fontId="3" fillId="0" borderId="0" xfId="1" applyFont="1" applyFill="1" applyProtection="1">
      <protection locked="0"/>
    </xf>
    <xf numFmtId="0" fontId="7" fillId="0" borderId="11" xfId="0" applyFont="1" applyFill="1" applyBorder="1" applyProtection="1">
      <protection locked="0"/>
    </xf>
    <xf numFmtId="0" fontId="7" fillId="0" borderId="11" xfId="0" applyFont="1" applyFill="1" applyBorder="1" applyAlignment="1" applyProtection="1">
      <alignment vertical="center"/>
      <protection locked="0"/>
    </xf>
    <xf numFmtId="14" fontId="7" fillId="0" borderId="11" xfId="0" applyNumberFormat="1" applyFont="1" applyFill="1" applyBorder="1" applyAlignment="1" applyProtection="1">
      <alignment horizontal="left"/>
      <protection locked="0"/>
    </xf>
    <xf numFmtId="0" fontId="2" fillId="4" borderId="5" xfId="0" applyFont="1" applyFill="1" applyBorder="1" applyProtection="1">
      <protection locked="0"/>
    </xf>
    <xf numFmtId="14" fontId="2" fillId="4" borderId="6" xfId="0" applyNumberFormat="1" applyFont="1" applyFill="1" applyBorder="1" applyProtection="1">
      <protection locked="0"/>
    </xf>
    <xf numFmtId="0" fontId="2" fillId="4" borderId="6" xfId="0" applyFont="1" applyFill="1" applyBorder="1" applyAlignment="1" applyProtection="1">
      <alignment horizontal="center"/>
      <protection locked="0"/>
    </xf>
    <xf numFmtId="0" fontId="2" fillId="4" borderId="8" xfId="0" applyFont="1" applyFill="1" applyBorder="1" applyProtection="1">
      <protection locked="0"/>
    </xf>
    <xf numFmtId="14" fontId="2" fillId="4" borderId="10" xfId="0" applyNumberFormat="1" applyFont="1" applyFill="1" applyBorder="1" applyProtection="1">
      <protection locked="0"/>
    </xf>
    <xf numFmtId="0" fontId="2" fillId="4" borderId="10" xfId="0" applyFont="1" applyFill="1" applyBorder="1" applyAlignment="1" applyProtection="1">
      <alignment horizontal="center"/>
      <protection locked="0"/>
    </xf>
    <xf numFmtId="0" fontId="2" fillId="4" borderId="7" xfId="0" applyFont="1" applyFill="1" applyBorder="1" applyProtection="1"/>
    <xf numFmtId="0" fontId="2" fillId="4" borderId="9" xfId="0" applyFont="1" applyFill="1" applyBorder="1" applyProtection="1"/>
    <xf numFmtId="0" fontId="17" fillId="13" borderId="0" xfId="3" applyFont="1" applyFill="1" applyAlignment="1">
      <alignment vertical="center"/>
    </xf>
    <xf numFmtId="0" fontId="17" fillId="13" borderId="0" xfId="3" applyFont="1" applyFill="1" applyAlignment="1">
      <alignment horizontal="center"/>
    </xf>
    <xf numFmtId="0" fontId="19" fillId="13" borderId="0" xfId="3" applyFont="1" applyFill="1" applyProtection="1">
      <protection locked="0"/>
    </xf>
    <xf numFmtId="14" fontId="19" fillId="14" borderId="0" xfId="3" applyNumberFormat="1" applyFont="1" applyFill="1" applyAlignment="1" applyProtection="1">
      <alignment horizontal="center" vertical="center"/>
      <protection locked="0"/>
    </xf>
    <xf numFmtId="0" fontId="19" fillId="13" borderId="0" xfId="3" applyFont="1" applyFill="1"/>
    <xf numFmtId="0" fontId="20" fillId="0" borderId="0" xfId="0" applyFont="1" applyProtection="1">
      <protection locked="0"/>
    </xf>
    <xf numFmtId="0" fontId="10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21" fillId="10" borderId="16" xfId="0" applyFont="1" applyFill="1" applyBorder="1" applyAlignment="1">
      <alignment horizontal="left" vertical="center"/>
    </xf>
    <xf numFmtId="0" fontId="21" fillId="10" borderId="21" xfId="0" applyFont="1" applyFill="1" applyBorder="1" applyAlignment="1">
      <alignment horizontal="left" vertical="center"/>
    </xf>
    <xf numFmtId="0" fontId="22" fillId="10" borderId="23" xfId="0" applyFont="1" applyFill="1" applyBorder="1" applyAlignment="1">
      <alignment horizontal="left"/>
    </xf>
    <xf numFmtId="0" fontId="21" fillId="10" borderId="22" xfId="0" applyFont="1" applyFill="1" applyBorder="1" applyAlignment="1">
      <alignment horizontal="left" vertical="center"/>
    </xf>
    <xf numFmtId="168" fontId="15" fillId="0" borderId="52" xfId="0" applyNumberFormat="1" applyFont="1" applyBorder="1" applyAlignment="1">
      <alignment horizontal="centerContinuous" vertical="center"/>
    </xf>
    <xf numFmtId="0" fontId="15" fillId="0" borderId="53" xfId="0" applyFont="1" applyBorder="1" applyAlignment="1">
      <alignment horizontal="centerContinuous"/>
    </xf>
    <xf numFmtId="0" fontId="15" fillId="0" borderId="53" xfId="0" applyFont="1" applyBorder="1" applyAlignment="1"/>
    <xf numFmtId="0" fontId="15" fillId="0" borderId="54" xfId="0" applyFont="1" applyBorder="1" applyAlignment="1"/>
    <xf numFmtId="168" fontId="15" fillId="0" borderId="53" xfId="0" applyNumberFormat="1" applyFont="1" applyBorder="1" applyAlignment="1">
      <alignment horizontal="centerContinuous" vertical="center"/>
    </xf>
    <xf numFmtId="0" fontId="10" fillId="0" borderId="53" xfId="0" applyFont="1" applyBorder="1" applyAlignment="1">
      <alignment horizontal="centerContinuous" vertical="center"/>
    </xf>
    <xf numFmtId="0" fontId="10" fillId="0" borderId="53" xfId="0" applyFont="1" applyBorder="1" applyAlignment="1"/>
    <xf numFmtId="168" fontId="15" fillId="0" borderId="53" xfId="0" applyNumberFormat="1" applyFont="1" applyBorder="1" applyAlignment="1"/>
    <xf numFmtId="168" fontId="17" fillId="0" borderId="53" xfId="0" applyNumberFormat="1" applyFont="1" applyBorder="1" applyAlignment="1">
      <alignment horizontal="centerContinuous" vertical="center"/>
    </xf>
    <xf numFmtId="168" fontId="10" fillId="0" borderId="53" xfId="0" applyNumberFormat="1" applyFont="1" applyBorder="1" applyAlignment="1">
      <alignment horizontal="centerContinuous" vertical="center"/>
    </xf>
    <xf numFmtId="168" fontId="10" fillId="0" borderId="53" xfId="0" applyNumberFormat="1" applyFont="1" applyBorder="1" applyAlignment="1">
      <alignment vertical="center"/>
    </xf>
    <xf numFmtId="168" fontId="15" fillId="0" borderId="53" xfId="0" applyNumberFormat="1" applyFont="1" applyBorder="1" applyAlignment="1">
      <alignment vertical="center"/>
    </xf>
    <xf numFmtId="168" fontId="17" fillId="0" borderId="53" xfId="0" applyNumberFormat="1" applyFont="1" applyBorder="1" applyAlignment="1">
      <alignment vertical="center"/>
    </xf>
    <xf numFmtId="0" fontId="10" fillId="0" borderId="53" xfId="0" applyFont="1" applyBorder="1" applyAlignment="1">
      <alignment vertical="center"/>
    </xf>
    <xf numFmtId="0" fontId="10" fillId="0" borderId="55" xfId="0" applyFont="1" applyBorder="1" applyAlignment="1"/>
    <xf numFmtId="0" fontId="12" fillId="0" borderId="47" xfId="0" applyFont="1" applyFill="1" applyBorder="1" applyAlignment="1" applyProtection="1">
      <alignment horizontal="center"/>
      <protection locked="0"/>
    </xf>
    <xf numFmtId="0" fontId="11" fillId="0" borderId="48" xfId="0" applyFont="1" applyFill="1" applyBorder="1" applyProtection="1">
      <protection locked="0"/>
    </xf>
    <xf numFmtId="0" fontId="11" fillId="0" borderId="49" xfId="0" applyFont="1" applyFill="1" applyBorder="1" applyProtection="1">
      <protection locked="0"/>
    </xf>
    <xf numFmtId="0" fontId="11" fillId="0" borderId="50" xfId="0" applyFont="1" applyFill="1" applyBorder="1" applyProtection="1">
      <protection locked="0"/>
    </xf>
    <xf numFmtId="0" fontId="11" fillId="0" borderId="51" xfId="0" applyFont="1" applyFill="1" applyBorder="1" applyProtection="1">
      <protection locked="0"/>
    </xf>
    <xf numFmtId="0" fontId="12" fillId="0" borderId="24" xfId="0" applyFont="1" applyFill="1" applyBorder="1" applyAlignment="1" applyProtection="1">
      <alignment horizontal="center"/>
      <protection locked="0"/>
    </xf>
    <xf numFmtId="0" fontId="11" fillId="0" borderId="25" xfId="0" applyFont="1" applyFill="1" applyBorder="1" applyProtection="1">
      <protection locked="0"/>
    </xf>
    <xf numFmtId="0" fontId="11" fillId="0" borderId="30" xfId="0" applyFont="1" applyFill="1" applyBorder="1" applyProtection="1">
      <protection locked="0"/>
    </xf>
    <xf numFmtId="0" fontId="11" fillId="0" borderId="32" xfId="0" applyFont="1" applyFill="1" applyBorder="1" applyProtection="1">
      <protection locked="0"/>
    </xf>
    <xf numFmtId="0" fontId="11" fillId="0" borderId="26" xfId="0" applyFont="1" applyFill="1" applyBorder="1" applyProtection="1">
      <protection locked="0"/>
    </xf>
    <xf numFmtId="0" fontId="12" fillId="0" borderId="27" xfId="0" applyFont="1" applyFill="1" applyBorder="1" applyAlignment="1" applyProtection="1">
      <alignment horizontal="center"/>
      <protection locked="0"/>
    </xf>
    <xf numFmtId="0" fontId="11" fillId="0" borderId="28" xfId="0" applyFont="1" applyFill="1" applyBorder="1" applyProtection="1">
      <protection locked="0"/>
    </xf>
    <xf numFmtId="0" fontId="11" fillId="0" borderId="31" xfId="0" applyFont="1" applyFill="1" applyBorder="1" applyProtection="1">
      <protection locked="0"/>
    </xf>
    <xf numFmtId="0" fontId="11" fillId="0" borderId="33" xfId="0" applyFont="1" applyFill="1" applyBorder="1" applyProtection="1">
      <protection locked="0"/>
    </xf>
    <xf numFmtId="0" fontId="11" fillId="0" borderId="29" xfId="0" applyFont="1" applyFill="1" applyBorder="1" applyProtection="1">
      <protection locked="0"/>
    </xf>
    <xf numFmtId="0" fontId="24" fillId="0" borderId="36" xfId="0" applyFont="1" applyBorder="1" applyAlignment="1">
      <alignment horizontal="center"/>
    </xf>
    <xf numFmtId="1" fontId="23" fillId="0" borderId="38" xfId="0" applyNumberFormat="1" applyFont="1" applyBorder="1" applyAlignment="1" applyProtection="1">
      <alignment horizontal="center"/>
      <protection locked="0"/>
    </xf>
    <xf numFmtId="1" fontId="23" fillId="0" borderId="40" xfId="0" applyNumberFormat="1" applyFont="1" applyBorder="1" applyAlignment="1" applyProtection="1">
      <alignment horizontal="center"/>
      <protection locked="0"/>
    </xf>
    <xf numFmtId="1" fontId="23" fillId="0" borderId="42" xfId="0" applyNumberFormat="1" applyFont="1" applyBorder="1" applyAlignment="1" applyProtection="1">
      <alignment horizontal="center"/>
      <protection locked="0"/>
    </xf>
    <xf numFmtId="14" fontId="1" fillId="4" borderId="2" xfId="0" applyNumberFormat="1" applyFont="1" applyFill="1" applyBorder="1" applyProtection="1">
      <protection locked="0"/>
    </xf>
    <xf numFmtId="14" fontId="1" fillId="4" borderId="3" xfId="0" applyNumberFormat="1" applyFont="1" applyFill="1" applyBorder="1" applyProtection="1">
      <protection locked="0"/>
    </xf>
    <xf numFmtId="0" fontId="1" fillId="4" borderId="3" xfId="0" applyFont="1" applyFill="1" applyBorder="1" applyProtection="1">
      <protection locked="0"/>
    </xf>
    <xf numFmtId="0" fontId="1" fillId="4" borderId="3" xfId="0" applyFont="1" applyFill="1" applyBorder="1" applyAlignment="1" applyProtection="1">
      <alignment horizontal="center"/>
      <protection locked="0"/>
    </xf>
    <xf numFmtId="0" fontId="1" fillId="4" borderId="4" xfId="0" applyFont="1" applyFill="1" applyBorder="1" applyProtection="1">
      <protection locked="0"/>
    </xf>
    <xf numFmtId="0" fontId="25" fillId="0" borderId="25" xfId="0" applyFont="1" applyFill="1" applyBorder="1" applyProtection="1">
      <protection locked="0"/>
    </xf>
    <xf numFmtId="0" fontId="25" fillId="9" borderId="25" xfId="0" applyFont="1" applyFill="1" applyBorder="1" applyProtection="1">
      <protection locked="0"/>
    </xf>
    <xf numFmtId="0" fontId="25" fillId="8" borderId="25" xfId="0" applyFont="1" applyFill="1" applyBorder="1" applyProtection="1">
      <protection locked="0"/>
    </xf>
    <xf numFmtId="0" fontId="25" fillId="0" borderId="48" xfId="0" applyFont="1" applyFill="1" applyBorder="1" applyProtection="1">
      <protection locked="0"/>
    </xf>
    <xf numFmtId="0" fontId="25" fillId="8" borderId="48" xfId="0" applyFont="1" applyFill="1" applyBorder="1" applyProtection="1">
      <protection locked="0"/>
    </xf>
    <xf numFmtId="0" fontId="25" fillId="11" borderId="25" xfId="0" applyFont="1" applyFill="1" applyBorder="1" applyProtection="1">
      <protection locked="0"/>
    </xf>
    <xf numFmtId="0" fontId="25" fillId="8" borderId="28" xfId="0" applyFont="1" applyFill="1" applyBorder="1" applyProtection="1">
      <protection locked="0"/>
    </xf>
    <xf numFmtId="0" fontId="25" fillId="12" borderId="28" xfId="0" applyFont="1" applyFill="1" applyBorder="1" applyProtection="1">
      <protection locked="0"/>
    </xf>
    <xf numFmtId="0" fontId="25" fillId="12" borderId="25" xfId="0" applyFont="1" applyFill="1" applyBorder="1" applyProtection="1">
      <protection locked="0"/>
    </xf>
    <xf numFmtId="0" fontId="25" fillId="9" borderId="48" xfId="0" applyFont="1" applyFill="1" applyBorder="1" applyProtection="1">
      <protection locked="0"/>
    </xf>
    <xf numFmtId="0" fontId="25" fillId="12" borderId="48" xfId="0" applyFont="1" applyFill="1" applyBorder="1" applyProtection="1">
      <protection locked="0"/>
    </xf>
    <xf numFmtId="0" fontId="25" fillId="11" borderId="48" xfId="0" applyFont="1" applyFill="1" applyBorder="1" applyProtection="1">
      <protection locked="0"/>
    </xf>
    <xf numFmtId="0" fontId="26" fillId="0" borderId="24" xfId="0" applyFont="1" applyFill="1" applyBorder="1" applyAlignment="1" applyProtection="1">
      <alignment horizontal="center"/>
      <protection locked="0"/>
    </xf>
    <xf numFmtId="0" fontId="0" fillId="7" borderId="56" xfId="0" applyFill="1" applyBorder="1" applyAlignment="1">
      <alignment horizontal="centerContinuous" vertical="center"/>
    </xf>
    <xf numFmtId="0" fontId="9" fillId="0" borderId="57" xfId="0" applyFont="1" applyBorder="1" applyAlignment="1">
      <alignment horizontal="center" vertical="center"/>
    </xf>
    <xf numFmtId="0" fontId="0" fillId="0" borderId="58" xfId="0" applyBorder="1" applyAlignment="1">
      <alignment vertical="center"/>
    </xf>
    <xf numFmtId="0" fontId="8" fillId="7" borderId="59" xfId="0" applyFont="1" applyFill="1" applyBorder="1" applyAlignment="1">
      <alignment horizontal="centerContinuous" vertical="center"/>
    </xf>
    <xf numFmtId="2" fontId="0" fillId="0" borderId="0" xfId="0" applyNumberFormat="1"/>
    <xf numFmtId="0" fontId="27" fillId="0" borderId="0" xfId="0" applyFont="1"/>
    <xf numFmtId="0" fontId="27" fillId="0" borderId="0" xfId="0" applyFont="1" applyAlignment="1">
      <alignment horizontal="center"/>
    </xf>
    <xf numFmtId="0" fontId="27" fillId="0" borderId="0" xfId="0" quotePrefix="1" applyFont="1" applyAlignment="1">
      <alignment horizontal="left" vertical="center" indent="1"/>
    </xf>
  </cellXfs>
  <cellStyles count="4">
    <cellStyle name="Lien hypertexte" xfId="2" builtinId="8"/>
    <cellStyle name="Normal" xfId="0" builtinId="0"/>
    <cellStyle name="Normal 2" xfId="1"/>
    <cellStyle name="Normal_bj-calendrier" xfId="3"/>
  </cellStyles>
  <dxfs count="2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0" formatCode="General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solid">
          <fgColor indexed="64"/>
          <bgColor indexed="43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9" formatCode="dd/mm/yyyy"/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solid">
          <fgColor indexed="64"/>
          <bgColor indexed="43"/>
        </patternFill>
      </fill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solid">
          <fgColor indexed="64"/>
          <bgColor indexed="43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  <dxf>
      <font>
        <color rgb="FFCCFFCC"/>
      </font>
      <fill>
        <patternFill patternType="gray0625">
          <fgColor rgb="FF66FF99"/>
          <bgColor rgb="FFCCFFCC"/>
        </patternFill>
      </fill>
    </dxf>
    <dxf>
      <font>
        <color rgb="FF99FFCC"/>
      </font>
      <fill>
        <patternFill patternType="gray0625">
          <fgColor rgb="FFCCFFCC"/>
          <bgColor rgb="FFCCFFCC"/>
        </patternFill>
      </fill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font>
        <color rgb="FFFFC000"/>
      </font>
    </dxf>
    <dxf>
      <font>
        <color theme="5" tint="0.59996337778862885"/>
      </font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ill>
        <patternFill patternType="gray0625">
          <fgColor rgb="FFCCFFCC"/>
          <bgColor rgb="FFCCFFCC"/>
        </patternFill>
      </fill>
    </dxf>
    <dxf>
      <fill>
        <patternFill patternType="gray0625">
          <fgColor rgb="FFCCFFCC"/>
          <bgColor rgb="FFCCFFCC"/>
        </patternFill>
      </fill>
    </dxf>
    <dxf>
      <fill>
        <patternFill>
          <bgColor rgb="FFFFBDFF"/>
        </patternFill>
      </fill>
    </dxf>
    <dxf>
      <fill>
        <patternFill patternType="gray125"/>
      </fill>
    </dxf>
    <dxf>
      <font>
        <color rgb="FFCCFFCC"/>
      </font>
      <fill>
        <patternFill patternType="gray0625">
          <fgColor rgb="FF66FF99"/>
          <bgColor rgb="FFCCFFCC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99FFCC"/>
      </font>
      <fill>
        <patternFill patternType="gray0625">
          <fgColor rgb="FFCCFFCC"/>
          <bgColor rgb="FFCCFFCC"/>
        </patternFill>
      </fill>
    </dxf>
    <dxf>
      <font>
        <color rgb="FF9C0006"/>
      </font>
      <fill>
        <patternFill patternType="lightUp">
          <bgColor rgb="FFFFC7CE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border>
        <right style="thin">
          <color auto="1"/>
        </right>
        <vertical/>
        <horizontal/>
      </border>
    </dxf>
    <dxf>
      <font>
        <color rgb="FF66FFCC"/>
      </font>
      <fill>
        <patternFill patternType="gray0625">
          <fgColor auto="1"/>
          <bgColor rgb="FFCCFFCC"/>
        </patternFill>
      </fill>
    </dxf>
    <dxf>
      <font>
        <color rgb="FFCCFFCC"/>
      </font>
      <fill>
        <patternFill patternType="gray0625">
          <bgColor rgb="FFCCFFCC"/>
        </patternFill>
      </fill>
    </dxf>
    <dxf>
      <font>
        <color theme="0" tint="-4.9989318521683403E-2"/>
      </font>
      <fill>
        <patternFill patternType="gray125">
          <bgColor auto="1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mpus Sans ITC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mpus Sans ITC"/>
        <scheme val="none"/>
      </font>
      <fill>
        <patternFill patternType="none">
          <fgColor indexed="64"/>
          <bgColor auto="1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empus Sans ITC"/>
        <scheme val="none"/>
      </font>
      <fill>
        <patternFill patternType="none">
          <fgColor indexed="64"/>
          <bgColor auto="1"/>
        </patternFill>
      </fill>
      <border diagonalUp="0" diagonalDown="0">
        <left style="dashed">
          <color auto="1"/>
        </left>
        <right style="dashed">
          <color auto="1"/>
        </right>
        <top style="dashed">
          <color auto="1"/>
        </top>
        <bottom style="dashed">
          <color auto="1"/>
        </bottom>
      </border>
      <protection locked="0" hidden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empus Sans ITC"/>
        <scheme val="none"/>
      </font>
      <fill>
        <patternFill patternType="solid">
          <fgColor indexed="64"/>
          <bgColor theme="1"/>
        </patternFill>
      </fill>
      <alignment horizontal="centerContinuous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numFmt numFmtId="19" formatCode="dd/mm/yyyy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  <protection locked="0" hidden="0"/>
    </dxf>
    <dxf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Verdana"/>
        <scheme val="none"/>
      </font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FF6600"/>
      <color rgb="FF66FF99"/>
      <color rgb="FF99FFCC"/>
      <color rgb="FFFFBDFF"/>
      <color rgb="FFFFCC66"/>
      <color rgb="FFCCFFCC"/>
      <color rgb="FF99FF99"/>
      <color rgb="FFFFFF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gif"/><Relationship Id="rId1" Type="http://schemas.openxmlformats.org/officeDocument/2006/relationships/hyperlink" Target="javascript:void(0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133350</xdr:colOff>
      <xdr:row>25</xdr:row>
      <xdr:rowOff>114300</xdr:rowOff>
    </xdr:from>
    <xdr:to>
      <xdr:col>16</xdr:col>
      <xdr:colOff>133350</xdr:colOff>
      <xdr:row>26</xdr:row>
      <xdr:rowOff>170447</xdr:rowOff>
    </xdr:to>
    <xdr:sp macro="[0]!efface" textlink="">
      <xdr:nvSpPr>
        <xdr:cNvPr id="2" name="Rectangle à coins arrondis 1"/>
        <xdr:cNvSpPr/>
      </xdr:nvSpPr>
      <xdr:spPr>
        <a:xfrm>
          <a:off x="3401929" y="4906879"/>
          <a:ext cx="1203158" cy="266700"/>
        </a:xfrm>
        <a:prstGeom prst="roundRect">
          <a:avLst/>
        </a:prstGeom>
        <a:gradFill>
          <a:gsLst>
            <a:gs pos="0">
              <a:schemeClr val="accent4">
                <a:lumMod val="60000"/>
                <a:lumOff val="40000"/>
              </a:schemeClr>
            </a:gs>
            <a:gs pos="53000">
              <a:srgbClr val="D4DEFF"/>
            </a:gs>
            <a:gs pos="83000">
              <a:srgbClr val="D4DEFF"/>
            </a:gs>
            <a:gs pos="100000">
              <a:srgbClr val="96AB94"/>
            </a:gs>
          </a:gsLst>
          <a:lin ang="5400000" scaled="0"/>
        </a:gradFill>
        <a:effectLst>
          <a:outerShdw blurRad="50800" dist="38100" dir="8100000" algn="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effacer</a:t>
          </a:r>
        </a:p>
      </xdr:txBody>
    </xdr:sp>
    <xdr:clientData/>
  </xdr:twoCellAnchor>
  <xdr:twoCellAnchor>
    <xdr:from>
      <xdr:col>0</xdr:col>
      <xdr:colOff>81491</xdr:colOff>
      <xdr:row>23</xdr:row>
      <xdr:rowOff>63501</xdr:rowOff>
    </xdr:from>
    <xdr:to>
      <xdr:col>0</xdr:col>
      <xdr:colOff>737658</xdr:colOff>
      <xdr:row>34</xdr:row>
      <xdr:rowOff>122769</xdr:rowOff>
    </xdr:to>
    <xdr:grpSp>
      <xdr:nvGrpSpPr>
        <xdr:cNvPr id="9" name="Groupe 8"/>
        <xdr:cNvGrpSpPr/>
      </xdr:nvGrpSpPr>
      <xdr:grpSpPr>
        <a:xfrm>
          <a:off x="81491" y="4434418"/>
          <a:ext cx="656167" cy="2165351"/>
          <a:chOff x="81491" y="4476750"/>
          <a:chExt cx="656167" cy="2165351"/>
        </a:xfrm>
      </xdr:grpSpPr>
      <xdr:sp macro="[0]!impr_z_1" textlink="">
        <xdr:nvSpPr>
          <xdr:cNvPr id="3" name="Rectangle à coins arrondis 2"/>
          <xdr:cNvSpPr/>
        </xdr:nvSpPr>
        <xdr:spPr>
          <a:xfrm>
            <a:off x="81491" y="4476750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Janv-Févr</a:t>
            </a:r>
            <a:r>
              <a:rPr lang="fr-FR" sz="1100"/>
              <a:t>.</a:t>
            </a:r>
          </a:p>
        </xdr:txBody>
      </xdr:sp>
      <xdr:sp macro="[0]!impr_z_2" textlink="">
        <xdr:nvSpPr>
          <xdr:cNvPr id="4" name="Rectangle à coins arrondis 3"/>
          <xdr:cNvSpPr/>
        </xdr:nvSpPr>
        <xdr:spPr>
          <a:xfrm>
            <a:off x="81491" y="4848437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Mars-Avril</a:t>
            </a:r>
            <a:endParaRPr lang="fr-FR" sz="1100"/>
          </a:p>
        </xdr:txBody>
      </xdr:sp>
      <xdr:sp macro="[0]!impr_z_3" textlink="">
        <xdr:nvSpPr>
          <xdr:cNvPr id="5" name="Rectangle à coins arrondis 4"/>
          <xdr:cNvSpPr/>
        </xdr:nvSpPr>
        <xdr:spPr>
          <a:xfrm>
            <a:off x="81491" y="5220124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Mai-Juin</a:t>
            </a:r>
            <a:endParaRPr lang="fr-FR" sz="1100"/>
          </a:p>
        </xdr:txBody>
      </xdr:sp>
      <xdr:sp macro="[0]!impr_z_4" textlink="">
        <xdr:nvSpPr>
          <xdr:cNvPr id="6" name="Rectangle à coins arrondis 5"/>
          <xdr:cNvSpPr/>
        </xdr:nvSpPr>
        <xdr:spPr>
          <a:xfrm>
            <a:off x="81491" y="5591811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Juil.- Août</a:t>
            </a:r>
            <a:endParaRPr lang="fr-FR" sz="1100"/>
          </a:p>
        </xdr:txBody>
      </xdr:sp>
      <xdr:sp macro="[0]!impr_z_5" textlink="">
        <xdr:nvSpPr>
          <xdr:cNvPr id="7" name="Rectangle à coins arrondis 6"/>
          <xdr:cNvSpPr/>
        </xdr:nvSpPr>
        <xdr:spPr>
          <a:xfrm>
            <a:off x="81491" y="5963498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Sept.-Oct.</a:t>
            </a:r>
            <a:endParaRPr lang="fr-FR" sz="1100"/>
          </a:p>
        </xdr:txBody>
      </xdr:sp>
      <xdr:sp macro="[0]!impr_z_6" textlink="">
        <xdr:nvSpPr>
          <xdr:cNvPr id="8" name="Rectangle à coins arrondis 7"/>
          <xdr:cNvSpPr/>
        </xdr:nvSpPr>
        <xdr:spPr>
          <a:xfrm>
            <a:off x="81491" y="6335184"/>
            <a:ext cx="656167" cy="306917"/>
          </a:xfrm>
          <a:prstGeom prst="round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800" b="1"/>
              <a:t>Nov.-Déc.</a:t>
            </a:r>
            <a:endParaRPr lang="fr-FR" sz="1100"/>
          </a:p>
        </xdr:txBody>
      </xdr:sp>
    </xdr:grpSp>
    <xdr:clientData/>
  </xdr:twoCellAnchor>
  <xdr:twoCellAnchor>
    <xdr:from>
      <xdr:col>30</xdr:col>
      <xdr:colOff>202140</xdr:colOff>
      <xdr:row>23</xdr:row>
      <xdr:rowOff>120651</xdr:rowOff>
    </xdr:from>
    <xdr:to>
      <xdr:col>33</xdr:col>
      <xdr:colOff>128057</xdr:colOff>
      <xdr:row>25</xdr:row>
      <xdr:rowOff>35984</xdr:rowOff>
    </xdr:to>
    <xdr:sp macro="[0]!imprim_janv" textlink="">
      <xdr:nvSpPr>
        <xdr:cNvPr id="11" name="Rectangle à coins arrondis 10"/>
        <xdr:cNvSpPr/>
      </xdr:nvSpPr>
      <xdr:spPr>
        <a:xfrm>
          <a:off x="8129057" y="4480984"/>
          <a:ext cx="656167" cy="306917"/>
        </a:xfrm>
        <a:prstGeom prst="roundRect">
          <a:avLst/>
        </a:prstGeom>
        <a:gradFill flip="none" rotWithShape="1">
          <a:gsLst>
            <a:gs pos="0">
              <a:schemeClr val="accent6">
                <a:lumMod val="89000"/>
              </a:schemeClr>
            </a:gs>
            <a:gs pos="23000">
              <a:schemeClr val="accent6">
                <a:lumMod val="89000"/>
              </a:schemeClr>
            </a:gs>
            <a:gs pos="69000">
              <a:schemeClr val="accent6">
                <a:lumMod val="75000"/>
              </a:schemeClr>
            </a:gs>
            <a:gs pos="97000">
              <a:schemeClr val="accent6">
                <a:lumMod val="70000"/>
              </a:schemeClr>
            </a:gs>
          </a:gsLst>
          <a:path path="circle">
            <a:fillToRect l="50000" t="50000" r="50000" b="50000"/>
          </a:path>
          <a:tileRect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>
              <a:ln>
                <a:noFill/>
              </a:ln>
            </a:rPr>
            <a:t>imprimer</a:t>
          </a:r>
          <a:endParaRPr lang="fr-FR" sz="1100">
            <a:ln>
              <a:noFill/>
            </a:ln>
          </a:endParaRPr>
        </a:p>
      </xdr:txBody>
    </xdr:sp>
    <xdr:clientData/>
  </xdr:twoCellAnchor>
  <xdr:twoCellAnchor>
    <xdr:from>
      <xdr:col>89</xdr:col>
      <xdr:colOff>170391</xdr:colOff>
      <xdr:row>23</xdr:row>
      <xdr:rowOff>79587</xdr:rowOff>
    </xdr:from>
    <xdr:to>
      <xdr:col>92</xdr:col>
      <xdr:colOff>96308</xdr:colOff>
      <xdr:row>24</xdr:row>
      <xdr:rowOff>206587</xdr:rowOff>
    </xdr:to>
    <xdr:sp macro="[0]!Module6.imprim_mars" textlink="">
      <xdr:nvSpPr>
        <xdr:cNvPr id="12" name="Rectangle à coins arrondis 11"/>
        <xdr:cNvSpPr/>
      </xdr:nvSpPr>
      <xdr:spPr>
        <a:xfrm>
          <a:off x="22458891" y="4439920"/>
          <a:ext cx="656167" cy="30691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/>
            <a:t>imprimer</a:t>
          </a:r>
          <a:endParaRPr lang="fr-FR" sz="1100"/>
        </a:p>
      </xdr:txBody>
    </xdr:sp>
    <xdr:clientData/>
  </xdr:twoCellAnchor>
  <xdr:twoCellAnchor>
    <xdr:from>
      <xdr:col>150</xdr:col>
      <xdr:colOff>223307</xdr:colOff>
      <xdr:row>23</xdr:row>
      <xdr:rowOff>70274</xdr:rowOff>
    </xdr:from>
    <xdr:to>
      <xdr:col>153</xdr:col>
      <xdr:colOff>149224</xdr:colOff>
      <xdr:row>24</xdr:row>
      <xdr:rowOff>197274</xdr:rowOff>
    </xdr:to>
    <xdr:sp macro="[0]!imprim_mai" textlink="">
      <xdr:nvSpPr>
        <xdr:cNvPr id="13" name="Rectangle à coins arrondis 12"/>
        <xdr:cNvSpPr/>
      </xdr:nvSpPr>
      <xdr:spPr>
        <a:xfrm>
          <a:off x="37360224" y="4430607"/>
          <a:ext cx="656167" cy="30691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/>
            <a:t>imprimer</a:t>
          </a:r>
          <a:endParaRPr lang="fr-FR" sz="1100"/>
        </a:p>
      </xdr:txBody>
    </xdr:sp>
    <xdr:clientData/>
  </xdr:twoCellAnchor>
  <xdr:twoCellAnchor>
    <xdr:from>
      <xdr:col>211</xdr:col>
      <xdr:colOff>191558</xdr:colOff>
      <xdr:row>23</xdr:row>
      <xdr:rowOff>60962</xdr:rowOff>
    </xdr:from>
    <xdr:to>
      <xdr:col>214</xdr:col>
      <xdr:colOff>117475</xdr:colOff>
      <xdr:row>24</xdr:row>
      <xdr:rowOff>187962</xdr:rowOff>
    </xdr:to>
    <xdr:sp macro="[0]!imprim_juil" textlink="">
      <xdr:nvSpPr>
        <xdr:cNvPr id="14" name="Rectangle à coins arrondis 13"/>
        <xdr:cNvSpPr/>
      </xdr:nvSpPr>
      <xdr:spPr>
        <a:xfrm>
          <a:off x="52176891" y="4421295"/>
          <a:ext cx="656167" cy="30691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/>
            <a:t>imprimer</a:t>
          </a:r>
          <a:endParaRPr lang="fr-FR" sz="1100"/>
        </a:p>
      </xdr:txBody>
    </xdr:sp>
    <xdr:clientData/>
  </xdr:twoCellAnchor>
  <xdr:twoCellAnchor>
    <xdr:from>
      <xdr:col>272</xdr:col>
      <xdr:colOff>149224</xdr:colOff>
      <xdr:row>23</xdr:row>
      <xdr:rowOff>51649</xdr:rowOff>
    </xdr:from>
    <xdr:to>
      <xdr:col>275</xdr:col>
      <xdr:colOff>75141</xdr:colOff>
      <xdr:row>24</xdr:row>
      <xdr:rowOff>178649</xdr:rowOff>
    </xdr:to>
    <xdr:sp macro="[0]!imprim_sept" textlink="">
      <xdr:nvSpPr>
        <xdr:cNvPr id="15" name="Rectangle à coins arrondis 14"/>
        <xdr:cNvSpPr/>
      </xdr:nvSpPr>
      <xdr:spPr>
        <a:xfrm>
          <a:off x="66982974" y="4411982"/>
          <a:ext cx="656167" cy="30691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/>
            <a:t>imprimer</a:t>
          </a:r>
          <a:endParaRPr lang="fr-FR" sz="1100"/>
        </a:p>
      </xdr:txBody>
    </xdr:sp>
    <xdr:clientData/>
  </xdr:twoCellAnchor>
  <xdr:twoCellAnchor>
    <xdr:from>
      <xdr:col>333</xdr:col>
      <xdr:colOff>170390</xdr:colOff>
      <xdr:row>23</xdr:row>
      <xdr:rowOff>52918</xdr:rowOff>
    </xdr:from>
    <xdr:to>
      <xdr:col>336</xdr:col>
      <xdr:colOff>96307</xdr:colOff>
      <xdr:row>24</xdr:row>
      <xdr:rowOff>179918</xdr:rowOff>
    </xdr:to>
    <xdr:sp macro="[0]!imprim_nov" textlink="">
      <xdr:nvSpPr>
        <xdr:cNvPr id="16" name="Rectangle à coins arrondis 15"/>
        <xdr:cNvSpPr/>
      </xdr:nvSpPr>
      <xdr:spPr>
        <a:xfrm>
          <a:off x="81852557" y="4413251"/>
          <a:ext cx="656167" cy="306917"/>
        </a:xfrm>
        <a:prstGeom prst="roundRect">
          <a:avLst/>
        </a:prstGeom>
        <a:solidFill>
          <a:srgbClr val="FF66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l"/>
          <a:r>
            <a:rPr lang="fr-FR" sz="800" b="1"/>
            <a:t>imprimer</a:t>
          </a:r>
          <a:endParaRPr lang="fr-FR" sz="1100"/>
        </a:p>
      </xdr:txBody>
    </xdr:sp>
    <xdr:clientData/>
  </xdr:twoCellAnchor>
  <xdr:twoCellAnchor>
    <xdr:from>
      <xdr:col>11</xdr:col>
      <xdr:colOff>130342</xdr:colOff>
      <xdr:row>27</xdr:row>
      <xdr:rowOff>120316</xdr:rowOff>
    </xdr:from>
    <xdr:to>
      <xdr:col>16</xdr:col>
      <xdr:colOff>160421</xdr:colOff>
      <xdr:row>29</xdr:row>
      <xdr:rowOff>15039</xdr:rowOff>
    </xdr:to>
    <xdr:sp macro="[0]!crée_plan" textlink="">
      <xdr:nvSpPr>
        <xdr:cNvPr id="17" name="Rectangle à coins arrondis 16"/>
        <xdr:cNvSpPr/>
      </xdr:nvSpPr>
      <xdr:spPr>
        <a:xfrm>
          <a:off x="3398921" y="5334000"/>
          <a:ext cx="1233237" cy="28575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219074</xdr:colOff>
      <xdr:row>19</xdr:row>
      <xdr:rowOff>161925</xdr:rowOff>
    </xdr:from>
    <xdr:to>
      <xdr:col>12</xdr:col>
      <xdr:colOff>171449</xdr:colOff>
      <xdr:row>21</xdr:row>
      <xdr:rowOff>66675</xdr:rowOff>
    </xdr:to>
    <xdr:sp macro="[0]!crée_plan" textlink="">
      <xdr:nvSpPr>
        <xdr:cNvPr id="2" name="Rectangle à coins arrondis 1"/>
        <xdr:cNvSpPr/>
      </xdr:nvSpPr>
      <xdr:spPr>
        <a:xfrm>
          <a:off x="7639049" y="3971925"/>
          <a:ext cx="1095375" cy="285750"/>
        </a:xfrm>
        <a:prstGeom prst="roundRect">
          <a:avLst/>
        </a:prstGeom>
        <a:gradFill>
          <a:gsLst>
            <a:gs pos="0">
              <a:srgbClr val="03D4A8"/>
            </a:gs>
            <a:gs pos="25000">
              <a:srgbClr val="21D6E0"/>
            </a:gs>
            <a:gs pos="75000">
              <a:srgbClr val="0087E6"/>
            </a:gs>
            <a:gs pos="100000">
              <a:srgbClr val="005CBF"/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Créer Planning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24</xdr:row>
      <xdr:rowOff>0</xdr:rowOff>
    </xdr:from>
    <xdr:to>
      <xdr:col>5</xdr:col>
      <xdr:colOff>9525</xdr:colOff>
      <xdr:row>24</xdr:row>
      <xdr:rowOff>9525</xdr:rowOff>
    </xdr:to>
    <xdr:pic>
      <xdr:nvPicPr>
        <xdr:cNvPr id="2" name="Image 1" descr="moins">
          <a:hlinkClick xmlns:r="http://schemas.openxmlformats.org/officeDocument/2006/relationships" r:id="rId1" tooltip="Ce message ne vous semble pas utile, votez !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544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24</xdr:row>
      <xdr:rowOff>0</xdr:rowOff>
    </xdr:from>
    <xdr:to>
      <xdr:col>5</xdr:col>
      <xdr:colOff>28575</xdr:colOff>
      <xdr:row>24</xdr:row>
      <xdr:rowOff>9525</xdr:rowOff>
    </xdr:to>
    <xdr:pic>
      <xdr:nvPicPr>
        <xdr:cNvPr id="3" name="Image 2" descr="plus">
          <a:hlinkClick xmlns:r="http://schemas.openxmlformats.org/officeDocument/2006/relationships" r:id="rId1" tooltip="Ce message vous semble utile, votez !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544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37</xdr:row>
      <xdr:rowOff>0</xdr:rowOff>
    </xdr:from>
    <xdr:to>
      <xdr:col>5</xdr:col>
      <xdr:colOff>9525</xdr:colOff>
      <xdr:row>37</xdr:row>
      <xdr:rowOff>9525</xdr:rowOff>
    </xdr:to>
    <xdr:pic>
      <xdr:nvPicPr>
        <xdr:cNvPr id="4" name="Image 3" descr="moins">
          <a:hlinkClick xmlns:r="http://schemas.openxmlformats.org/officeDocument/2006/relationships" r:id="rId1" tooltip="Ce message ne vous semble pas utile, votez !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</xdr:colOff>
      <xdr:row>37</xdr:row>
      <xdr:rowOff>0</xdr:rowOff>
    </xdr:from>
    <xdr:to>
      <xdr:col>5</xdr:col>
      <xdr:colOff>28575</xdr:colOff>
      <xdr:row>37</xdr:row>
      <xdr:rowOff>9525</xdr:rowOff>
    </xdr:to>
    <xdr:pic>
      <xdr:nvPicPr>
        <xdr:cNvPr id="5" name="Image 4" descr="plus">
          <a:hlinkClick xmlns:r="http://schemas.openxmlformats.org/officeDocument/2006/relationships" r:id="rId1" tooltip="Ce message vous semble utile, votez !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34050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76200</xdr:colOff>
      <xdr:row>0</xdr:row>
      <xdr:rowOff>161925</xdr:rowOff>
    </xdr:from>
    <xdr:to>
      <xdr:col>5</xdr:col>
      <xdr:colOff>457200</xdr:colOff>
      <xdr:row>2</xdr:row>
      <xdr:rowOff>190500</xdr:rowOff>
    </xdr:to>
    <xdr:sp macro="" textlink="">
      <xdr:nvSpPr>
        <xdr:cNvPr id="6" name="ZoneTexte 5"/>
        <xdr:cNvSpPr txBox="1"/>
      </xdr:nvSpPr>
      <xdr:spPr>
        <a:xfrm>
          <a:off x="2362200" y="161925"/>
          <a:ext cx="2495550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Référence : 01/06/N -1 au 31/05/N</a:t>
          </a:r>
          <a:r>
            <a:rPr lang="fr-FR" sz="1100" baseline="0"/>
            <a:t> </a:t>
          </a:r>
          <a:r>
            <a:rPr lang="fr-FR" sz="1100"/>
            <a:t>(à poser entre le 01/05/N et le 30/04/N+1)</a:t>
          </a:r>
        </a:p>
      </xdr:txBody>
    </xdr:sp>
    <xdr:clientData/>
  </xdr:twoCellAnchor>
  <xdr:twoCellAnchor>
    <xdr:from>
      <xdr:col>12</xdr:col>
      <xdr:colOff>457200</xdr:colOff>
      <xdr:row>0</xdr:row>
      <xdr:rowOff>133350</xdr:rowOff>
    </xdr:from>
    <xdr:to>
      <xdr:col>17</xdr:col>
      <xdr:colOff>952499</xdr:colOff>
      <xdr:row>29</xdr:row>
      <xdr:rowOff>190500</xdr:rowOff>
    </xdr:to>
    <xdr:sp macro="" textlink="">
      <xdr:nvSpPr>
        <xdr:cNvPr id="7" name="ZoneTexte 6"/>
        <xdr:cNvSpPr txBox="1"/>
      </xdr:nvSpPr>
      <xdr:spPr>
        <a:xfrm>
          <a:off x="6248400" y="133350"/>
          <a:ext cx="6210299" cy="6134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Comment décompter l’ancienneté nécessaire à l’ouverture du droit à congé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d’ancienneté ?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décompte s’établit conformément aux règles légales de détermination de l’ancienneté et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 par référence à l’article 22 de la CCNT 66. Seul le temps de travail effectif et les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absences assimilées par la loi à du temps de travail effectif pour le décompte de l’ancienneté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permettent donc d’acquérir 5, 10, puis 15 ans d’ancienneté.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Ainsi, un salarié en congé sabbatique d’une durée de 11 mois verra son ancienneté (pour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l’acquisition des congés d’ancienneté) repoussée de cette même durée. Par contre, un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salarié en congé parental à 100% d’une durée de 24 mois, verra son ancienneté (pour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l’acquisition des congés d’ancienneté) repoussée de la moitié de cette durée (soit 12 mois).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ailleurs, les CDD antérieurs à l’embauche définitive ne sont pas pris en compte pour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apprécier cette ancienneté, toute période d’interruption de la relation de travail conduisant à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remise à zéro de l’ancienneté légale.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revanche, en l’absence d’interruption, le CDD transformé en CDI est pris en compte à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partir de son premier jour.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quelle date faut-il se placer pour apprécier l’ancienneté de l’intéressé et donc, son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droit à congé d’ancienneté ?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droit à congé s’apprécie, de manière générale, à partir de la période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référence légale s’écoulant du 1er juin de l’année n-1 au 31 mai de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l’année n. Les congés acquis seront pris entre le 1er mai de l’année n et le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30 avril (ou le plus souvent, par usage, le 31 mai) de l’année n+1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salarié a été recruté le 2 mai 2006. Au 2 mai 2011, l’intéressé a acquis 5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ans d’ancienneté, conformément aux règles légales de décompte de l’ancienneté.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2 mai 2011 se situe au cours de la période de référence du 1er juin 2010 – 31 mai 2011.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L’intéressé bénéficiera de 27 jours ouvrés de congés payés (y compris les 2 jours de congés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d’ancienneté) au titre de l’année 2011 (*) Ces 27 jours pourront être pris à compter du 1er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 2011.</a:t>
          </a:r>
          <a:endParaRPr lang="fr-FR">
            <a:effectLst/>
          </a:endParaRPr>
        </a:p>
        <a:p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: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 salarié a été embauché le 1er juillet 2006. Au 1er juillet 2011, le salarié a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acquis 5 ans d’ancienneté. Or, le 1er juillet 2011 ne se pas situe au cours de la période de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référence du 1er juin 2010 – 31 mai 2011.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L’intéressé aura droit à 27 jours ouvrables de congés payés (congés d’ancienneté inclus) au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titre de l’année 2012, Ces 27 jours pourront être pris à compter du 1er mai 2012.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(*) Dans l’hypothèse où le salarié a travaillé pendant toute la période de référence ou a été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absent pour l’un des motifs visés par l’article 22 de la CCN66 (absence assimilée à du temps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travail effectif pour la détermination du congé payé annuel).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SIEGE/SAVS/Marc/organisation/20140708_suivi_cong&#233;s_201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01.%20SIEGE/SAVS/Marc/organisation/Copie%20de%2020130522_tab_cong&#233;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APEI-FIC\profils$\Documents\station12102\Documents\20101211_calendrier_cath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"/>
      <sheetName val="base"/>
      <sheetName val="modèle"/>
      <sheetName val="Fériés"/>
    </sheetNames>
    <sheetDataSet>
      <sheetData sheetId="0">
        <row r="40">
          <cell r="A40" t="str">
            <v>Janvier</v>
          </cell>
        </row>
        <row r="41">
          <cell r="A41" t="str">
            <v>Février</v>
          </cell>
        </row>
        <row r="42">
          <cell r="A42" t="str">
            <v>Mars</v>
          </cell>
        </row>
        <row r="43">
          <cell r="A43" t="str">
            <v>Avril</v>
          </cell>
        </row>
        <row r="44">
          <cell r="A44" t="str">
            <v>Mai</v>
          </cell>
        </row>
        <row r="45">
          <cell r="A45" t="str">
            <v>Juin</v>
          </cell>
        </row>
        <row r="46">
          <cell r="A46" t="str">
            <v>Juillet</v>
          </cell>
        </row>
        <row r="47">
          <cell r="A47" t="str">
            <v>Août</v>
          </cell>
        </row>
        <row r="48">
          <cell r="A48" t="str">
            <v>Septembre</v>
          </cell>
        </row>
        <row r="49">
          <cell r="A49" t="str">
            <v>Octobre</v>
          </cell>
        </row>
        <row r="50">
          <cell r="A50" t="str">
            <v>Novembre</v>
          </cell>
        </row>
        <row r="51">
          <cell r="A51" t="str">
            <v>Décembre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Trim 1"/>
      <sheetName val="Trim 2"/>
      <sheetName val="Trim 3"/>
      <sheetName val="Trim 4"/>
      <sheetName val="Anne"/>
    </sheetNames>
    <sheetDataSet>
      <sheetData sheetId="0">
        <row r="2">
          <cell r="A2" t="str">
            <v>Anne</v>
          </cell>
          <cell r="B2">
            <v>41436</v>
          </cell>
          <cell r="C2">
            <v>41437</v>
          </cell>
          <cell r="E2" t="str">
            <v>CT</v>
          </cell>
          <cell r="F2">
            <v>41449</v>
          </cell>
          <cell r="G2">
            <v>41453</v>
          </cell>
          <cell r="I2" t="str">
            <v>CT</v>
          </cell>
          <cell r="J2">
            <v>41480</v>
          </cell>
          <cell r="K2">
            <v>41507</v>
          </cell>
          <cell r="M2" t="str">
            <v>CP</v>
          </cell>
        </row>
        <row r="3">
          <cell r="A3" t="str">
            <v>Marc</v>
          </cell>
          <cell r="B3">
            <v>41463</v>
          </cell>
          <cell r="C3">
            <v>41490</v>
          </cell>
          <cell r="E3" t="str">
            <v>CP</v>
          </cell>
        </row>
        <row r="4">
          <cell r="A4" t="str">
            <v>Elodie</v>
          </cell>
          <cell r="B4">
            <v>41404</v>
          </cell>
          <cell r="C4">
            <v>41404</v>
          </cell>
          <cell r="E4" t="str">
            <v>CA</v>
          </cell>
          <cell r="J4">
            <v>41498</v>
          </cell>
          <cell r="K4">
            <v>41516</v>
          </cell>
          <cell r="M4" t="str">
            <v>CP</v>
          </cell>
        </row>
        <row r="5">
          <cell r="A5" t="str">
            <v>Yvan</v>
          </cell>
          <cell r="B5">
            <v>41396</v>
          </cell>
          <cell r="C5">
            <v>41396</v>
          </cell>
          <cell r="E5" t="str">
            <v>CP</v>
          </cell>
          <cell r="F5">
            <v>41401</v>
          </cell>
          <cell r="G5">
            <v>41401</v>
          </cell>
          <cell r="I5" t="str">
            <v>CP</v>
          </cell>
          <cell r="J5">
            <v>41407</v>
          </cell>
          <cell r="K5">
            <v>41411</v>
          </cell>
          <cell r="M5" t="str">
            <v>CT</v>
          </cell>
          <cell r="N5">
            <v>41471</v>
          </cell>
          <cell r="O5">
            <v>41495</v>
          </cell>
          <cell r="Q5" t="str">
            <v>CP</v>
          </cell>
          <cell r="R5">
            <v>41487</v>
          </cell>
          <cell r="S5">
            <v>41495</v>
          </cell>
          <cell r="U5" t="str">
            <v>CP</v>
          </cell>
          <cell r="V5">
            <v>41501</v>
          </cell>
          <cell r="W5">
            <v>41501</v>
          </cell>
          <cell r="Y5" t="str">
            <v>CP</v>
          </cell>
        </row>
        <row r="6">
          <cell r="A6" t="str">
            <v>Pascale</v>
          </cell>
          <cell r="B6">
            <v>41396</v>
          </cell>
          <cell r="C6">
            <v>41397</v>
          </cell>
          <cell r="E6" t="str">
            <v>CP</v>
          </cell>
          <cell r="F6">
            <v>41404</v>
          </cell>
          <cell r="G6">
            <v>41404</v>
          </cell>
          <cell r="I6" t="str">
            <v>CP</v>
          </cell>
          <cell r="J6">
            <v>41435</v>
          </cell>
          <cell r="K6">
            <v>41439</v>
          </cell>
          <cell r="M6" t="str">
            <v>CT</v>
          </cell>
          <cell r="N6">
            <v>41480</v>
          </cell>
          <cell r="O6">
            <v>41502</v>
          </cell>
          <cell r="Q6" t="str">
            <v>CP</v>
          </cell>
        </row>
        <row r="7">
          <cell r="A7" t="str">
            <v>Christelle</v>
          </cell>
          <cell r="B7">
            <v>41404</v>
          </cell>
          <cell r="C7">
            <v>41404</v>
          </cell>
          <cell r="E7" t="str">
            <v>CP</v>
          </cell>
          <cell r="F7">
            <v>41404</v>
          </cell>
          <cell r="G7">
            <v>41404</v>
          </cell>
          <cell r="I7" t="str">
            <v>CP</v>
          </cell>
          <cell r="J7">
            <v>41463</v>
          </cell>
          <cell r="K7">
            <v>41474</v>
          </cell>
          <cell r="M7" t="str">
            <v>CP</v>
          </cell>
          <cell r="N7">
            <v>41501</v>
          </cell>
          <cell r="O7">
            <v>41501</v>
          </cell>
          <cell r="Q7" t="str">
            <v>CP</v>
          </cell>
        </row>
        <row r="8">
          <cell r="A8" t="str">
            <v>Fabienne</v>
          </cell>
          <cell r="B8">
            <v>41410</v>
          </cell>
          <cell r="C8">
            <v>41411</v>
          </cell>
          <cell r="E8" t="str">
            <v>CP</v>
          </cell>
          <cell r="F8">
            <v>41425</v>
          </cell>
          <cell r="G8">
            <v>41425</v>
          </cell>
          <cell r="I8" t="str">
            <v>CP</v>
          </cell>
          <cell r="J8">
            <v>41442</v>
          </cell>
          <cell r="K8">
            <v>41460</v>
          </cell>
          <cell r="M8" t="str">
            <v>CP</v>
          </cell>
          <cell r="N8">
            <v>41501</v>
          </cell>
          <cell r="O8">
            <v>41501</v>
          </cell>
          <cell r="Q8" t="str">
            <v>CP</v>
          </cell>
          <cell r="R8">
            <v>41540</v>
          </cell>
          <cell r="S8">
            <v>41547</v>
          </cell>
          <cell r="U8" t="str">
            <v>CP</v>
          </cell>
        </row>
        <row r="9">
          <cell r="A9" t="str">
            <v>Franck</v>
          </cell>
          <cell r="B9">
            <v>41396</v>
          </cell>
          <cell r="C9">
            <v>41400</v>
          </cell>
          <cell r="E9" t="str">
            <v>RTT</v>
          </cell>
          <cell r="F9">
            <v>41491</v>
          </cell>
          <cell r="G9">
            <v>41516</v>
          </cell>
          <cell r="I9" t="str">
            <v>CP</v>
          </cell>
          <cell r="J9">
            <v>41519</v>
          </cell>
          <cell r="K9">
            <v>41520</v>
          </cell>
          <cell r="M9" t="str">
            <v>CP</v>
          </cell>
        </row>
        <row r="10">
          <cell r="A10" t="str">
            <v>Martine</v>
          </cell>
          <cell r="B10">
            <v>41404</v>
          </cell>
          <cell r="C10">
            <v>41404</v>
          </cell>
          <cell r="E10" t="str">
            <v>CP</v>
          </cell>
          <cell r="F10">
            <v>41435</v>
          </cell>
          <cell r="G10">
            <v>41439</v>
          </cell>
          <cell r="I10" t="str">
            <v>CT</v>
          </cell>
          <cell r="J10">
            <v>41470</v>
          </cell>
          <cell r="K10">
            <v>41495</v>
          </cell>
          <cell r="M10" t="str">
            <v>CP</v>
          </cell>
          <cell r="N10">
            <v>41501</v>
          </cell>
          <cell r="O10">
            <v>41501</v>
          </cell>
          <cell r="Q10" t="str">
            <v>CP</v>
          </cell>
        </row>
        <row r="11">
          <cell r="A11" t="str">
            <v>Virginie</v>
          </cell>
          <cell r="B11">
            <v>41396</v>
          </cell>
          <cell r="C11">
            <v>41397</v>
          </cell>
          <cell r="E11" t="str">
            <v>CP</v>
          </cell>
          <cell r="F11">
            <v>41519</v>
          </cell>
          <cell r="G11">
            <v>41523</v>
          </cell>
          <cell r="J11">
            <v>41428</v>
          </cell>
          <cell r="K11">
            <v>41432</v>
          </cell>
          <cell r="M11" t="str">
            <v>RTT</v>
          </cell>
          <cell r="N11">
            <v>41498</v>
          </cell>
          <cell r="O11">
            <v>41516</v>
          </cell>
          <cell r="Q11" t="str">
            <v>CP</v>
          </cell>
        </row>
        <row r="12">
          <cell r="A12" t="str">
            <v>Alexis</v>
          </cell>
          <cell r="B12">
            <v>41435</v>
          </cell>
          <cell r="C12">
            <v>41439</v>
          </cell>
          <cell r="E12" t="str">
            <v>RTT</v>
          </cell>
          <cell r="F12">
            <v>41470</v>
          </cell>
          <cell r="G12">
            <v>41474</v>
          </cell>
          <cell r="I12" t="str">
            <v>CP</v>
          </cell>
          <cell r="J12">
            <v>41491</v>
          </cell>
          <cell r="K12">
            <v>41513</v>
          </cell>
          <cell r="M12" t="str">
            <v>CP</v>
          </cell>
        </row>
        <row r="13">
          <cell r="A13" t="str">
            <v>Manuelle</v>
          </cell>
          <cell r="B13">
            <v>41404</v>
          </cell>
          <cell r="C13">
            <v>41404</v>
          </cell>
          <cell r="E13" t="str">
            <v>CP</v>
          </cell>
          <cell r="F13">
            <v>41428</v>
          </cell>
          <cell r="G13">
            <v>41432</v>
          </cell>
          <cell r="I13" t="str">
            <v>CT</v>
          </cell>
          <cell r="J13">
            <v>41456</v>
          </cell>
          <cell r="K13">
            <v>41474</v>
          </cell>
          <cell r="M13" t="str">
            <v>CP</v>
          </cell>
          <cell r="N13">
            <v>41512</v>
          </cell>
          <cell r="O13">
            <v>41516</v>
          </cell>
          <cell r="Q13" t="str">
            <v>CP</v>
          </cell>
        </row>
        <row r="14">
          <cell r="A14" t="str">
            <v>Christine</v>
          </cell>
          <cell r="B14">
            <v>41396</v>
          </cell>
          <cell r="C14">
            <v>41397</v>
          </cell>
          <cell r="E14" t="str">
            <v>CP</v>
          </cell>
          <cell r="F14">
            <v>41442</v>
          </cell>
          <cell r="G14">
            <v>41446</v>
          </cell>
          <cell r="I14" t="str">
            <v>CT</v>
          </cell>
          <cell r="J14">
            <v>41449</v>
          </cell>
          <cell r="K14">
            <v>41453</v>
          </cell>
          <cell r="M14" t="str">
            <v>CP</v>
          </cell>
          <cell r="N14">
            <v>41456</v>
          </cell>
          <cell r="O14">
            <v>41474</v>
          </cell>
          <cell r="Q14" t="str">
            <v>CP</v>
          </cell>
          <cell r="R14">
            <v>41501</v>
          </cell>
          <cell r="S14">
            <v>41501</v>
          </cell>
          <cell r="U14" t="str">
            <v>CP</v>
          </cell>
        </row>
        <row r="15">
          <cell r="A15" t="str">
            <v>Sandra</v>
          </cell>
          <cell r="B15">
            <v>41415</v>
          </cell>
          <cell r="C15">
            <v>41419</v>
          </cell>
          <cell r="E15" t="str">
            <v>CP</v>
          </cell>
          <cell r="F15">
            <v>41442</v>
          </cell>
          <cell r="G15">
            <v>41446</v>
          </cell>
          <cell r="I15" t="str">
            <v>RTT</v>
          </cell>
          <cell r="J15">
            <v>41463</v>
          </cell>
          <cell r="K15">
            <v>41481</v>
          </cell>
          <cell r="M15" t="str">
            <v>CP</v>
          </cell>
        </row>
        <row r="16">
          <cell r="A16" t="str">
            <v>Julie</v>
          </cell>
          <cell r="B16">
            <v>41428</v>
          </cell>
          <cell r="C16">
            <v>41432</v>
          </cell>
          <cell r="E16" t="str">
            <v>RTT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s"/>
      <sheetName val="calendrier"/>
      <sheetName val="Feuil1"/>
    </sheetNames>
    <sheetDataSet>
      <sheetData sheetId="0">
        <row r="3">
          <cell r="O3">
            <v>40544</v>
          </cell>
        </row>
        <row r="4">
          <cell r="O4">
            <v>40658</v>
          </cell>
        </row>
        <row r="5">
          <cell r="O5">
            <v>40664</v>
          </cell>
        </row>
        <row r="6">
          <cell r="O6">
            <v>40671</v>
          </cell>
        </row>
        <row r="7">
          <cell r="O7">
            <v>40696</v>
          </cell>
        </row>
        <row r="8">
          <cell r="O8">
            <v>40707</v>
          </cell>
        </row>
        <row r="9">
          <cell r="O9">
            <v>40738</v>
          </cell>
        </row>
        <row r="10">
          <cell r="O10">
            <v>40770</v>
          </cell>
        </row>
        <row r="11">
          <cell r="O11">
            <v>40848</v>
          </cell>
        </row>
        <row r="12">
          <cell r="O12">
            <v>40858</v>
          </cell>
        </row>
        <row r="13">
          <cell r="O13">
            <v>40902</v>
          </cell>
        </row>
        <row r="14">
          <cell r="O14">
            <v>1</v>
          </cell>
        </row>
        <row r="15">
          <cell r="O15" t="e">
            <v>#VALUE!</v>
          </cell>
        </row>
        <row r="16">
          <cell r="O16">
            <v>122</v>
          </cell>
        </row>
        <row r="17">
          <cell r="O17">
            <v>129</v>
          </cell>
        </row>
        <row r="18">
          <cell r="O18" t="e">
            <v>#VALUE!</v>
          </cell>
        </row>
        <row r="19">
          <cell r="O19" t="e">
            <v>#VALUE!</v>
          </cell>
        </row>
        <row r="20">
          <cell r="O20">
            <v>196</v>
          </cell>
        </row>
        <row r="21">
          <cell r="O21">
            <v>228</v>
          </cell>
        </row>
        <row r="22">
          <cell r="O22">
            <v>306</v>
          </cell>
        </row>
        <row r="23">
          <cell r="O23">
            <v>316</v>
          </cell>
        </row>
        <row r="24">
          <cell r="O24">
            <v>360</v>
          </cell>
        </row>
        <row r="25">
          <cell r="O25">
            <v>0</v>
          </cell>
        </row>
        <row r="26">
          <cell r="O26">
            <v>0</v>
          </cell>
        </row>
        <row r="27">
          <cell r="O27">
            <v>0</v>
          </cell>
        </row>
        <row r="28"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0</v>
          </cell>
        </row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0</v>
          </cell>
        </row>
        <row r="40">
          <cell r="O40">
            <v>0</v>
          </cell>
        </row>
        <row r="41">
          <cell r="O41">
            <v>0</v>
          </cell>
        </row>
        <row r="42">
          <cell r="O42">
            <v>0</v>
          </cell>
        </row>
      </sheetData>
      <sheetData sheetId="1" refreshError="1"/>
      <sheetData sheetId="2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rc_terrasson@hotmail.com" refreshedDate="41834.573279166667" createdVersion="4" refreshedVersion="5" minRefreshableVersion="3" recordCount="132">
  <cacheSource type="worksheet">
    <worksheetSource name="Tableau1"/>
  </cacheSource>
  <cacheFields count="5">
    <cacheField name="Nom" numFmtId="0">
      <sharedItems count="15">
        <s v="Pascale"/>
        <s v="Christelle"/>
        <s v="Anne"/>
        <s v="Christine"/>
        <s v="Sandra"/>
        <s v="Virginie"/>
        <s v="Manue"/>
        <s v="Franck"/>
        <s v="Alexis"/>
        <s v="Julie"/>
        <s v="Fabienne"/>
        <s v="Martine"/>
        <s v="Yvan"/>
        <s v="Elodie"/>
        <s v="Marc"/>
      </sharedItems>
    </cacheField>
    <cacheField name="début" numFmtId="14">
      <sharedItems containsSemiMixedTypes="0" containsNonDate="0" containsDate="1" containsString="0" minDate="2014-01-02T00:00:00" maxDate="2014-09-16T00:00:00"/>
    </cacheField>
    <cacheField name="Fin" numFmtId="14">
      <sharedItems containsSemiMixedTypes="0" containsNonDate="0" containsDate="1" containsString="0" minDate="2014-01-02T00:00:00" maxDate="2014-09-20T00:00:00"/>
    </cacheField>
    <cacheField name="Type" numFmtId="0">
      <sharedItems count="4">
        <s v="CT"/>
        <s v="CP"/>
        <s v="CA"/>
        <s v="RTT"/>
      </sharedItems>
    </cacheField>
    <cacheField name="Jours" numFmtId="0">
      <sharedItems containsSemiMixedTypes="0" containsString="0" containsNumber="1" containsInteger="1" minValue="1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2">
  <r>
    <x v="0"/>
    <d v="2014-01-02T00:00:00"/>
    <d v="2014-01-06T00:00:00"/>
    <x v="0"/>
    <n v="3"/>
  </r>
  <r>
    <x v="1"/>
    <d v="2014-01-02T00:00:00"/>
    <d v="2014-01-03T00:00:00"/>
    <x v="1"/>
    <n v="2"/>
  </r>
  <r>
    <x v="2"/>
    <d v="2014-01-02T00:00:00"/>
    <d v="2014-01-02T00:00:00"/>
    <x v="1"/>
    <n v="1"/>
  </r>
  <r>
    <x v="3"/>
    <d v="2014-01-02T00:00:00"/>
    <d v="2014-01-02T00:00:00"/>
    <x v="1"/>
    <n v="1"/>
  </r>
  <r>
    <x v="3"/>
    <d v="2014-01-03T00:00:00"/>
    <d v="2014-01-03T00:00:00"/>
    <x v="2"/>
    <n v="1"/>
  </r>
  <r>
    <x v="4"/>
    <d v="2014-01-02T00:00:00"/>
    <d v="2014-01-03T00:00:00"/>
    <x v="1"/>
    <n v="2"/>
  </r>
  <r>
    <x v="5"/>
    <d v="2014-01-02T00:00:00"/>
    <d v="2014-01-03T00:00:00"/>
    <x v="1"/>
    <n v="2"/>
  </r>
  <r>
    <x v="6"/>
    <d v="2014-01-02T00:00:00"/>
    <d v="2014-01-02T00:00:00"/>
    <x v="1"/>
    <n v="1"/>
  </r>
  <r>
    <x v="6"/>
    <d v="2014-01-03T00:00:00"/>
    <d v="2014-01-03T00:00:00"/>
    <x v="2"/>
    <n v="1"/>
  </r>
  <r>
    <x v="7"/>
    <d v="2014-01-02T00:00:00"/>
    <d v="2014-01-03T00:00:00"/>
    <x v="1"/>
    <n v="2"/>
  </r>
  <r>
    <x v="0"/>
    <d v="2014-02-07T00:00:00"/>
    <d v="2014-02-07T00:00:00"/>
    <x v="1"/>
    <n v="1"/>
  </r>
  <r>
    <x v="2"/>
    <d v="2014-02-07T00:00:00"/>
    <d v="2014-02-07T00:00:00"/>
    <x v="1"/>
    <n v="1"/>
  </r>
  <r>
    <x v="4"/>
    <d v="2014-02-04T00:00:00"/>
    <d v="2014-02-04T00:00:00"/>
    <x v="3"/>
    <n v="1"/>
  </r>
  <r>
    <x v="4"/>
    <d v="2014-02-11T00:00:00"/>
    <d v="2014-02-11T00:00:00"/>
    <x v="3"/>
    <n v="1"/>
  </r>
  <r>
    <x v="4"/>
    <d v="2014-02-18T00:00:00"/>
    <d v="2014-02-18T00:00:00"/>
    <x v="3"/>
    <n v="1"/>
  </r>
  <r>
    <x v="4"/>
    <d v="2014-02-27T00:00:00"/>
    <d v="2014-02-27T00:00:00"/>
    <x v="3"/>
    <n v="1"/>
  </r>
  <r>
    <x v="0"/>
    <d v="2014-03-18T00:00:00"/>
    <d v="2014-03-18T00:00:00"/>
    <x v="1"/>
    <n v="1"/>
  </r>
  <r>
    <x v="1"/>
    <d v="2014-03-03T00:00:00"/>
    <d v="2014-03-07T00:00:00"/>
    <x v="3"/>
    <n v="5"/>
  </r>
  <r>
    <x v="8"/>
    <d v="2014-03-03T00:00:00"/>
    <d v="2014-03-06T00:00:00"/>
    <x v="3"/>
    <n v="4"/>
  </r>
  <r>
    <x v="8"/>
    <d v="2014-03-10T00:00:00"/>
    <d v="2014-03-10T00:00:00"/>
    <x v="3"/>
    <n v="1"/>
  </r>
  <r>
    <x v="2"/>
    <d v="2014-03-10T00:00:00"/>
    <d v="2014-03-12T00:00:00"/>
    <x v="0"/>
    <n v="3"/>
  </r>
  <r>
    <x v="2"/>
    <d v="2014-03-13T00:00:00"/>
    <d v="2014-03-14T00:00:00"/>
    <x v="3"/>
    <n v="2"/>
  </r>
  <r>
    <x v="3"/>
    <d v="2014-03-10T00:00:00"/>
    <d v="2014-03-14T00:00:00"/>
    <x v="0"/>
    <n v="5"/>
  </r>
  <r>
    <x v="3"/>
    <d v="2014-03-31T00:00:00"/>
    <d v="2014-03-31T00:00:00"/>
    <x v="2"/>
    <n v="1"/>
  </r>
  <r>
    <x v="9"/>
    <d v="2014-04-03T00:00:00"/>
    <d v="2014-04-04T00:00:00"/>
    <x v="3"/>
    <n v="2"/>
  </r>
  <r>
    <x v="4"/>
    <d v="2014-04-22T00:00:00"/>
    <d v="2014-04-28T00:00:00"/>
    <x v="3"/>
    <n v="5"/>
  </r>
  <r>
    <x v="8"/>
    <d v="2014-04-17T00:00:00"/>
    <d v="2014-04-18T00:00:00"/>
    <x v="2"/>
    <n v="2"/>
  </r>
  <r>
    <x v="8"/>
    <d v="2014-04-22T00:00:00"/>
    <d v="2014-04-22T00:00:00"/>
    <x v="1"/>
    <n v="1"/>
  </r>
  <r>
    <x v="6"/>
    <d v="2014-04-17T00:00:00"/>
    <d v="2014-04-18T00:00:00"/>
    <x v="2"/>
    <n v="2"/>
  </r>
  <r>
    <x v="0"/>
    <d v="2014-04-28T00:00:00"/>
    <d v="2014-04-30T00:00:00"/>
    <x v="2"/>
    <n v="3"/>
  </r>
  <r>
    <x v="10"/>
    <d v="2014-04-17T00:00:00"/>
    <d v="2014-04-18T00:00:00"/>
    <x v="1"/>
    <n v="2"/>
  </r>
  <r>
    <x v="10"/>
    <d v="2014-03-03T00:00:00"/>
    <d v="2014-03-03T00:00:00"/>
    <x v="2"/>
    <n v="1"/>
  </r>
  <r>
    <x v="10"/>
    <d v="2014-02-21T00:00:00"/>
    <d v="2014-02-21T00:00:00"/>
    <x v="1"/>
    <n v="1"/>
  </r>
  <r>
    <x v="10"/>
    <d v="2014-02-24T00:00:00"/>
    <d v="2014-02-28T00:00:00"/>
    <x v="3"/>
    <n v="5"/>
  </r>
  <r>
    <x v="11"/>
    <d v="2014-04-17T00:00:00"/>
    <d v="2014-04-18T00:00:00"/>
    <x v="2"/>
    <n v="2"/>
  </r>
  <r>
    <x v="11"/>
    <d v="2014-04-28T00:00:00"/>
    <d v="2014-04-30T00:00:00"/>
    <x v="2"/>
    <n v="3"/>
  </r>
  <r>
    <x v="5"/>
    <d v="2014-04-22T00:00:00"/>
    <d v="2014-04-23T00:00:00"/>
    <x v="1"/>
    <n v="2"/>
  </r>
  <r>
    <x v="7"/>
    <d v="2014-03-03T00:00:00"/>
    <d v="2014-03-03T00:00:00"/>
    <x v="2"/>
    <n v="1"/>
  </r>
  <r>
    <x v="7"/>
    <d v="2014-03-24T00:00:00"/>
    <d v="2014-03-24T00:00:00"/>
    <x v="2"/>
    <n v="1"/>
  </r>
  <r>
    <x v="12"/>
    <d v="2014-03-03T00:00:00"/>
    <d v="2014-03-07T00:00:00"/>
    <x v="0"/>
    <n v="5"/>
  </r>
  <r>
    <x v="6"/>
    <d v="2014-03-03T00:00:00"/>
    <d v="2014-03-07T00:00:00"/>
    <x v="0"/>
    <n v="5"/>
  </r>
  <r>
    <x v="5"/>
    <d v="2014-03-10T00:00:00"/>
    <d v="2014-03-14T00:00:00"/>
    <x v="3"/>
    <n v="5"/>
  </r>
  <r>
    <x v="11"/>
    <d v="2014-03-03T00:00:00"/>
    <d v="2014-03-07T00:00:00"/>
    <x v="0"/>
    <n v="5"/>
  </r>
  <r>
    <x v="4"/>
    <d v="2014-03-12T00:00:00"/>
    <d v="2014-03-18T00:00:00"/>
    <x v="3"/>
    <n v="5"/>
  </r>
  <r>
    <x v="2"/>
    <d v="2014-04-30T00:00:00"/>
    <d v="2014-04-30T00:00:00"/>
    <x v="1"/>
    <n v="1"/>
  </r>
  <r>
    <x v="13"/>
    <d v="2014-05-05T00:00:00"/>
    <d v="2014-05-09T00:00:00"/>
    <x v="1"/>
    <n v="4"/>
  </r>
  <r>
    <x v="13"/>
    <d v="2014-05-21T00:00:00"/>
    <d v="2014-05-30T00:00:00"/>
    <x v="1"/>
    <n v="7"/>
  </r>
  <r>
    <x v="13"/>
    <d v="2014-05-15T00:00:00"/>
    <d v="2014-05-16T00:00:00"/>
    <x v="3"/>
    <n v="2"/>
  </r>
  <r>
    <x v="12"/>
    <d v="2014-05-02T00:00:00"/>
    <d v="2014-05-12T00:00:00"/>
    <x v="1"/>
    <n v="6"/>
  </r>
  <r>
    <x v="9"/>
    <d v="2014-05-02T00:00:00"/>
    <d v="2014-05-05T00:00:00"/>
    <x v="3"/>
    <n v="2"/>
  </r>
  <r>
    <x v="9"/>
    <d v="2014-05-06T00:00:00"/>
    <d v="2014-05-07T00:00:00"/>
    <x v="1"/>
    <n v="2"/>
  </r>
  <r>
    <x v="8"/>
    <d v="2014-05-05T00:00:00"/>
    <d v="2014-05-07T00:00:00"/>
    <x v="1"/>
    <n v="3"/>
  </r>
  <r>
    <x v="3"/>
    <d v="2014-05-05T00:00:00"/>
    <d v="2014-05-09T00:00:00"/>
    <x v="1"/>
    <n v="4"/>
  </r>
  <r>
    <x v="6"/>
    <d v="2014-05-02T00:00:00"/>
    <d v="2014-05-02T00:00:00"/>
    <x v="1"/>
    <n v="1"/>
  </r>
  <r>
    <x v="6"/>
    <d v="2014-05-26T00:00:00"/>
    <d v="2014-05-30T00:00:00"/>
    <x v="1"/>
    <n v="4"/>
  </r>
  <r>
    <x v="2"/>
    <d v="2014-05-02T00:00:00"/>
    <d v="2014-05-05T00:00:00"/>
    <x v="1"/>
    <n v="2"/>
  </r>
  <r>
    <x v="2"/>
    <d v="2014-05-06T00:00:00"/>
    <d v="2014-05-09T00:00:00"/>
    <x v="2"/>
    <n v="3"/>
  </r>
  <r>
    <x v="2"/>
    <d v="2014-05-30T00:00:00"/>
    <d v="2014-05-30T00:00:00"/>
    <x v="2"/>
    <n v="1"/>
  </r>
  <r>
    <x v="0"/>
    <d v="2014-02-07T00:00:00"/>
    <d v="2014-02-07T00:00:00"/>
    <x v="1"/>
    <n v="1"/>
  </r>
  <r>
    <x v="0"/>
    <d v="2014-02-10T00:00:00"/>
    <d v="2014-02-14T00:00:00"/>
    <x v="0"/>
    <n v="5"/>
  </r>
  <r>
    <x v="0"/>
    <d v="2014-03-03T00:00:00"/>
    <d v="2014-03-03T00:00:00"/>
    <x v="1"/>
    <n v="1"/>
  </r>
  <r>
    <x v="0"/>
    <d v="2014-03-05T00:00:00"/>
    <d v="2014-03-05T00:00:00"/>
    <x v="1"/>
    <n v="1"/>
  </r>
  <r>
    <x v="0"/>
    <d v="2014-03-07T00:00:00"/>
    <d v="2014-03-07T00:00:00"/>
    <x v="1"/>
    <n v="1"/>
  </r>
  <r>
    <x v="0"/>
    <d v="2014-03-10T00:00:00"/>
    <d v="2014-03-10T00:00:00"/>
    <x v="2"/>
    <n v="1"/>
  </r>
  <r>
    <x v="13"/>
    <d v="2014-04-09T00:00:00"/>
    <d v="2014-04-09T00:00:00"/>
    <x v="2"/>
    <n v="1"/>
  </r>
  <r>
    <x v="13"/>
    <d v="2014-04-18T00:00:00"/>
    <d v="2014-04-18T00:00:00"/>
    <x v="2"/>
    <n v="1"/>
  </r>
  <r>
    <x v="12"/>
    <d v="2014-04-14T00:00:00"/>
    <d v="2014-04-14T00:00:00"/>
    <x v="2"/>
    <n v="1"/>
  </r>
  <r>
    <x v="12"/>
    <d v="2014-04-17T00:00:00"/>
    <d v="2014-04-17T00:00:00"/>
    <x v="2"/>
    <n v="1"/>
  </r>
  <r>
    <x v="12"/>
    <d v="2014-04-23T00:00:00"/>
    <d v="2014-04-23T00:00:00"/>
    <x v="2"/>
    <n v="1"/>
  </r>
  <r>
    <x v="11"/>
    <d v="2014-05-02T00:00:00"/>
    <d v="2014-05-02T00:00:00"/>
    <x v="2"/>
    <n v="1"/>
  </r>
  <r>
    <x v="5"/>
    <d v="2014-05-12T00:00:00"/>
    <d v="2014-05-16T00:00:00"/>
    <x v="3"/>
    <n v="5"/>
  </r>
  <r>
    <x v="7"/>
    <d v="2014-05-05T00:00:00"/>
    <d v="2014-05-12T00:00:00"/>
    <x v="3"/>
    <n v="5"/>
  </r>
  <r>
    <x v="7"/>
    <d v="2014-05-14T00:00:00"/>
    <d v="2014-05-14T00:00:00"/>
    <x v="2"/>
    <n v="1"/>
  </r>
  <r>
    <x v="8"/>
    <d v="2014-05-26T00:00:00"/>
    <d v="2014-05-30T00:00:00"/>
    <x v="2"/>
    <n v="4"/>
  </r>
  <r>
    <x v="1"/>
    <d v="2014-05-02T00:00:00"/>
    <d v="2014-05-09T00:00:00"/>
    <x v="3"/>
    <n v="5"/>
  </r>
  <r>
    <x v="0"/>
    <d v="2014-05-09T00:00:00"/>
    <d v="2014-05-09T00:00:00"/>
    <x v="1"/>
    <n v="1"/>
  </r>
  <r>
    <x v="10"/>
    <d v="2014-05-02T00:00:00"/>
    <d v="2014-05-02T00:00:00"/>
    <x v="2"/>
    <n v="1"/>
  </r>
  <r>
    <x v="10"/>
    <d v="2014-05-30T00:00:00"/>
    <d v="2014-05-30T00:00:00"/>
    <x v="2"/>
    <n v="1"/>
  </r>
  <r>
    <x v="1"/>
    <d v="2014-05-16T00:00:00"/>
    <d v="2014-05-16T00:00:00"/>
    <x v="2"/>
    <n v="1"/>
  </r>
  <r>
    <x v="1"/>
    <d v="2014-05-30T00:00:00"/>
    <d v="2014-05-30T00:00:00"/>
    <x v="2"/>
    <n v="1"/>
  </r>
  <r>
    <x v="8"/>
    <d v="2014-06-30T00:00:00"/>
    <d v="2014-06-30T00:00:00"/>
    <x v="3"/>
    <n v="1"/>
  </r>
  <r>
    <x v="3"/>
    <d v="2014-06-16T00:00:00"/>
    <d v="2014-06-20T00:00:00"/>
    <x v="0"/>
    <n v="5"/>
  </r>
  <r>
    <x v="7"/>
    <d v="2014-07-07T00:00:00"/>
    <d v="2014-07-31T00:00:00"/>
    <x v="1"/>
    <n v="18"/>
  </r>
  <r>
    <x v="13"/>
    <d v="2014-07-07T00:00:00"/>
    <d v="2014-07-31T00:00:00"/>
    <x v="1"/>
    <n v="18"/>
  </r>
  <r>
    <x v="1"/>
    <d v="2014-07-28T00:00:00"/>
    <d v="2014-07-31T00:00:00"/>
    <x v="1"/>
    <n v="4"/>
  </r>
  <r>
    <x v="0"/>
    <d v="2014-07-21T00:00:00"/>
    <d v="2014-07-31T00:00:00"/>
    <x v="1"/>
    <n v="9"/>
  </r>
  <r>
    <x v="10"/>
    <d v="2014-07-01T00:00:00"/>
    <d v="2014-07-11T00:00:00"/>
    <x v="1"/>
    <n v="9"/>
  </r>
  <r>
    <x v="8"/>
    <d v="2014-07-01T00:00:00"/>
    <d v="2014-07-04T00:00:00"/>
    <x v="3"/>
    <n v="4"/>
  </r>
  <r>
    <x v="8"/>
    <d v="2014-07-07T00:00:00"/>
    <d v="2014-07-11T00:00:00"/>
    <x v="1"/>
    <n v="5"/>
  </r>
  <r>
    <x v="8"/>
    <d v="2014-07-28T00:00:00"/>
    <d v="2014-07-31T00:00:00"/>
    <x v="1"/>
    <n v="4"/>
  </r>
  <r>
    <x v="3"/>
    <d v="2014-07-28T00:00:00"/>
    <d v="2014-07-31T00:00:00"/>
    <x v="1"/>
    <n v="4"/>
  </r>
  <r>
    <x v="6"/>
    <d v="2014-07-07T00:00:00"/>
    <d v="2014-07-25T00:00:00"/>
    <x v="1"/>
    <n v="14"/>
  </r>
  <r>
    <x v="2"/>
    <d v="2014-07-31T00:00:00"/>
    <d v="2014-07-31T00:00:00"/>
    <x v="1"/>
    <n v="1"/>
  </r>
  <r>
    <x v="11"/>
    <d v="2014-08-04T00:00:00"/>
    <d v="2014-08-29T00:00:00"/>
    <x v="1"/>
    <n v="20"/>
  </r>
  <r>
    <x v="5"/>
    <d v="2014-08-04T00:00:00"/>
    <d v="2014-08-29T00:00:00"/>
    <x v="1"/>
    <n v="20"/>
  </r>
  <r>
    <x v="7"/>
    <d v="2014-08-01T00:00:00"/>
    <d v="2014-08-01T00:00:00"/>
    <x v="1"/>
    <n v="1"/>
  </r>
  <r>
    <x v="7"/>
    <d v="2014-08-15T00:00:00"/>
    <d v="2014-08-15T00:00:00"/>
    <x v="1"/>
    <n v="1"/>
  </r>
  <r>
    <x v="13"/>
    <d v="2014-08-01T00:00:00"/>
    <d v="2014-08-01T00:00:00"/>
    <x v="1"/>
    <n v="1"/>
  </r>
  <r>
    <x v="13"/>
    <d v="2014-08-15T00:00:00"/>
    <d v="2014-08-15T00:00:00"/>
    <x v="1"/>
    <n v="1"/>
  </r>
  <r>
    <x v="12"/>
    <d v="2014-08-04T00:00:00"/>
    <d v="2014-08-29T00:00:00"/>
    <x v="1"/>
    <n v="20"/>
  </r>
  <r>
    <x v="1"/>
    <d v="2014-08-01T00:00:00"/>
    <d v="2014-08-15T00:00:00"/>
    <x v="1"/>
    <n v="11"/>
  </r>
  <r>
    <x v="0"/>
    <d v="2014-08-01T00:00:00"/>
    <d v="2014-08-08T00:00:00"/>
    <x v="1"/>
    <n v="6"/>
  </r>
  <r>
    <x v="8"/>
    <d v="2014-08-01T00:00:00"/>
    <d v="2014-08-15T00:00:00"/>
    <x v="1"/>
    <n v="11"/>
  </r>
  <r>
    <x v="3"/>
    <d v="2014-08-01T00:00:00"/>
    <d v="2014-08-22T00:00:00"/>
    <x v="1"/>
    <n v="16"/>
  </r>
  <r>
    <x v="6"/>
    <d v="2014-08-15T00:00:00"/>
    <d v="2014-08-15T00:00:00"/>
    <x v="1"/>
    <n v="1"/>
  </r>
  <r>
    <x v="6"/>
    <d v="2014-08-25T00:00:00"/>
    <d v="2014-08-29T00:00:00"/>
    <x v="1"/>
    <n v="5"/>
  </r>
  <r>
    <x v="2"/>
    <d v="2014-08-01T00:00:00"/>
    <d v="2014-08-22T00:00:00"/>
    <x v="1"/>
    <n v="16"/>
  </r>
  <r>
    <x v="0"/>
    <d v="2014-01-13T00:00:00"/>
    <d v="2014-01-13T00:00:00"/>
    <x v="1"/>
    <n v="1"/>
  </r>
  <r>
    <x v="0"/>
    <d v="2014-04-18T00:00:00"/>
    <d v="2014-04-18T00:00:00"/>
    <x v="1"/>
    <n v="1"/>
  </r>
  <r>
    <x v="0"/>
    <d v="2014-03-10T00:00:00"/>
    <d v="2014-03-10T00:00:00"/>
    <x v="1"/>
    <n v="1"/>
  </r>
  <r>
    <x v="0"/>
    <d v="2014-03-03T00:00:00"/>
    <d v="2014-03-03T00:00:00"/>
    <x v="1"/>
    <n v="1"/>
  </r>
  <r>
    <x v="0"/>
    <d v="2014-03-05T00:00:00"/>
    <d v="2014-03-05T00:00:00"/>
    <x v="1"/>
    <n v="1"/>
  </r>
  <r>
    <x v="0"/>
    <d v="2014-03-07T00:00:00"/>
    <d v="2014-03-07T00:00:00"/>
    <x v="1"/>
    <n v="1"/>
  </r>
  <r>
    <x v="14"/>
    <d v="2014-04-28T00:00:00"/>
    <d v="2014-05-11T00:00:00"/>
    <x v="1"/>
    <n v="8"/>
  </r>
  <r>
    <x v="0"/>
    <d v="2014-05-28T00:00:00"/>
    <d v="2014-06-04T00:00:00"/>
    <x v="0"/>
    <n v="5"/>
  </r>
  <r>
    <x v="10"/>
    <d v="2014-06-23T00:00:00"/>
    <d v="2014-06-30T00:00:00"/>
    <x v="1"/>
    <n v="6"/>
  </r>
  <r>
    <x v="0"/>
    <d v="2014-08-15T00:00:00"/>
    <d v="2014-08-15T00:00:00"/>
    <x v="1"/>
    <n v="1"/>
  </r>
  <r>
    <x v="10"/>
    <d v="2014-06-02T00:00:00"/>
    <d v="2014-06-06T00:00:00"/>
    <x v="3"/>
    <n v="5"/>
  </r>
  <r>
    <x v="10"/>
    <d v="2014-08-15T00:00:00"/>
    <d v="2014-08-15T00:00:00"/>
    <x v="1"/>
    <n v="1"/>
  </r>
  <r>
    <x v="9"/>
    <d v="2014-08-15T00:00:00"/>
    <d v="2014-08-15T00:00:00"/>
    <x v="1"/>
    <n v="1"/>
  </r>
  <r>
    <x v="4"/>
    <d v="2014-08-04T00:00:00"/>
    <d v="2014-08-22T00:00:00"/>
    <x v="1"/>
    <n v="15"/>
  </r>
  <r>
    <x v="11"/>
    <d v="2014-06-23T00:00:00"/>
    <d v="2014-06-27T00:00:00"/>
    <x v="0"/>
    <n v="5"/>
  </r>
  <r>
    <x v="4"/>
    <d v="2014-06-16T00:00:00"/>
    <d v="2014-06-18T00:00:00"/>
    <x v="1"/>
    <n v="3"/>
  </r>
  <r>
    <x v="4"/>
    <d v="2014-06-20T00:00:00"/>
    <d v="2014-06-20T00:00:00"/>
    <x v="1"/>
    <n v="1"/>
  </r>
  <r>
    <x v="9"/>
    <d v="2014-06-23T00:00:00"/>
    <d v="2014-06-27T00:00:00"/>
    <x v="1"/>
    <n v="5"/>
  </r>
  <r>
    <x v="2"/>
    <d v="2014-06-20T00:00:00"/>
    <d v="2014-06-20T00:00:00"/>
    <x v="2"/>
    <n v="1"/>
  </r>
  <r>
    <x v="12"/>
    <d v="2014-06-02T00:00:00"/>
    <d v="2014-06-06T00:00:00"/>
    <x v="0"/>
    <n v="5"/>
  </r>
  <r>
    <x v="9"/>
    <d v="2014-08-25T00:00:00"/>
    <d v="2014-09-12T00:00:00"/>
    <x v="1"/>
    <n v="15"/>
  </r>
  <r>
    <x v="0"/>
    <d v="2014-09-15T00:00:00"/>
    <d v="2014-09-19T00:00:00"/>
    <x v="1"/>
    <n v="5"/>
  </r>
  <r>
    <x v="14"/>
    <d v="2014-07-21T00:00:00"/>
    <d v="2014-08-08T00:00:00"/>
    <x v="1"/>
    <n v="15"/>
  </r>
  <r>
    <x v="14"/>
    <d v="2014-08-15T00:00:00"/>
    <d v="2014-08-15T00:00:00"/>
    <x v="1"/>
    <n v="1"/>
  </r>
  <r>
    <x v="2"/>
    <d v="2014-07-07T00:00:00"/>
    <d v="2014-07-09T00:00:00"/>
    <x v="1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0" applyNumberFormats="0" applyBorderFormats="0" applyFontFormats="0" applyPatternFormats="0" applyAlignmentFormats="0" applyWidthHeightFormats="1" dataCaption="Valeurs" updatedVersion="5" minRefreshableVersion="3" useAutoFormatting="1" itemPrintTitles="1" mergeItem="1" createdVersion="4" indent="0" showHeaders="0" outline="1" outlineData="1" multipleFieldFilters="0">
  <location ref="G79:L96" firstHeaderRow="1" firstDataRow="2" firstDataCol="1"/>
  <pivotFields count="5">
    <pivotField axis="axisRow" showAll="0" sortType="ascending">
      <items count="16">
        <item x="8"/>
        <item x="2"/>
        <item x="1"/>
        <item x="3"/>
        <item x="13"/>
        <item x="10"/>
        <item x="7"/>
        <item x="9"/>
        <item x="6"/>
        <item x="14"/>
        <item x="11"/>
        <item x="0"/>
        <item x="4"/>
        <item x="5"/>
        <item x="12"/>
        <item t="default"/>
      </items>
    </pivotField>
    <pivotField numFmtId="14" showAll="0"/>
    <pivotField numFmtId="14" showAll="0"/>
    <pivotField axis="axisCol" showAll="0">
      <items count="5">
        <item x="1"/>
        <item x="2"/>
        <item x="0"/>
        <item x="3"/>
        <item t="default"/>
      </items>
    </pivotField>
    <pivotField dataField="1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Somme de Jours" fld="4" baseField="0" baseItem="0"/>
  </dataFields>
  <formats count="4">
    <format dxfId="209">
      <pivotArea dataOnly="0" labelOnly="1" fieldPosition="0">
        <references count="1">
          <reference field="3" count="0"/>
        </references>
      </pivotArea>
    </format>
    <format dxfId="208">
      <pivotArea collapsedLevelsAreSubtotals="1" fieldPosition="0">
        <references count="1">
          <reference field="0" count="0"/>
        </references>
      </pivotArea>
    </format>
    <format dxfId="207">
      <pivotArea dataOnly="0" labelOnly="1" fieldPosition="0">
        <references count="1">
          <reference field="0" count="0"/>
        </references>
      </pivotArea>
    </format>
    <format dxfId="206">
      <pivotArea outline="0" collapsedLevelsAreSubtotals="1" fieldPosition="0">
        <references count="1">
          <reference field="3" count="0" selected="0"/>
        </references>
      </pivotArea>
    </format>
  </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133" totalsRowShown="0" headerRowDxfId="9" dataDxfId="8" headerRowBorderDxfId="6" tableBorderDxfId="7" totalsRowBorderDxfId="5">
  <autoFilter ref="A1:E133"/>
  <tableColumns count="5">
    <tableColumn id="1" name="Nom" dataDxfId="4"/>
    <tableColumn id="2" name="début" dataDxfId="3"/>
    <tableColumn id="3" name="Fin" dataDxfId="2"/>
    <tableColumn id="4" name="Type" dataDxfId="1"/>
    <tableColumn id="6" name="Jours" dataDxfId="0">
      <calculatedColumnFormula>NETWORKDAYS(B2,C2,fériés)</calculatedColumnFormula>
    </tableColumn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H2:I32" totalsRowShown="0" headerRowDxfId="205" dataDxfId="204" headerRowCellStyle="Normal 2">
  <autoFilter ref="H2:I32"/>
  <sortState ref="H3:I32">
    <sortCondition ref="I3"/>
  </sortState>
  <tableColumns count="2">
    <tableColumn id="1" name="équipe" dataDxfId="203" dataCellStyle="Normal 2"/>
    <tableColumn id="2" name="secteurs" dataDxfId="202" dataCellStyle="Normal 2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K1:K6" totalsRowShown="0" headerRowDxfId="201" dataDxfId="200" headerRowCellStyle="Normal 2" dataCellStyle="Normal 2">
  <autoFilter ref="K1:K6"/>
  <tableColumns count="1">
    <tableColumn id="1" name="Colonne1" dataDxfId="199" dataCellStyle="Normal 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5:L20" totalsRowShown="0" headerRowDxfId="198" dataDxfId="197">
  <autoFilter ref="A5:L20"/>
  <sortState ref="A6:L20">
    <sortCondition ref="A5:A20"/>
  </sortState>
  <tableColumns count="12">
    <tableColumn id="1" name="Prénoms" dataDxfId="196"/>
    <tableColumn id="2" name="Noms" dataDxfId="195"/>
    <tableColumn id="3" name="date d'entrée" dataDxfId="194"/>
    <tableColumn id="4" name="CP" dataDxfId="193">
      <calculatedColumnFormula>IF(AND(TODAY()&gt;=$A$3,TODAY()&gt;=$B$3,DATEDIF($A$3,TODAY(),"m")+1),DATEDIF(H6,$B$3,"m")+1)*2.08</calculatedColumnFormula>
    </tableColumn>
    <tableColumn id="5" name="RTT" dataDxfId="192">
      <calculatedColumnFormula>IF(Tableau3[[#This Row],[date d''entrée]]&gt;DATE(1986,1,1),IF(TODAY()&lt;$J$4,"",IF(AND(TODAY()&gt;=$K$4,TODAY()&lt;$L$4),K6,L6)),"")</calculatedColumnFormula>
    </tableColumn>
    <tableColumn id="6" name="CA" dataDxfId="191"/>
    <tableColumn id="7" name="CT" dataDxfId="190">
      <calculatedColumnFormula>IF(Tableau3[[#This Row],[date d''entrée]]&lt;=DATE(1986,1,1),IF(TODAY()&lt;$J$4,"",IF(AND(TODAY()&gt;=$K$4,TODAY()&lt;$L$4),K6,K6)),"")</calculatedColumnFormula>
    </tableColumn>
    <tableColumn id="8" name="mois début periode" dataDxfId="189">
      <calculatedColumnFormula>IF(C6&lt;=$A$3,$A$3,C6)</calculatedColumnFormula>
    </tableColumn>
    <tableColumn id="9" name="Colonne1" dataDxfId="188"/>
    <tableColumn id="10" name="Colonne2" dataDxfId="187">
      <calculatedColumnFormula>IF(C6&gt;$J$4,"",IF(C6&lt;plan!$B$2,5,($J$4-C6)*0.05555))</calculatedColumnFormula>
    </tableColumn>
    <tableColumn id="11" name="Colonne3" dataDxfId="186">
      <calculatedColumnFormula>IF(C6&gt;$K$4,"",IF(C6&lt;plan!$B$2,10,($K$4-C6)*0.05555))</calculatedColumnFormula>
    </tableColumn>
    <tableColumn id="12" name="Colonne4" dataDxfId="185">
      <calculatedColumnFormula>IF(C6&gt;$L$4,"",IF(C6&lt;plan!$B$2,15,($L$4-C6)*0.05555))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NR75"/>
  <sheetViews>
    <sheetView showGridLines="0" showRowColHeaders="0" tabSelected="1" zoomScale="90" zoomScaleNormal="90" workbookViewId="0">
      <pane xSplit="1" ySplit="2" topLeftCell="JM3" activePane="bottomRight" state="frozen"/>
      <selection pane="topRight" activeCell="B1" sqref="B1"/>
      <selection pane="bottomLeft" activeCell="A3" sqref="A3"/>
      <selection pane="bottomRight" activeCell="LX25" sqref="LX25"/>
    </sheetView>
  </sheetViews>
  <sheetFormatPr baseColWidth="10" defaultColWidth="2.1796875" defaultRowHeight="14.25" x14ac:dyDescent="0.3"/>
  <cols>
    <col min="1" max="1" width="8.26953125" style="36" customWidth="1"/>
    <col min="2" max="380" width="2.26953125" style="36" customWidth="1"/>
    <col min="381" max="16384" width="2.1796875" style="36"/>
  </cols>
  <sheetData>
    <row r="1" spans="1:382" s="44" customFormat="1" ht="20.25" thickBot="1" x14ac:dyDescent="0.45">
      <c r="A1" s="87">
        <v>2014</v>
      </c>
      <c r="B1" s="93">
        <f>B2</f>
        <v>41640</v>
      </c>
      <c r="C1" s="94"/>
      <c r="D1" s="94"/>
      <c r="E1" s="94"/>
      <c r="F1" s="94"/>
      <c r="G1" s="94"/>
      <c r="H1" s="94"/>
      <c r="I1" s="94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6"/>
      <c r="AG1" s="97">
        <f>AG2</f>
        <v>41671</v>
      </c>
      <c r="AH1" s="98"/>
      <c r="AI1" s="98"/>
      <c r="AJ1" s="98"/>
      <c r="AK1" s="98"/>
      <c r="AL1" s="98"/>
      <c r="AM1" s="98"/>
      <c r="AN1" s="98"/>
      <c r="AO1" s="98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  <c r="BE1" s="99"/>
      <c r="BF1" s="99"/>
      <c r="BG1" s="99"/>
      <c r="BH1" s="95"/>
      <c r="BI1" s="100"/>
      <c r="BJ1" s="101">
        <f>BJ2</f>
        <v>41700</v>
      </c>
      <c r="BK1" s="102"/>
      <c r="BL1" s="102"/>
      <c r="BM1" s="102"/>
      <c r="BN1" s="102"/>
      <c r="BO1" s="102"/>
      <c r="BP1" s="102"/>
      <c r="BQ1" s="102"/>
      <c r="BR1" s="102"/>
      <c r="BS1" s="102"/>
      <c r="BT1" s="103"/>
      <c r="BU1" s="103"/>
      <c r="BV1" s="103"/>
      <c r="BW1" s="103"/>
      <c r="BX1" s="103"/>
      <c r="BY1" s="103"/>
      <c r="BZ1" s="104"/>
      <c r="CA1" s="103"/>
      <c r="CB1" s="103"/>
      <c r="CC1" s="103"/>
      <c r="CD1" s="103"/>
      <c r="CE1" s="103"/>
      <c r="CF1" s="103"/>
      <c r="CG1" s="103"/>
      <c r="CH1" s="103"/>
      <c r="CI1" s="103"/>
      <c r="CJ1" s="103"/>
      <c r="CK1" s="103"/>
      <c r="CL1" s="103"/>
      <c r="CM1" s="103"/>
      <c r="CN1" s="105"/>
      <c r="CO1" s="101">
        <f>CO2</f>
        <v>41731</v>
      </c>
      <c r="CP1" s="98"/>
      <c r="CQ1" s="98"/>
      <c r="CR1" s="98"/>
      <c r="CS1" s="98"/>
      <c r="CT1" s="98"/>
      <c r="CU1" s="98"/>
      <c r="CV1" s="98"/>
      <c r="CW1" s="98"/>
      <c r="CX1" s="98"/>
      <c r="CY1" s="106"/>
      <c r="CZ1" s="106"/>
      <c r="DA1" s="106"/>
      <c r="DB1" s="106"/>
      <c r="DC1" s="106"/>
      <c r="DD1" s="106"/>
      <c r="DE1" s="106"/>
      <c r="DF1" s="106"/>
      <c r="DG1" s="106"/>
      <c r="DH1" s="106"/>
      <c r="DI1" s="106"/>
      <c r="DJ1" s="106"/>
      <c r="DK1" s="106"/>
      <c r="DL1" s="106"/>
      <c r="DM1" s="106"/>
      <c r="DN1" s="106"/>
      <c r="DO1" s="106"/>
      <c r="DP1" s="106"/>
      <c r="DQ1" s="99"/>
      <c r="DR1" s="99"/>
      <c r="DS1" s="99"/>
      <c r="DT1" s="97">
        <f>DT2</f>
        <v>41762</v>
      </c>
      <c r="DU1" s="97"/>
      <c r="DV1" s="97"/>
      <c r="DW1" s="97"/>
      <c r="DX1" s="97"/>
      <c r="DY1" s="97"/>
      <c r="DZ1" s="97"/>
      <c r="EA1" s="97"/>
      <c r="EB1" s="97"/>
      <c r="EC1" s="104"/>
      <c r="ED1" s="104"/>
      <c r="EE1" s="104"/>
      <c r="EF1" s="104"/>
      <c r="EG1" s="104"/>
      <c r="EH1" s="104"/>
      <c r="EI1" s="104"/>
      <c r="EJ1" s="104"/>
      <c r="EK1" s="104"/>
      <c r="EL1" s="104"/>
      <c r="EM1" s="104"/>
      <c r="EN1" s="104"/>
      <c r="EO1" s="104"/>
      <c r="EP1" s="104"/>
      <c r="EQ1" s="104"/>
      <c r="ER1" s="104"/>
      <c r="ES1" s="104"/>
      <c r="ET1" s="104"/>
      <c r="EU1" s="104"/>
      <c r="EV1" s="99"/>
      <c r="EW1" s="99"/>
      <c r="EX1" s="99"/>
      <c r="EY1" s="97">
        <f>EY2</f>
        <v>41793</v>
      </c>
      <c r="EZ1" s="97"/>
      <c r="FA1" s="97"/>
      <c r="FB1" s="97"/>
      <c r="FC1" s="97"/>
      <c r="FD1" s="97"/>
      <c r="FE1" s="97"/>
      <c r="FF1" s="97"/>
      <c r="FG1" s="97"/>
      <c r="FH1" s="97"/>
      <c r="FI1" s="97"/>
      <c r="FJ1" s="97"/>
      <c r="FK1" s="104"/>
      <c r="FL1" s="104"/>
      <c r="FM1" s="104"/>
      <c r="FN1" s="104"/>
      <c r="FO1" s="104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99"/>
      <c r="GA1" s="99"/>
      <c r="GB1" s="99"/>
      <c r="GC1" s="97">
        <f>GC2</f>
        <v>41823</v>
      </c>
      <c r="GD1" s="97"/>
      <c r="GE1" s="97"/>
      <c r="GF1" s="97"/>
      <c r="GG1" s="97"/>
      <c r="GH1" s="97"/>
      <c r="GI1" s="97"/>
      <c r="GJ1" s="97"/>
      <c r="GK1" s="97"/>
      <c r="GL1" s="97"/>
      <c r="GM1" s="97"/>
      <c r="GN1" s="97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99"/>
      <c r="HE1" s="99"/>
      <c r="HF1" s="99"/>
      <c r="HG1" s="97">
        <f>HG2</f>
        <v>41853</v>
      </c>
      <c r="HH1" s="97"/>
      <c r="HI1" s="97"/>
      <c r="HJ1" s="97"/>
      <c r="HK1" s="97"/>
      <c r="HL1" s="97"/>
      <c r="HM1" s="97"/>
      <c r="HN1" s="97"/>
      <c r="HO1" s="97"/>
      <c r="HP1" s="97"/>
      <c r="HQ1" s="97"/>
      <c r="HR1" s="97"/>
      <c r="HS1" s="99"/>
      <c r="HT1" s="99"/>
      <c r="HU1" s="99"/>
      <c r="HV1" s="99"/>
      <c r="HW1" s="99"/>
      <c r="HX1" s="99"/>
      <c r="HY1" s="99"/>
      <c r="HZ1" s="99"/>
      <c r="IA1" s="99"/>
      <c r="IB1" s="99"/>
      <c r="IC1" s="99"/>
      <c r="ID1" s="99"/>
      <c r="IE1" s="99"/>
      <c r="IF1" s="99"/>
      <c r="IG1" s="99"/>
      <c r="IH1" s="99"/>
      <c r="II1" s="99"/>
      <c r="IJ1" s="99"/>
      <c r="IK1" s="99"/>
      <c r="IL1" s="97">
        <f>IL2</f>
        <v>41884</v>
      </c>
      <c r="IM1" s="97"/>
      <c r="IN1" s="97"/>
      <c r="IO1" s="97"/>
      <c r="IP1" s="97"/>
      <c r="IQ1" s="97"/>
      <c r="IR1" s="97"/>
      <c r="IS1" s="97"/>
      <c r="IT1" s="97"/>
      <c r="IU1" s="97"/>
      <c r="IV1" s="97"/>
      <c r="IW1" s="97"/>
      <c r="IX1" s="99"/>
      <c r="IY1" s="99"/>
      <c r="IZ1" s="99"/>
      <c r="JA1" s="99"/>
      <c r="JB1" s="99"/>
      <c r="JC1" s="99"/>
      <c r="JD1" s="99"/>
      <c r="JE1" s="99"/>
      <c r="JF1" s="99"/>
      <c r="JG1" s="99"/>
      <c r="JH1" s="99"/>
      <c r="JI1" s="99"/>
      <c r="JJ1" s="99"/>
      <c r="JK1" s="99"/>
      <c r="JL1" s="99"/>
      <c r="JM1" s="99"/>
      <c r="JN1" s="99"/>
      <c r="JO1" s="99"/>
      <c r="JP1" s="97">
        <f>JP2</f>
        <v>41914</v>
      </c>
      <c r="JQ1" s="98"/>
      <c r="JR1" s="98"/>
      <c r="JS1" s="98"/>
      <c r="JT1" s="98"/>
      <c r="JU1" s="98"/>
      <c r="JV1" s="98"/>
      <c r="JW1" s="98"/>
      <c r="JX1" s="98"/>
      <c r="JY1" s="98"/>
      <c r="JZ1" s="98"/>
      <c r="KA1" s="98"/>
      <c r="KB1" s="98"/>
      <c r="KC1" s="99"/>
      <c r="KD1" s="99"/>
      <c r="KE1" s="99"/>
      <c r="KF1" s="99"/>
      <c r="KG1" s="99"/>
      <c r="KH1" s="99"/>
      <c r="KI1" s="99"/>
      <c r="KJ1" s="99"/>
      <c r="KK1" s="99"/>
      <c r="KL1" s="99"/>
      <c r="KM1" s="99"/>
      <c r="KN1" s="99"/>
      <c r="KO1" s="99"/>
      <c r="KP1" s="99"/>
      <c r="KQ1" s="99"/>
      <c r="KR1" s="99"/>
      <c r="KS1" s="99"/>
      <c r="KT1" s="99"/>
      <c r="KU1" s="97">
        <f>KU2</f>
        <v>41945</v>
      </c>
      <c r="KV1" s="98"/>
      <c r="KW1" s="98"/>
      <c r="KX1" s="98"/>
      <c r="KY1" s="98"/>
      <c r="KZ1" s="98"/>
      <c r="LA1" s="98"/>
      <c r="LB1" s="98"/>
      <c r="LC1" s="98"/>
      <c r="LD1" s="98"/>
      <c r="LE1" s="98"/>
      <c r="LF1" s="98"/>
      <c r="LG1" s="98"/>
      <c r="LH1" s="99"/>
      <c r="LI1" s="99"/>
      <c r="LJ1" s="99"/>
      <c r="LK1" s="99"/>
      <c r="LL1" s="99"/>
      <c r="LM1" s="99"/>
      <c r="LN1" s="99"/>
      <c r="LO1" s="99"/>
      <c r="LP1" s="99"/>
      <c r="LQ1" s="99"/>
      <c r="LR1" s="99"/>
      <c r="LS1" s="99"/>
      <c r="LT1" s="99"/>
      <c r="LU1" s="99"/>
      <c r="LV1" s="99"/>
      <c r="LW1" s="99"/>
      <c r="LX1" s="99"/>
      <c r="LY1" s="97">
        <f>LY2</f>
        <v>41975</v>
      </c>
      <c r="LZ1" s="98"/>
      <c r="MA1" s="98"/>
      <c r="MB1" s="98"/>
      <c r="MC1" s="98"/>
      <c r="MD1" s="98"/>
      <c r="ME1" s="98"/>
      <c r="MF1" s="98"/>
      <c r="MG1" s="98"/>
      <c r="MH1" s="98"/>
      <c r="MI1" s="98"/>
      <c r="MJ1" s="98"/>
      <c r="MK1" s="98"/>
      <c r="ML1" s="99"/>
      <c r="MM1" s="99"/>
      <c r="MN1" s="99"/>
      <c r="MO1" s="99"/>
      <c r="MP1" s="99"/>
      <c r="MQ1" s="99"/>
      <c r="MR1" s="99"/>
      <c r="MS1" s="99"/>
      <c r="MT1" s="99"/>
      <c r="MU1" s="99"/>
      <c r="MV1" s="99"/>
      <c r="MW1" s="99"/>
      <c r="MX1" s="99"/>
      <c r="MY1" s="99"/>
      <c r="MZ1" s="99"/>
      <c r="NA1" s="99"/>
      <c r="NB1" s="99"/>
      <c r="NC1" s="99"/>
      <c r="ND1" s="99"/>
      <c r="NE1" s="99"/>
      <c r="NF1" s="99"/>
      <c r="NG1" s="99"/>
      <c r="NH1" s="99"/>
      <c r="NI1" s="99"/>
      <c r="NJ1" s="99"/>
      <c r="NK1" s="99"/>
      <c r="NL1" s="99"/>
      <c r="NM1" s="99"/>
      <c r="NN1" s="99"/>
      <c r="NO1" s="99"/>
      <c r="NP1" s="107"/>
    </row>
    <row r="2" spans="1:382" s="37" customFormat="1" ht="44.25" customHeight="1" thickBot="1" x14ac:dyDescent="0.35">
      <c r="B2" s="63">
        <f>DATE(A1,1,1)</f>
        <v>41640</v>
      </c>
      <c r="C2" s="64">
        <f>B2+1</f>
        <v>41641</v>
      </c>
      <c r="D2" s="64">
        <f t="shared" ref="D2:Y2" si="0">C2+1</f>
        <v>41642</v>
      </c>
      <c r="E2" s="64">
        <f t="shared" si="0"/>
        <v>41643</v>
      </c>
      <c r="F2" s="64">
        <f t="shared" si="0"/>
        <v>41644</v>
      </c>
      <c r="G2" s="64">
        <f t="shared" si="0"/>
        <v>41645</v>
      </c>
      <c r="H2" s="64">
        <f t="shared" si="0"/>
        <v>41646</v>
      </c>
      <c r="I2" s="64">
        <f t="shared" si="0"/>
        <v>41647</v>
      </c>
      <c r="J2" s="64">
        <f t="shared" si="0"/>
        <v>41648</v>
      </c>
      <c r="K2" s="64">
        <f t="shared" si="0"/>
        <v>41649</v>
      </c>
      <c r="L2" s="64">
        <f t="shared" si="0"/>
        <v>41650</v>
      </c>
      <c r="M2" s="64">
        <f t="shared" si="0"/>
        <v>41651</v>
      </c>
      <c r="N2" s="64">
        <f t="shared" si="0"/>
        <v>41652</v>
      </c>
      <c r="O2" s="64">
        <f t="shared" si="0"/>
        <v>41653</v>
      </c>
      <c r="P2" s="64">
        <f t="shared" si="0"/>
        <v>41654</v>
      </c>
      <c r="Q2" s="64">
        <f t="shared" si="0"/>
        <v>41655</v>
      </c>
      <c r="R2" s="64">
        <f t="shared" si="0"/>
        <v>41656</v>
      </c>
      <c r="S2" s="64">
        <f t="shared" si="0"/>
        <v>41657</v>
      </c>
      <c r="T2" s="64">
        <f t="shared" si="0"/>
        <v>41658</v>
      </c>
      <c r="U2" s="64">
        <f t="shared" si="0"/>
        <v>41659</v>
      </c>
      <c r="V2" s="64">
        <f t="shared" si="0"/>
        <v>41660</v>
      </c>
      <c r="W2" s="64">
        <f t="shared" si="0"/>
        <v>41661</v>
      </c>
      <c r="X2" s="64">
        <f t="shared" si="0"/>
        <v>41662</v>
      </c>
      <c r="Y2" s="64">
        <f t="shared" si="0"/>
        <v>41663</v>
      </c>
      <c r="Z2" s="64">
        <f t="shared" ref="Z2:AV2" si="1">Y2+1</f>
        <v>41664</v>
      </c>
      <c r="AA2" s="64">
        <f t="shared" si="1"/>
        <v>41665</v>
      </c>
      <c r="AB2" s="64">
        <f t="shared" si="1"/>
        <v>41666</v>
      </c>
      <c r="AC2" s="64">
        <f t="shared" si="1"/>
        <v>41667</v>
      </c>
      <c r="AD2" s="64">
        <f t="shared" si="1"/>
        <v>41668</v>
      </c>
      <c r="AE2" s="64">
        <f t="shared" si="1"/>
        <v>41669</v>
      </c>
      <c r="AF2" s="64">
        <f t="shared" si="1"/>
        <v>41670</v>
      </c>
      <c r="AG2" s="65">
        <f t="shared" si="1"/>
        <v>41671</v>
      </c>
      <c r="AH2" s="64">
        <f t="shared" si="1"/>
        <v>41672</v>
      </c>
      <c r="AI2" s="64">
        <f t="shared" si="1"/>
        <v>41673</v>
      </c>
      <c r="AJ2" s="64">
        <f t="shared" si="1"/>
        <v>41674</v>
      </c>
      <c r="AK2" s="64">
        <f t="shared" si="1"/>
        <v>41675</v>
      </c>
      <c r="AL2" s="64">
        <f t="shared" si="1"/>
        <v>41676</v>
      </c>
      <c r="AM2" s="64">
        <f t="shared" si="1"/>
        <v>41677</v>
      </c>
      <c r="AN2" s="64">
        <f t="shared" si="1"/>
        <v>41678</v>
      </c>
      <c r="AO2" s="64">
        <f t="shared" si="1"/>
        <v>41679</v>
      </c>
      <c r="AP2" s="64">
        <f t="shared" si="1"/>
        <v>41680</v>
      </c>
      <c r="AQ2" s="64">
        <f t="shared" si="1"/>
        <v>41681</v>
      </c>
      <c r="AR2" s="64">
        <f t="shared" si="1"/>
        <v>41682</v>
      </c>
      <c r="AS2" s="64">
        <f t="shared" si="1"/>
        <v>41683</v>
      </c>
      <c r="AT2" s="64">
        <f t="shared" si="1"/>
        <v>41684</v>
      </c>
      <c r="AU2" s="64">
        <f t="shared" si="1"/>
        <v>41685</v>
      </c>
      <c r="AV2" s="64">
        <f t="shared" si="1"/>
        <v>41686</v>
      </c>
      <c r="AW2" s="64">
        <f>AV2+1</f>
        <v>41687</v>
      </c>
      <c r="AX2" s="64">
        <f t="shared" ref="AX2:BN2" si="2">AW2+1</f>
        <v>41688</v>
      </c>
      <c r="AY2" s="64">
        <f t="shared" si="2"/>
        <v>41689</v>
      </c>
      <c r="AZ2" s="64">
        <f t="shared" si="2"/>
        <v>41690</v>
      </c>
      <c r="BA2" s="64">
        <f t="shared" si="2"/>
        <v>41691</v>
      </c>
      <c r="BB2" s="64">
        <f t="shared" si="2"/>
        <v>41692</v>
      </c>
      <c r="BC2" s="64">
        <f t="shared" si="2"/>
        <v>41693</v>
      </c>
      <c r="BD2" s="64">
        <f t="shared" si="2"/>
        <v>41694</v>
      </c>
      <c r="BE2" s="64">
        <f t="shared" si="2"/>
        <v>41695</v>
      </c>
      <c r="BF2" s="64">
        <f t="shared" si="2"/>
        <v>41696</v>
      </c>
      <c r="BG2" s="64">
        <f t="shared" si="2"/>
        <v>41697</v>
      </c>
      <c r="BH2" s="66">
        <f t="shared" si="2"/>
        <v>41698</v>
      </c>
      <c r="BI2" s="65">
        <f>IF(MONTH(BH2+1)=2,BH2+1,DATE(A1,3,1))</f>
        <v>41699</v>
      </c>
      <c r="BJ2" s="64">
        <f t="shared" si="2"/>
        <v>41700</v>
      </c>
      <c r="BK2" s="64">
        <f t="shared" si="2"/>
        <v>41701</v>
      </c>
      <c r="BL2" s="64">
        <f t="shared" si="2"/>
        <v>41702</v>
      </c>
      <c r="BM2" s="64">
        <f t="shared" si="2"/>
        <v>41703</v>
      </c>
      <c r="BN2" s="64">
        <f t="shared" si="2"/>
        <v>41704</v>
      </c>
      <c r="BO2" s="64">
        <f t="shared" ref="BO2:DZ2" si="3">BN2+1</f>
        <v>41705</v>
      </c>
      <c r="BP2" s="64">
        <f t="shared" si="3"/>
        <v>41706</v>
      </c>
      <c r="BQ2" s="64">
        <f t="shared" si="3"/>
        <v>41707</v>
      </c>
      <c r="BR2" s="64">
        <f t="shared" si="3"/>
        <v>41708</v>
      </c>
      <c r="BS2" s="64">
        <f t="shared" si="3"/>
        <v>41709</v>
      </c>
      <c r="BT2" s="64">
        <f t="shared" si="3"/>
        <v>41710</v>
      </c>
      <c r="BU2" s="64">
        <f t="shared" si="3"/>
        <v>41711</v>
      </c>
      <c r="BV2" s="64">
        <f t="shared" si="3"/>
        <v>41712</v>
      </c>
      <c r="BW2" s="64">
        <f t="shared" si="3"/>
        <v>41713</v>
      </c>
      <c r="BX2" s="64">
        <f t="shared" si="3"/>
        <v>41714</v>
      </c>
      <c r="BY2" s="64">
        <f t="shared" si="3"/>
        <v>41715</v>
      </c>
      <c r="BZ2" s="64">
        <f t="shared" si="3"/>
        <v>41716</v>
      </c>
      <c r="CA2" s="64">
        <f t="shared" si="3"/>
        <v>41717</v>
      </c>
      <c r="CB2" s="64">
        <f t="shared" si="3"/>
        <v>41718</v>
      </c>
      <c r="CC2" s="64">
        <f t="shared" si="3"/>
        <v>41719</v>
      </c>
      <c r="CD2" s="64">
        <f t="shared" si="3"/>
        <v>41720</v>
      </c>
      <c r="CE2" s="64">
        <f t="shared" si="3"/>
        <v>41721</v>
      </c>
      <c r="CF2" s="64">
        <f t="shared" si="3"/>
        <v>41722</v>
      </c>
      <c r="CG2" s="64">
        <f t="shared" si="3"/>
        <v>41723</v>
      </c>
      <c r="CH2" s="64">
        <f t="shared" si="3"/>
        <v>41724</v>
      </c>
      <c r="CI2" s="64">
        <f t="shared" si="3"/>
        <v>41725</v>
      </c>
      <c r="CJ2" s="64">
        <f t="shared" si="3"/>
        <v>41726</v>
      </c>
      <c r="CK2" s="64">
        <f t="shared" si="3"/>
        <v>41727</v>
      </c>
      <c r="CL2" s="64">
        <f t="shared" si="3"/>
        <v>41728</v>
      </c>
      <c r="CM2" s="66">
        <f t="shared" si="3"/>
        <v>41729</v>
      </c>
      <c r="CN2" s="65">
        <f t="shared" si="3"/>
        <v>41730</v>
      </c>
      <c r="CO2" s="64">
        <f t="shared" si="3"/>
        <v>41731</v>
      </c>
      <c r="CP2" s="64">
        <f t="shared" si="3"/>
        <v>41732</v>
      </c>
      <c r="CQ2" s="64">
        <f t="shared" si="3"/>
        <v>41733</v>
      </c>
      <c r="CR2" s="64">
        <f t="shared" si="3"/>
        <v>41734</v>
      </c>
      <c r="CS2" s="64">
        <f t="shared" si="3"/>
        <v>41735</v>
      </c>
      <c r="CT2" s="64">
        <f t="shared" si="3"/>
        <v>41736</v>
      </c>
      <c r="CU2" s="64">
        <f t="shared" si="3"/>
        <v>41737</v>
      </c>
      <c r="CV2" s="64">
        <f t="shared" si="3"/>
        <v>41738</v>
      </c>
      <c r="CW2" s="64">
        <f t="shared" si="3"/>
        <v>41739</v>
      </c>
      <c r="CX2" s="64">
        <f t="shared" si="3"/>
        <v>41740</v>
      </c>
      <c r="CY2" s="64">
        <f t="shared" si="3"/>
        <v>41741</v>
      </c>
      <c r="CZ2" s="64">
        <f t="shared" si="3"/>
        <v>41742</v>
      </c>
      <c r="DA2" s="64">
        <f t="shared" si="3"/>
        <v>41743</v>
      </c>
      <c r="DB2" s="64">
        <f t="shared" si="3"/>
        <v>41744</v>
      </c>
      <c r="DC2" s="64">
        <f t="shared" si="3"/>
        <v>41745</v>
      </c>
      <c r="DD2" s="64">
        <f t="shared" si="3"/>
        <v>41746</v>
      </c>
      <c r="DE2" s="64">
        <f t="shared" si="3"/>
        <v>41747</v>
      </c>
      <c r="DF2" s="64">
        <f t="shared" si="3"/>
        <v>41748</v>
      </c>
      <c r="DG2" s="64">
        <f t="shared" si="3"/>
        <v>41749</v>
      </c>
      <c r="DH2" s="64">
        <f t="shared" si="3"/>
        <v>41750</v>
      </c>
      <c r="DI2" s="64">
        <f t="shared" si="3"/>
        <v>41751</v>
      </c>
      <c r="DJ2" s="64">
        <f t="shared" si="3"/>
        <v>41752</v>
      </c>
      <c r="DK2" s="64">
        <f t="shared" si="3"/>
        <v>41753</v>
      </c>
      <c r="DL2" s="64">
        <f t="shared" si="3"/>
        <v>41754</v>
      </c>
      <c r="DM2" s="64">
        <f t="shared" si="3"/>
        <v>41755</v>
      </c>
      <c r="DN2" s="64">
        <f t="shared" si="3"/>
        <v>41756</v>
      </c>
      <c r="DO2" s="64">
        <f t="shared" si="3"/>
        <v>41757</v>
      </c>
      <c r="DP2" s="64">
        <f t="shared" si="3"/>
        <v>41758</v>
      </c>
      <c r="DQ2" s="64">
        <f t="shared" si="3"/>
        <v>41759</v>
      </c>
      <c r="DR2" s="64">
        <f t="shared" si="3"/>
        <v>41760</v>
      </c>
      <c r="DS2" s="64">
        <f t="shared" si="3"/>
        <v>41761</v>
      </c>
      <c r="DT2" s="64">
        <f t="shared" si="3"/>
        <v>41762</v>
      </c>
      <c r="DU2" s="64">
        <f t="shared" si="3"/>
        <v>41763</v>
      </c>
      <c r="DV2" s="64">
        <f t="shared" si="3"/>
        <v>41764</v>
      </c>
      <c r="DW2" s="64">
        <f t="shared" si="3"/>
        <v>41765</v>
      </c>
      <c r="DX2" s="64">
        <f t="shared" si="3"/>
        <v>41766</v>
      </c>
      <c r="DY2" s="64">
        <f t="shared" si="3"/>
        <v>41767</v>
      </c>
      <c r="DZ2" s="64">
        <f t="shared" si="3"/>
        <v>41768</v>
      </c>
      <c r="EA2" s="64">
        <f t="shared" ref="EA2:GL2" si="4">DZ2+1</f>
        <v>41769</v>
      </c>
      <c r="EB2" s="64">
        <f t="shared" si="4"/>
        <v>41770</v>
      </c>
      <c r="EC2" s="64">
        <f t="shared" si="4"/>
        <v>41771</v>
      </c>
      <c r="ED2" s="64">
        <f t="shared" si="4"/>
        <v>41772</v>
      </c>
      <c r="EE2" s="64">
        <f t="shared" si="4"/>
        <v>41773</v>
      </c>
      <c r="EF2" s="64">
        <f t="shared" si="4"/>
        <v>41774</v>
      </c>
      <c r="EG2" s="64">
        <f t="shared" si="4"/>
        <v>41775</v>
      </c>
      <c r="EH2" s="64">
        <f t="shared" si="4"/>
        <v>41776</v>
      </c>
      <c r="EI2" s="64">
        <f t="shared" si="4"/>
        <v>41777</v>
      </c>
      <c r="EJ2" s="64">
        <f t="shared" si="4"/>
        <v>41778</v>
      </c>
      <c r="EK2" s="64">
        <f t="shared" si="4"/>
        <v>41779</v>
      </c>
      <c r="EL2" s="64">
        <f t="shared" si="4"/>
        <v>41780</v>
      </c>
      <c r="EM2" s="64">
        <f t="shared" si="4"/>
        <v>41781</v>
      </c>
      <c r="EN2" s="64">
        <f t="shared" si="4"/>
        <v>41782</v>
      </c>
      <c r="EO2" s="64">
        <f t="shared" si="4"/>
        <v>41783</v>
      </c>
      <c r="EP2" s="64">
        <f t="shared" si="4"/>
        <v>41784</v>
      </c>
      <c r="EQ2" s="64">
        <f t="shared" si="4"/>
        <v>41785</v>
      </c>
      <c r="ER2" s="64">
        <f t="shared" si="4"/>
        <v>41786</v>
      </c>
      <c r="ES2" s="64">
        <f t="shared" si="4"/>
        <v>41787</v>
      </c>
      <c r="ET2" s="64">
        <f t="shared" si="4"/>
        <v>41788</v>
      </c>
      <c r="EU2" s="64">
        <f t="shared" si="4"/>
        <v>41789</v>
      </c>
      <c r="EV2" s="64">
        <f t="shared" si="4"/>
        <v>41790</v>
      </c>
      <c r="EW2" s="64">
        <f t="shared" si="4"/>
        <v>41791</v>
      </c>
      <c r="EX2" s="64">
        <f t="shared" si="4"/>
        <v>41792</v>
      </c>
      <c r="EY2" s="64">
        <f t="shared" si="4"/>
        <v>41793</v>
      </c>
      <c r="EZ2" s="64">
        <f t="shared" si="4"/>
        <v>41794</v>
      </c>
      <c r="FA2" s="64">
        <f t="shared" si="4"/>
        <v>41795</v>
      </c>
      <c r="FB2" s="64">
        <f t="shared" si="4"/>
        <v>41796</v>
      </c>
      <c r="FC2" s="64">
        <f t="shared" si="4"/>
        <v>41797</v>
      </c>
      <c r="FD2" s="64">
        <f t="shared" si="4"/>
        <v>41798</v>
      </c>
      <c r="FE2" s="64">
        <f t="shared" si="4"/>
        <v>41799</v>
      </c>
      <c r="FF2" s="64">
        <f t="shared" si="4"/>
        <v>41800</v>
      </c>
      <c r="FG2" s="64">
        <f t="shared" si="4"/>
        <v>41801</v>
      </c>
      <c r="FH2" s="64">
        <f t="shared" si="4"/>
        <v>41802</v>
      </c>
      <c r="FI2" s="64">
        <f t="shared" si="4"/>
        <v>41803</v>
      </c>
      <c r="FJ2" s="64">
        <f t="shared" si="4"/>
        <v>41804</v>
      </c>
      <c r="FK2" s="64">
        <f t="shared" si="4"/>
        <v>41805</v>
      </c>
      <c r="FL2" s="64">
        <f t="shared" si="4"/>
        <v>41806</v>
      </c>
      <c r="FM2" s="64">
        <f t="shared" si="4"/>
        <v>41807</v>
      </c>
      <c r="FN2" s="64">
        <f t="shared" si="4"/>
        <v>41808</v>
      </c>
      <c r="FO2" s="64">
        <f t="shared" si="4"/>
        <v>41809</v>
      </c>
      <c r="FP2" s="64">
        <f t="shared" si="4"/>
        <v>41810</v>
      </c>
      <c r="FQ2" s="64">
        <f t="shared" si="4"/>
        <v>41811</v>
      </c>
      <c r="FR2" s="64">
        <f t="shared" si="4"/>
        <v>41812</v>
      </c>
      <c r="FS2" s="64">
        <f t="shared" si="4"/>
        <v>41813</v>
      </c>
      <c r="FT2" s="64">
        <f t="shared" si="4"/>
        <v>41814</v>
      </c>
      <c r="FU2" s="64">
        <f t="shared" si="4"/>
        <v>41815</v>
      </c>
      <c r="FV2" s="64">
        <f t="shared" si="4"/>
        <v>41816</v>
      </c>
      <c r="FW2" s="64">
        <f t="shared" si="4"/>
        <v>41817</v>
      </c>
      <c r="FX2" s="64">
        <f t="shared" si="4"/>
        <v>41818</v>
      </c>
      <c r="FY2" s="64">
        <f t="shared" si="4"/>
        <v>41819</v>
      </c>
      <c r="FZ2" s="64">
        <f t="shared" si="4"/>
        <v>41820</v>
      </c>
      <c r="GA2" s="64">
        <f t="shared" si="4"/>
        <v>41821</v>
      </c>
      <c r="GB2" s="64">
        <f t="shared" si="4"/>
        <v>41822</v>
      </c>
      <c r="GC2" s="64">
        <f t="shared" si="4"/>
        <v>41823</v>
      </c>
      <c r="GD2" s="64">
        <f t="shared" si="4"/>
        <v>41824</v>
      </c>
      <c r="GE2" s="64">
        <f t="shared" si="4"/>
        <v>41825</v>
      </c>
      <c r="GF2" s="64">
        <f t="shared" si="4"/>
        <v>41826</v>
      </c>
      <c r="GG2" s="64">
        <f t="shared" si="4"/>
        <v>41827</v>
      </c>
      <c r="GH2" s="64">
        <f t="shared" si="4"/>
        <v>41828</v>
      </c>
      <c r="GI2" s="64">
        <f t="shared" si="4"/>
        <v>41829</v>
      </c>
      <c r="GJ2" s="64">
        <f t="shared" si="4"/>
        <v>41830</v>
      </c>
      <c r="GK2" s="64">
        <f t="shared" si="4"/>
        <v>41831</v>
      </c>
      <c r="GL2" s="64">
        <f t="shared" si="4"/>
        <v>41832</v>
      </c>
      <c r="GM2" s="64">
        <f t="shared" ref="GM2:IX2" si="5">GL2+1</f>
        <v>41833</v>
      </c>
      <c r="GN2" s="64">
        <f t="shared" si="5"/>
        <v>41834</v>
      </c>
      <c r="GO2" s="64">
        <f t="shared" si="5"/>
        <v>41835</v>
      </c>
      <c r="GP2" s="64">
        <f t="shared" si="5"/>
        <v>41836</v>
      </c>
      <c r="GQ2" s="64">
        <f t="shared" si="5"/>
        <v>41837</v>
      </c>
      <c r="GR2" s="64">
        <f t="shared" si="5"/>
        <v>41838</v>
      </c>
      <c r="GS2" s="64">
        <f t="shared" si="5"/>
        <v>41839</v>
      </c>
      <c r="GT2" s="64">
        <f t="shared" si="5"/>
        <v>41840</v>
      </c>
      <c r="GU2" s="64">
        <f t="shared" si="5"/>
        <v>41841</v>
      </c>
      <c r="GV2" s="64">
        <f t="shared" si="5"/>
        <v>41842</v>
      </c>
      <c r="GW2" s="64">
        <f t="shared" si="5"/>
        <v>41843</v>
      </c>
      <c r="GX2" s="64">
        <f t="shared" si="5"/>
        <v>41844</v>
      </c>
      <c r="GY2" s="64">
        <f t="shared" si="5"/>
        <v>41845</v>
      </c>
      <c r="GZ2" s="64">
        <f t="shared" si="5"/>
        <v>41846</v>
      </c>
      <c r="HA2" s="64">
        <f t="shared" si="5"/>
        <v>41847</v>
      </c>
      <c r="HB2" s="64">
        <f t="shared" si="5"/>
        <v>41848</v>
      </c>
      <c r="HC2" s="64">
        <f t="shared" si="5"/>
        <v>41849</v>
      </c>
      <c r="HD2" s="64">
        <f t="shared" si="5"/>
        <v>41850</v>
      </c>
      <c r="HE2" s="64">
        <f t="shared" si="5"/>
        <v>41851</v>
      </c>
      <c r="HF2" s="64">
        <f t="shared" si="5"/>
        <v>41852</v>
      </c>
      <c r="HG2" s="64">
        <f t="shared" si="5"/>
        <v>41853</v>
      </c>
      <c r="HH2" s="64">
        <f t="shared" si="5"/>
        <v>41854</v>
      </c>
      <c r="HI2" s="64">
        <f t="shared" si="5"/>
        <v>41855</v>
      </c>
      <c r="HJ2" s="64">
        <f t="shared" si="5"/>
        <v>41856</v>
      </c>
      <c r="HK2" s="64">
        <f t="shared" si="5"/>
        <v>41857</v>
      </c>
      <c r="HL2" s="64">
        <f t="shared" si="5"/>
        <v>41858</v>
      </c>
      <c r="HM2" s="64">
        <f t="shared" si="5"/>
        <v>41859</v>
      </c>
      <c r="HN2" s="64">
        <f t="shared" si="5"/>
        <v>41860</v>
      </c>
      <c r="HO2" s="64">
        <f t="shared" si="5"/>
        <v>41861</v>
      </c>
      <c r="HP2" s="64">
        <f t="shared" si="5"/>
        <v>41862</v>
      </c>
      <c r="HQ2" s="64">
        <f t="shared" si="5"/>
        <v>41863</v>
      </c>
      <c r="HR2" s="64">
        <f t="shared" si="5"/>
        <v>41864</v>
      </c>
      <c r="HS2" s="64">
        <f t="shared" si="5"/>
        <v>41865</v>
      </c>
      <c r="HT2" s="64">
        <f t="shared" si="5"/>
        <v>41866</v>
      </c>
      <c r="HU2" s="64">
        <f t="shared" si="5"/>
        <v>41867</v>
      </c>
      <c r="HV2" s="64">
        <f t="shared" si="5"/>
        <v>41868</v>
      </c>
      <c r="HW2" s="64">
        <f t="shared" si="5"/>
        <v>41869</v>
      </c>
      <c r="HX2" s="64">
        <f t="shared" si="5"/>
        <v>41870</v>
      </c>
      <c r="HY2" s="64">
        <f t="shared" si="5"/>
        <v>41871</v>
      </c>
      <c r="HZ2" s="64">
        <f t="shared" si="5"/>
        <v>41872</v>
      </c>
      <c r="IA2" s="64">
        <f t="shared" si="5"/>
        <v>41873</v>
      </c>
      <c r="IB2" s="64">
        <f t="shared" si="5"/>
        <v>41874</v>
      </c>
      <c r="IC2" s="64">
        <f t="shared" si="5"/>
        <v>41875</v>
      </c>
      <c r="ID2" s="64">
        <f t="shared" si="5"/>
        <v>41876</v>
      </c>
      <c r="IE2" s="64">
        <f t="shared" si="5"/>
        <v>41877</v>
      </c>
      <c r="IF2" s="64">
        <f t="shared" si="5"/>
        <v>41878</v>
      </c>
      <c r="IG2" s="64">
        <f t="shared" si="5"/>
        <v>41879</v>
      </c>
      <c r="IH2" s="64">
        <f t="shared" si="5"/>
        <v>41880</v>
      </c>
      <c r="II2" s="64">
        <f t="shared" si="5"/>
        <v>41881</v>
      </c>
      <c r="IJ2" s="64">
        <f t="shared" si="5"/>
        <v>41882</v>
      </c>
      <c r="IK2" s="64">
        <f t="shared" si="5"/>
        <v>41883</v>
      </c>
      <c r="IL2" s="64">
        <f t="shared" si="5"/>
        <v>41884</v>
      </c>
      <c r="IM2" s="64">
        <f t="shared" si="5"/>
        <v>41885</v>
      </c>
      <c r="IN2" s="64">
        <f t="shared" si="5"/>
        <v>41886</v>
      </c>
      <c r="IO2" s="64">
        <f t="shared" si="5"/>
        <v>41887</v>
      </c>
      <c r="IP2" s="64">
        <f t="shared" si="5"/>
        <v>41888</v>
      </c>
      <c r="IQ2" s="64">
        <f t="shared" si="5"/>
        <v>41889</v>
      </c>
      <c r="IR2" s="64">
        <f t="shared" si="5"/>
        <v>41890</v>
      </c>
      <c r="IS2" s="64">
        <f t="shared" si="5"/>
        <v>41891</v>
      </c>
      <c r="IT2" s="64">
        <f t="shared" si="5"/>
        <v>41892</v>
      </c>
      <c r="IU2" s="64">
        <f t="shared" si="5"/>
        <v>41893</v>
      </c>
      <c r="IV2" s="64">
        <f t="shared" si="5"/>
        <v>41894</v>
      </c>
      <c r="IW2" s="64">
        <f t="shared" si="5"/>
        <v>41895</v>
      </c>
      <c r="IX2" s="64">
        <f t="shared" si="5"/>
        <v>41896</v>
      </c>
      <c r="IY2" s="64">
        <f t="shared" ref="IY2:LJ2" si="6">IX2+1</f>
        <v>41897</v>
      </c>
      <c r="IZ2" s="64">
        <f t="shared" si="6"/>
        <v>41898</v>
      </c>
      <c r="JA2" s="64">
        <f t="shared" si="6"/>
        <v>41899</v>
      </c>
      <c r="JB2" s="64">
        <f t="shared" si="6"/>
        <v>41900</v>
      </c>
      <c r="JC2" s="64">
        <f t="shared" si="6"/>
        <v>41901</v>
      </c>
      <c r="JD2" s="64">
        <f t="shared" si="6"/>
        <v>41902</v>
      </c>
      <c r="JE2" s="64">
        <f t="shared" si="6"/>
        <v>41903</v>
      </c>
      <c r="JF2" s="64">
        <f t="shared" si="6"/>
        <v>41904</v>
      </c>
      <c r="JG2" s="64">
        <f t="shared" si="6"/>
        <v>41905</v>
      </c>
      <c r="JH2" s="64">
        <f t="shared" si="6"/>
        <v>41906</v>
      </c>
      <c r="JI2" s="64">
        <f t="shared" si="6"/>
        <v>41907</v>
      </c>
      <c r="JJ2" s="64">
        <f t="shared" si="6"/>
        <v>41908</v>
      </c>
      <c r="JK2" s="64">
        <f t="shared" si="6"/>
        <v>41909</v>
      </c>
      <c r="JL2" s="64">
        <f t="shared" si="6"/>
        <v>41910</v>
      </c>
      <c r="JM2" s="64">
        <f t="shared" si="6"/>
        <v>41911</v>
      </c>
      <c r="JN2" s="64">
        <f t="shared" si="6"/>
        <v>41912</v>
      </c>
      <c r="JO2" s="64">
        <f t="shared" si="6"/>
        <v>41913</v>
      </c>
      <c r="JP2" s="64">
        <f t="shared" si="6"/>
        <v>41914</v>
      </c>
      <c r="JQ2" s="64">
        <f t="shared" si="6"/>
        <v>41915</v>
      </c>
      <c r="JR2" s="64">
        <f t="shared" si="6"/>
        <v>41916</v>
      </c>
      <c r="JS2" s="64">
        <f t="shared" si="6"/>
        <v>41917</v>
      </c>
      <c r="JT2" s="64">
        <f t="shared" si="6"/>
        <v>41918</v>
      </c>
      <c r="JU2" s="64">
        <f t="shared" si="6"/>
        <v>41919</v>
      </c>
      <c r="JV2" s="64">
        <f t="shared" si="6"/>
        <v>41920</v>
      </c>
      <c r="JW2" s="64">
        <f t="shared" si="6"/>
        <v>41921</v>
      </c>
      <c r="JX2" s="64">
        <f t="shared" si="6"/>
        <v>41922</v>
      </c>
      <c r="JY2" s="64">
        <f t="shared" si="6"/>
        <v>41923</v>
      </c>
      <c r="JZ2" s="64">
        <f t="shared" si="6"/>
        <v>41924</v>
      </c>
      <c r="KA2" s="64">
        <f t="shared" si="6"/>
        <v>41925</v>
      </c>
      <c r="KB2" s="64">
        <f t="shared" si="6"/>
        <v>41926</v>
      </c>
      <c r="KC2" s="64">
        <f t="shared" si="6"/>
        <v>41927</v>
      </c>
      <c r="KD2" s="64">
        <f t="shared" si="6"/>
        <v>41928</v>
      </c>
      <c r="KE2" s="64">
        <f t="shared" si="6"/>
        <v>41929</v>
      </c>
      <c r="KF2" s="64">
        <f t="shared" si="6"/>
        <v>41930</v>
      </c>
      <c r="KG2" s="64">
        <f t="shared" si="6"/>
        <v>41931</v>
      </c>
      <c r="KH2" s="64">
        <f t="shared" si="6"/>
        <v>41932</v>
      </c>
      <c r="KI2" s="64">
        <f t="shared" si="6"/>
        <v>41933</v>
      </c>
      <c r="KJ2" s="64">
        <f t="shared" si="6"/>
        <v>41934</v>
      </c>
      <c r="KK2" s="64">
        <f t="shared" si="6"/>
        <v>41935</v>
      </c>
      <c r="KL2" s="64">
        <f t="shared" si="6"/>
        <v>41936</v>
      </c>
      <c r="KM2" s="64">
        <f t="shared" si="6"/>
        <v>41937</v>
      </c>
      <c r="KN2" s="64">
        <f t="shared" si="6"/>
        <v>41938</v>
      </c>
      <c r="KO2" s="64">
        <f t="shared" si="6"/>
        <v>41939</v>
      </c>
      <c r="KP2" s="64">
        <f t="shared" si="6"/>
        <v>41940</v>
      </c>
      <c r="KQ2" s="64">
        <f t="shared" si="6"/>
        <v>41941</v>
      </c>
      <c r="KR2" s="64">
        <f t="shared" si="6"/>
        <v>41942</v>
      </c>
      <c r="KS2" s="64">
        <f t="shared" si="6"/>
        <v>41943</v>
      </c>
      <c r="KT2" s="64">
        <f t="shared" si="6"/>
        <v>41944</v>
      </c>
      <c r="KU2" s="64">
        <f t="shared" si="6"/>
        <v>41945</v>
      </c>
      <c r="KV2" s="64">
        <f t="shared" si="6"/>
        <v>41946</v>
      </c>
      <c r="KW2" s="64">
        <f t="shared" si="6"/>
        <v>41947</v>
      </c>
      <c r="KX2" s="64">
        <f t="shared" si="6"/>
        <v>41948</v>
      </c>
      <c r="KY2" s="64">
        <f t="shared" si="6"/>
        <v>41949</v>
      </c>
      <c r="KZ2" s="64">
        <f t="shared" si="6"/>
        <v>41950</v>
      </c>
      <c r="LA2" s="64">
        <f t="shared" si="6"/>
        <v>41951</v>
      </c>
      <c r="LB2" s="64">
        <f t="shared" si="6"/>
        <v>41952</v>
      </c>
      <c r="LC2" s="64">
        <f t="shared" si="6"/>
        <v>41953</v>
      </c>
      <c r="LD2" s="64">
        <f t="shared" si="6"/>
        <v>41954</v>
      </c>
      <c r="LE2" s="64">
        <f t="shared" si="6"/>
        <v>41955</v>
      </c>
      <c r="LF2" s="64">
        <f t="shared" si="6"/>
        <v>41956</v>
      </c>
      <c r="LG2" s="64">
        <f t="shared" si="6"/>
        <v>41957</v>
      </c>
      <c r="LH2" s="64">
        <f t="shared" si="6"/>
        <v>41958</v>
      </c>
      <c r="LI2" s="64">
        <f t="shared" si="6"/>
        <v>41959</v>
      </c>
      <c r="LJ2" s="64">
        <f t="shared" si="6"/>
        <v>41960</v>
      </c>
      <c r="LK2" s="64">
        <f t="shared" ref="LK2:NP2" si="7">LJ2+1</f>
        <v>41961</v>
      </c>
      <c r="LL2" s="64">
        <f t="shared" si="7"/>
        <v>41962</v>
      </c>
      <c r="LM2" s="64">
        <f t="shared" si="7"/>
        <v>41963</v>
      </c>
      <c r="LN2" s="64">
        <f t="shared" si="7"/>
        <v>41964</v>
      </c>
      <c r="LO2" s="64">
        <f t="shared" si="7"/>
        <v>41965</v>
      </c>
      <c r="LP2" s="64">
        <f t="shared" si="7"/>
        <v>41966</v>
      </c>
      <c r="LQ2" s="64">
        <f t="shared" si="7"/>
        <v>41967</v>
      </c>
      <c r="LR2" s="64">
        <f t="shared" si="7"/>
        <v>41968</v>
      </c>
      <c r="LS2" s="64">
        <f t="shared" si="7"/>
        <v>41969</v>
      </c>
      <c r="LT2" s="64">
        <f t="shared" si="7"/>
        <v>41970</v>
      </c>
      <c r="LU2" s="64">
        <f t="shared" si="7"/>
        <v>41971</v>
      </c>
      <c r="LV2" s="64">
        <f t="shared" si="7"/>
        <v>41972</v>
      </c>
      <c r="LW2" s="64">
        <f t="shared" si="7"/>
        <v>41973</v>
      </c>
      <c r="LX2" s="64">
        <f t="shared" si="7"/>
        <v>41974</v>
      </c>
      <c r="LY2" s="64">
        <f t="shared" si="7"/>
        <v>41975</v>
      </c>
      <c r="LZ2" s="64">
        <f t="shared" si="7"/>
        <v>41976</v>
      </c>
      <c r="MA2" s="64">
        <f t="shared" si="7"/>
        <v>41977</v>
      </c>
      <c r="MB2" s="64">
        <f t="shared" si="7"/>
        <v>41978</v>
      </c>
      <c r="MC2" s="64">
        <f t="shared" si="7"/>
        <v>41979</v>
      </c>
      <c r="MD2" s="64">
        <f t="shared" si="7"/>
        <v>41980</v>
      </c>
      <c r="ME2" s="64">
        <f t="shared" si="7"/>
        <v>41981</v>
      </c>
      <c r="MF2" s="64">
        <f t="shared" si="7"/>
        <v>41982</v>
      </c>
      <c r="MG2" s="64">
        <f t="shared" si="7"/>
        <v>41983</v>
      </c>
      <c r="MH2" s="64">
        <f t="shared" si="7"/>
        <v>41984</v>
      </c>
      <c r="MI2" s="64">
        <f t="shared" si="7"/>
        <v>41985</v>
      </c>
      <c r="MJ2" s="64">
        <f t="shared" si="7"/>
        <v>41986</v>
      </c>
      <c r="MK2" s="64">
        <f t="shared" si="7"/>
        <v>41987</v>
      </c>
      <c r="ML2" s="64">
        <f t="shared" si="7"/>
        <v>41988</v>
      </c>
      <c r="MM2" s="64">
        <f t="shared" si="7"/>
        <v>41989</v>
      </c>
      <c r="MN2" s="64">
        <f t="shared" si="7"/>
        <v>41990</v>
      </c>
      <c r="MO2" s="64">
        <f t="shared" si="7"/>
        <v>41991</v>
      </c>
      <c r="MP2" s="64">
        <f t="shared" si="7"/>
        <v>41992</v>
      </c>
      <c r="MQ2" s="64">
        <f t="shared" si="7"/>
        <v>41993</v>
      </c>
      <c r="MR2" s="64">
        <f t="shared" si="7"/>
        <v>41994</v>
      </c>
      <c r="MS2" s="64">
        <f t="shared" si="7"/>
        <v>41995</v>
      </c>
      <c r="MT2" s="64">
        <f t="shared" si="7"/>
        <v>41996</v>
      </c>
      <c r="MU2" s="64">
        <f t="shared" si="7"/>
        <v>41997</v>
      </c>
      <c r="MV2" s="64">
        <f t="shared" si="7"/>
        <v>41998</v>
      </c>
      <c r="MW2" s="64">
        <f t="shared" si="7"/>
        <v>41999</v>
      </c>
      <c r="MX2" s="64">
        <f t="shared" si="7"/>
        <v>42000</v>
      </c>
      <c r="MY2" s="64">
        <f t="shared" si="7"/>
        <v>42001</v>
      </c>
      <c r="MZ2" s="64">
        <f t="shared" si="7"/>
        <v>42002</v>
      </c>
      <c r="NA2" s="64">
        <f t="shared" si="7"/>
        <v>42003</v>
      </c>
      <c r="NB2" s="64">
        <f t="shared" si="7"/>
        <v>42004</v>
      </c>
      <c r="NC2" s="64">
        <f t="shared" si="7"/>
        <v>42005</v>
      </c>
      <c r="ND2" s="64">
        <f t="shared" si="7"/>
        <v>42006</v>
      </c>
      <c r="NE2" s="64">
        <f t="shared" si="7"/>
        <v>42007</v>
      </c>
      <c r="NF2" s="64">
        <f t="shared" si="7"/>
        <v>42008</v>
      </c>
      <c r="NG2" s="64">
        <f t="shared" si="7"/>
        <v>42009</v>
      </c>
      <c r="NH2" s="64">
        <f t="shared" si="7"/>
        <v>42010</v>
      </c>
      <c r="NI2" s="64">
        <f t="shared" si="7"/>
        <v>42011</v>
      </c>
      <c r="NJ2" s="64">
        <f t="shared" si="7"/>
        <v>42012</v>
      </c>
      <c r="NK2" s="64">
        <f t="shared" si="7"/>
        <v>42013</v>
      </c>
      <c r="NL2" s="64">
        <f t="shared" si="7"/>
        <v>42014</v>
      </c>
      <c r="NM2" s="64">
        <f t="shared" si="7"/>
        <v>42015</v>
      </c>
      <c r="NN2" s="64">
        <f t="shared" si="7"/>
        <v>42016</v>
      </c>
      <c r="NO2" s="64">
        <f t="shared" si="7"/>
        <v>42017</v>
      </c>
      <c r="NP2" s="64">
        <f t="shared" si="7"/>
        <v>42018</v>
      </c>
    </row>
    <row r="3" spans="1:382" ht="14.1" customHeight="1" x14ac:dyDescent="0.3">
      <c r="A3" s="62" t="s">
        <v>0</v>
      </c>
      <c r="B3" s="89" t="str">
        <f>IF(COUNTIF(Tableau2[équipe],B2),"Réu",IF(COUNTIF(Tableau2[secteurs],B2),"Sect.",""))</f>
        <v/>
      </c>
      <c r="C3" s="90" t="str">
        <f>IF(COUNTIF(Tableau2[équipe],C2),"Réu",IF(COUNTIF(Tableau2[secteurs],C2),"Sect.",""))</f>
        <v/>
      </c>
      <c r="D3" s="90" t="str">
        <f>IF(COUNTIF(Tableau2[équipe],D2),"Réu",IF(COUNTIF(Tableau2[secteurs],D2),"Sect.",""))</f>
        <v/>
      </c>
      <c r="E3" s="90" t="str">
        <f>IF(COUNTIF(Tableau2[équipe],E2),"Réu",IF(COUNTIF(Tableau2[secteurs],E2),"Sect.",""))</f>
        <v/>
      </c>
      <c r="F3" s="90" t="str">
        <f>IF(COUNTIF(Tableau2[équipe],F2),"Réu",IF(COUNTIF(Tableau2[secteurs],F2),"Sect.",""))</f>
        <v/>
      </c>
      <c r="G3" s="90" t="str">
        <f>IF(COUNTIF(Tableau2[équipe],G2),"Réu",IF(COUNTIF(Tableau2[secteurs],G2),"Sect.",""))</f>
        <v/>
      </c>
      <c r="H3" s="90" t="str">
        <f>IF(COUNTIF(Tableau2[équipe],H2),"Réu",IF(COUNTIF(Tableau2[secteurs],H2),"Sect.",""))</f>
        <v>Réu</v>
      </c>
      <c r="I3" s="90" t="str">
        <f>IF(COUNTIF(Tableau2[équipe],I2),"Réu",IF(COUNTIF(Tableau2[secteurs],I2),"Sect.",""))</f>
        <v/>
      </c>
      <c r="J3" s="90" t="str">
        <f>IF(COUNTIF(Tableau2[équipe],J2),"Réu",IF(COUNTIF(Tableau2[secteurs],J2),"Sect.",""))</f>
        <v/>
      </c>
      <c r="K3" s="90" t="str">
        <f>IF(COUNTIF(Tableau2[équipe],K2),"Réu",IF(COUNTIF(Tableau2[secteurs],K2),"Sect.",""))</f>
        <v/>
      </c>
      <c r="L3" s="90" t="str">
        <f>IF(COUNTIF(Tableau2[équipe],L2),"Réu",IF(COUNTIF(Tableau2[secteurs],L2),"Sect.",""))</f>
        <v/>
      </c>
      <c r="M3" s="90" t="str">
        <f>IF(COUNTIF(Tableau2[équipe],M2),"Réu",IF(COUNTIF(Tableau2[secteurs],M2),"Sect.",""))</f>
        <v/>
      </c>
      <c r="N3" s="90" t="str">
        <f>IF(COUNTIF(Tableau2[équipe],N2),"Réu",IF(COUNTIF(Tableau2[secteurs],N2),"Sect.",""))</f>
        <v>Sect.</v>
      </c>
      <c r="O3" s="90" t="str">
        <f>IF(COUNTIF(Tableau2[équipe],O2),"Réu",IF(COUNTIF(Tableau2[secteurs],O2),"Sect.",""))</f>
        <v>Sect.</v>
      </c>
      <c r="P3" s="90" t="str">
        <f>IF(COUNTIF(Tableau2[équipe],P2),"Réu",IF(COUNTIF(Tableau2[secteurs],P2),"Sect.",""))</f>
        <v>Sect.</v>
      </c>
      <c r="Q3" s="90" t="str">
        <f>IF(COUNTIF(Tableau2[équipe],Q2),"Réu",IF(COUNTIF(Tableau2[secteurs],Q2),"Sect.",""))</f>
        <v/>
      </c>
      <c r="R3" s="90" t="str">
        <f>IF(COUNTIF(Tableau2[équipe],R2),"Réu",IF(COUNTIF(Tableau2[secteurs],R2),"Sect.",""))</f>
        <v/>
      </c>
      <c r="S3" s="90" t="str">
        <f>IF(COUNTIF(Tableau2[équipe],S2),"Réu",IF(COUNTIF(Tableau2[secteurs],S2),"Sect.",""))</f>
        <v/>
      </c>
      <c r="T3" s="90" t="str">
        <f>IF(COUNTIF(Tableau2[équipe],T2),"Réu",IF(COUNTIF(Tableau2[secteurs],T2),"Sect.",""))</f>
        <v/>
      </c>
      <c r="U3" s="90" t="str">
        <f>IF(COUNTIF(Tableau2[équipe],U2),"Réu",IF(COUNTIF(Tableau2[secteurs],U2),"Sect.",""))</f>
        <v/>
      </c>
      <c r="V3" s="90" t="str">
        <f>IF(COUNTIF(Tableau2[équipe],V2),"Réu",IF(COUNTIF(Tableau2[secteurs],V2),"Sect.",""))</f>
        <v/>
      </c>
      <c r="W3" s="90" t="str">
        <f>IF(COUNTIF(Tableau2[équipe],W2),"Réu",IF(COUNTIF(Tableau2[secteurs],W2),"Sect.",""))</f>
        <v/>
      </c>
      <c r="X3" s="90" t="str">
        <f>IF(COUNTIF(Tableau2[équipe],X2),"Réu",IF(COUNTIF(Tableau2[secteurs],X2),"Sect.",""))</f>
        <v/>
      </c>
      <c r="Y3" s="90" t="str">
        <f>IF(COUNTIF(Tableau2[équipe],Y2),"Réu",IF(COUNTIF(Tableau2[secteurs],Y2),"Sect.",""))</f>
        <v/>
      </c>
      <c r="Z3" s="90" t="str">
        <f>IF(COUNTIF(Tableau2[équipe],Z2),"Réu",IF(COUNTIF(Tableau2[secteurs],Z2),"Sect.",""))</f>
        <v/>
      </c>
      <c r="AA3" s="90" t="str">
        <f>IF(COUNTIF(Tableau2[équipe],AA2),"Réu",IF(COUNTIF(Tableau2[secteurs],AA2),"Sect.",""))</f>
        <v/>
      </c>
      <c r="AB3" s="90" t="str">
        <f>IF(COUNTIF(Tableau2[équipe],AB2),"Réu",IF(COUNTIF(Tableau2[secteurs],AB2),"Sect.",""))</f>
        <v/>
      </c>
      <c r="AC3" s="90" t="str">
        <f>IF(COUNTIF(Tableau2[équipe],AC2),"Réu",IF(COUNTIF(Tableau2[secteurs],AC2),"Sect.",""))</f>
        <v/>
      </c>
      <c r="AD3" s="90" t="str">
        <f>IF(COUNTIF(Tableau2[équipe],AD2),"Réu",IF(COUNTIF(Tableau2[secteurs],AD2),"Sect.",""))</f>
        <v/>
      </c>
      <c r="AE3" s="90" t="str">
        <f>IF(COUNTIF(Tableau2[équipe],AE2),"Réu",IF(COUNTIF(Tableau2[secteurs],AE2),"Sect.",""))</f>
        <v/>
      </c>
      <c r="AF3" s="91" t="str">
        <f>IF(COUNTIF(Tableau2[équipe],AF2),"Réu",IF(COUNTIF(Tableau2[secteurs],AF2),"Sect.",""))</f>
        <v/>
      </c>
      <c r="AG3" s="90" t="str">
        <f>IF(COUNTIF(Tableau2[équipe],AG2),"Réu",IF(COUNTIF(Tableau2[secteurs],AG2),"Sect.",""))</f>
        <v/>
      </c>
      <c r="AH3" s="90" t="str">
        <f>IF(COUNTIF(Tableau2[équipe],AH2),"Réu",IF(COUNTIF(Tableau2[secteurs],AH2),"Sect.",""))</f>
        <v/>
      </c>
      <c r="AI3" s="90" t="str">
        <f>IF(COUNTIF(Tableau2[équipe],AI2),"Réu",IF(COUNTIF(Tableau2[secteurs],AI2),"Sect.",""))</f>
        <v/>
      </c>
      <c r="AJ3" s="90" t="str">
        <f>IF(COUNTIF(Tableau2[équipe],AJ2),"Réu",IF(COUNTIF(Tableau2[secteurs],AJ2),"Sect.",""))</f>
        <v/>
      </c>
      <c r="AK3" s="90" t="str">
        <f>IF(COUNTIF(Tableau2[équipe],AK2),"Réu",IF(COUNTIF(Tableau2[secteurs],AK2),"Sect.",""))</f>
        <v/>
      </c>
      <c r="AL3" s="90" t="str">
        <f>IF(COUNTIF(Tableau2[équipe],AL2),"Réu",IF(COUNTIF(Tableau2[secteurs],AL2),"Sect.",""))</f>
        <v/>
      </c>
      <c r="AM3" s="90" t="str">
        <f>IF(COUNTIF(Tableau2[équipe],AM2),"Réu",IF(COUNTIF(Tableau2[secteurs],AM2),"Sect.",""))</f>
        <v/>
      </c>
      <c r="AN3" s="90" t="str">
        <f>IF(COUNTIF(Tableau2[équipe],AN2),"Réu",IF(COUNTIF(Tableau2[secteurs],AN2),"Sect.",""))</f>
        <v/>
      </c>
      <c r="AO3" s="90" t="str">
        <f>IF(COUNTIF(Tableau2[équipe],AO2),"Réu",IF(COUNTIF(Tableau2[secteurs],AO2),"Sect.",""))</f>
        <v/>
      </c>
      <c r="AP3" s="90" t="str">
        <f>IF(COUNTIF(Tableau2[équipe],AP2),"Réu",IF(COUNTIF(Tableau2[secteurs],AP2),"Sect.",""))</f>
        <v/>
      </c>
      <c r="AQ3" s="90" t="str">
        <f>IF(COUNTIF(Tableau2[équipe],AQ2),"Réu",IF(COUNTIF(Tableau2[secteurs],AQ2),"Sect.",""))</f>
        <v/>
      </c>
      <c r="AR3" s="90" t="str">
        <f>IF(COUNTIF(Tableau2[équipe],AR2),"Réu",IF(COUNTIF(Tableau2[secteurs],AR2),"Sect.",""))</f>
        <v/>
      </c>
      <c r="AS3" s="90" t="str">
        <f>IF(COUNTIF(Tableau2[équipe],AS2),"Réu",IF(COUNTIF(Tableau2[secteurs],AS2),"Sect.",""))</f>
        <v/>
      </c>
      <c r="AT3" s="90" t="str">
        <f>IF(COUNTIF(Tableau2[équipe],AT2),"Réu",IF(COUNTIF(Tableau2[secteurs],AT2),"Sect.",""))</f>
        <v/>
      </c>
      <c r="AU3" s="90" t="str">
        <f>IF(COUNTIF(Tableau2[équipe],AU2),"Réu",IF(COUNTIF(Tableau2[secteurs],AU2),"Sect.",""))</f>
        <v/>
      </c>
      <c r="AV3" s="90" t="str">
        <f>IF(COUNTIF(Tableau2[équipe],AV2),"Réu",IF(COUNTIF(Tableau2[secteurs],AV2),"Sect.",""))</f>
        <v/>
      </c>
      <c r="AW3" s="90" t="str">
        <f>IF(COUNTIF(Tableau2[équipe],AW2),"Réu",IF(COUNTIF(Tableau2[secteurs],AW2),"Sect.",""))</f>
        <v>Sect.</v>
      </c>
      <c r="AX3" s="90" t="str">
        <f>IF(COUNTIF(Tableau2[équipe],AX2),"Réu",IF(COUNTIF(Tableau2[secteurs],AX2),"Sect.",""))</f>
        <v/>
      </c>
      <c r="AY3" s="90" t="str">
        <f>IF(COUNTIF(Tableau2[équipe],AY2),"Réu",IF(COUNTIF(Tableau2[secteurs],AY2),"Sect.",""))</f>
        <v/>
      </c>
      <c r="AZ3" s="90" t="str">
        <f>IF(COUNTIF(Tableau2[équipe],AZ2),"Réu",IF(COUNTIF(Tableau2[secteurs],AZ2),"Sect.",""))</f>
        <v>Sect.</v>
      </c>
      <c r="BA3" s="90" t="str">
        <f>IF(COUNTIF(Tableau2[équipe],BA2),"Réu",IF(COUNTIF(Tableau2[secteurs],BA2),"Sect.",""))</f>
        <v/>
      </c>
      <c r="BB3" s="90" t="str">
        <f>IF(COUNTIF(Tableau2[équipe],BB2),"Réu",IF(COUNTIF(Tableau2[secteurs],BB2),"Sect.",""))</f>
        <v/>
      </c>
      <c r="BC3" s="90" t="str">
        <f>IF(COUNTIF(Tableau2[équipe],BC2),"Réu",IF(COUNTIF(Tableau2[secteurs],BC2),"Sect.",""))</f>
        <v/>
      </c>
      <c r="BD3" s="90" t="str">
        <f>IF(COUNTIF(Tableau2[équipe],BD2),"Réu",IF(COUNTIF(Tableau2[secteurs],BD2),"Sect.",""))</f>
        <v/>
      </c>
      <c r="BE3" s="90" t="str">
        <f>IF(COUNTIF(Tableau2[équipe],BE2),"Réu",IF(COUNTIF(Tableau2[secteurs],BE2),"Sect.",""))</f>
        <v>Réu</v>
      </c>
      <c r="BF3" s="90" t="str">
        <f>IF(COUNTIF(Tableau2[équipe],BF2),"Réu",IF(COUNTIF(Tableau2[secteurs],BF2),"Sect.",""))</f>
        <v/>
      </c>
      <c r="BG3" s="90" t="str">
        <f>IF(COUNTIF(Tableau2[équipe],BG2),"Réu",IF(COUNTIF(Tableau2[secteurs],BG2),"Sect.",""))</f>
        <v/>
      </c>
      <c r="BH3" s="90" t="str">
        <f>IF(COUNTIF(Tableau2[équipe],BH2),"Réu",IF(COUNTIF(Tableau2[secteurs],BH2),"Sect.",""))</f>
        <v/>
      </c>
      <c r="BI3" s="90" t="str">
        <f>IF(COUNTIF(Tableau2[équipe],BI2),"Réu",IF(COUNTIF(Tableau2[secteurs],BI2),"Sect.",""))</f>
        <v/>
      </c>
      <c r="BJ3" s="90" t="str">
        <f>IF(COUNTIF(Tableau2[équipe],BJ2),"Réu",IF(COUNTIF(Tableau2[secteurs],BJ2),"Sect.",""))</f>
        <v/>
      </c>
      <c r="BK3" s="90" t="str">
        <f>IF(COUNTIF(Tableau2[équipe],BK2),"Réu",IF(COUNTIF(Tableau2[secteurs],BK2),"Sect.",""))</f>
        <v/>
      </c>
      <c r="BL3" s="90" t="str">
        <f>IF(COUNTIF(Tableau2[équipe],BL2),"Réu",IF(COUNTIF(Tableau2[secteurs],BL2),"Sect.",""))</f>
        <v/>
      </c>
      <c r="BM3" s="90" t="str">
        <f>IF(COUNTIF(Tableau2[équipe],BM2),"Réu",IF(COUNTIF(Tableau2[secteurs],BM2),"Sect.",""))</f>
        <v/>
      </c>
      <c r="BN3" s="90" t="str">
        <f>IF(COUNTIF(Tableau2[équipe],BN2),"Réu",IF(COUNTIF(Tableau2[secteurs],BN2),"Sect.",""))</f>
        <v/>
      </c>
      <c r="BO3" s="90" t="str">
        <f>IF(COUNTIF(Tableau2[équipe],BO2),"Réu",IF(COUNTIF(Tableau2[secteurs],BO2),"Sect.",""))</f>
        <v/>
      </c>
      <c r="BP3" s="90" t="str">
        <f>IF(COUNTIF(Tableau2[équipe],BP2),"Réu",IF(COUNTIF(Tableau2[secteurs],BP2),"Sect.",""))</f>
        <v/>
      </c>
      <c r="BQ3" s="90" t="str">
        <f>IF(COUNTIF(Tableau2[équipe],BQ2),"Réu",IF(COUNTIF(Tableau2[secteurs],BQ2),"Sect.",""))</f>
        <v/>
      </c>
      <c r="BR3" s="90" t="str">
        <f>IF(COUNTIF(Tableau2[équipe],BR2),"Réu",IF(COUNTIF(Tableau2[secteurs],BR2),"Sect.",""))</f>
        <v/>
      </c>
      <c r="BS3" s="90" t="str">
        <f>IF(COUNTIF(Tableau2[équipe],BS2),"Réu",IF(COUNTIF(Tableau2[secteurs],BS2),"Sect.",""))</f>
        <v/>
      </c>
      <c r="BT3" s="90" t="str">
        <f>IF(COUNTIF(Tableau2[équipe],BT2),"Réu",IF(COUNTIF(Tableau2[secteurs],BT2),"Sect.",""))</f>
        <v/>
      </c>
      <c r="BU3" s="90" t="str">
        <f>IF(COUNTIF(Tableau2[équipe],BU2),"Réu",IF(COUNTIF(Tableau2[secteurs],BU2),"Sect.",""))</f>
        <v/>
      </c>
      <c r="BV3" s="90" t="str">
        <f>IF(COUNTIF(Tableau2[équipe],BV2),"Réu",IF(COUNTIF(Tableau2[secteurs],BV2),"Sect.",""))</f>
        <v/>
      </c>
      <c r="BW3" s="90" t="str">
        <f>IF(COUNTIF(Tableau2[équipe],BW2),"Réu",IF(COUNTIF(Tableau2[secteurs],BW2),"Sect.",""))</f>
        <v/>
      </c>
      <c r="BX3" s="90" t="str">
        <f>IF(COUNTIF(Tableau2[équipe],BX2),"Réu",IF(COUNTIF(Tableau2[secteurs],BX2),"Sect.",""))</f>
        <v/>
      </c>
      <c r="BY3" s="90" t="str">
        <f>IF(COUNTIF(Tableau2[équipe],BY2),"Réu",IF(COUNTIF(Tableau2[secteurs],BY2),"Sect.",""))</f>
        <v>Sect.</v>
      </c>
      <c r="BZ3" s="90" t="str">
        <f>IF(COUNTIF(Tableau2[équipe],BZ2),"Réu",IF(COUNTIF(Tableau2[secteurs],BZ2),"Sect.",""))</f>
        <v>Sect.</v>
      </c>
      <c r="CA3" s="90" t="str">
        <f>IF(COUNTIF(Tableau2[équipe],CA2),"Réu",IF(COUNTIF(Tableau2[secteurs],CA2),"Sect.",""))</f>
        <v/>
      </c>
      <c r="CB3" s="90" t="str">
        <f>IF(COUNTIF(Tableau2[équipe],CB2),"Réu",IF(COUNTIF(Tableau2[secteurs],CB2),"Sect.",""))</f>
        <v>Sect.</v>
      </c>
      <c r="CC3" s="90" t="str">
        <f>IF(COUNTIF(Tableau2[équipe],CC2),"Réu",IF(COUNTIF(Tableau2[secteurs],CC2),"Sect.",""))</f>
        <v/>
      </c>
      <c r="CD3" s="90" t="str">
        <f>IF(COUNTIF(Tableau2[équipe],CD2),"Réu",IF(COUNTIF(Tableau2[secteurs],CD2),"Sect.",""))</f>
        <v/>
      </c>
      <c r="CE3" s="90" t="str">
        <f>IF(COUNTIF(Tableau2[équipe],CE2),"Réu",IF(COUNTIF(Tableau2[secteurs],CE2),"Sect.",""))</f>
        <v/>
      </c>
      <c r="CF3" s="90" t="str">
        <f>IF(COUNTIF(Tableau2[équipe],CF2),"Réu",IF(COUNTIF(Tableau2[secteurs],CF2),"Sect.",""))</f>
        <v/>
      </c>
      <c r="CG3" s="90" t="str">
        <f>IF(COUNTIF(Tableau2[équipe],CG2),"Réu",IF(COUNTIF(Tableau2[secteurs],CG2),"Sect.",""))</f>
        <v>Réu</v>
      </c>
      <c r="CH3" s="90" t="str">
        <f>IF(COUNTIF(Tableau2[équipe],CH2),"Réu",IF(COUNTIF(Tableau2[secteurs],CH2),"Sect.",""))</f>
        <v/>
      </c>
      <c r="CI3" s="90" t="str">
        <f>IF(COUNTIF(Tableau2[équipe],CI2),"Réu",IF(COUNTIF(Tableau2[secteurs],CI2),"Sect.",""))</f>
        <v/>
      </c>
      <c r="CJ3" s="90" t="str">
        <f>IF(COUNTIF(Tableau2[équipe],CJ2),"Réu",IF(COUNTIF(Tableau2[secteurs],CJ2),"Sect.",""))</f>
        <v/>
      </c>
      <c r="CK3" s="90" t="str">
        <f>IF(COUNTIF(Tableau2[équipe],CK2),"Réu",IF(COUNTIF(Tableau2[secteurs],CK2),"Sect.",""))</f>
        <v/>
      </c>
      <c r="CL3" s="90" t="str">
        <f>IF(COUNTIF(Tableau2[équipe],CL2),"Réu",IF(COUNTIF(Tableau2[secteurs],CL2),"Sect.",""))</f>
        <v/>
      </c>
      <c r="CM3" s="90" t="str">
        <f>IF(COUNTIF(Tableau2[équipe],CM2),"Réu",IF(COUNTIF(Tableau2[secteurs],CM2),"Sect.",""))</f>
        <v/>
      </c>
      <c r="CN3" s="90" t="str">
        <f>IF(COUNTIF(Tableau2[équipe],CN2),"Réu",IF(COUNTIF(Tableau2[secteurs],CN2),"Sect.",""))</f>
        <v>Réu</v>
      </c>
      <c r="CO3" s="90" t="str">
        <f>IF(COUNTIF(Tableau2[équipe],CO2),"Réu",IF(COUNTIF(Tableau2[secteurs],CO2),"Sect.",""))</f>
        <v/>
      </c>
      <c r="CP3" s="90" t="str">
        <f>IF(COUNTIF(Tableau2[équipe],CP2),"Réu",IF(COUNTIF(Tableau2[secteurs],CP2),"Sect.",""))</f>
        <v/>
      </c>
      <c r="CQ3" s="90" t="str">
        <f>IF(COUNTIF(Tableau2[équipe],CQ2),"Réu",IF(COUNTIF(Tableau2[secteurs],CQ2),"Sect.",""))</f>
        <v/>
      </c>
      <c r="CR3" s="90" t="str">
        <f>IF(COUNTIF(Tableau2[équipe],CR2),"Réu",IF(COUNTIF(Tableau2[secteurs],CR2),"Sect.",""))</f>
        <v/>
      </c>
      <c r="CS3" s="90" t="str">
        <f>IF(COUNTIF(Tableau2[équipe],CS2),"Réu",IF(COUNTIF(Tableau2[secteurs],CS2),"Sect.",""))</f>
        <v/>
      </c>
      <c r="CT3" s="90" t="str">
        <f>IF(COUNTIF(Tableau2[équipe],CT2),"Réu",IF(COUNTIF(Tableau2[secteurs],CT2),"Sect.",""))</f>
        <v>Sect.</v>
      </c>
      <c r="CU3" s="90" t="str">
        <f>IF(COUNTIF(Tableau2[équipe],CU2),"Réu",IF(COUNTIF(Tableau2[secteurs],CU2),"Sect.",""))</f>
        <v>Sect.</v>
      </c>
      <c r="CV3" s="90" t="str">
        <f>IF(COUNTIF(Tableau2[équipe],CV2),"Réu",IF(COUNTIF(Tableau2[secteurs],CV2),"Sect.",""))</f>
        <v/>
      </c>
      <c r="CW3" s="90" t="str">
        <f>IF(COUNTIF(Tableau2[équipe],CW2),"Réu",IF(COUNTIF(Tableau2[secteurs],CW2),"Sect.",""))</f>
        <v>Sect.</v>
      </c>
      <c r="CX3" s="90" t="str">
        <f>IF(COUNTIF(Tableau2[équipe],CX2),"Réu",IF(COUNTIF(Tableau2[secteurs],CX2),"Sect.",""))</f>
        <v/>
      </c>
      <c r="CY3" s="90" t="str">
        <f>IF(COUNTIF(Tableau2[équipe],CY2),"Réu",IF(COUNTIF(Tableau2[secteurs],CY2),"Sect.",""))</f>
        <v/>
      </c>
      <c r="CZ3" s="90" t="str">
        <f>IF(COUNTIF(Tableau2[équipe],CZ2),"Réu",IF(COUNTIF(Tableau2[secteurs],CZ2),"Sect.",""))</f>
        <v/>
      </c>
      <c r="DA3" s="90" t="str">
        <f>IF(COUNTIF(Tableau2[équipe],DA2),"Réu",IF(COUNTIF(Tableau2[secteurs],DA2),"Sect.",""))</f>
        <v/>
      </c>
      <c r="DB3" s="90" t="str">
        <f>IF(COUNTIF(Tableau2[équipe],DB2),"Réu",IF(COUNTIF(Tableau2[secteurs],DB2),"Sect.",""))</f>
        <v>Réu</v>
      </c>
      <c r="DC3" s="90" t="str">
        <f>IF(COUNTIF(Tableau2[équipe],DC2),"Réu",IF(COUNTIF(Tableau2[secteurs],DC2),"Sect.",""))</f>
        <v/>
      </c>
      <c r="DD3" s="90" t="str">
        <f>IF(COUNTIF(Tableau2[équipe],DD2),"Réu",IF(COUNTIF(Tableau2[secteurs],DD2),"Sect.",""))</f>
        <v/>
      </c>
      <c r="DE3" s="90" t="str">
        <f>IF(COUNTIF(Tableau2[équipe],DE2),"Réu",IF(COUNTIF(Tableau2[secteurs],DE2),"Sect.",""))</f>
        <v/>
      </c>
      <c r="DF3" s="90" t="str">
        <f>IF(COUNTIF(Tableau2[équipe],DF2),"Réu",IF(COUNTIF(Tableau2[secteurs],DF2),"Sect.",""))</f>
        <v/>
      </c>
      <c r="DG3" s="90" t="str">
        <f>IF(COUNTIF(Tableau2[équipe],DG2),"Réu",IF(COUNTIF(Tableau2[secteurs],DG2),"Sect.",""))</f>
        <v/>
      </c>
      <c r="DH3" s="90" t="str">
        <f>IF(COUNTIF(Tableau2[équipe],DH2),"Réu",IF(COUNTIF(Tableau2[secteurs],DH2),"Sect.",""))</f>
        <v/>
      </c>
      <c r="DI3" s="90" t="str">
        <f>IF(COUNTIF(Tableau2[équipe],DI2),"Réu",IF(COUNTIF(Tableau2[secteurs],DI2),"Sect.",""))</f>
        <v/>
      </c>
      <c r="DJ3" s="90" t="str">
        <f>IF(COUNTIF(Tableau2[équipe],DJ2),"Réu",IF(COUNTIF(Tableau2[secteurs],DJ2),"Sect.",""))</f>
        <v/>
      </c>
      <c r="DK3" s="90" t="str">
        <f>IF(COUNTIF(Tableau2[équipe],DK2),"Réu",IF(COUNTIF(Tableau2[secteurs],DK2),"Sect.",""))</f>
        <v/>
      </c>
      <c r="DL3" s="90" t="str">
        <f>IF(COUNTIF(Tableau2[équipe],DL2),"Réu",IF(COUNTIF(Tableau2[secteurs],DL2),"Sect.",""))</f>
        <v/>
      </c>
      <c r="DM3" s="90" t="str">
        <f>IF(COUNTIF(Tableau2[équipe],DM2),"Réu",IF(COUNTIF(Tableau2[secteurs],DM2),"Sect.",""))</f>
        <v/>
      </c>
      <c r="DN3" s="90" t="str">
        <f>IF(COUNTIF(Tableau2[équipe],DN2),"Réu",IF(COUNTIF(Tableau2[secteurs],DN2),"Sect.",""))</f>
        <v/>
      </c>
      <c r="DO3" s="90" t="str">
        <f>IF(COUNTIF(Tableau2[équipe],DO2),"Réu",IF(COUNTIF(Tableau2[secteurs],DO2),"Sect.",""))</f>
        <v/>
      </c>
      <c r="DP3" s="90" t="str">
        <f>IF(COUNTIF(Tableau2[équipe],DP2),"Réu",IF(COUNTIF(Tableau2[secteurs],DP2),"Sect.",""))</f>
        <v/>
      </c>
      <c r="DQ3" s="90" t="str">
        <f>IF(COUNTIF(Tableau2[équipe],DQ2),"Réu",IF(COUNTIF(Tableau2[secteurs],DQ2),"Sect.",""))</f>
        <v/>
      </c>
      <c r="DR3" s="90" t="str">
        <f>IF(COUNTIF(Tableau2[équipe],DR2),"Réu",IF(COUNTIF(Tableau2[secteurs],DR2),"Sect.",""))</f>
        <v/>
      </c>
      <c r="DS3" s="90" t="str">
        <f>IF(COUNTIF(Tableau2[équipe],DS2),"Réu",IF(COUNTIF(Tableau2[secteurs],DS2),"Sect.",""))</f>
        <v/>
      </c>
      <c r="DT3" s="90" t="str">
        <f>IF(COUNTIF(Tableau2[équipe],DT2),"Réu",IF(COUNTIF(Tableau2[secteurs],DT2),"Sect.",""))</f>
        <v/>
      </c>
      <c r="DU3" s="90" t="str">
        <f>IF(COUNTIF(Tableau2[équipe],DU2),"Réu",IF(COUNTIF(Tableau2[secteurs],DU2),"Sect.",""))</f>
        <v/>
      </c>
      <c r="DV3" s="90" t="str">
        <f>IF(COUNTIF(Tableau2[équipe],DV2),"Réu",IF(COUNTIF(Tableau2[secteurs],DV2),"Sect.",""))</f>
        <v/>
      </c>
      <c r="DW3" s="90" t="str">
        <f>IF(COUNTIF(Tableau2[équipe],DW2),"Réu",IF(COUNTIF(Tableau2[secteurs],DW2),"Sect.",""))</f>
        <v/>
      </c>
      <c r="DX3" s="90" t="str">
        <f>IF(COUNTIF(Tableau2[équipe],DX2),"Réu",IF(COUNTIF(Tableau2[secteurs],DX2),"Sect.",""))</f>
        <v/>
      </c>
      <c r="DY3" s="90" t="str">
        <f>IF(COUNTIF(Tableau2[équipe],DY2),"Réu",IF(COUNTIF(Tableau2[secteurs],DY2),"Sect.",""))</f>
        <v/>
      </c>
      <c r="DZ3" s="90" t="str">
        <f>IF(COUNTIF(Tableau2[équipe],DZ2),"Réu",IF(COUNTIF(Tableau2[secteurs],DZ2),"Sect.",""))</f>
        <v/>
      </c>
      <c r="EA3" s="90" t="str">
        <f>IF(COUNTIF(Tableau2[équipe],EA2),"Réu",IF(COUNTIF(Tableau2[secteurs],EA2),"Sect.",""))</f>
        <v/>
      </c>
      <c r="EB3" s="90" t="str">
        <f>IF(COUNTIF(Tableau2[équipe],EB2),"Réu",IF(COUNTIF(Tableau2[secteurs],EB2),"Sect.",""))</f>
        <v/>
      </c>
      <c r="EC3" s="90" t="str">
        <f>IF(COUNTIF(Tableau2[équipe],EC2),"Réu",IF(COUNTIF(Tableau2[secteurs],EC2),"Sect.",""))</f>
        <v/>
      </c>
      <c r="ED3" s="90" t="str">
        <f>IF(COUNTIF(Tableau2[équipe],ED2),"Réu",IF(COUNTIF(Tableau2[secteurs],ED2),"Sect.",""))</f>
        <v>Réu</v>
      </c>
      <c r="EE3" s="90" t="str">
        <f>IF(COUNTIF(Tableau2[équipe],EE2),"Réu",IF(COUNTIF(Tableau2[secteurs],EE2),"Sect.",""))</f>
        <v/>
      </c>
      <c r="EF3" s="90" t="str">
        <f>IF(COUNTIF(Tableau2[équipe],EF2),"Réu",IF(COUNTIF(Tableau2[secteurs],EF2),"Sect.",""))</f>
        <v/>
      </c>
      <c r="EG3" s="90" t="str">
        <f>IF(COUNTIF(Tableau2[équipe],EG2),"Réu",IF(COUNTIF(Tableau2[secteurs],EG2),"Sect.",""))</f>
        <v/>
      </c>
      <c r="EH3" s="90" t="str">
        <f>IF(COUNTIF(Tableau2[équipe],EH2),"Réu",IF(COUNTIF(Tableau2[secteurs],EH2),"Sect.",""))</f>
        <v/>
      </c>
      <c r="EI3" s="90" t="str">
        <f>IF(COUNTIF(Tableau2[équipe],EI2),"Réu",IF(COUNTIF(Tableau2[secteurs],EI2),"Sect.",""))</f>
        <v/>
      </c>
      <c r="EJ3" s="90" t="str">
        <f>IF(COUNTIF(Tableau2[équipe],EJ2),"Réu",IF(COUNTIF(Tableau2[secteurs],EJ2),"Sect.",""))</f>
        <v>Sect.</v>
      </c>
      <c r="EK3" s="90" t="str">
        <f>IF(COUNTIF(Tableau2[équipe],EK2),"Réu",IF(COUNTIF(Tableau2[secteurs],EK2),"Sect.",""))</f>
        <v>Sect.</v>
      </c>
      <c r="EL3" s="90" t="str">
        <f>IF(COUNTIF(Tableau2[équipe],EL2),"Réu",IF(COUNTIF(Tableau2[secteurs],EL2),"Sect.",""))</f>
        <v/>
      </c>
      <c r="EM3" s="90" t="str">
        <f>IF(COUNTIF(Tableau2[équipe],EM2),"Réu",IF(COUNTIF(Tableau2[secteurs],EM2),"Sect.",""))</f>
        <v>Sect.</v>
      </c>
      <c r="EN3" s="90" t="str">
        <f>IF(COUNTIF(Tableau2[équipe],EN2),"Réu",IF(COUNTIF(Tableau2[secteurs],EN2),"Sect.",""))</f>
        <v/>
      </c>
      <c r="EO3" s="90" t="str">
        <f>IF(COUNTIF(Tableau2[équipe],EO2),"Réu",IF(COUNTIF(Tableau2[secteurs],EO2),"Sect.",""))</f>
        <v/>
      </c>
      <c r="EP3" s="90" t="str">
        <f>IF(COUNTIF(Tableau2[équipe],EP2),"Réu",IF(COUNTIF(Tableau2[secteurs],EP2),"Sect.",""))</f>
        <v/>
      </c>
      <c r="EQ3" s="90" t="str">
        <f>IF(COUNTIF(Tableau2[équipe],EQ2),"Réu",IF(COUNTIF(Tableau2[secteurs],EQ2),"Sect.",""))</f>
        <v/>
      </c>
      <c r="ER3" s="90" t="str">
        <f>IF(COUNTIF(Tableau2[équipe],ER2),"Réu",IF(COUNTIF(Tableau2[secteurs],ER2),"Sect.",""))</f>
        <v/>
      </c>
      <c r="ES3" s="90" t="str">
        <f>IF(COUNTIF(Tableau2[équipe],ES2),"Réu",IF(COUNTIF(Tableau2[secteurs],ES2),"Sect.",""))</f>
        <v/>
      </c>
      <c r="ET3" s="90" t="str">
        <f>IF(COUNTIF(Tableau2[équipe],ET2),"Réu",IF(COUNTIF(Tableau2[secteurs],ET2),"Sect.",""))</f>
        <v/>
      </c>
      <c r="EU3" s="90" t="str">
        <f>IF(COUNTIF(Tableau2[équipe],EU2),"Réu",IF(COUNTIF(Tableau2[secteurs],EU2),"Sect.",""))</f>
        <v/>
      </c>
      <c r="EV3" s="90" t="str">
        <f>IF(COUNTIF(Tableau2[équipe],EV2),"Réu",IF(COUNTIF(Tableau2[secteurs],EV2),"Sect.",""))</f>
        <v/>
      </c>
      <c r="EW3" s="90" t="str">
        <f>IF(COUNTIF(Tableau2[équipe],EW2),"Réu",IF(COUNTIF(Tableau2[secteurs],EW2),"Sect.",""))</f>
        <v/>
      </c>
      <c r="EX3" s="90" t="str">
        <f>IF(COUNTIF(Tableau2[équipe],EX2),"Réu",IF(COUNTIF(Tableau2[secteurs],EX2),"Sect.",""))</f>
        <v/>
      </c>
      <c r="EY3" s="90" t="str">
        <f>IF(COUNTIF(Tableau2[équipe],EY2),"Réu",IF(COUNTIF(Tableau2[secteurs],EY2),"Sect.",""))</f>
        <v/>
      </c>
      <c r="EZ3" s="90" t="str">
        <f>IF(COUNTIF(Tableau2[équipe],EZ2),"Réu",IF(COUNTIF(Tableau2[secteurs],EZ2),"Sect.",""))</f>
        <v/>
      </c>
      <c r="FA3" s="90" t="str">
        <f>IF(COUNTIF(Tableau2[équipe],FA2),"Réu",IF(COUNTIF(Tableau2[secteurs],FA2),"Sect.",""))</f>
        <v/>
      </c>
      <c r="FB3" s="90" t="str">
        <f>IF(COUNTIF(Tableau2[équipe],FB2),"Réu",IF(COUNTIF(Tableau2[secteurs],FB2),"Sect.",""))</f>
        <v/>
      </c>
      <c r="FC3" s="90" t="str">
        <f>IF(COUNTIF(Tableau2[équipe],FC2),"Réu",IF(COUNTIF(Tableau2[secteurs],FC2),"Sect.",""))</f>
        <v/>
      </c>
      <c r="FD3" s="90" t="str">
        <f>IF(COUNTIF(Tableau2[équipe],FD2),"Réu",IF(COUNTIF(Tableau2[secteurs],FD2),"Sect.",""))</f>
        <v/>
      </c>
      <c r="FE3" s="90" t="str">
        <f>IF(COUNTIF(Tableau2[équipe],FE2),"Réu",IF(COUNTIF(Tableau2[secteurs],FE2),"Sect.",""))</f>
        <v/>
      </c>
      <c r="FF3" s="90" t="str">
        <f>IF(COUNTIF(Tableau2[équipe],FF2),"Réu",IF(COUNTIF(Tableau2[secteurs],FF2),"Sect.",""))</f>
        <v>Réu</v>
      </c>
      <c r="FG3" s="90" t="str">
        <f>IF(COUNTIF(Tableau2[équipe],FG2),"Réu",IF(COUNTIF(Tableau2[secteurs],FG2),"Sect.",""))</f>
        <v/>
      </c>
      <c r="FH3" s="90" t="str">
        <f>IF(COUNTIF(Tableau2[équipe],FH2),"Réu",IF(COUNTIF(Tableau2[secteurs],FH2),"Sect.",""))</f>
        <v/>
      </c>
      <c r="FI3" s="90" t="str">
        <f>IF(COUNTIF(Tableau2[équipe],FI2),"Réu",IF(COUNTIF(Tableau2[secteurs],FI2),"Sect.",""))</f>
        <v/>
      </c>
      <c r="FJ3" s="90" t="str">
        <f>IF(COUNTIF(Tableau2[équipe],FJ2),"Réu",IF(COUNTIF(Tableau2[secteurs],FJ2),"Sect.",""))</f>
        <v/>
      </c>
      <c r="FK3" s="90" t="str">
        <f>IF(COUNTIF(Tableau2[équipe],FK2),"Réu",IF(COUNTIF(Tableau2[secteurs],FK2),"Sect.",""))</f>
        <v/>
      </c>
      <c r="FL3" s="90" t="str">
        <f>IF(COUNTIF(Tableau2[équipe],FL2),"Réu",IF(COUNTIF(Tableau2[secteurs],FL2),"Sect.",""))</f>
        <v>Sect.</v>
      </c>
      <c r="FM3" s="90" t="str">
        <f>IF(COUNTIF(Tableau2[équipe],FM2),"Réu",IF(COUNTIF(Tableau2[secteurs],FM2),"Sect.",""))</f>
        <v>Sect.</v>
      </c>
      <c r="FN3" s="90" t="str">
        <f>IF(COUNTIF(Tableau2[équipe],FN2),"Réu",IF(COUNTIF(Tableau2[secteurs],FN2),"Sect.",""))</f>
        <v/>
      </c>
      <c r="FO3" s="90" t="str">
        <f>IF(COUNTIF(Tableau2[équipe],FO2),"Réu",IF(COUNTIF(Tableau2[secteurs],FO2),"Sect.",""))</f>
        <v>Sect.</v>
      </c>
      <c r="FP3" s="90" t="str">
        <f>IF(COUNTIF(Tableau2[équipe],FP2),"Réu",IF(COUNTIF(Tableau2[secteurs],FP2),"Sect.",""))</f>
        <v/>
      </c>
      <c r="FQ3" s="90" t="str">
        <f>IF(COUNTIF(Tableau2[équipe],FQ2),"Réu",IF(COUNTIF(Tableau2[secteurs],FQ2),"Sect.",""))</f>
        <v/>
      </c>
      <c r="FR3" s="90" t="str">
        <f>IF(COUNTIF(Tableau2[équipe],FR2),"Réu",IF(COUNTIF(Tableau2[secteurs],FR2),"Sect.",""))</f>
        <v/>
      </c>
      <c r="FS3" s="90" t="str">
        <f>IF(COUNTIF(Tableau2[équipe],FS2),"Réu",IF(COUNTIF(Tableau2[secteurs],FS2),"Sect.",""))</f>
        <v/>
      </c>
      <c r="FT3" s="90" t="str">
        <f>IF(COUNTIF(Tableau2[équipe],FT2),"Réu",IF(COUNTIF(Tableau2[secteurs],FT2),"Sect.",""))</f>
        <v/>
      </c>
      <c r="FU3" s="90" t="str">
        <f>IF(COUNTIF(Tableau2[équipe],FU2),"Réu",IF(COUNTIF(Tableau2[secteurs],FU2),"Sect.",""))</f>
        <v/>
      </c>
      <c r="FV3" s="90" t="str">
        <f>IF(COUNTIF(Tableau2[équipe],FV2),"Réu",IF(COUNTIF(Tableau2[secteurs],FV2),"Sect.",""))</f>
        <v/>
      </c>
      <c r="FW3" s="90" t="str">
        <f>IF(COUNTIF(Tableau2[équipe],FW2),"Réu",IF(COUNTIF(Tableau2[secteurs],FW2),"Sect.",""))</f>
        <v/>
      </c>
      <c r="FX3" s="90" t="str">
        <f>IF(COUNTIF(Tableau2[équipe],FX2),"Réu",IF(COUNTIF(Tableau2[secteurs],FX2),"Sect.",""))</f>
        <v/>
      </c>
      <c r="FY3" s="90" t="str">
        <f>IF(COUNTIF(Tableau2[équipe],FY2),"Réu",IF(COUNTIF(Tableau2[secteurs],FY2),"Sect.",""))</f>
        <v/>
      </c>
      <c r="FZ3" s="90" t="str">
        <f>IF(COUNTIF(Tableau2[équipe],FZ2),"Réu",IF(COUNTIF(Tableau2[secteurs],FZ2),"Sect.",""))</f>
        <v/>
      </c>
      <c r="GA3" s="90" t="str">
        <f>IF(COUNTIF(Tableau2[équipe],GA2),"Réu",IF(COUNTIF(Tableau2[secteurs],GA2),"Sect.",""))</f>
        <v>Réu</v>
      </c>
      <c r="GB3" s="90" t="str">
        <f>IF(COUNTIF(Tableau2[équipe],GB2),"Réu",IF(COUNTIF(Tableau2[secteurs],GB2),"Sect.",""))</f>
        <v/>
      </c>
      <c r="GC3" s="90" t="str">
        <f>IF(COUNTIF(Tableau2[équipe],GC2),"Réu",IF(COUNTIF(Tableau2[secteurs],GC2),"Sect.",""))</f>
        <v/>
      </c>
      <c r="GD3" s="90" t="str">
        <f>IF(COUNTIF(Tableau2[équipe],GD2),"Réu",IF(COUNTIF(Tableau2[secteurs],GD2),"Sect.",""))</f>
        <v/>
      </c>
      <c r="GE3" s="90" t="str">
        <f>IF(COUNTIF(Tableau2[équipe],GE2),"Réu",IF(COUNTIF(Tableau2[secteurs],GE2),"Sect.",""))</f>
        <v/>
      </c>
      <c r="GF3" s="90" t="str">
        <f>IF(COUNTIF(Tableau2[équipe],GF2),"Réu",IF(COUNTIF(Tableau2[secteurs],GF2),"Sect.",""))</f>
        <v/>
      </c>
      <c r="GG3" s="90" t="str">
        <f>IF(COUNTIF(Tableau2[équipe],GG2),"Réu",IF(COUNTIF(Tableau2[secteurs],GG2),"Sect.",""))</f>
        <v/>
      </c>
      <c r="GH3" s="90" t="str">
        <f>IF(COUNTIF(Tableau2[équipe],GH2),"Réu",IF(COUNTIF(Tableau2[secteurs],GH2),"Sect.",""))</f>
        <v/>
      </c>
      <c r="GI3" s="90" t="str">
        <f>IF(COUNTIF(Tableau2[équipe],GI2),"Réu",IF(COUNTIF(Tableau2[secteurs],GI2),"Sect.",""))</f>
        <v/>
      </c>
      <c r="GJ3" s="90" t="str">
        <f>IF(COUNTIF(Tableau2[équipe],GJ2),"Réu",IF(COUNTIF(Tableau2[secteurs],GJ2),"Sect.",""))</f>
        <v/>
      </c>
      <c r="GK3" s="90" t="str">
        <f>IF(COUNTIF(Tableau2[équipe],GK2),"Réu",IF(COUNTIF(Tableau2[secteurs],GK2),"Sect.",""))</f>
        <v/>
      </c>
      <c r="GL3" s="90" t="str">
        <f>IF(COUNTIF(Tableau2[équipe],GL2),"Réu",IF(COUNTIF(Tableau2[secteurs],GL2),"Sect.",""))</f>
        <v/>
      </c>
      <c r="GM3" s="90" t="str">
        <f>IF(COUNTIF(Tableau2[équipe],GM2),"Réu",IF(COUNTIF(Tableau2[secteurs],GM2),"Sect.",""))</f>
        <v/>
      </c>
      <c r="GN3" s="90" t="str">
        <f>IF(COUNTIF(Tableau2[équipe],GN2),"Réu",IF(COUNTIF(Tableau2[secteurs],GN2),"Sect.",""))</f>
        <v/>
      </c>
      <c r="GO3" s="90" t="str">
        <f>IF(COUNTIF(Tableau2[équipe],GO2),"Réu",IF(COUNTIF(Tableau2[secteurs],GO2),"Sect.",""))</f>
        <v/>
      </c>
      <c r="GP3" s="90" t="str">
        <f>IF(COUNTIF(Tableau2[équipe],GP2),"Réu",IF(COUNTIF(Tableau2[secteurs],GP2),"Sect.",""))</f>
        <v/>
      </c>
      <c r="GQ3" s="90" t="str">
        <f>IF(COUNTIF(Tableau2[équipe],GQ2),"Réu",IF(COUNTIF(Tableau2[secteurs],GQ2),"Sect.",""))</f>
        <v/>
      </c>
      <c r="GR3" s="90" t="str">
        <f>IF(COUNTIF(Tableau2[équipe],GR2),"Réu",IF(COUNTIF(Tableau2[secteurs],GR2),"Sect.",""))</f>
        <v/>
      </c>
      <c r="GS3" s="90" t="str">
        <f>IF(COUNTIF(Tableau2[équipe],GS2),"Réu",IF(COUNTIF(Tableau2[secteurs],GS2),"Sect.",""))</f>
        <v/>
      </c>
      <c r="GT3" s="90" t="str">
        <f>IF(COUNTIF(Tableau2[équipe],GT2),"Réu",IF(COUNTIF(Tableau2[secteurs],GT2),"Sect.",""))</f>
        <v/>
      </c>
      <c r="GU3" s="90" t="str">
        <f>IF(COUNTIF(Tableau2[équipe],GU2),"Réu",IF(COUNTIF(Tableau2[secteurs],GU2),"Sect.",""))</f>
        <v/>
      </c>
      <c r="GV3" s="90" t="str">
        <f>IF(COUNTIF(Tableau2[équipe],GV2),"Réu",IF(COUNTIF(Tableau2[secteurs],GV2),"Sect.",""))</f>
        <v/>
      </c>
      <c r="GW3" s="90" t="str">
        <f>IF(COUNTIF(Tableau2[équipe],GW2),"Réu",IF(COUNTIF(Tableau2[secteurs],GW2),"Sect.",""))</f>
        <v/>
      </c>
      <c r="GX3" s="90" t="str">
        <f>IF(COUNTIF(Tableau2[équipe],GX2),"Réu",IF(COUNTIF(Tableau2[secteurs],GX2),"Sect.",""))</f>
        <v/>
      </c>
      <c r="GY3" s="90" t="str">
        <f>IF(COUNTIF(Tableau2[équipe],GY2),"Réu",IF(COUNTIF(Tableau2[secteurs],GY2),"Sect.",""))</f>
        <v/>
      </c>
      <c r="GZ3" s="90" t="str">
        <f>IF(COUNTIF(Tableau2[équipe],GZ2),"Réu",IF(COUNTIF(Tableau2[secteurs],GZ2),"Sect.",""))</f>
        <v/>
      </c>
      <c r="HA3" s="90" t="str">
        <f>IF(COUNTIF(Tableau2[équipe],HA2),"Réu",IF(COUNTIF(Tableau2[secteurs],HA2),"Sect.",""))</f>
        <v/>
      </c>
      <c r="HB3" s="90" t="str">
        <f>IF(COUNTIF(Tableau2[équipe],HB2),"Réu",IF(COUNTIF(Tableau2[secteurs],HB2),"Sect.",""))</f>
        <v/>
      </c>
      <c r="HC3" s="90" t="str">
        <f>IF(COUNTIF(Tableau2[équipe],HC2),"Réu",IF(COUNTIF(Tableau2[secteurs],HC2),"Sect.",""))</f>
        <v/>
      </c>
      <c r="HD3" s="90" t="str">
        <f>IF(COUNTIF(Tableau2[équipe],HD2),"Réu",IF(COUNTIF(Tableau2[secteurs],HD2),"Sect.",""))</f>
        <v/>
      </c>
      <c r="HE3" s="90" t="str">
        <f>IF(COUNTIF(Tableau2[équipe],HE2),"Réu",IF(COUNTIF(Tableau2[secteurs],HE2),"Sect.",""))</f>
        <v/>
      </c>
      <c r="HF3" s="90" t="str">
        <f>IF(COUNTIF(Tableau2[équipe],HF2),"Réu",IF(COUNTIF(Tableau2[secteurs],HF2),"Sect.",""))</f>
        <v/>
      </c>
      <c r="HG3" s="90" t="str">
        <f>IF(COUNTIF(Tableau2[équipe],HG2),"Réu",IF(COUNTIF(Tableau2[secteurs],HG2),"Sect.",""))</f>
        <v/>
      </c>
      <c r="HH3" s="90" t="str">
        <f>IF(COUNTIF(Tableau2[équipe],HH2),"Réu",IF(COUNTIF(Tableau2[secteurs],HH2),"Sect.",""))</f>
        <v/>
      </c>
      <c r="HI3" s="90" t="str">
        <f>IF(COUNTIF(Tableau2[équipe],HI2),"Réu",IF(COUNTIF(Tableau2[secteurs],HI2),"Sect.",""))</f>
        <v/>
      </c>
      <c r="HJ3" s="90" t="str">
        <f>IF(COUNTIF(Tableau2[équipe],HJ2),"Réu",IF(COUNTIF(Tableau2[secteurs],HJ2),"Sect.",""))</f>
        <v/>
      </c>
      <c r="HK3" s="90" t="str">
        <f>IF(COUNTIF(Tableau2[équipe],HK2),"Réu",IF(COUNTIF(Tableau2[secteurs],HK2),"Sect.",""))</f>
        <v/>
      </c>
      <c r="HL3" s="90" t="str">
        <f>IF(COUNTIF(Tableau2[équipe],HL2),"Réu",IF(COUNTIF(Tableau2[secteurs],HL2),"Sect.",""))</f>
        <v/>
      </c>
      <c r="HM3" s="90" t="str">
        <f>IF(COUNTIF(Tableau2[équipe],HM2),"Réu",IF(COUNTIF(Tableau2[secteurs],HM2),"Sect.",""))</f>
        <v/>
      </c>
      <c r="HN3" s="90" t="str">
        <f>IF(COUNTIF(Tableau2[équipe],HN2),"Réu",IF(COUNTIF(Tableau2[secteurs],HN2),"Sect.",""))</f>
        <v/>
      </c>
      <c r="HO3" s="90" t="str">
        <f>IF(COUNTIF(Tableau2[équipe],HO2),"Réu",IF(COUNTIF(Tableau2[secteurs],HO2),"Sect.",""))</f>
        <v/>
      </c>
      <c r="HP3" s="90" t="str">
        <f>IF(COUNTIF(Tableau2[équipe],HP2),"Réu",IF(COUNTIF(Tableau2[secteurs],HP2),"Sect.",""))</f>
        <v/>
      </c>
      <c r="HQ3" s="90" t="str">
        <f>IF(COUNTIF(Tableau2[équipe],HQ2),"Réu",IF(COUNTIF(Tableau2[secteurs],HQ2),"Sect.",""))</f>
        <v/>
      </c>
      <c r="HR3" s="90" t="str">
        <f>IF(COUNTIF(Tableau2[équipe],HR2),"Réu",IF(COUNTIF(Tableau2[secteurs],HR2),"Sect.",""))</f>
        <v/>
      </c>
      <c r="HS3" s="90" t="str">
        <f>IF(COUNTIF(Tableau2[équipe],HS2),"Réu",IF(COUNTIF(Tableau2[secteurs],HS2),"Sect.",""))</f>
        <v/>
      </c>
      <c r="HT3" s="90" t="str">
        <f>IF(COUNTIF(Tableau2[équipe],HT2),"Réu",IF(COUNTIF(Tableau2[secteurs],HT2),"Sect.",""))</f>
        <v/>
      </c>
      <c r="HU3" s="90" t="str">
        <f>IF(COUNTIF(Tableau2[équipe],HU2),"Réu",IF(COUNTIF(Tableau2[secteurs],HU2),"Sect.",""))</f>
        <v/>
      </c>
      <c r="HV3" s="90" t="str">
        <f>IF(COUNTIF(Tableau2[équipe],HV2),"Réu",IF(COUNTIF(Tableau2[secteurs],HV2),"Sect.",""))</f>
        <v/>
      </c>
      <c r="HW3" s="90" t="str">
        <f>IF(COUNTIF(Tableau2[équipe],HW2),"Réu",IF(COUNTIF(Tableau2[secteurs],HW2),"Sect.",""))</f>
        <v/>
      </c>
      <c r="HX3" s="90" t="str">
        <f>IF(COUNTIF(Tableau2[équipe],HX2),"Réu",IF(COUNTIF(Tableau2[secteurs],HX2),"Sect.",""))</f>
        <v/>
      </c>
      <c r="HY3" s="90" t="str">
        <f>IF(COUNTIF(Tableau2[équipe],HY2),"Réu",IF(COUNTIF(Tableau2[secteurs],HY2),"Sect.",""))</f>
        <v/>
      </c>
      <c r="HZ3" s="90" t="str">
        <f>IF(COUNTIF(Tableau2[équipe],HZ2),"Réu",IF(COUNTIF(Tableau2[secteurs],HZ2),"Sect.",""))</f>
        <v/>
      </c>
      <c r="IA3" s="90" t="str">
        <f>IF(COUNTIF(Tableau2[équipe],IA2),"Réu",IF(COUNTIF(Tableau2[secteurs],IA2),"Sect.",""))</f>
        <v/>
      </c>
      <c r="IB3" s="90" t="str">
        <f>IF(COUNTIF(Tableau2[équipe],IB2),"Réu",IF(COUNTIF(Tableau2[secteurs],IB2),"Sect.",""))</f>
        <v/>
      </c>
      <c r="IC3" s="90" t="str">
        <f>IF(COUNTIF(Tableau2[équipe],IC2),"Réu",IF(COUNTIF(Tableau2[secteurs],IC2),"Sect.",""))</f>
        <v/>
      </c>
      <c r="ID3" s="90" t="str">
        <f>IF(COUNTIF(Tableau2[équipe],ID2),"Réu",IF(COUNTIF(Tableau2[secteurs],ID2),"Sect.",""))</f>
        <v/>
      </c>
      <c r="IE3" s="90" t="str">
        <f>IF(COUNTIF(Tableau2[équipe],IE2),"Réu",IF(COUNTIF(Tableau2[secteurs],IE2),"Sect.",""))</f>
        <v/>
      </c>
      <c r="IF3" s="90" t="str">
        <f>IF(COUNTIF(Tableau2[équipe],IF2),"Réu",IF(COUNTIF(Tableau2[secteurs],IF2),"Sect.",""))</f>
        <v/>
      </c>
      <c r="IG3" s="90" t="str">
        <f>IF(COUNTIF(Tableau2[équipe],IG2),"Réu",IF(COUNTIF(Tableau2[secteurs],IG2),"Sect.",""))</f>
        <v/>
      </c>
      <c r="IH3" s="90" t="str">
        <f>IF(COUNTIF(Tableau2[équipe],IH2),"Réu",IF(COUNTIF(Tableau2[secteurs],IH2),"Sect.",""))</f>
        <v/>
      </c>
      <c r="II3" s="90" t="str">
        <f>IF(COUNTIF(Tableau2[équipe],II2),"Réu",IF(COUNTIF(Tableau2[secteurs],II2),"Sect.",""))</f>
        <v/>
      </c>
      <c r="IJ3" s="90" t="str">
        <f>IF(COUNTIF(Tableau2[équipe],IJ2),"Réu",IF(COUNTIF(Tableau2[secteurs],IJ2),"Sect.",""))</f>
        <v/>
      </c>
      <c r="IK3" s="90" t="str">
        <f>IF(COUNTIF(Tableau2[équipe],IK2),"Réu",IF(COUNTIF(Tableau2[secteurs],IK2),"Sect.",""))</f>
        <v/>
      </c>
      <c r="IL3" s="90" t="str">
        <f>IF(COUNTIF(Tableau2[équipe],IL2),"Réu",IF(COUNTIF(Tableau2[secteurs],IL2),"Sect.",""))</f>
        <v/>
      </c>
      <c r="IM3" s="90" t="str">
        <f>IF(COUNTIF(Tableau2[équipe],IM2),"Réu",IF(COUNTIF(Tableau2[secteurs],IM2),"Sect.",""))</f>
        <v/>
      </c>
      <c r="IN3" s="90" t="str">
        <f>IF(COUNTIF(Tableau2[équipe],IN2),"Réu",IF(COUNTIF(Tableau2[secteurs],IN2),"Sect.",""))</f>
        <v/>
      </c>
      <c r="IO3" s="90" t="str">
        <f>IF(COUNTIF(Tableau2[équipe],IO2),"Réu",IF(COUNTIF(Tableau2[secteurs],IO2),"Sect.",""))</f>
        <v/>
      </c>
      <c r="IP3" s="90" t="str">
        <f>IF(COUNTIF(Tableau2[équipe],IP2),"Réu",IF(COUNTIF(Tableau2[secteurs],IP2),"Sect.",""))</f>
        <v/>
      </c>
      <c r="IQ3" s="90" t="str">
        <f>IF(COUNTIF(Tableau2[équipe],IQ2),"Réu",IF(COUNTIF(Tableau2[secteurs],IQ2),"Sect.",""))</f>
        <v/>
      </c>
      <c r="IR3" s="90" t="str">
        <f>IF(COUNTIF(Tableau2[équipe],IR2),"Réu",IF(COUNTIF(Tableau2[secteurs],IR2),"Sect.",""))</f>
        <v>Sect.</v>
      </c>
      <c r="IS3" s="90" t="str">
        <f>IF(COUNTIF(Tableau2[équipe],IS2),"Réu",IF(COUNTIF(Tableau2[secteurs],IS2),"Sect.",""))</f>
        <v>Sect.</v>
      </c>
      <c r="IT3" s="90" t="str">
        <f>IF(COUNTIF(Tableau2[équipe],IT2),"Réu",IF(COUNTIF(Tableau2[secteurs],IT2),"Sect.",""))</f>
        <v/>
      </c>
      <c r="IU3" s="90" t="str">
        <f>IF(COUNTIF(Tableau2[équipe],IU2),"Réu",IF(COUNTIF(Tableau2[secteurs],IU2),"Sect.",""))</f>
        <v>Sect.</v>
      </c>
      <c r="IV3" s="90" t="str">
        <f>IF(COUNTIF(Tableau2[équipe],IV2),"Réu",IF(COUNTIF(Tableau2[secteurs],IV2),"Sect.",""))</f>
        <v/>
      </c>
      <c r="IW3" s="90" t="str">
        <f>IF(COUNTIF(Tableau2[équipe],IW2),"Réu",IF(COUNTIF(Tableau2[secteurs],IW2),"Sect.",""))</f>
        <v/>
      </c>
      <c r="IX3" s="90" t="str">
        <f>IF(COUNTIF(Tableau2[équipe],IX2),"Réu",IF(COUNTIF(Tableau2[secteurs],IX2),"Sect.",""))</f>
        <v/>
      </c>
      <c r="IY3" s="90" t="str">
        <f>IF(COUNTIF(Tableau2[équipe],IY2),"Réu",IF(COUNTIF(Tableau2[secteurs],IY2),"Sect.",""))</f>
        <v/>
      </c>
      <c r="IZ3" s="90" t="str">
        <f>IF(COUNTIF(Tableau2[équipe],IZ2),"Réu",IF(COUNTIF(Tableau2[secteurs],IZ2),"Sect.",""))</f>
        <v>Réu</v>
      </c>
      <c r="JA3" s="90" t="str">
        <f>IF(COUNTIF(Tableau2[équipe],JA2),"Réu",IF(COUNTIF(Tableau2[secteurs],JA2),"Sect.",""))</f>
        <v/>
      </c>
      <c r="JB3" s="90" t="str">
        <f>IF(COUNTIF(Tableau2[équipe],JB2),"Réu",IF(COUNTIF(Tableau2[secteurs],JB2),"Sect.",""))</f>
        <v/>
      </c>
      <c r="JC3" s="90" t="str">
        <f>IF(COUNTIF(Tableau2[équipe],JC2),"Réu",IF(COUNTIF(Tableau2[secteurs],JC2),"Sect.",""))</f>
        <v/>
      </c>
      <c r="JD3" s="90" t="str">
        <f>IF(COUNTIF(Tableau2[équipe],JD2),"Réu",IF(COUNTIF(Tableau2[secteurs],JD2),"Sect.",""))</f>
        <v/>
      </c>
      <c r="JE3" s="90" t="str">
        <f>IF(COUNTIF(Tableau2[équipe],JE2),"Réu",IF(COUNTIF(Tableau2[secteurs],JE2),"Sect.",""))</f>
        <v/>
      </c>
      <c r="JF3" s="90" t="str">
        <f>IF(COUNTIF(Tableau2[équipe],JF2),"Réu",IF(COUNTIF(Tableau2[secteurs],JF2),"Sect.",""))</f>
        <v/>
      </c>
      <c r="JG3" s="90" t="str">
        <f>IF(COUNTIF(Tableau2[équipe],JG2),"Réu",IF(COUNTIF(Tableau2[secteurs],JG2),"Sect.",""))</f>
        <v/>
      </c>
      <c r="JH3" s="90" t="str">
        <f>IF(COUNTIF(Tableau2[équipe],JH2),"Réu",IF(COUNTIF(Tableau2[secteurs],JH2),"Sect.",""))</f>
        <v/>
      </c>
      <c r="JI3" s="90" t="str">
        <f>IF(COUNTIF(Tableau2[équipe],JI2),"Réu",IF(COUNTIF(Tableau2[secteurs],JI2),"Sect.",""))</f>
        <v/>
      </c>
      <c r="JJ3" s="90" t="str">
        <f>IF(COUNTIF(Tableau2[équipe],JJ2),"Réu",IF(COUNTIF(Tableau2[secteurs],JJ2),"Sect.",""))</f>
        <v/>
      </c>
      <c r="JK3" s="90" t="str">
        <f>IF(COUNTIF(Tableau2[équipe],JK2),"Réu",IF(COUNTIF(Tableau2[secteurs],JK2),"Sect.",""))</f>
        <v/>
      </c>
      <c r="JL3" s="90" t="str">
        <f>IF(COUNTIF(Tableau2[équipe],JL2),"Réu",IF(COUNTIF(Tableau2[secteurs],JL2),"Sect.",""))</f>
        <v/>
      </c>
      <c r="JM3" s="90" t="str">
        <f>IF(COUNTIF(Tableau2[équipe],JM2),"Réu",IF(COUNTIF(Tableau2[secteurs],JM2),"Sect.",""))</f>
        <v/>
      </c>
      <c r="JN3" s="90" t="str">
        <f>IF(COUNTIF(Tableau2[équipe],JN2),"Réu",IF(COUNTIF(Tableau2[secteurs],JN2),"Sect.",""))</f>
        <v/>
      </c>
      <c r="JO3" s="90" t="str">
        <f>IF(COUNTIF(Tableau2[équipe],JO2),"Réu",IF(COUNTIF(Tableau2[secteurs],JO2),"Sect.",""))</f>
        <v/>
      </c>
      <c r="JP3" s="90" t="str">
        <f>IF(COUNTIF(Tableau2[équipe],JP2),"Réu",IF(COUNTIF(Tableau2[secteurs],JP2),"Sect.",""))</f>
        <v/>
      </c>
      <c r="JQ3" s="90" t="str">
        <f>IF(COUNTIF(Tableau2[équipe],JQ2),"Réu",IF(COUNTIF(Tableau2[secteurs],JQ2),"Sect.",""))</f>
        <v/>
      </c>
      <c r="JR3" s="90" t="str">
        <f>IF(COUNTIF(Tableau2[équipe],JR2),"Réu",IF(COUNTIF(Tableau2[secteurs],JR2),"Sect.",""))</f>
        <v/>
      </c>
      <c r="JS3" s="90" t="str">
        <f>IF(COUNTIF(Tableau2[équipe],JS2),"Réu",IF(COUNTIF(Tableau2[secteurs],JS2),"Sect.",""))</f>
        <v/>
      </c>
      <c r="JT3" s="90" t="str">
        <f>IF(COUNTIF(Tableau2[équipe],JT2),"Réu",IF(COUNTIF(Tableau2[secteurs],JT2),"Sect.",""))</f>
        <v>Sect.</v>
      </c>
      <c r="JU3" s="90" t="str">
        <f>IF(COUNTIF(Tableau2[équipe],JU2),"Réu",IF(COUNTIF(Tableau2[secteurs],JU2),"Sect.",""))</f>
        <v>Sect.</v>
      </c>
      <c r="JV3" s="90" t="str">
        <f>IF(COUNTIF(Tableau2[équipe],JV2),"Réu",IF(COUNTIF(Tableau2[secteurs],JV2),"Sect.",""))</f>
        <v/>
      </c>
      <c r="JW3" s="90" t="str">
        <f>IF(COUNTIF(Tableau2[équipe],JW2),"Réu",IF(COUNTIF(Tableau2[secteurs],JW2),"Sect.",""))</f>
        <v>Sect.</v>
      </c>
      <c r="JX3" s="90" t="str">
        <f>IF(COUNTIF(Tableau2[équipe],JX2),"Réu",IF(COUNTIF(Tableau2[secteurs],JX2),"Sect.",""))</f>
        <v/>
      </c>
      <c r="JY3" s="90" t="str">
        <f>IF(COUNTIF(Tableau2[équipe],JY2),"Réu",IF(COUNTIF(Tableau2[secteurs],JY2),"Sect.",""))</f>
        <v/>
      </c>
      <c r="JZ3" s="90" t="str">
        <f>IF(COUNTIF(Tableau2[équipe],JZ2),"Réu",IF(COUNTIF(Tableau2[secteurs],JZ2),"Sect.",""))</f>
        <v/>
      </c>
      <c r="KA3" s="90" t="str">
        <f>IF(COUNTIF(Tableau2[équipe],KA2),"Réu",IF(COUNTIF(Tableau2[secteurs],KA2),"Sect.",""))</f>
        <v/>
      </c>
      <c r="KB3" s="90" t="str">
        <f>IF(COUNTIF(Tableau2[équipe],KB2),"Réu",IF(COUNTIF(Tableau2[secteurs],KB2),"Sect.",""))</f>
        <v>Réu</v>
      </c>
      <c r="KC3" s="90" t="str">
        <f>IF(COUNTIF(Tableau2[équipe],KC2),"Réu",IF(COUNTIF(Tableau2[secteurs],KC2),"Sect.",""))</f>
        <v/>
      </c>
      <c r="KD3" s="90" t="str">
        <f>IF(COUNTIF(Tableau2[équipe],KD2),"Réu",IF(COUNTIF(Tableau2[secteurs],KD2),"Sect.",""))</f>
        <v/>
      </c>
      <c r="KE3" s="90" t="str">
        <f>IF(COUNTIF(Tableau2[équipe],KE2),"Réu",IF(COUNTIF(Tableau2[secteurs],KE2),"Sect.",""))</f>
        <v/>
      </c>
      <c r="KF3" s="90" t="str">
        <f>IF(COUNTIF(Tableau2[équipe],KF2),"Réu",IF(COUNTIF(Tableau2[secteurs],KF2),"Sect.",""))</f>
        <v/>
      </c>
      <c r="KG3" s="90" t="str">
        <f>IF(COUNTIF(Tableau2[équipe],KG2),"Réu",IF(COUNTIF(Tableau2[secteurs],KG2),"Sect.",""))</f>
        <v/>
      </c>
      <c r="KH3" s="90" t="str">
        <f>IF(COUNTIF(Tableau2[équipe],KH2),"Réu",IF(COUNTIF(Tableau2[secteurs],KH2),"Sect.",""))</f>
        <v/>
      </c>
      <c r="KI3" s="90" t="str">
        <f>IF(COUNTIF(Tableau2[équipe],KI2),"Réu",IF(COUNTIF(Tableau2[secteurs],KI2),"Sect.",""))</f>
        <v/>
      </c>
      <c r="KJ3" s="90" t="str">
        <f>IF(COUNTIF(Tableau2[équipe],KJ2),"Réu",IF(COUNTIF(Tableau2[secteurs],KJ2),"Sect.",""))</f>
        <v/>
      </c>
      <c r="KK3" s="90" t="str">
        <f>IF(COUNTIF(Tableau2[équipe],KK2),"Réu",IF(COUNTIF(Tableau2[secteurs],KK2),"Sect.",""))</f>
        <v/>
      </c>
      <c r="KL3" s="90" t="str">
        <f>IF(COUNTIF(Tableau2[équipe],KL2),"Réu",IF(COUNTIF(Tableau2[secteurs],KL2),"Sect.",""))</f>
        <v/>
      </c>
      <c r="KM3" s="90" t="str">
        <f>IF(COUNTIF(Tableau2[équipe],KM2),"Réu",IF(COUNTIF(Tableau2[secteurs],KM2),"Sect.",""))</f>
        <v/>
      </c>
      <c r="KN3" s="90" t="str">
        <f>IF(COUNTIF(Tableau2[équipe],KN2),"Réu",IF(COUNTIF(Tableau2[secteurs],KN2),"Sect.",""))</f>
        <v/>
      </c>
      <c r="KO3" s="90" t="str">
        <f>IF(COUNTIF(Tableau2[équipe],KO2),"Réu",IF(COUNTIF(Tableau2[secteurs],KO2),"Sect.",""))</f>
        <v/>
      </c>
      <c r="KP3" s="90" t="str">
        <f>IF(COUNTIF(Tableau2[équipe],KP2),"Réu",IF(COUNTIF(Tableau2[secteurs],KP2),"Sect.",""))</f>
        <v/>
      </c>
      <c r="KQ3" s="90" t="str">
        <f>IF(COUNTIF(Tableau2[équipe],KQ2),"Réu",IF(COUNTIF(Tableau2[secteurs],KQ2),"Sect.",""))</f>
        <v/>
      </c>
      <c r="KR3" s="90" t="str">
        <f>IF(COUNTIF(Tableau2[équipe],KR2),"Réu",IF(COUNTIF(Tableau2[secteurs],KR2),"Sect.",""))</f>
        <v/>
      </c>
      <c r="KS3" s="90" t="str">
        <f>IF(COUNTIF(Tableau2[équipe],KS2),"Réu",IF(COUNTIF(Tableau2[secteurs],KS2),"Sect.",""))</f>
        <v/>
      </c>
      <c r="KT3" s="90" t="str">
        <f>IF(COUNTIF(Tableau2[équipe],KT2),"Réu",IF(COUNTIF(Tableau2[secteurs],KT2),"Sect.",""))</f>
        <v/>
      </c>
      <c r="KU3" s="90" t="str">
        <f>IF(COUNTIF(Tableau2[équipe],KU2),"Réu",IF(COUNTIF(Tableau2[secteurs],KU2),"Sect.",""))</f>
        <v/>
      </c>
      <c r="KV3" s="90" t="str">
        <f>IF(COUNTIF(Tableau2[équipe],KV2),"Réu",IF(COUNTIF(Tableau2[secteurs],KV2),"Sect.",""))</f>
        <v>Sect.</v>
      </c>
      <c r="KW3" s="90" t="str">
        <f>IF(COUNTIF(Tableau2[équipe],KW2),"Réu",IF(COUNTIF(Tableau2[secteurs],KW2),"Sect.",""))</f>
        <v>Sect.</v>
      </c>
      <c r="KX3" s="90" t="str">
        <f>IF(COUNTIF(Tableau2[équipe],KX2),"Réu",IF(COUNTIF(Tableau2[secteurs],KX2),"Sect.",""))</f>
        <v/>
      </c>
      <c r="KY3" s="90" t="str">
        <f>IF(COUNTIF(Tableau2[équipe],KY2),"Réu",IF(COUNTIF(Tableau2[secteurs],KY2),"Sect.",""))</f>
        <v>Sect.</v>
      </c>
      <c r="KZ3" s="90" t="str">
        <f>IF(COUNTIF(Tableau2[équipe],KZ2),"Réu",IF(COUNTIF(Tableau2[secteurs],KZ2),"Sect.",""))</f>
        <v/>
      </c>
      <c r="LA3" s="90" t="str">
        <f>IF(COUNTIF(Tableau2[équipe],LA2),"Réu",IF(COUNTIF(Tableau2[secteurs],LA2),"Sect.",""))</f>
        <v/>
      </c>
      <c r="LB3" s="90" t="str">
        <f>IF(COUNTIF(Tableau2[équipe],LB2),"Réu",IF(COUNTIF(Tableau2[secteurs],LB2),"Sect.",""))</f>
        <v/>
      </c>
      <c r="LC3" s="90" t="str">
        <f>IF(COUNTIF(Tableau2[équipe],LC2),"Réu",IF(COUNTIF(Tableau2[secteurs],LC2),"Sect.",""))</f>
        <v/>
      </c>
      <c r="LD3" s="90" t="str">
        <f>IF(COUNTIF(Tableau2[équipe],LD2),"Réu",IF(COUNTIF(Tableau2[secteurs],LD2),"Sect.",""))</f>
        <v/>
      </c>
      <c r="LE3" s="90" t="str">
        <f>IF(COUNTIF(Tableau2[équipe],LE2),"Réu",IF(COUNTIF(Tableau2[secteurs],LE2),"Sect.",""))</f>
        <v/>
      </c>
      <c r="LF3" s="90" t="str">
        <f>IF(COUNTIF(Tableau2[équipe],LF2),"Réu",IF(COUNTIF(Tableau2[secteurs],LF2),"Sect.",""))</f>
        <v/>
      </c>
      <c r="LG3" s="90" t="str">
        <f>IF(COUNTIF(Tableau2[équipe],LG2),"Réu",IF(COUNTIF(Tableau2[secteurs],LG2),"Sect.",""))</f>
        <v/>
      </c>
      <c r="LH3" s="90" t="str">
        <f>IF(COUNTIF(Tableau2[équipe],LH2),"Réu",IF(COUNTIF(Tableau2[secteurs],LH2),"Sect.",""))</f>
        <v/>
      </c>
      <c r="LI3" s="90" t="str">
        <f>IF(COUNTIF(Tableau2[équipe],LI2),"Réu",IF(COUNTIF(Tableau2[secteurs],LI2),"Sect.",""))</f>
        <v/>
      </c>
      <c r="LJ3" s="90" t="str">
        <f>IF(COUNTIF(Tableau2[équipe],LJ2),"Réu",IF(COUNTIF(Tableau2[secteurs],LJ2),"Sect.",""))</f>
        <v/>
      </c>
      <c r="LK3" s="90" t="str">
        <f>IF(COUNTIF(Tableau2[équipe],LK2),"Réu",IF(COUNTIF(Tableau2[secteurs],LK2),"Sect.",""))</f>
        <v/>
      </c>
      <c r="LL3" s="90" t="str">
        <f>IF(COUNTIF(Tableau2[équipe],LL2),"Réu",IF(COUNTIF(Tableau2[secteurs],LL2),"Sect.",""))</f>
        <v/>
      </c>
      <c r="LM3" s="90" t="str">
        <f>IF(COUNTIF(Tableau2[équipe],LM2),"Réu",IF(COUNTIF(Tableau2[secteurs],LM2),"Sect.",""))</f>
        <v/>
      </c>
      <c r="LN3" s="90" t="str">
        <f>IF(COUNTIF(Tableau2[équipe],LN2),"Réu",IF(COUNTIF(Tableau2[secteurs],LN2),"Sect.",""))</f>
        <v/>
      </c>
      <c r="LO3" s="90" t="str">
        <f>IF(COUNTIF(Tableau2[équipe],LO2),"Réu",IF(COUNTIF(Tableau2[secteurs],LO2),"Sect.",""))</f>
        <v/>
      </c>
      <c r="LP3" s="90" t="str">
        <f>IF(COUNTIF(Tableau2[équipe],LP2),"Réu",IF(COUNTIF(Tableau2[secteurs],LP2),"Sect.",""))</f>
        <v/>
      </c>
      <c r="LQ3" s="90" t="str">
        <f>IF(COUNTIF(Tableau2[équipe],LQ2),"Réu",IF(COUNTIF(Tableau2[secteurs],LQ2),"Sect.",""))</f>
        <v/>
      </c>
      <c r="LR3" s="90" t="str">
        <f>IF(COUNTIF(Tableau2[équipe],LR2),"Réu",IF(COUNTIF(Tableau2[secteurs],LR2),"Sect.",""))</f>
        <v>Réu</v>
      </c>
      <c r="LS3" s="90" t="str">
        <f>IF(COUNTIF(Tableau2[équipe],LS2),"Réu",IF(COUNTIF(Tableau2[secteurs],LS2),"Sect.",""))</f>
        <v/>
      </c>
      <c r="LT3" s="90" t="str">
        <f>IF(COUNTIF(Tableau2[équipe],LT2),"Réu",IF(COUNTIF(Tableau2[secteurs],LT2),"Sect.",""))</f>
        <v/>
      </c>
      <c r="LU3" s="90" t="str">
        <f>IF(COUNTIF(Tableau2[équipe],LU2),"Réu",IF(COUNTIF(Tableau2[secteurs],LU2),"Sect.",""))</f>
        <v/>
      </c>
      <c r="LV3" s="90" t="str">
        <f>IF(COUNTIF(Tableau2[équipe],LV2),"Réu",IF(COUNTIF(Tableau2[secteurs],LV2),"Sect.",""))</f>
        <v/>
      </c>
      <c r="LW3" s="90" t="str">
        <f>IF(COUNTIF(Tableau2[équipe],LW2),"Réu",IF(COUNTIF(Tableau2[secteurs],LW2),"Sect.",""))</f>
        <v/>
      </c>
      <c r="LX3" s="90" t="str">
        <f>IF(COUNTIF(Tableau2[équipe],LX2),"Réu",IF(COUNTIF(Tableau2[secteurs],LX2),"Sect.",""))</f>
        <v>Sect.</v>
      </c>
      <c r="LY3" s="90" t="str">
        <f>IF(COUNTIF(Tableau2[équipe],LY2),"Réu",IF(COUNTIF(Tableau2[secteurs],LY2),"Sect.",""))</f>
        <v>Sect.</v>
      </c>
      <c r="LZ3" s="90" t="str">
        <f>IF(COUNTIF(Tableau2[équipe],LZ2),"Réu",IF(COUNTIF(Tableau2[secteurs],LZ2),"Sect.",""))</f>
        <v/>
      </c>
      <c r="MA3" s="90" t="str">
        <f>IF(COUNTIF(Tableau2[équipe],MA2),"Réu",IF(COUNTIF(Tableau2[secteurs],MA2),"Sect.",""))</f>
        <v>Sect.</v>
      </c>
      <c r="MB3" s="90" t="str">
        <f>IF(COUNTIF(Tableau2[équipe],MB2),"Réu",IF(COUNTIF(Tableau2[secteurs],MB2),"Sect.",""))</f>
        <v/>
      </c>
      <c r="MC3" s="90" t="str">
        <f>IF(COUNTIF(Tableau2[équipe],MC2),"Réu",IF(COUNTIF(Tableau2[secteurs],MC2),"Sect.",""))</f>
        <v/>
      </c>
      <c r="MD3" s="90" t="str">
        <f>IF(COUNTIF(Tableau2[équipe],MD2),"Réu",IF(COUNTIF(Tableau2[secteurs],MD2),"Sect.",""))</f>
        <v/>
      </c>
      <c r="ME3" s="90" t="str">
        <f>IF(COUNTIF(Tableau2[équipe],ME2),"Réu",IF(COUNTIF(Tableau2[secteurs],ME2),"Sect.",""))</f>
        <v/>
      </c>
      <c r="MF3" s="90" t="str">
        <f>IF(COUNTIF(Tableau2[équipe],MF2),"Réu",IF(COUNTIF(Tableau2[secteurs],MF2),"Sect.",""))</f>
        <v/>
      </c>
      <c r="MG3" s="90" t="str">
        <f>IF(COUNTIF(Tableau2[équipe],MG2),"Réu",IF(COUNTIF(Tableau2[secteurs],MG2),"Sect.",""))</f>
        <v/>
      </c>
      <c r="MH3" s="90" t="str">
        <f>IF(COUNTIF(Tableau2[équipe],MH2),"Réu",IF(COUNTIF(Tableau2[secteurs],MH2),"Sect.",""))</f>
        <v/>
      </c>
      <c r="MI3" s="90" t="str">
        <f>IF(COUNTIF(Tableau2[équipe],MI2),"Réu",IF(COUNTIF(Tableau2[secteurs],MI2),"Sect.",""))</f>
        <v/>
      </c>
      <c r="MJ3" s="90" t="str">
        <f>IF(COUNTIF(Tableau2[équipe],MJ2),"Réu",IF(COUNTIF(Tableau2[secteurs],MJ2),"Sect.",""))</f>
        <v/>
      </c>
      <c r="MK3" s="90" t="str">
        <f>IF(COUNTIF(Tableau2[équipe],MK2),"Réu",IF(COUNTIF(Tableau2[secteurs],MK2),"Sect.",""))</f>
        <v/>
      </c>
      <c r="ML3" s="90" t="str">
        <f>IF(COUNTIF(Tableau2[équipe],ML2),"Réu",IF(COUNTIF(Tableau2[secteurs],ML2),"Sect.",""))</f>
        <v/>
      </c>
      <c r="MM3" s="90" t="str">
        <f>IF(COUNTIF(Tableau2[équipe],MM2),"Réu",IF(COUNTIF(Tableau2[secteurs],MM2),"Sect.",""))</f>
        <v>Réu</v>
      </c>
      <c r="MN3" s="90" t="str">
        <f>IF(COUNTIF(Tableau2[équipe],MN2),"Réu",IF(COUNTIF(Tableau2[secteurs],MN2),"Sect.",""))</f>
        <v/>
      </c>
      <c r="MO3" s="90" t="str">
        <f>IF(COUNTIF(Tableau2[équipe],MO2),"Réu",IF(COUNTIF(Tableau2[secteurs],MO2),"Sect.",""))</f>
        <v/>
      </c>
      <c r="MP3" s="90" t="str">
        <f>IF(COUNTIF(Tableau2[équipe],MP2),"Réu",IF(COUNTIF(Tableau2[secteurs],MP2),"Sect.",""))</f>
        <v/>
      </c>
      <c r="MQ3" s="90" t="str">
        <f>IF(COUNTIF(Tableau2[équipe],MQ2),"Réu",IF(COUNTIF(Tableau2[secteurs],MQ2),"Sect.",""))</f>
        <v/>
      </c>
      <c r="MR3" s="90" t="str">
        <f>IF(COUNTIF(Tableau2[équipe],MR2),"Réu",IF(COUNTIF(Tableau2[secteurs],MR2),"Sect.",""))</f>
        <v/>
      </c>
      <c r="MS3" s="90" t="str">
        <f>IF(COUNTIF(Tableau2[équipe],MS2),"Réu",IF(COUNTIF(Tableau2[secteurs],MS2),"Sect.",""))</f>
        <v/>
      </c>
      <c r="MT3" s="90" t="str">
        <f>IF(COUNTIF(Tableau2[équipe],MT2),"Réu",IF(COUNTIF(Tableau2[secteurs],MT2),"Sect.",""))</f>
        <v/>
      </c>
      <c r="MU3" s="90" t="str">
        <f>IF(COUNTIF(Tableau2[équipe],MU2),"Réu",IF(COUNTIF(Tableau2[secteurs],MU2),"Sect.",""))</f>
        <v/>
      </c>
      <c r="MV3" s="90" t="str">
        <f>IF(COUNTIF(Tableau2[équipe],MV2),"Réu",IF(COUNTIF(Tableau2[secteurs],MV2),"Sect.",""))</f>
        <v/>
      </c>
      <c r="MW3" s="90" t="str">
        <f>IF(COUNTIF(Tableau2[équipe],MW2),"Réu",IF(COUNTIF(Tableau2[secteurs],MW2),"Sect.",""))</f>
        <v/>
      </c>
      <c r="MX3" s="90" t="str">
        <f>IF(COUNTIF(Tableau2[équipe],MX2),"Réu",IF(COUNTIF(Tableau2[secteurs],MX2),"Sect.",""))</f>
        <v/>
      </c>
      <c r="MY3" s="90" t="str">
        <f>IF(COUNTIF(Tableau2[équipe],MY2),"Réu",IF(COUNTIF(Tableau2[secteurs],MY2),"Sect.",""))</f>
        <v/>
      </c>
      <c r="MZ3" s="90" t="str">
        <f>IF(COUNTIF(Tableau2[équipe],MZ2),"Réu",IF(COUNTIF(Tableau2[secteurs],MZ2),"Sect.",""))</f>
        <v/>
      </c>
      <c r="NA3" s="90" t="str">
        <f>IF(COUNTIF(Tableau2[équipe],NA2),"Réu",IF(COUNTIF(Tableau2[secteurs],NA2),"Sect.",""))</f>
        <v/>
      </c>
      <c r="NB3" s="90" t="str">
        <f>IF(COUNTIF(Tableau2[équipe],NB2),"Réu",IF(COUNTIF(Tableau2[secteurs],NB2),"Sect.",""))</f>
        <v/>
      </c>
      <c r="NC3" s="90" t="str">
        <f>IF(COUNTIF(Tableau2[équipe],NC2),"Réu",IF(COUNTIF(Tableau2[secteurs],NC2),"Sect.",""))</f>
        <v/>
      </c>
      <c r="ND3" s="90" t="str">
        <f>IF(COUNTIF(Tableau2[équipe],ND2),"Réu",IF(COUNTIF(Tableau2[secteurs],ND2),"Sect.",""))</f>
        <v/>
      </c>
      <c r="NE3" s="90" t="str">
        <f>IF(COUNTIF(Tableau2[équipe],NE2),"Réu",IF(COUNTIF(Tableau2[secteurs],NE2),"Sect.",""))</f>
        <v/>
      </c>
      <c r="NF3" s="90" t="str">
        <f>IF(COUNTIF(Tableau2[équipe],NF2),"Réu",IF(COUNTIF(Tableau2[secteurs],NF2),"Sect.",""))</f>
        <v/>
      </c>
      <c r="NG3" s="90" t="str">
        <f>IF(COUNTIF(Tableau2[équipe],NG2),"Réu",IF(COUNTIF(Tableau2[secteurs],NG2),"Sect.",""))</f>
        <v/>
      </c>
      <c r="NH3" s="90" t="str">
        <f>IF(COUNTIF(Tableau2[équipe],NH2),"Réu",IF(COUNTIF(Tableau2[secteurs],NH2),"Sect.",""))</f>
        <v/>
      </c>
      <c r="NI3" s="90" t="str">
        <f>IF(COUNTIF(Tableau2[équipe],NI2),"Réu",IF(COUNTIF(Tableau2[secteurs],NI2),"Sect.",""))</f>
        <v/>
      </c>
      <c r="NJ3" s="90" t="str">
        <f>IF(COUNTIF(Tableau2[équipe],NJ2),"Réu",IF(COUNTIF(Tableau2[secteurs],NJ2),"Sect.",""))</f>
        <v/>
      </c>
      <c r="NK3" s="90" t="str">
        <f>IF(COUNTIF(Tableau2[équipe],NK2),"Réu",IF(COUNTIF(Tableau2[secteurs],NK2),"Sect.",""))</f>
        <v/>
      </c>
      <c r="NL3" s="90" t="str">
        <f>IF(COUNTIF(Tableau2[équipe],NL2),"Réu",IF(COUNTIF(Tableau2[secteurs],NL2),"Sect.",""))</f>
        <v/>
      </c>
      <c r="NM3" s="90" t="str">
        <f>IF(COUNTIF(Tableau2[équipe],NM2),"Réu",IF(COUNTIF(Tableau2[secteurs],NM2),"Sect.",""))</f>
        <v/>
      </c>
      <c r="NN3" s="90" t="str">
        <f>IF(COUNTIF(Tableau2[équipe],NN2),"Réu",IF(COUNTIF(Tableau2[secteurs],NN2),"Sect.",""))</f>
        <v/>
      </c>
      <c r="NO3" s="90" t="str">
        <f>IF(COUNTIF(Tableau2[équipe],NO2),"Réu",IF(COUNTIF(Tableau2[secteurs],NO2),"Sect.",""))</f>
        <v/>
      </c>
      <c r="NP3" s="92" t="str">
        <f>IF(COUNTIF(Tableau2[équipe],NP2),"Réu",IF(COUNTIF(Tableau2[secteurs],NP2),"Sect.",""))</f>
        <v/>
      </c>
      <c r="NR3" s="38"/>
    </row>
    <row r="4" spans="1:382" ht="14.1" customHeight="1" x14ac:dyDescent="0.3">
      <c r="A4" s="39" t="s">
        <v>1</v>
      </c>
      <c r="B4" s="108"/>
      <c r="C4" s="136" t="s">
        <v>26</v>
      </c>
      <c r="D4" s="109"/>
      <c r="E4" s="109"/>
      <c r="F4" s="109"/>
      <c r="G4" s="109"/>
      <c r="H4" s="109"/>
      <c r="I4" s="109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09"/>
      <c r="U4" s="109"/>
      <c r="V4" s="109"/>
      <c r="W4" s="109"/>
      <c r="X4" s="109"/>
      <c r="Y4" s="109"/>
      <c r="Z4" s="109"/>
      <c r="AA4" s="109"/>
      <c r="AB4" s="109"/>
      <c r="AC4" s="109"/>
      <c r="AD4" s="109"/>
      <c r="AE4" s="109"/>
      <c r="AF4" s="110"/>
      <c r="AG4" s="111"/>
      <c r="AH4" s="109"/>
      <c r="AI4" s="109"/>
      <c r="AJ4" s="109"/>
      <c r="AK4" s="109"/>
      <c r="AL4" s="109"/>
      <c r="AM4" s="136" t="s">
        <v>26</v>
      </c>
      <c r="AN4" s="109"/>
      <c r="AO4" s="109"/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  <c r="BM4" s="109"/>
      <c r="BN4" s="109"/>
      <c r="BO4" s="109"/>
      <c r="BP4" s="109"/>
      <c r="BQ4" s="109"/>
      <c r="BR4" s="141" t="s">
        <v>37</v>
      </c>
      <c r="BS4" s="141" t="s">
        <v>37</v>
      </c>
      <c r="BT4" s="141" t="s">
        <v>37</v>
      </c>
      <c r="BU4" s="142" t="s">
        <v>34</v>
      </c>
      <c r="BV4" s="142" t="s">
        <v>34</v>
      </c>
      <c r="BW4" s="109"/>
      <c r="BX4" s="109"/>
      <c r="BY4" s="109"/>
      <c r="BZ4" s="109"/>
      <c r="CA4" s="109"/>
      <c r="CB4" s="109"/>
      <c r="CC4" s="109"/>
      <c r="CD4" s="109"/>
      <c r="CE4" s="109"/>
      <c r="CF4" s="109"/>
      <c r="CG4" s="109"/>
      <c r="CH4" s="109"/>
      <c r="CI4" s="109"/>
      <c r="CJ4" s="109"/>
      <c r="CK4" s="109"/>
      <c r="CL4" s="109"/>
      <c r="CM4" s="109"/>
      <c r="CN4" s="109"/>
      <c r="CO4" s="109"/>
      <c r="CP4" s="109"/>
      <c r="CQ4" s="109"/>
      <c r="CR4" s="109"/>
      <c r="CS4" s="109"/>
      <c r="CT4" s="109"/>
      <c r="CU4" s="109"/>
      <c r="CV4" s="109"/>
      <c r="CW4" s="109"/>
      <c r="CX4" s="109"/>
      <c r="CY4" s="109"/>
      <c r="CZ4" s="109"/>
      <c r="DA4" s="109"/>
      <c r="DB4" s="109"/>
      <c r="DC4" s="109"/>
      <c r="DD4" s="109"/>
      <c r="DE4" s="109"/>
      <c r="DF4" s="109"/>
      <c r="DG4" s="109"/>
      <c r="DH4" s="109"/>
      <c r="DI4" s="109"/>
      <c r="DJ4" s="109"/>
      <c r="DK4" s="109"/>
      <c r="DL4" s="109"/>
      <c r="DM4" s="109"/>
      <c r="DN4" s="109"/>
      <c r="DO4" s="109"/>
      <c r="DP4" s="109"/>
      <c r="DQ4" s="136" t="s">
        <v>26</v>
      </c>
      <c r="DR4" s="109"/>
      <c r="DS4" s="136" t="s">
        <v>26</v>
      </c>
      <c r="DT4" s="136" t="s">
        <v>26</v>
      </c>
      <c r="DU4" s="136" t="s">
        <v>26</v>
      </c>
      <c r="DV4" s="136" t="s">
        <v>26</v>
      </c>
      <c r="DW4" s="143" t="s">
        <v>35</v>
      </c>
      <c r="DX4" s="143" t="s">
        <v>35</v>
      </c>
      <c r="DY4" s="143" t="s">
        <v>35</v>
      </c>
      <c r="DZ4" s="143" t="s">
        <v>35</v>
      </c>
      <c r="EA4" s="109"/>
      <c r="EB4" s="109"/>
      <c r="EC4" s="109"/>
      <c r="ED4" s="109"/>
      <c r="EE4" s="109"/>
      <c r="EF4" s="109"/>
      <c r="EG4" s="109"/>
      <c r="EH4" s="109"/>
      <c r="EI4" s="109"/>
      <c r="EJ4" s="109"/>
      <c r="EK4" s="109"/>
      <c r="EL4" s="109"/>
      <c r="EM4" s="109"/>
      <c r="EN4" s="109"/>
      <c r="EO4" s="109"/>
      <c r="EP4" s="109"/>
      <c r="EQ4" s="109"/>
      <c r="ER4" s="109"/>
      <c r="ES4" s="109"/>
      <c r="ET4" s="109"/>
      <c r="EU4" s="143" t="s">
        <v>35</v>
      </c>
      <c r="EV4" s="109"/>
      <c r="EW4" s="109"/>
      <c r="EX4" s="109"/>
      <c r="EY4" s="109"/>
      <c r="EZ4" s="109"/>
      <c r="FA4" s="109"/>
      <c r="FB4" s="109"/>
      <c r="FC4" s="109"/>
      <c r="FD4" s="109"/>
      <c r="FE4" s="109"/>
      <c r="FF4" s="109"/>
      <c r="FG4" s="109"/>
      <c r="FH4" s="109"/>
      <c r="FI4" s="109"/>
      <c r="FJ4" s="109"/>
      <c r="FK4" s="109"/>
      <c r="FL4" s="109"/>
      <c r="FM4" s="109"/>
      <c r="FN4" s="109"/>
      <c r="FO4" s="109"/>
      <c r="FP4" s="143" t="s">
        <v>35</v>
      </c>
      <c r="FQ4" s="109"/>
      <c r="FR4" s="109"/>
      <c r="FS4" s="109"/>
      <c r="FT4" s="109"/>
      <c r="FU4" s="109"/>
      <c r="FV4" s="109"/>
      <c r="FW4" s="109"/>
      <c r="FX4" s="109"/>
      <c r="FY4" s="109"/>
      <c r="FZ4" s="109"/>
      <c r="GA4" s="109"/>
      <c r="GB4" s="109"/>
      <c r="GC4" s="109"/>
      <c r="GD4" s="109"/>
      <c r="GE4" s="109"/>
      <c r="GF4" s="109"/>
      <c r="GG4" s="136" t="s">
        <v>26</v>
      </c>
      <c r="GH4" s="136" t="s">
        <v>26</v>
      </c>
      <c r="GI4" s="136" t="s">
        <v>26</v>
      </c>
      <c r="GJ4" s="109"/>
      <c r="GK4" s="109"/>
      <c r="GL4" s="109"/>
      <c r="GM4" s="109"/>
      <c r="GN4" s="109"/>
      <c r="GO4" s="109"/>
      <c r="GP4" s="109"/>
      <c r="GQ4" s="109"/>
      <c r="GR4" s="109"/>
      <c r="GS4" s="109"/>
      <c r="GT4" s="109"/>
      <c r="GU4" s="109"/>
      <c r="GV4" s="109"/>
      <c r="GW4" s="109"/>
      <c r="GX4" s="109"/>
      <c r="GY4" s="109"/>
      <c r="GZ4" s="109"/>
      <c r="HA4" s="109"/>
      <c r="HB4" s="109"/>
      <c r="HC4" s="109"/>
      <c r="HD4" s="109"/>
      <c r="HE4" s="136" t="s">
        <v>26</v>
      </c>
      <c r="HF4" s="136" t="s">
        <v>26</v>
      </c>
      <c r="HG4" s="136" t="s">
        <v>26</v>
      </c>
      <c r="HH4" s="136" t="s">
        <v>26</v>
      </c>
      <c r="HI4" s="136" t="s">
        <v>26</v>
      </c>
      <c r="HJ4" s="136" t="s">
        <v>26</v>
      </c>
      <c r="HK4" s="136" t="s">
        <v>26</v>
      </c>
      <c r="HL4" s="136" t="s">
        <v>26</v>
      </c>
      <c r="HM4" s="136" t="s">
        <v>26</v>
      </c>
      <c r="HN4" s="136" t="s">
        <v>26</v>
      </c>
      <c r="HO4" s="136" t="s">
        <v>26</v>
      </c>
      <c r="HP4" s="136" t="s">
        <v>26</v>
      </c>
      <c r="HQ4" s="136" t="s">
        <v>26</v>
      </c>
      <c r="HR4" s="136" t="s">
        <v>26</v>
      </c>
      <c r="HS4" s="136" t="s">
        <v>26</v>
      </c>
      <c r="HT4" s="136" t="s">
        <v>26</v>
      </c>
      <c r="HU4" s="136" t="s">
        <v>26</v>
      </c>
      <c r="HV4" s="136" t="s">
        <v>26</v>
      </c>
      <c r="HW4" s="136" t="s">
        <v>26</v>
      </c>
      <c r="HX4" s="136" t="s">
        <v>26</v>
      </c>
      <c r="HY4" s="136" t="s">
        <v>26</v>
      </c>
      <c r="HZ4" s="136" t="s">
        <v>26</v>
      </c>
      <c r="IA4" s="136" t="s">
        <v>26</v>
      </c>
      <c r="IB4" s="109"/>
      <c r="IC4" s="109"/>
      <c r="ID4" s="109"/>
      <c r="IE4" s="109"/>
      <c r="IF4" s="109"/>
      <c r="IG4" s="109"/>
      <c r="IH4" s="109"/>
      <c r="II4" s="109"/>
      <c r="IJ4" s="109"/>
      <c r="IK4" s="109"/>
      <c r="IL4" s="109"/>
      <c r="IM4" s="109"/>
      <c r="IN4" s="109"/>
      <c r="IO4" s="109"/>
      <c r="IP4" s="109"/>
      <c r="IQ4" s="109"/>
      <c r="IR4" s="109"/>
      <c r="IS4" s="109"/>
      <c r="IT4" s="109"/>
      <c r="IU4" s="109"/>
      <c r="IV4" s="109"/>
      <c r="IW4" s="109"/>
      <c r="IX4" s="109"/>
      <c r="IY4" s="109"/>
      <c r="IZ4" s="109"/>
      <c r="JA4" s="109"/>
      <c r="JB4" s="109"/>
      <c r="JC4" s="109"/>
      <c r="JD4" s="109"/>
      <c r="JE4" s="109"/>
      <c r="JF4" s="109"/>
      <c r="JG4" s="109"/>
      <c r="JH4" s="109"/>
      <c r="JI4" s="109"/>
      <c r="JJ4" s="109"/>
      <c r="JK4" s="109"/>
      <c r="JL4" s="109"/>
      <c r="JM4" s="109"/>
      <c r="JN4" s="109"/>
      <c r="JO4" s="109"/>
      <c r="JP4" s="109"/>
      <c r="JQ4" s="109"/>
      <c r="JR4" s="109"/>
      <c r="JS4" s="109"/>
      <c r="JT4" s="109"/>
      <c r="JU4" s="109"/>
      <c r="JV4" s="109"/>
      <c r="JW4" s="109"/>
      <c r="JX4" s="109"/>
      <c r="JY4" s="109"/>
      <c r="JZ4" s="109"/>
      <c r="KA4" s="109"/>
      <c r="KB4" s="109"/>
      <c r="KC4" s="109"/>
      <c r="KD4" s="109"/>
      <c r="KE4" s="109"/>
      <c r="KF4" s="109"/>
      <c r="KG4" s="109"/>
      <c r="KH4" s="109"/>
      <c r="KI4" s="109"/>
      <c r="KJ4" s="109"/>
      <c r="KK4" s="109"/>
      <c r="KL4" s="109"/>
      <c r="KM4" s="109"/>
      <c r="KN4" s="109"/>
      <c r="KO4" s="109"/>
      <c r="KP4" s="109"/>
      <c r="KQ4" s="109"/>
      <c r="KR4" s="109"/>
      <c r="KS4" s="109"/>
      <c r="KT4" s="109"/>
      <c r="KU4" s="109"/>
      <c r="KV4" s="109"/>
      <c r="KW4" s="109"/>
      <c r="KX4" s="109"/>
      <c r="KY4" s="109"/>
      <c r="KZ4" s="109"/>
      <c r="LA4" s="109"/>
      <c r="LB4" s="109"/>
      <c r="LC4" s="109"/>
      <c r="LD4" s="109"/>
      <c r="LE4" s="109"/>
      <c r="LF4" s="109"/>
      <c r="LG4" s="109"/>
      <c r="LH4" s="109"/>
      <c r="LI4" s="109"/>
      <c r="LJ4" s="109"/>
      <c r="LK4" s="109"/>
      <c r="LL4" s="109"/>
      <c r="LM4" s="109"/>
      <c r="LN4" s="109"/>
      <c r="LO4" s="109"/>
      <c r="LP4" s="109"/>
      <c r="LQ4" s="109"/>
      <c r="LR4" s="109"/>
      <c r="LS4" s="109"/>
      <c r="LT4" s="109"/>
      <c r="LU4" s="109"/>
      <c r="LV4" s="109"/>
      <c r="LW4" s="109"/>
      <c r="LX4" s="109"/>
      <c r="LY4" s="109"/>
      <c r="LZ4" s="109"/>
      <c r="MA4" s="109"/>
      <c r="MB4" s="109"/>
      <c r="MC4" s="109"/>
      <c r="MD4" s="109"/>
      <c r="ME4" s="109"/>
      <c r="MF4" s="109"/>
      <c r="MG4" s="109"/>
      <c r="MH4" s="109"/>
      <c r="MI4" s="109"/>
      <c r="MJ4" s="109"/>
      <c r="MK4" s="109"/>
      <c r="ML4" s="109"/>
      <c r="MM4" s="109"/>
      <c r="MN4" s="109"/>
      <c r="MO4" s="109"/>
      <c r="MP4" s="109"/>
      <c r="MQ4" s="109"/>
      <c r="MR4" s="109"/>
      <c r="MS4" s="109"/>
      <c r="MT4" s="109"/>
      <c r="MU4" s="109"/>
      <c r="MV4" s="109"/>
      <c r="MW4" s="109"/>
      <c r="MX4" s="109"/>
      <c r="MY4" s="109"/>
      <c r="MZ4" s="109"/>
      <c r="NA4" s="109"/>
      <c r="NB4" s="109"/>
      <c r="NC4" s="109"/>
      <c r="ND4" s="109"/>
      <c r="NE4" s="109"/>
      <c r="NF4" s="109"/>
      <c r="NG4" s="109"/>
      <c r="NH4" s="109"/>
      <c r="NI4" s="109"/>
      <c r="NJ4" s="109"/>
      <c r="NK4" s="109"/>
      <c r="NL4" s="109"/>
      <c r="NM4" s="109"/>
      <c r="NN4" s="109"/>
      <c r="NO4" s="109"/>
      <c r="NP4" s="112"/>
    </row>
    <row r="5" spans="1:382" ht="14.1" customHeight="1" thickBot="1" x14ac:dyDescent="0.35">
      <c r="A5" s="39" t="s">
        <v>2</v>
      </c>
      <c r="B5" s="144"/>
      <c r="C5" s="114"/>
      <c r="D5" s="114"/>
      <c r="E5" s="114"/>
      <c r="F5" s="114"/>
      <c r="G5" s="114"/>
      <c r="H5" s="132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5"/>
      <c r="AG5" s="116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34" t="s">
        <v>26</v>
      </c>
      <c r="DP5" s="134" t="s">
        <v>26</v>
      </c>
      <c r="DQ5" s="134" t="s">
        <v>26</v>
      </c>
      <c r="DR5" s="134" t="s">
        <v>26</v>
      </c>
      <c r="DS5" s="134" t="s">
        <v>26</v>
      </c>
      <c r="DT5" s="134" t="s">
        <v>26</v>
      </c>
      <c r="DU5" s="134" t="s">
        <v>26</v>
      </c>
      <c r="DV5" s="134" t="s">
        <v>26</v>
      </c>
      <c r="DW5" s="134" t="s">
        <v>26</v>
      </c>
      <c r="DX5" s="134" t="s">
        <v>26</v>
      </c>
      <c r="DY5" s="134" t="s">
        <v>26</v>
      </c>
      <c r="DZ5" s="134" t="s">
        <v>26</v>
      </c>
      <c r="EA5" s="134" t="s">
        <v>26</v>
      </c>
      <c r="EB5" s="134" t="s">
        <v>26</v>
      </c>
      <c r="EC5" s="114"/>
      <c r="ED5" s="114"/>
      <c r="EE5" s="114"/>
      <c r="EF5" s="114"/>
      <c r="EG5" s="114"/>
      <c r="EH5" s="114"/>
      <c r="EI5" s="114"/>
      <c r="EJ5" s="114"/>
      <c r="EK5" s="114"/>
      <c r="EL5" s="114"/>
      <c r="EM5" s="114"/>
      <c r="EN5" s="114"/>
      <c r="EO5" s="114"/>
      <c r="EP5" s="114"/>
      <c r="EQ5" s="114"/>
      <c r="ER5" s="114"/>
      <c r="ES5" s="114"/>
      <c r="ET5" s="114"/>
      <c r="EU5" s="114"/>
      <c r="EV5" s="114"/>
      <c r="EW5" s="114"/>
      <c r="EX5" s="114"/>
      <c r="EY5" s="114"/>
      <c r="EZ5" s="114"/>
      <c r="FA5" s="114"/>
      <c r="FB5" s="114"/>
      <c r="FC5" s="114"/>
      <c r="FD5" s="114"/>
      <c r="FE5" s="114"/>
      <c r="FF5" s="114"/>
      <c r="FG5" s="114"/>
      <c r="FH5" s="114"/>
      <c r="FI5" s="114"/>
      <c r="FJ5" s="114"/>
      <c r="FK5" s="114"/>
      <c r="FL5" s="114"/>
      <c r="FM5" s="114"/>
      <c r="FN5" s="114"/>
      <c r="FO5" s="114"/>
      <c r="FP5" s="114"/>
      <c r="FQ5" s="114"/>
      <c r="FR5" s="114"/>
      <c r="FS5" s="114"/>
      <c r="FT5" s="114"/>
      <c r="FU5" s="114"/>
      <c r="FV5" s="114"/>
      <c r="FW5" s="114"/>
      <c r="FX5" s="114"/>
      <c r="FY5" s="114"/>
      <c r="FZ5" s="114"/>
      <c r="GA5" s="114"/>
      <c r="GB5" s="114"/>
      <c r="GC5" s="114"/>
      <c r="GD5" s="114"/>
      <c r="GE5" s="114"/>
      <c r="GF5" s="114"/>
      <c r="GG5" s="114"/>
      <c r="GH5" s="114"/>
      <c r="GI5" s="114"/>
      <c r="GJ5" s="114"/>
      <c r="GK5" s="114"/>
      <c r="GL5" s="114"/>
      <c r="GM5" s="114"/>
      <c r="GN5" s="114"/>
      <c r="GO5" s="114"/>
      <c r="GP5" s="114"/>
      <c r="GQ5" s="114"/>
      <c r="GR5" s="114"/>
      <c r="GS5" s="114"/>
      <c r="GT5" s="114"/>
      <c r="GU5" s="134" t="s">
        <v>26</v>
      </c>
      <c r="GV5" s="134" t="s">
        <v>26</v>
      </c>
      <c r="GW5" s="134" t="s">
        <v>26</v>
      </c>
      <c r="GX5" s="134" t="s">
        <v>26</v>
      </c>
      <c r="GY5" s="134" t="s">
        <v>26</v>
      </c>
      <c r="GZ5" s="134" t="s">
        <v>26</v>
      </c>
      <c r="HA5" s="134" t="s">
        <v>26</v>
      </c>
      <c r="HB5" s="134" t="s">
        <v>26</v>
      </c>
      <c r="HC5" s="134" t="s">
        <v>26</v>
      </c>
      <c r="HD5" s="134" t="s">
        <v>26</v>
      </c>
      <c r="HE5" s="134" t="s">
        <v>26</v>
      </c>
      <c r="HF5" s="134" t="s">
        <v>26</v>
      </c>
      <c r="HG5" s="134" t="s">
        <v>26</v>
      </c>
      <c r="HH5" s="134" t="s">
        <v>26</v>
      </c>
      <c r="HI5" s="134" t="s">
        <v>26</v>
      </c>
      <c r="HJ5" s="134" t="s">
        <v>26</v>
      </c>
      <c r="HK5" s="134" t="s">
        <v>26</v>
      </c>
      <c r="HL5" s="134" t="s">
        <v>26</v>
      </c>
      <c r="HM5" s="134" t="s">
        <v>26</v>
      </c>
      <c r="HN5" s="114"/>
      <c r="HO5" s="114"/>
      <c r="HP5" s="114"/>
      <c r="HQ5" s="114"/>
      <c r="HR5" s="114"/>
      <c r="HS5" s="114"/>
      <c r="HT5" s="134" t="s">
        <v>26</v>
      </c>
      <c r="HU5" s="114"/>
      <c r="HV5" s="114"/>
      <c r="HW5" s="114"/>
      <c r="HX5" s="114"/>
      <c r="HY5" s="114"/>
      <c r="HZ5" s="114"/>
      <c r="IA5" s="114"/>
      <c r="IB5" s="114"/>
      <c r="IC5" s="114"/>
      <c r="ID5" s="114"/>
      <c r="IE5" s="114"/>
      <c r="IF5" s="114"/>
      <c r="IG5" s="114"/>
      <c r="IH5" s="114"/>
      <c r="II5" s="114"/>
      <c r="IJ5" s="114"/>
      <c r="IK5" s="114"/>
      <c r="IL5" s="114"/>
      <c r="IM5" s="114"/>
      <c r="IN5" s="114"/>
      <c r="IO5" s="114"/>
      <c r="IP5" s="114"/>
      <c r="IQ5" s="114"/>
      <c r="IR5" s="114"/>
      <c r="IS5" s="114"/>
      <c r="IT5" s="114"/>
      <c r="IU5" s="114"/>
      <c r="IV5" s="114"/>
      <c r="IW5" s="114"/>
      <c r="IX5" s="114"/>
      <c r="IY5" s="114"/>
      <c r="IZ5" s="114"/>
      <c r="JA5" s="114"/>
      <c r="JB5" s="114"/>
      <c r="JC5" s="114"/>
      <c r="JD5" s="114"/>
      <c r="JE5" s="114"/>
      <c r="JF5" s="114"/>
      <c r="JG5" s="114"/>
      <c r="JH5" s="114"/>
      <c r="JI5" s="114"/>
      <c r="JJ5" s="114"/>
      <c r="JK5" s="114"/>
      <c r="JL5" s="114"/>
      <c r="JM5" s="114"/>
      <c r="JN5" s="114"/>
      <c r="JO5" s="114"/>
      <c r="JP5" s="114"/>
      <c r="JQ5" s="114"/>
      <c r="JR5" s="114"/>
      <c r="JS5" s="114"/>
      <c r="JT5" s="114"/>
      <c r="JU5" s="114"/>
      <c r="JV5" s="114"/>
      <c r="JW5" s="114"/>
      <c r="JX5" s="114"/>
      <c r="JY5" s="114"/>
      <c r="JZ5" s="114"/>
      <c r="KA5" s="114"/>
      <c r="KB5" s="114"/>
      <c r="KC5" s="114"/>
      <c r="KD5" s="114"/>
      <c r="KE5" s="114"/>
      <c r="KF5" s="114"/>
      <c r="KG5" s="114"/>
      <c r="KH5" s="114"/>
      <c r="KI5" s="114"/>
      <c r="KJ5" s="114"/>
      <c r="KK5" s="114"/>
      <c r="KL5" s="114"/>
      <c r="KM5" s="114"/>
      <c r="KN5" s="114"/>
      <c r="KO5" s="114"/>
      <c r="KP5" s="114"/>
      <c r="KQ5" s="114"/>
      <c r="KR5" s="114"/>
      <c r="KS5" s="114"/>
      <c r="KT5" s="114"/>
      <c r="KU5" s="114"/>
      <c r="KV5" s="114"/>
      <c r="KW5" s="114"/>
      <c r="KX5" s="114"/>
      <c r="KY5" s="114"/>
      <c r="KZ5" s="114"/>
      <c r="LA5" s="114"/>
      <c r="LB5" s="114"/>
      <c r="LC5" s="114"/>
      <c r="LD5" s="114"/>
      <c r="LE5" s="114"/>
      <c r="LF5" s="114"/>
      <c r="LG5" s="114"/>
      <c r="LH5" s="114"/>
      <c r="LI5" s="114"/>
      <c r="LJ5" s="114"/>
      <c r="LK5" s="114"/>
      <c r="LL5" s="114"/>
      <c r="LM5" s="114"/>
      <c r="LN5" s="114"/>
      <c r="LO5" s="114"/>
      <c r="LP5" s="114"/>
      <c r="LQ5" s="114"/>
      <c r="LR5" s="114"/>
      <c r="LS5" s="114"/>
      <c r="LT5" s="114"/>
      <c r="LU5" s="114"/>
      <c r="LV5" s="114"/>
      <c r="LW5" s="114"/>
      <c r="LX5" s="114"/>
      <c r="LY5" s="114"/>
      <c r="LZ5" s="114"/>
      <c r="MA5" s="114"/>
      <c r="MB5" s="114"/>
      <c r="MC5" s="114"/>
      <c r="MD5" s="114"/>
      <c r="ME5" s="114"/>
      <c r="MF5" s="114"/>
      <c r="MG5" s="114"/>
      <c r="MH5" s="114"/>
      <c r="MI5" s="114"/>
      <c r="MJ5" s="114"/>
      <c r="MK5" s="114"/>
      <c r="ML5" s="114"/>
      <c r="MM5" s="114"/>
      <c r="MN5" s="114"/>
      <c r="MO5" s="114"/>
      <c r="MP5" s="114"/>
      <c r="MQ5" s="114"/>
      <c r="MR5" s="114"/>
      <c r="MS5" s="114"/>
      <c r="MT5" s="114"/>
      <c r="MU5" s="114"/>
      <c r="MV5" s="114"/>
      <c r="MW5" s="114"/>
      <c r="MX5" s="114"/>
      <c r="MY5" s="114"/>
      <c r="MZ5" s="114"/>
      <c r="NA5" s="114"/>
      <c r="NB5" s="114"/>
      <c r="NC5" s="114"/>
      <c r="ND5" s="114"/>
      <c r="NE5" s="114"/>
      <c r="NF5" s="114"/>
      <c r="NG5" s="114"/>
      <c r="NH5" s="114"/>
      <c r="NI5" s="114"/>
      <c r="NJ5" s="114"/>
      <c r="NK5" s="114"/>
      <c r="NL5" s="114"/>
      <c r="NM5" s="114"/>
      <c r="NN5" s="114"/>
      <c r="NO5" s="114"/>
      <c r="NP5" s="117"/>
    </row>
    <row r="6" spans="1:382" ht="14.1" customHeight="1" x14ac:dyDescent="0.3">
      <c r="A6" s="46" t="s">
        <v>3</v>
      </c>
      <c r="B6" s="47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9"/>
      <c r="AG6" s="48"/>
      <c r="AH6" s="48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  <c r="AT6" s="48"/>
      <c r="AU6" s="48"/>
      <c r="AV6" s="48"/>
      <c r="AW6" s="48"/>
      <c r="AX6" s="48"/>
      <c r="AY6" s="48"/>
      <c r="AZ6" s="48"/>
      <c r="BA6" s="48"/>
      <c r="BB6" s="48"/>
      <c r="BC6" s="48"/>
      <c r="BD6" s="48"/>
      <c r="BE6" s="48"/>
      <c r="BF6" s="48"/>
      <c r="BG6" s="48"/>
      <c r="BH6" s="48"/>
      <c r="BI6" s="48"/>
      <c r="BJ6" s="48"/>
      <c r="BK6" s="48"/>
      <c r="BL6" s="48"/>
      <c r="BM6" s="48"/>
      <c r="BN6" s="48"/>
      <c r="BO6" s="48"/>
      <c r="BP6" s="48"/>
      <c r="BQ6" s="48"/>
      <c r="BR6" s="48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48"/>
      <c r="CE6" s="48"/>
      <c r="CF6" s="48"/>
      <c r="CG6" s="48"/>
      <c r="CH6" s="48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/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  <c r="FL6" s="48"/>
      <c r="FM6" s="48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  <c r="GA6" s="48"/>
      <c r="GB6" s="48"/>
      <c r="GC6" s="48"/>
      <c r="GD6" s="48"/>
      <c r="GE6" s="48"/>
      <c r="GF6" s="48"/>
      <c r="GG6" s="48"/>
      <c r="GH6" s="48"/>
      <c r="GI6" s="48"/>
      <c r="GJ6" s="48"/>
      <c r="GK6" s="48"/>
      <c r="GL6" s="48"/>
      <c r="GM6" s="48"/>
      <c r="GN6" s="48"/>
      <c r="GO6" s="48"/>
      <c r="GP6" s="48"/>
      <c r="GQ6" s="48"/>
      <c r="GR6" s="48"/>
      <c r="GS6" s="48"/>
      <c r="GT6" s="48"/>
      <c r="GU6" s="48"/>
      <c r="GV6" s="48"/>
      <c r="GW6" s="48"/>
      <c r="GX6" s="48"/>
      <c r="GY6" s="48"/>
      <c r="GZ6" s="48"/>
      <c r="HA6" s="48"/>
      <c r="HB6" s="48"/>
      <c r="HC6" s="48"/>
      <c r="HD6" s="48"/>
      <c r="HE6" s="48"/>
      <c r="HF6" s="48"/>
      <c r="HG6" s="48"/>
      <c r="HH6" s="48"/>
      <c r="HI6" s="48"/>
      <c r="HJ6" s="48"/>
      <c r="HK6" s="48"/>
      <c r="HL6" s="48"/>
      <c r="HM6" s="48"/>
      <c r="HN6" s="48"/>
      <c r="HO6" s="48"/>
      <c r="HP6" s="48"/>
      <c r="HQ6" s="48"/>
      <c r="HR6" s="48"/>
      <c r="HS6" s="48"/>
      <c r="HT6" s="48"/>
      <c r="HU6" s="48"/>
      <c r="HV6" s="48"/>
      <c r="HW6" s="48"/>
      <c r="HX6" s="48"/>
      <c r="HY6" s="48"/>
      <c r="HZ6" s="48"/>
      <c r="IA6" s="48"/>
      <c r="IB6" s="48"/>
      <c r="IC6" s="48"/>
      <c r="ID6" s="48"/>
      <c r="IE6" s="48"/>
      <c r="IF6" s="48"/>
      <c r="IG6" s="48"/>
      <c r="IH6" s="48"/>
      <c r="II6" s="48"/>
      <c r="IJ6" s="48"/>
      <c r="IK6" s="48"/>
      <c r="IL6" s="48"/>
      <c r="IM6" s="48"/>
      <c r="IN6" s="48"/>
      <c r="IO6" s="48"/>
      <c r="IP6" s="48"/>
      <c r="IQ6" s="48"/>
      <c r="IR6" s="48"/>
      <c r="IS6" s="48"/>
      <c r="IT6" s="48"/>
      <c r="IU6" s="48"/>
      <c r="IV6" s="48"/>
      <c r="IW6" s="48"/>
      <c r="IX6" s="48"/>
      <c r="IY6" s="48"/>
      <c r="IZ6" s="48"/>
      <c r="JA6" s="48"/>
      <c r="JB6" s="48"/>
      <c r="JC6" s="48"/>
      <c r="JD6" s="48"/>
      <c r="JE6" s="48"/>
      <c r="JF6" s="48"/>
      <c r="JG6" s="48"/>
      <c r="JH6" s="48"/>
      <c r="JI6" s="48"/>
      <c r="JJ6" s="48"/>
      <c r="JK6" s="48"/>
      <c r="JL6" s="48"/>
      <c r="JM6" s="48"/>
      <c r="JN6" s="48"/>
      <c r="JO6" s="48"/>
      <c r="JP6" s="48"/>
      <c r="JQ6" s="48"/>
      <c r="JR6" s="48"/>
      <c r="JS6" s="48"/>
      <c r="JT6" s="48"/>
      <c r="JU6" s="48"/>
      <c r="JV6" s="48"/>
      <c r="JW6" s="48"/>
      <c r="JX6" s="48"/>
      <c r="JY6" s="48"/>
      <c r="JZ6" s="48"/>
      <c r="KA6" s="48"/>
      <c r="KB6" s="48"/>
      <c r="KC6" s="48"/>
      <c r="KD6" s="48"/>
      <c r="KE6" s="48"/>
      <c r="KF6" s="48"/>
      <c r="KG6" s="48"/>
      <c r="KH6" s="48"/>
      <c r="KI6" s="48"/>
      <c r="KJ6" s="48"/>
      <c r="KK6" s="48"/>
      <c r="KL6" s="48"/>
      <c r="KM6" s="48"/>
      <c r="KN6" s="48"/>
      <c r="KO6" s="48"/>
      <c r="KP6" s="48"/>
      <c r="KQ6" s="48"/>
      <c r="KR6" s="48"/>
      <c r="KS6" s="48"/>
      <c r="KT6" s="48"/>
      <c r="KU6" s="48"/>
      <c r="KV6" s="48"/>
      <c r="KW6" s="48"/>
      <c r="KX6" s="48"/>
      <c r="KY6" s="48"/>
      <c r="KZ6" s="48"/>
      <c r="LA6" s="48"/>
      <c r="LB6" s="48"/>
      <c r="LC6" s="48"/>
      <c r="LD6" s="48"/>
      <c r="LE6" s="48"/>
      <c r="LF6" s="48"/>
      <c r="LG6" s="48"/>
      <c r="LH6" s="48"/>
      <c r="LI6" s="48"/>
      <c r="LJ6" s="48"/>
      <c r="LK6" s="48"/>
      <c r="LL6" s="48"/>
      <c r="LM6" s="48"/>
      <c r="LN6" s="48"/>
      <c r="LO6" s="48"/>
      <c r="LP6" s="48"/>
      <c r="LQ6" s="48"/>
      <c r="LR6" s="48"/>
      <c r="LS6" s="48"/>
      <c r="LT6" s="48"/>
      <c r="LU6" s="48"/>
      <c r="LV6" s="48"/>
      <c r="LW6" s="48"/>
      <c r="LX6" s="48"/>
      <c r="LY6" s="48"/>
      <c r="LZ6" s="48"/>
      <c r="MA6" s="48"/>
      <c r="MB6" s="48"/>
      <c r="MC6" s="48"/>
      <c r="MD6" s="48"/>
      <c r="ME6" s="48"/>
      <c r="MF6" s="48"/>
      <c r="MG6" s="48"/>
      <c r="MH6" s="48"/>
      <c r="MI6" s="48"/>
      <c r="MJ6" s="48"/>
      <c r="MK6" s="48"/>
      <c r="ML6" s="48"/>
      <c r="MM6" s="48"/>
      <c r="MN6" s="48"/>
      <c r="MO6" s="48"/>
      <c r="MP6" s="48"/>
      <c r="MQ6" s="48"/>
      <c r="MR6" s="48"/>
      <c r="MS6" s="48"/>
      <c r="MT6" s="48"/>
      <c r="MU6" s="48"/>
      <c r="MV6" s="48"/>
      <c r="MW6" s="48"/>
      <c r="MX6" s="48"/>
      <c r="MY6" s="48"/>
      <c r="MZ6" s="48"/>
      <c r="NA6" s="48"/>
      <c r="NB6" s="48"/>
      <c r="NC6" s="48"/>
      <c r="ND6" s="48"/>
      <c r="NE6" s="48"/>
      <c r="NF6" s="48"/>
      <c r="NG6" s="48"/>
      <c r="NH6" s="48"/>
      <c r="NI6" s="48"/>
      <c r="NJ6" s="48"/>
      <c r="NK6" s="48"/>
      <c r="NL6" s="48"/>
      <c r="NM6" s="48"/>
      <c r="NN6" s="48"/>
      <c r="NO6" s="48"/>
      <c r="NP6" s="50"/>
    </row>
    <row r="7" spans="1:382" ht="14.1" customHeight="1" x14ac:dyDescent="0.3">
      <c r="A7" s="39" t="s">
        <v>4</v>
      </c>
      <c r="B7" s="113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5"/>
      <c r="AG7" s="116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  <c r="BG7" s="114"/>
      <c r="BH7" s="114"/>
      <c r="BI7" s="114"/>
      <c r="BJ7" s="114"/>
      <c r="BK7" s="114"/>
      <c r="BL7" s="114"/>
      <c r="BM7" s="114"/>
      <c r="BN7" s="114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4"/>
      <c r="CA7" s="114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37" t="s">
        <v>35</v>
      </c>
      <c r="CW7" s="114"/>
      <c r="CX7" s="114"/>
      <c r="CY7" s="114"/>
      <c r="CZ7" s="114"/>
      <c r="DA7" s="114"/>
      <c r="DB7" s="114"/>
      <c r="DC7" s="114"/>
      <c r="DD7" s="114"/>
      <c r="DE7" s="137" t="s">
        <v>35</v>
      </c>
      <c r="DF7" s="114"/>
      <c r="DG7" s="114"/>
      <c r="DH7" s="114"/>
      <c r="DI7" s="114"/>
      <c r="DJ7" s="114"/>
      <c r="DK7" s="114"/>
      <c r="DL7" s="114"/>
      <c r="DM7" s="114"/>
      <c r="DN7" s="114"/>
      <c r="DO7" s="114"/>
      <c r="DP7" s="114"/>
      <c r="DQ7" s="114"/>
      <c r="DR7" s="114"/>
      <c r="DS7" s="114"/>
      <c r="DT7" s="114"/>
      <c r="DU7" s="114"/>
      <c r="DV7" s="134" t="s">
        <v>26</v>
      </c>
      <c r="DW7" s="134" t="s">
        <v>26</v>
      </c>
      <c r="DX7" s="134" t="s">
        <v>26</v>
      </c>
      <c r="DY7" s="134" t="s">
        <v>26</v>
      </c>
      <c r="DZ7" s="134" t="s">
        <v>26</v>
      </c>
      <c r="EA7" s="114"/>
      <c r="EB7" s="114"/>
      <c r="EC7" s="114"/>
      <c r="ED7" s="114"/>
      <c r="EE7" s="114"/>
      <c r="EF7" s="140" t="s">
        <v>34</v>
      </c>
      <c r="EG7" s="140" t="s">
        <v>34</v>
      </c>
      <c r="EH7" s="114"/>
      <c r="EI7" s="114"/>
      <c r="EJ7" s="114"/>
      <c r="EK7" s="114"/>
      <c r="EL7" s="134" t="s">
        <v>26</v>
      </c>
      <c r="EM7" s="134" t="s">
        <v>26</v>
      </c>
      <c r="EN7" s="134" t="s">
        <v>26</v>
      </c>
      <c r="EO7" s="134" t="s">
        <v>26</v>
      </c>
      <c r="EP7" s="134" t="s">
        <v>26</v>
      </c>
      <c r="EQ7" s="134" t="s">
        <v>26</v>
      </c>
      <c r="ER7" s="134" t="s">
        <v>26</v>
      </c>
      <c r="ES7" s="134" t="s">
        <v>26</v>
      </c>
      <c r="ET7" s="134" t="s">
        <v>26</v>
      </c>
      <c r="EU7" s="134" t="s">
        <v>26</v>
      </c>
      <c r="EV7" s="114"/>
      <c r="EW7" s="114"/>
      <c r="EX7" s="114"/>
      <c r="EY7" s="114"/>
      <c r="EZ7" s="114"/>
      <c r="FA7" s="114"/>
      <c r="FB7" s="114"/>
      <c r="FC7" s="114"/>
      <c r="FD7" s="114"/>
      <c r="FE7" s="114"/>
      <c r="FF7" s="114"/>
      <c r="FG7" s="114"/>
      <c r="FH7" s="114"/>
      <c r="FI7" s="114"/>
      <c r="FJ7" s="114"/>
      <c r="FK7" s="114"/>
      <c r="FL7" s="114"/>
      <c r="FM7" s="114"/>
      <c r="FN7" s="114"/>
      <c r="FO7" s="114"/>
      <c r="FP7" s="114"/>
      <c r="FQ7" s="114"/>
      <c r="FR7" s="114"/>
      <c r="FS7" s="114"/>
      <c r="FT7" s="114"/>
      <c r="FU7" s="114"/>
      <c r="FV7" s="114"/>
      <c r="FW7" s="114"/>
      <c r="FX7" s="114"/>
      <c r="FY7" s="114"/>
      <c r="FZ7" s="114"/>
      <c r="GA7" s="114"/>
      <c r="GB7" s="114"/>
      <c r="GC7" s="114"/>
      <c r="GD7" s="114"/>
      <c r="GE7" s="114"/>
      <c r="GF7" s="114"/>
      <c r="GG7" s="134" t="s">
        <v>26</v>
      </c>
      <c r="GH7" s="134" t="s">
        <v>26</v>
      </c>
      <c r="GI7" s="134" t="s">
        <v>26</v>
      </c>
      <c r="GJ7" s="134" t="s">
        <v>26</v>
      </c>
      <c r="GK7" s="134" t="s">
        <v>26</v>
      </c>
      <c r="GL7" s="134" t="s">
        <v>26</v>
      </c>
      <c r="GM7" s="134" t="s">
        <v>26</v>
      </c>
      <c r="GN7" s="134" t="s">
        <v>26</v>
      </c>
      <c r="GO7" s="134" t="s">
        <v>26</v>
      </c>
      <c r="GP7" s="134" t="s">
        <v>26</v>
      </c>
      <c r="GQ7" s="134" t="s">
        <v>26</v>
      </c>
      <c r="GR7" s="134" t="s">
        <v>26</v>
      </c>
      <c r="GS7" s="134" t="s">
        <v>26</v>
      </c>
      <c r="GT7" s="134" t="s">
        <v>26</v>
      </c>
      <c r="GU7" s="134" t="s">
        <v>26</v>
      </c>
      <c r="GV7" s="134" t="s">
        <v>26</v>
      </c>
      <c r="GW7" s="134" t="s">
        <v>26</v>
      </c>
      <c r="GX7" s="134" t="s">
        <v>26</v>
      </c>
      <c r="GY7" s="134" t="s">
        <v>26</v>
      </c>
      <c r="GZ7" s="134" t="s">
        <v>26</v>
      </c>
      <c r="HA7" s="134" t="s">
        <v>26</v>
      </c>
      <c r="HB7" s="134" t="s">
        <v>26</v>
      </c>
      <c r="HC7" s="134" t="s">
        <v>26</v>
      </c>
      <c r="HD7" s="134" t="s">
        <v>26</v>
      </c>
      <c r="HE7" s="134" t="s">
        <v>26</v>
      </c>
      <c r="HF7" s="134" t="s">
        <v>26</v>
      </c>
      <c r="HG7" s="114"/>
      <c r="HH7" s="114"/>
      <c r="HI7" s="114"/>
      <c r="HJ7" s="114"/>
      <c r="HK7" s="114"/>
      <c r="HL7" s="114"/>
      <c r="HM7" s="114"/>
      <c r="HN7" s="114"/>
      <c r="HO7" s="114"/>
      <c r="HP7" s="114"/>
      <c r="HQ7" s="114"/>
      <c r="HR7" s="114"/>
      <c r="HS7" s="114"/>
      <c r="HT7" s="134" t="s">
        <v>26</v>
      </c>
      <c r="HU7" s="114"/>
      <c r="HV7" s="114"/>
      <c r="HW7" s="114"/>
      <c r="HX7" s="114"/>
      <c r="HY7" s="114"/>
      <c r="HZ7" s="114"/>
      <c r="IA7" s="114"/>
      <c r="IB7" s="114"/>
      <c r="IC7" s="114"/>
      <c r="ID7" s="114"/>
      <c r="IE7" s="114"/>
      <c r="IF7" s="114"/>
      <c r="IG7" s="114"/>
      <c r="IH7" s="114"/>
      <c r="II7" s="114"/>
      <c r="IJ7" s="114"/>
      <c r="IK7" s="114"/>
      <c r="IL7" s="114"/>
      <c r="IM7" s="114"/>
      <c r="IN7" s="114"/>
      <c r="IO7" s="114"/>
      <c r="IP7" s="114"/>
      <c r="IQ7" s="114"/>
      <c r="IR7" s="114"/>
      <c r="IS7" s="114"/>
      <c r="IT7" s="114"/>
      <c r="IU7" s="114"/>
      <c r="IV7" s="114"/>
      <c r="IW7" s="114"/>
      <c r="IX7" s="114"/>
      <c r="IY7" s="114"/>
      <c r="IZ7" s="114"/>
      <c r="JA7" s="114"/>
      <c r="JB7" s="114"/>
      <c r="JC7" s="114"/>
      <c r="JD7" s="114"/>
      <c r="JE7" s="114"/>
      <c r="JF7" s="114"/>
      <c r="JG7" s="114"/>
      <c r="JH7" s="114"/>
      <c r="JI7" s="114"/>
      <c r="JJ7" s="114"/>
      <c r="JK7" s="114"/>
      <c r="JL7" s="114"/>
      <c r="JM7" s="114"/>
      <c r="JN7" s="114"/>
      <c r="JO7" s="114"/>
      <c r="JP7" s="114"/>
      <c r="JQ7" s="114"/>
      <c r="JR7" s="114"/>
      <c r="JS7" s="114"/>
      <c r="JT7" s="114"/>
      <c r="JU7" s="114"/>
      <c r="JV7" s="114"/>
      <c r="JW7" s="114"/>
      <c r="JX7" s="114"/>
      <c r="JY7" s="114"/>
      <c r="JZ7" s="114"/>
      <c r="KA7" s="114"/>
      <c r="KB7" s="114"/>
      <c r="KC7" s="114"/>
      <c r="KD7" s="114"/>
      <c r="KE7" s="114"/>
      <c r="KF7" s="114"/>
      <c r="KG7" s="114"/>
      <c r="KH7" s="114"/>
      <c r="KI7" s="114"/>
      <c r="KJ7" s="114"/>
      <c r="KK7" s="114"/>
      <c r="KL7" s="114"/>
      <c r="KM7" s="114"/>
      <c r="KN7" s="114"/>
      <c r="KO7" s="114"/>
      <c r="KP7" s="114"/>
      <c r="KQ7" s="114"/>
      <c r="KR7" s="114"/>
      <c r="KS7" s="114"/>
      <c r="KT7" s="114"/>
      <c r="KU7" s="114"/>
      <c r="KV7" s="114"/>
      <c r="KW7" s="114"/>
      <c r="KX7" s="114"/>
      <c r="KY7" s="114"/>
      <c r="KZ7" s="114"/>
      <c r="LA7" s="114"/>
      <c r="LB7" s="114"/>
      <c r="LC7" s="114"/>
      <c r="LD7" s="114"/>
      <c r="LE7" s="114"/>
      <c r="LF7" s="114"/>
      <c r="LG7" s="114"/>
      <c r="LH7" s="114"/>
      <c r="LI7" s="114"/>
      <c r="LJ7" s="114"/>
      <c r="LK7" s="114"/>
      <c r="LL7" s="114"/>
      <c r="LM7" s="114"/>
      <c r="LN7" s="114"/>
      <c r="LO7" s="114"/>
      <c r="LP7" s="114"/>
      <c r="LQ7" s="114"/>
      <c r="LR7" s="114"/>
      <c r="LS7" s="114"/>
      <c r="LT7" s="114"/>
      <c r="LU7" s="114"/>
      <c r="LV7" s="114"/>
      <c r="LW7" s="114"/>
      <c r="LX7" s="114"/>
      <c r="LY7" s="114"/>
      <c r="LZ7" s="114"/>
      <c r="MA7" s="114"/>
      <c r="MB7" s="114"/>
      <c r="MC7" s="114"/>
      <c r="MD7" s="114"/>
      <c r="ME7" s="114"/>
      <c r="MF7" s="114"/>
      <c r="MG7" s="114"/>
      <c r="MH7" s="114"/>
      <c r="MI7" s="114"/>
      <c r="MJ7" s="114"/>
      <c r="MK7" s="114"/>
      <c r="ML7" s="114"/>
      <c r="MM7" s="114"/>
      <c r="MN7" s="114"/>
      <c r="MO7" s="114"/>
      <c r="MP7" s="114"/>
      <c r="MQ7" s="114"/>
      <c r="MR7" s="114"/>
      <c r="MS7" s="114"/>
      <c r="MT7" s="114"/>
      <c r="MU7" s="114"/>
      <c r="MV7" s="114"/>
      <c r="MW7" s="114"/>
      <c r="MX7" s="114"/>
      <c r="MY7" s="114"/>
      <c r="MZ7" s="114"/>
      <c r="NA7" s="114"/>
      <c r="NB7" s="114"/>
      <c r="NC7" s="114"/>
      <c r="ND7" s="114"/>
      <c r="NE7" s="114"/>
      <c r="NF7" s="114"/>
      <c r="NG7" s="114"/>
      <c r="NH7" s="114"/>
      <c r="NI7" s="114"/>
      <c r="NJ7" s="114"/>
      <c r="NK7" s="114"/>
      <c r="NL7" s="114"/>
      <c r="NM7" s="114"/>
      <c r="NN7" s="114"/>
      <c r="NO7" s="114"/>
      <c r="NP7" s="117"/>
    </row>
    <row r="8" spans="1:382" ht="14.1" customHeight="1" thickBot="1" x14ac:dyDescent="0.35">
      <c r="A8" s="39" t="s">
        <v>5</v>
      </c>
      <c r="B8" s="113"/>
      <c r="C8" s="114"/>
      <c r="D8" s="114"/>
      <c r="E8" s="114"/>
      <c r="F8" s="114"/>
      <c r="G8" s="114"/>
      <c r="H8" s="114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5"/>
      <c r="AG8" s="116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33" t="s">
        <v>37</v>
      </c>
      <c r="BL8" s="133" t="s">
        <v>37</v>
      </c>
      <c r="BM8" s="133" t="s">
        <v>37</v>
      </c>
      <c r="BN8" s="133" t="s">
        <v>37</v>
      </c>
      <c r="BO8" s="133" t="s">
        <v>37</v>
      </c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  <c r="CR8" s="114"/>
      <c r="CS8" s="114"/>
      <c r="CT8" s="114"/>
      <c r="CU8" s="114"/>
      <c r="CV8" s="114"/>
      <c r="CW8" s="114"/>
      <c r="CX8" s="114"/>
      <c r="CY8" s="114"/>
      <c r="CZ8" s="114"/>
      <c r="DA8" s="137" t="s">
        <v>35</v>
      </c>
      <c r="DB8" s="114"/>
      <c r="DC8" s="114"/>
      <c r="DD8" s="137" t="s">
        <v>35</v>
      </c>
      <c r="DE8" s="114"/>
      <c r="DF8" s="114"/>
      <c r="DG8" s="114"/>
      <c r="DH8" s="114"/>
      <c r="DI8" s="114"/>
      <c r="DJ8" s="137" t="s">
        <v>35</v>
      </c>
      <c r="DK8" s="114"/>
      <c r="DL8" s="114"/>
      <c r="DM8" s="114"/>
      <c r="DN8" s="114"/>
      <c r="DO8" s="114"/>
      <c r="DP8" s="114"/>
      <c r="DQ8" s="114"/>
      <c r="DR8" s="114"/>
      <c r="DS8" s="134" t="s">
        <v>26</v>
      </c>
      <c r="DT8" s="134" t="s">
        <v>26</v>
      </c>
      <c r="DU8" s="134" t="s">
        <v>26</v>
      </c>
      <c r="DV8" s="134" t="s">
        <v>26</v>
      </c>
      <c r="DW8" s="134" t="s">
        <v>26</v>
      </c>
      <c r="DX8" s="134" t="s">
        <v>26</v>
      </c>
      <c r="DY8" s="134" t="s">
        <v>26</v>
      </c>
      <c r="DZ8" s="134" t="s">
        <v>26</v>
      </c>
      <c r="EA8" s="134" t="s">
        <v>26</v>
      </c>
      <c r="EB8" s="134" t="s">
        <v>26</v>
      </c>
      <c r="EC8" s="134" t="s">
        <v>26</v>
      </c>
      <c r="ED8" s="114"/>
      <c r="EE8" s="114"/>
      <c r="EF8" s="114"/>
      <c r="EG8" s="114"/>
      <c r="EH8" s="114"/>
      <c r="EI8" s="114"/>
      <c r="EJ8" s="114"/>
      <c r="EK8" s="114"/>
      <c r="EL8" s="114"/>
      <c r="EM8" s="114"/>
      <c r="EN8" s="114"/>
      <c r="EO8" s="114"/>
      <c r="EP8" s="114"/>
      <c r="EQ8" s="114"/>
      <c r="ER8" s="114"/>
      <c r="ES8" s="114"/>
      <c r="ET8" s="114"/>
      <c r="EU8" s="114"/>
      <c r="EV8" s="114"/>
      <c r="EW8" s="114"/>
      <c r="EX8" s="133" t="s">
        <v>37</v>
      </c>
      <c r="EY8" s="133" t="s">
        <v>37</v>
      </c>
      <c r="EZ8" s="133" t="s">
        <v>37</v>
      </c>
      <c r="FA8" s="133" t="s">
        <v>37</v>
      </c>
      <c r="FB8" s="133" t="s">
        <v>37</v>
      </c>
      <c r="FC8" s="114"/>
      <c r="FD8" s="114"/>
      <c r="FE8" s="114"/>
      <c r="FF8" s="114"/>
      <c r="FG8" s="114"/>
      <c r="FH8" s="114"/>
      <c r="FI8" s="114"/>
      <c r="FJ8" s="114"/>
      <c r="FK8" s="114"/>
      <c r="FL8" s="114"/>
      <c r="FM8" s="114"/>
      <c r="FN8" s="114"/>
      <c r="FO8" s="114"/>
      <c r="FP8" s="114"/>
      <c r="FQ8" s="114"/>
      <c r="FR8" s="114"/>
      <c r="FS8" s="114"/>
      <c r="FT8" s="114"/>
      <c r="FU8" s="114"/>
      <c r="FV8" s="114"/>
      <c r="FW8" s="114"/>
      <c r="FX8" s="114"/>
      <c r="FY8" s="114"/>
      <c r="FZ8" s="114"/>
      <c r="GA8" s="114"/>
      <c r="GB8" s="114"/>
      <c r="GC8" s="114"/>
      <c r="GD8" s="114"/>
      <c r="GE8" s="114"/>
      <c r="GF8" s="114"/>
      <c r="GG8" s="114"/>
      <c r="GH8" s="114"/>
      <c r="GI8" s="114"/>
      <c r="GJ8" s="114"/>
      <c r="GK8" s="114"/>
      <c r="GL8" s="114"/>
      <c r="GM8" s="114"/>
      <c r="GN8" s="114"/>
      <c r="GO8" s="114"/>
      <c r="GP8" s="114"/>
      <c r="GQ8" s="114"/>
      <c r="GR8" s="114"/>
      <c r="GS8" s="114"/>
      <c r="GT8" s="114"/>
      <c r="GU8" s="114"/>
      <c r="GV8" s="114"/>
      <c r="GW8" s="114"/>
      <c r="GX8" s="114"/>
      <c r="GY8" s="114"/>
      <c r="GZ8" s="114"/>
      <c r="HA8" s="114"/>
      <c r="HB8" s="114"/>
      <c r="HC8" s="114"/>
      <c r="HD8" s="114"/>
      <c r="HE8" s="114"/>
      <c r="HF8" s="114"/>
      <c r="HG8" s="114"/>
      <c r="HH8" s="114"/>
      <c r="HI8" s="134" t="s">
        <v>26</v>
      </c>
      <c r="HJ8" s="134" t="s">
        <v>26</v>
      </c>
      <c r="HK8" s="134" t="s">
        <v>26</v>
      </c>
      <c r="HL8" s="134" t="s">
        <v>26</v>
      </c>
      <c r="HM8" s="134" t="s">
        <v>26</v>
      </c>
      <c r="HN8" s="134" t="s">
        <v>26</v>
      </c>
      <c r="HO8" s="134" t="s">
        <v>26</v>
      </c>
      <c r="HP8" s="134" t="s">
        <v>26</v>
      </c>
      <c r="HQ8" s="134" t="s">
        <v>26</v>
      </c>
      <c r="HR8" s="134" t="s">
        <v>26</v>
      </c>
      <c r="HS8" s="134" t="s">
        <v>26</v>
      </c>
      <c r="HT8" s="134" t="s">
        <v>26</v>
      </c>
      <c r="HU8" s="134" t="s">
        <v>26</v>
      </c>
      <c r="HV8" s="134" t="s">
        <v>26</v>
      </c>
      <c r="HW8" s="134" t="s">
        <v>26</v>
      </c>
      <c r="HX8" s="134" t="s">
        <v>26</v>
      </c>
      <c r="HY8" s="134" t="s">
        <v>26</v>
      </c>
      <c r="HZ8" s="134" t="s">
        <v>26</v>
      </c>
      <c r="IA8" s="134" t="s">
        <v>26</v>
      </c>
      <c r="IB8" s="134" t="s">
        <v>26</v>
      </c>
      <c r="IC8" s="134" t="s">
        <v>26</v>
      </c>
      <c r="ID8" s="134" t="s">
        <v>26</v>
      </c>
      <c r="IE8" s="134" t="s">
        <v>26</v>
      </c>
      <c r="IF8" s="134" t="s">
        <v>26</v>
      </c>
      <c r="IG8" s="134" t="s">
        <v>26</v>
      </c>
      <c r="IH8" s="134" t="s">
        <v>26</v>
      </c>
      <c r="II8" s="114"/>
      <c r="IJ8" s="114"/>
      <c r="IK8" s="114"/>
      <c r="IL8" s="114"/>
      <c r="IM8" s="114"/>
      <c r="IN8" s="114"/>
      <c r="IO8" s="114"/>
      <c r="IP8" s="114"/>
      <c r="IQ8" s="114"/>
      <c r="IR8" s="114"/>
      <c r="IS8" s="114"/>
      <c r="IT8" s="114"/>
      <c r="IU8" s="114"/>
      <c r="IV8" s="114"/>
      <c r="IW8" s="114"/>
      <c r="IX8" s="114"/>
      <c r="IY8" s="114"/>
      <c r="IZ8" s="114"/>
      <c r="JA8" s="114"/>
      <c r="JB8" s="114"/>
      <c r="JC8" s="114"/>
      <c r="JD8" s="114"/>
      <c r="JE8" s="114"/>
      <c r="JF8" s="114"/>
      <c r="JG8" s="114"/>
      <c r="JH8" s="114"/>
      <c r="JI8" s="114"/>
      <c r="JJ8" s="114"/>
      <c r="JK8" s="114"/>
      <c r="JL8" s="114"/>
      <c r="JM8" s="114"/>
      <c r="JN8" s="114"/>
      <c r="JO8" s="114"/>
      <c r="JP8" s="114"/>
      <c r="JQ8" s="114"/>
      <c r="JR8" s="114"/>
      <c r="JS8" s="114"/>
      <c r="JT8" s="114"/>
      <c r="JU8" s="114"/>
      <c r="JV8" s="114"/>
      <c r="JW8" s="114"/>
      <c r="JX8" s="114"/>
      <c r="JY8" s="114"/>
      <c r="JZ8" s="114"/>
      <c r="KA8" s="114"/>
      <c r="KB8" s="114"/>
      <c r="KC8" s="114"/>
      <c r="KD8" s="114"/>
      <c r="KE8" s="114"/>
      <c r="KF8" s="114"/>
      <c r="KG8" s="114"/>
      <c r="KH8" s="114"/>
      <c r="KI8" s="114"/>
      <c r="KJ8" s="114"/>
      <c r="KK8" s="114"/>
      <c r="KL8" s="114"/>
      <c r="KM8" s="114"/>
      <c r="KN8" s="114"/>
      <c r="KO8" s="114"/>
      <c r="KP8" s="114"/>
      <c r="KQ8" s="114"/>
      <c r="KR8" s="114"/>
      <c r="KS8" s="114"/>
      <c r="KT8" s="114"/>
      <c r="KU8" s="114"/>
      <c r="KV8" s="114"/>
      <c r="KW8" s="114"/>
      <c r="KX8" s="114"/>
      <c r="KY8" s="114"/>
      <c r="KZ8" s="114"/>
      <c r="LA8" s="114"/>
      <c r="LB8" s="114"/>
      <c r="LC8" s="114"/>
      <c r="LD8" s="114"/>
      <c r="LE8" s="114"/>
      <c r="LF8" s="114"/>
      <c r="LG8" s="114"/>
      <c r="LH8" s="114"/>
      <c r="LI8" s="114"/>
      <c r="LJ8" s="114"/>
      <c r="LK8" s="114"/>
      <c r="LL8" s="114"/>
      <c r="LM8" s="114"/>
      <c r="LN8" s="114"/>
      <c r="LO8" s="114"/>
      <c r="LP8" s="114"/>
      <c r="LQ8" s="114"/>
      <c r="LR8" s="114"/>
      <c r="LS8" s="114"/>
      <c r="LT8" s="114"/>
      <c r="LU8" s="114"/>
      <c r="LV8" s="114"/>
      <c r="LW8" s="114"/>
      <c r="LX8" s="114"/>
      <c r="LY8" s="114"/>
      <c r="LZ8" s="114"/>
      <c r="MA8" s="114"/>
      <c r="MB8" s="114"/>
      <c r="MC8" s="114"/>
      <c r="MD8" s="114"/>
      <c r="ME8" s="114"/>
      <c r="MF8" s="114"/>
      <c r="MG8" s="114"/>
      <c r="MH8" s="114"/>
      <c r="MI8" s="114"/>
      <c r="MJ8" s="114"/>
      <c r="MK8" s="114"/>
      <c r="ML8" s="114"/>
      <c r="MM8" s="114"/>
      <c r="MN8" s="114"/>
      <c r="MO8" s="114"/>
      <c r="MP8" s="114"/>
      <c r="MQ8" s="114"/>
      <c r="MR8" s="114"/>
      <c r="MS8" s="114"/>
      <c r="MT8" s="114"/>
      <c r="MU8" s="114"/>
      <c r="MV8" s="114"/>
      <c r="MW8" s="114"/>
      <c r="MX8" s="114"/>
      <c r="MY8" s="114"/>
      <c r="MZ8" s="114"/>
      <c r="NA8" s="114"/>
      <c r="NB8" s="114"/>
      <c r="NC8" s="114"/>
      <c r="ND8" s="114"/>
      <c r="NE8" s="114"/>
      <c r="NF8" s="114"/>
      <c r="NG8" s="114"/>
      <c r="NH8" s="114"/>
      <c r="NI8" s="114"/>
      <c r="NJ8" s="114"/>
      <c r="NK8" s="114"/>
      <c r="NL8" s="114"/>
      <c r="NM8" s="114"/>
      <c r="NN8" s="114"/>
      <c r="NO8" s="114"/>
      <c r="NP8" s="117"/>
    </row>
    <row r="9" spans="1:382" ht="14.1" customHeight="1" x14ac:dyDescent="0.3">
      <c r="A9" s="46" t="s">
        <v>6</v>
      </c>
      <c r="B9" s="47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9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48"/>
      <c r="CE9" s="48"/>
      <c r="CF9" s="48"/>
      <c r="CG9" s="48"/>
      <c r="CH9" s="48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/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  <c r="FL9" s="48"/>
      <c r="FM9" s="48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  <c r="GA9" s="48"/>
      <c r="GB9" s="48"/>
      <c r="GC9" s="48"/>
      <c r="GD9" s="48"/>
      <c r="GE9" s="48"/>
      <c r="GF9" s="48"/>
      <c r="GG9" s="48"/>
      <c r="GH9" s="48"/>
      <c r="GI9" s="48"/>
      <c r="GJ9" s="48"/>
      <c r="GK9" s="48"/>
      <c r="GL9" s="48"/>
      <c r="GM9" s="48"/>
      <c r="GN9" s="48"/>
      <c r="GO9" s="48"/>
      <c r="GP9" s="48"/>
      <c r="GQ9" s="48"/>
      <c r="GR9" s="48"/>
      <c r="GS9" s="48"/>
      <c r="GT9" s="48"/>
      <c r="GU9" s="48"/>
      <c r="GV9" s="48"/>
      <c r="GW9" s="48"/>
      <c r="GX9" s="48"/>
      <c r="GY9" s="48"/>
      <c r="GZ9" s="48"/>
      <c r="HA9" s="48"/>
      <c r="HB9" s="48"/>
      <c r="HC9" s="48"/>
      <c r="HD9" s="48"/>
      <c r="HE9" s="48"/>
      <c r="HF9" s="48"/>
      <c r="HG9" s="48"/>
      <c r="HH9" s="48"/>
      <c r="HI9" s="48"/>
      <c r="HJ9" s="48"/>
      <c r="HK9" s="48"/>
      <c r="HL9" s="48"/>
      <c r="HM9" s="48"/>
      <c r="HN9" s="48"/>
      <c r="HO9" s="48"/>
      <c r="HP9" s="48"/>
      <c r="HQ9" s="48"/>
      <c r="HR9" s="48"/>
      <c r="HS9" s="48"/>
      <c r="HT9" s="48"/>
      <c r="HU9" s="48"/>
      <c r="HV9" s="48"/>
      <c r="HW9" s="48"/>
      <c r="HX9" s="48"/>
      <c r="HY9" s="48"/>
      <c r="HZ9" s="48"/>
      <c r="IA9" s="48"/>
      <c r="IB9" s="48"/>
      <c r="IC9" s="48"/>
      <c r="ID9" s="48"/>
      <c r="IE9" s="48"/>
      <c r="IF9" s="48"/>
      <c r="IG9" s="48"/>
      <c r="IH9" s="48"/>
      <c r="II9" s="48"/>
      <c r="IJ9" s="48"/>
      <c r="IK9" s="48"/>
      <c r="IL9" s="48"/>
      <c r="IM9" s="48"/>
      <c r="IN9" s="48"/>
      <c r="IO9" s="48"/>
      <c r="IP9" s="48"/>
      <c r="IQ9" s="48"/>
      <c r="IR9" s="48"/>
      <c r="IS9" s="48"/>
      <c r="IT9" s="48"/>
      <c r="IU9" s="48"/>
      <c r="IV9" s="48"/>
      <c r="IW9" s="48"/>
      <c r="IX9" s="48"/>
      <c r="IY9" s="48"/>
      <c r="IZ9" s="48"/>
      <c r="JA9" s="48"/>
      <c r="JB9" s="48"/>
      <c r="JC9" s="48"/>
      <c r="JD9" s="48"/>
      <c r="JE9" s="48"/>
      <c r="JF9" s="48"/>
      <c r="JG9" s="48"/>
      <c r="JH9" s="48"/>
      <c r="JI9" s="48"/>
      <c r="JJ9" s="48"/>
      <c r="JK9" s="48"/>
      <c r="JL9" s="48"/>
      <c r="JM9" s="48"/>
      <c r="JN9" s="48"/>
      <c r="JO9" s="48"/>
      <c r="JP9" s="48"/>
      <c r="JQ9" s="48"/>
      <c r="JR9" s="48"/>
      <c r="JS9" s="48"/>
      <c r="JT9" s="48"/>
      <c r="JU9" s="48"/>
      <c r="JV9" s="48"/>
      <c r="JW9" s="48"/>
      <c r="JX9" s="48"/>
      <c r="JY9" s="48"/>
      <c r="JZ9" s="48"/>
      <c r="KA9" s="48"/>
      <c r="KB9" s="48"/>
      <c r="KC9" s="48"/>
      <c r="KD9" s="48"/>
      <c r="KE9" s="48"/>
      <c r="KF9" s="48"/>
      <c r="KG9" s="48"/>
      <c r="KH9" s="48"/>
      <c r="KI9" s="48"/>
      <c r="KJ9" s="48"/>
      <c r="KK9" s="48"/>
      <c r="KL9" s="48"/>
      <c r="KM9" s="48"/>
      <c r="KN9" s="48"/>
      <c r="KO9" s="48"/>
      <c r="KP9" s="48"/>
      <c r="KQ9" s="48"/>
      <c r="KR9" s="48"/>
      <c r="KS9" s="48"/>
      <c r="KT9" s="48"/>
      <c r="KU9" s="48"/>
      <c r="KV9" s="48"/>
      <c r="KW9" s="48"/>
      <c r="KX9" s="48"/>
      <c r="KY9" s="48"/>
      <c r="KZ9" s="48"/>
      <c r="LA9" s="48"/>
      <c r="LB9" s="48"/>
      <c r="LC9" s="48"/>
      <c r="LD9" s="48"/>
      <c r="LE9" s="48"/>
      <c r="LF9" s="48"/>
      <c r="LG9" s="48"/>
      <c r="LH9" s="48"/>
      <c r="LI9" s="48"/>
      <c r="LJ9" s="48"/>
      <c r="LK9" s="48"/>
      <c r="LL9" s="48"/>
      <c r="LM9" s="48"/>
      <c r="LN9" s="48"/>
      <c r="LO9" s="48"/>
      <c r="LP9" s="48"/>
      <c r="LQ9" s="48"/>
      <c r="LR9" s="48"/>
      <c r="LS9" s="48"/>
      <c r="LT9" s="48"/>
      <c r="LU9" s="48"/>
      <c r="LV9" s="48"/>
      <c r="LW9" s="48"/>
      <c r="LX9" s="48"/>
      <c r="LY9" s="48"/>
      <c r="LZ9" s="48"/>
      <c r="MA9" s="48"/>
      <c r="MB9" s="48"/>
      <c r="MC9" s="48"/>
      <c r="MD9" s="48"/>
      <c r="ME9" s="48"/>
      <c r="MF9" s="48"/>
      <c r="MG9" s="48"/>
      <c r="MH9" s="48"/>
      <c r="MI9" s="48"/>
      <c r="MJ9" s="48"/>
      <c r="MK9" s="48"/>
      <c r="ML9" s="48"/>
      <c r="MM9" s="48"/>
      <c r="MN9" s="48"/>
      <c r="MO9" s="48"/>
      <c r="MP9" s="48"/>
      <c r="MQ9" s="48"/>
      <c r="MR9" s="48"/>
      <c r="MS9" s="48"/>
      <c r="MT9" s="48"/>
      <c r="MU9" s="48"/>
      <c r="MV9" s="48"/>
      <c r="MW9" s="48"/>
      <c r="MX9" s="48"/>
      <c r="MY9" s="48"/>
      <c r="MZ9" s="48"/>
      <c r="NA9" s="48"/>
      <c r="NB9" s="48"/>
      <c r="NC9" s="48"/>
      <c r="ND9" s="48"/>
      <c r="NE9" s="48"/>
      <c r="NF9" s="48"/>
      <c r="NG9" s="48"/>
      <c r="NH9" s="48"/>
      <c r="NI9" s="48"/>
      <c r="NJ9" s="48"/>
      <c r="NK9" s="48"/>
      <c r="NL9" s="48"/>
      <c r="NM9" s="48"/>
      <c r="NN9" s="48"/>
      <c r="NO9" s="48"/>
      <c r="NP9" s="50"/>
    </row>
    <row r="10" spans="1:382" ht="14.1" customHeight="1" x14ac:dyDescent="0.3">
      <c r="A10" s="39" t="s">
        <v>9</v>
      </c>
      <c r="B10" s="113"/>
      <c r="C10" s="133" t="s">
        <v>37</v>
      </c>
      <c r="D10" s="133" t="s">
        <v>37</v>
      </c>
      <c r="E10" s="133" t="s">
        <v>37</v>
      </c>
      <c r="F10" s="133" t="s">
        <v>37</v>
      </c>
      <c r="G10" s="133" t="s">
        <v>37</v>
      </c>
      <c r="H10" s="114"/>
      <c r="I10" s="114"/>
      <c r="J10" s="114"/>
      <c r="K10" s="114"/>
      <c r="L10" s="114"/>
      <c r="M10" s="114"/>
      <c r="N10" s="134" t="s">
        <v>26</v>
      </c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5"/>
      <c r="AG10" s="116"/>
      <c r="AH10" s="114"/>
      <c r="AI10" s="114"/>
      <c r="AJ10" s="114"/>
      <c r="AK10" s="114"/>
      <c r="AL10" s="114"/>
      <c r="AM10" s="134" t="s">
        <v>26</v>
      </c>
      <c r="AN10" s="114"/>
      <c r="AO10" s="114"/>
      <c r="AP10" s="133" t="s">
        <v>37</v>
      </c>
      <c r="AQ10" s="133" t="s">
        <v>37</v>
      </c>
      <c r="AR10" s="133" t="s">
        <v>37</v>
      </c>
      <c r="AS10" s="133" t="s">
        <v>37</v>
      </c>
      <c r="AT10" s="133" t="s">
        <v>37</v>
      </c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34" t="s">
        <v>26</v>
      </c>
      <c r="BL10" s="114"/>
      <c r="BM10" s="134" t="s">
        <v>26</v>
      </c>
      <c r="BN10" s="114"/>
      <c r="BO10" s="134" t="s">
        <v>26</v>
      </c>
      <c r="BP10" s="114"/>
      <c r="BQ10" s="114"/>
      <c r="BR10" s="134" t="s">
        <v>26</v>
      </c>
      <c r="BS10" s="114"/>
      <c r="BT10" s="114"/>
      <c r="BU10" s="114"/>
      <c r="BV10" s="114"/>
      <c r="BW10" s="114"/>
      <c r="BX10" s="114"/>
      <c r="BY10" s="114"/>
      <c r="BZ10" s="134" t="s">
        <v>26</v>
      </c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34" t="s">
        <v>26</v>
      </c>
      <c r="DF10" s="114"/>
      <c r="DG10" s="114"/>
      <c r="DH10" s="114"/>
      <c r="DI10" s="114"/>
      <c r="DJ10" s="114"/>
      <c r="DK10" s="114"/>
      <c r="DL10" s="114"/>
      <c r="DM10" s="114"/>
      <c r="DN10" s="114"/>
      <c r="DO10" s="137" t="s">
        <v>35</v>
      </c>
      <c r="DP10" s="137" t="s">
        <v>35</v>
      </c>
      <c r="DQ10" s="137" t="s">
        <v>35</v>
      </c>
      <c r="DR10" s="114"/>
      <c r="DS10" s="114"/>
      <c r="DT10" s="114"/>
      <c r="DU10" s="114"/>
      <c r="DV10" s="114"/>
      <c r="DW10" s="114"/>
      <c r="DX10" s="114"/>
      <c r="DY10" s="114"/>
      <c r="DZ10" s="134" t="s">
        <v>26</v>
      </c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33" t="s">
        <v>37</v>
      </c>
      <c r="ET10" s="133" t="s">
        <v>37</v>
      </c>
      <c r="EU10" s="133" t="s">
        <v>37</v>
      </c>
      <c r="EV10" s="133" t="s">
        <v>37</v>
      </c>
      <c r="EW10" s="133" t="s">
        <v>37</v>
      </c>
      <c r="EX10" s="133" t="s">
        <v>37</v>
      </c>
      <c r="EY10" s="133" t="s">
        <v>37</v>
      </c>
      <c r="EZ10" s="133" t="s">
        <v>37</v>
      </c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34" t="s">
        <v>26</v>
      </c>
      <c r="GV10" s="134" t="s">
        <v>26</v>
      </c>
      <c r="GW10" s="134" t="s">
        <v>26</v>
      </c>
      <c r="GX10" s="134" t="s">
        <v>26</v>
      </c>
      <c r="GY10" s="134" t="s">
        <v>26</v>
      </c>
      <c r="GZ10" s="134" t="s">
        <v>26</v>
      </c>
      <c r="HA10" s="134" t="s">
        <v>26</v>
      </c>
      <c r="HB10" s="134" t="s">
        <v>26</v>
      </c>
      <c r="HC10" s="134" t="s">
        <v>26</v>
      </c>
      <c r="HD10" s="134" t="s">
        <v>26</v>
      </c>
      <c r="HE10" s="134" t="s">
        <v>26</v>
      </c>
      <c r="HF10" s="134" t="s">
        <v>26</v>
      </c>
      <c r="HG10" s="134" t="s">
        <v>26</v>
      </c>
      <c r="HH10" s="134" t="s">
        <v>26</v>
      </c>
      <c r="HI10" s="134" t="s">
        <v>26</v>
      </c>
      <c r="HJ10" s="134" t="s">
        <v>26</v>
      </c>
      <c r="HK10" s="134" t="s">
        <v>26</v>
      </c>
      <c r="HL10" s="134" t="s">
        <v>26</v>
      </c>
      <c r="HM10" s="134" t="s">
        <v>26</v>
      </c>
      <c r="HN10" s="114"/>
      <c r="HO10" s="114"/>
      <c r="HP10" s="114"/>
      <c r="HQ10" s="114"/>
      <c r="HR10" s="114"/>
      <c r="HS10" s="114"/>
      <c r="HT10" s="134" t="s">
        <v>26</v>
      </c>
      <c r="HU10" s="114"/>
      <c r="HV10" s="114"/>
      <c r="HW10" s="114"/>
      <c r="HX10" s="114"/>
      <c r="HY10" s="114"/>
      <c r="HZ10" s="114"/>
      <c r="IA10" s="114"/>
      <c r="IB10" s="114"/>
      <c r="IC10" s="114"/>
      <c r="ID10" s="114"/>
      <c r="IE10" s="114"/>
      <c r="IF10" s="11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  <c r="IS10" s="114"/>
      <c r="IT10" s="114"/>
      <c r="IU10" s="114"/>
      <c r="IV10" s="114"/>
      <c r="IW10" s="114"/>
      <c r="IX10" s="114"/>
      <c r="IY10" s="134" t="s">
        <v>26</v>
      </c>
      <c r="IZ10" s="134" t="s">
        <v>26</v>
      </c>
      <c r="JA10" s="134" t="s">
        <v>26</v>
      </c>
      <c r="JB10" s="134" t="s">
        <v>26</v>
      </c>
      <c r="JC10" s="134" t="s">
        <v>26</v>
      </c>
      <c r="JD10" s="114"/>
      <c r="JE10" s="114"/>
      <c r="JF10" s="114"/>
      <c r="JG10" s="114"/>
      <c r="JH10" s="114"/>
      <c r="JI10" s="114"/>
      <c r="JJ10" s="114"/>
      <c r="JK10" s="114"/>
      <c r="JL10" s="114"/>
      <c r="JM10" s="114"/>
      <c r="JN10" s="114"/>
      <c r="JO10" s="114"/>
      <c r="JP10" s="114"/>
      <c r="JQ10" s="114"/>
      <c r="JR10" s="114"/>
      <c r="JS10" s="114"/>
      <c r="JT10" s="114"/>
      <c r="JU10" s="114"/>
      <c r="JV10" s="114"/>
      <c r="JW10" s="114"/>
      <c r="JX10" s="114"/>
      <c r="JY10" s="114"/>
      <c r="JZ10" s="114"/>
      <c r="KA10" s="114"/>
      <c r="KB10" s="114"/>
      <c r="KC10" s="114"/>
      <c r="KD10" s="114"/>
      <c r="KE10" s="114"/>
      <c r="KF10" s="114"/>
      <c r="KG10" s="114"/>
      <c r="KH10" s="114"/>
      <c r="KI10" s="114"/>
      <c r="KJ10" s="114"/>
      <c r="KK10" s="114"/>
      <c r="KL10" s="114"/>
      <c r="KM10" s="114"/>
      <c r="KN10" s="114"/>
      <c r="KO10" s="114"/>
      <c r="KP10" s="114"/>
      <c r="KQ10" s="114"/>
      <c r="KR10" s="114"/>
      <c r="KS10" s="114"/>
      <c r="KT10" s="114"/>
      <c r="KU10" s="114"/>
      <c r="KV10" s="114"/>
      <c r="KW10" s="114"/>
      <c r="KX10" s="114"/>
      <c r="KY10" s="114"/>
      <c r="KZ10" s="114"/>
      <c r="LA10" s="114"/>
      <c r="LB10" s="114"/>
      <c r="LC10" s="114"/>
      <c r="LD10" s="114"/>
      <c r="LE10" s="114"/>
      <c r="LF10" s="114"/>
      <c r="LG10" s="114"/>
      <c r="LH10" s="114"/>
      <c r="LI10" s="114"/>
      <c r="LJ10" s="114"/>
      <c r="LK10" s="114"/>
      <c r="LL10" s="114"/>
      <c r="LM10" s="114"/>
      <c r="LN10" s="114"/>
      <c r="LO10" s="114"/>
      <c r="LP10" s="114"/>
      <c r="LQ10" s="114"/>
      <c r="LR10" s="114"/>
      <c r="LS10" s="114"/>
      <c r="LT10" s="114"/>
      <c r="LU10" s="114"/>
      <c r="LV10" s="114"/>
      <c r="LW10" s="114"/>
      <c r="LX10" s="114"/>
      <c r="LY10" s="114"/>
      <c r="LZ10" s="114"/>
      <c r="MA10" s="114"/>
      <c r="MB10" s="114"/>
      <c r="MC10" s="114"/>
      <c r="MD10" s="114"/>
      <c r="ME10" s="114"/>
      <c r="MF10" s="114"/>
      <c r="MG10" s="114"/>
      <c r="MH10" s="114"/>
      <c r="MI10" s="114"/>
      <c r="MJ10" s="114"/>
      <c r="MK10" s="114"/>
      <c r="ML10" s="114"/>
      <c r="MM10" s="114"/>
      <c r="MN10" s="114"/>
      <c r="MO10" s="114"/>
      <c r="MP10" s="114"/>
      <c r="MQ10" s="114"/>
      <c r="MR10" s="114"/>
      <c r="MS10" s="114"/>
      <c r="MT10" s="114"/>
      <c r="MU10" s="114"/>
      <c r="MV10" s="114"/>
      <c r="MW10" s="114"/>
      <c r="MX10" s="114"/>
      <c r="MY10" s="114"/>
      <c r="MZ10" s="114"/>
      <c r="NA10" s="114"/>
      <c r="NB10" s="114"/>
      <c r="NC10" s="114"/>
      <c r="ND10" s="114"/>
      <c r="NE10" s="114"/>
      <c r="NF10" s="114"/>
      <c r="NG10" s="114"/>
      <c r="NH10" s="114"/>
      <c r="NI10" s="114"/>
      <c r="NJ10" s="114"/>
      <c r="NK10" s="114"/>
      <c r="NL10" s="114"/>
      <c r="NM10" s="114"/>
      <c r="NN10" s="114"/>
      <c r="NO10" s="114"/>
      <c r="NP10" s="117"/>
    </row>
    <row r="11" spans="1:382" ht="14.1" customHeight="1" x14ac:dyDescent="0.3">
      <c r="A11" s="39" t="s">
        <v>8</v>
      </c>
      <c r="B11" s="113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5"/>
      <c r="AG11" s="116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34" t="s">
        <v>26</v>
      </c>
      <c r="BB11" s="114"/>
      <c r="BC11" s="114"/>
      <c r="BD11" s="140" t="s">
        <v>34</v>
      </c>
      <c r="BE11" s="140" t="s">
        <v>34</v>
      </c>
      <c r="BF11" s="140" t="s">
        <v>34</v>
      </c>
      <c r="BG11" s="140" t="s">
        <v>34</v>
      </c>
      <c r="BH11" s="140" t="s">
        <v>34</v>
      </c>
      <c r="BI11" s="114"/>
      <c r="BJ11" s="114"/>
      <c r="BK11" s="137" t="s">
        <v>35</v>
      </c>
      <c r="BL11" s="114"/>
      <c r="BM11" s="114"/>
      <c r="BN11" s="114"/>
      <c r="BO11" s="114"/>
      <c r="BP11" s="114"/>
      <c r="BQ11" s="114"/>
      <c r="BR11" s="114"/>
      <c r="BS11" s="114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114"/>
      <c r="CF11" s="114"/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  <c r="CR11" s="114"/>
      <c r="CS11" s="114"/>
      <c r="CT11" s="114"/>
      <c r="CU11" s="114"/>
      <c r="CV11" s="114"/>
      <c r="CW11" s="114"/>
      <c r="CX11" s="114"/>
      <c r="CY11" s="114"/>
      <c r="CZ11" s="114"/>
      <c r="DA11" s="114"/>
      <c r="DB11" s="114"/>
      <c r="DC11" s="114"/>
      <c r="DD11" s="134" t="s">
        <v>26</v>
      </c>
      <c r="DE11" s="134" t="s">
        <v>26</v>
      </c>
      <c r="DF11" s="114"/>
      <c r="DG11" s="114"/>
      <c r="DH11" s="114"/>
      <c r="DI11" s="114"/>
      <c r="DJ11" s="114"/>
      <c r="DK11" s="114"/>
      <c r="DL11" s="114"/>
      <c r="DM11" s="114"/>
      <c r="DN11" s="114"/>
      <c r="DO11" s="114"/>
      <c r="DP11" s="114"/>
      <c r="DQ11" s="114"/>
      <c r="DR11" s="114"/>
      <c r="DS11" s="137" t="s">
        <v>35</v>
      </c>
      <c r="DT11" s="114"/>
      <c r="DU11" s="114"/>
      <c r="DV11" s="114"/>
      <c r="DW11" s="114"/>
      <c r="DX11" s="114"/>
      <c r="DY11" s="114"/>
      <c r="DZ11" s="114"/>
      <c r="EA11" s="114"/>
      <c r="EB11" s="114"/>
      <c r="EC11" s="114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4"/>
      <c r="EU11" s="137" t="s">
        <v>35</v>
      </c>
      <c r="EV11" s="114"/>
      <c r="EW11" s="114"/>
      <c r="EX11" s="140" t="s">
        <v>34</v>
      </c>
      <c r="EY11" s="140" t="s">
        <v>34</v>
      </c>
      <c r="EZ11" s="140" t="s">
        <v>34</v>
      </c>
      <c r="FA11" s="140" t="s">
        <v>34</v>
      </c>
      <c r="FB11" s="140" t="s">
        <v>34</v>
      </c>
      <c r="FC11" s="114"/>
      <c r="FD11" s="114"/>
      <c r="FE11" s="114"/>
      <c r="FF11" s="114"/>
      <c r="FG11" s="114"/>
      <c r="FH11" s="114"/>
      <c r="FI11" s="114"/>
      <c r="FJ11" s="114"/>
      <c r="FK11" s="114"/>
      <c r="FL11" s="114"/>
      <c r="FM11" s="114"/>
      <c r="FN11" s="114"/>
      <c r="FO11" s="114"/>
      <c r="FP11" s="114"/>
      <c r="FQ11" s="114"/>
      <c r="FR11" s="114"/>
      <c r="FS11" s="134" t="s">
        <v>26</v>
      </c>
      <c r="FT11" s="134" t="s">
        <v>26</v>
      </c>
      <c r="FU11" s="134" t="s">
        <v>26</v>
      </c>
      <c r="FV11" s="134" t="s">
        <v>26</v>
      </c>
      <c r="FW11" s="134" t="s">
        <v>26</v>
      </c>
      <c r="FX11" s="134" t="s">
        <v>26</v>
      </c>
      <c r="FY11" s="134" t="s">
        <v>26</v>
      </c>
      <c r="FZ11" s="134" t="s">
        <v>26</v>
      </c>
      <c r="GA11" s="134" t="s">
        <v>26</v>
      </c>
      <c r="GB11" s="134" t="s">
        <v>26</v>
      </c>
      <c r="GC11" s="134" t="s">
        <v>26</v>
      </c>
      <c r="GD11" s="134" t="s">
        <v>26</v>
      </c>
      <c r="GE11" s="134" t="s">
        <v>26</v>
      </c>
      <c r="GF11" s="134" t="s">
        <v>26</v>
      </c>
      <c r="GG11" s="134" t="s">
        <v>26</v>
      </c>
      <c r="GH11" s="134" t="s">
        <v>26</v>
      </c>
      <c r="GI11" s="134" t="s">
        <v>26</v>
      </c>
      <c r="GJ11" s="134" t="s">
        <v>26</v>
      </c>
      <c r="GK11" s="134" t="s">
        <v>26</v>
      </c>
      <c r="GL11" s="114"/>
      <c r="GM11" s="114"/>
      <c r="GN11" s="114"/>
      <c r="GO11" s="114"/>
      <c r="GP11" s="114"/>
      <c r="GQ11" s="114"/>
      <c r="GR11" s="114"/>
      <c r="GS11" s="114"/>
      <c r="GT11" s="114"/>
      <c r="GU11" s="114"/>
      <c r="GV11" s="114"/>
      <c r="GW11" s="114"/>
      <c r="GX11" s="114"/>
      <c r="GY11" s="114"/>
      <c r="GZ11" s="114"/>
      <c r="HA11" s="114"/>
      <c r="HB11" s="114"/>
      <c r="HC11" s="114"/>
      <c r="HD11" s="114"/>
      <c r="HE11" s="114"/>
      <c r="HF11" s="114"/>
      <c r="HG11" s="114"/>
      <c r="HH11" s="114"/>
      <c r="HI11" s="114"/>
      <c r="HJ11" s="114"/>
      <c r="HK11" s="114"/>
      <c r="HL11" s="114"/>
      <c r="HM11" s="114"/>
      <c r="HN11" s="114"/>
      <c r="HO11" s="114"/>
      <c r="HP11" s="114"/>
      <c r="HQ11" s="114"/>
      <c r="HR11" s="114"/>
      <c r="HS11" s="114"/>
      <c r="HT11" s="134" t="s">
        <v>26</v>
      </c>
      <c r="HU11" s="114"/>
      <c r="HV11" s="114"/>
      <c r="HW11" s="114"/>
      <c r="HX11" s="114"/>
      <c r="HY11" s="114"/>
      <c r="HZ11" s="114"/>
      <c r="IA11" s="114"/>
      <c r="IB11" s="114"/>
      <c r="IC11" s="114"/>
      <c r="ID11" s="114"/>
      <c r="IE11" s="114"/>
      <c r="IF11" s="114"/>
      <c r="IG11" s="114"/>
      <c r="IH11" s="114"/>
      <c r="II11" s="114"/>
      <c r="IJ11" s="114"/>
      <c r="IK11" s="114"/>
      <c r="IL11" s="114"/>
      <c r="IM11" s="114"/>
      <c r="IN11" s="114"/>
      <c r="IO11" s="114"/>
      <c r="IP11" s="114"/>
      <c r="IQ11" s="114"/>
      <c r="IR11" s="114"/>
      <c r="IS11" s="114"/>
      <c r="IT11" s="114"/>
      <c r="IU11" s="114"/>
      <c r="IV11" s="114"/>
      <c r="IW11" s="114"/>
      <c r="IX11" s="114"/>
      <c r="IY11" s="114"/>
      <c r="IZ11" s="114"/>
      <c r="JA11" s="114"/>
      <c r="JB11" s="114"/>
      <c r="JC11" s="114"/>
      <c r="JD11" s="114"/>
      <c r="JE11" s="114"/>
      <c r="JF11" s="114"/>
      <c r="JG11" s="114"/>
      <c r="JH11" s="114"/>
      <c r="JI11" s="114"/>
      <c r="JJ11" s="114"/>
      <c r="JK11" s="114"/>
      <c r="JL11" s="114"/>
      <c r="JM11" s="114"/>
      <c r="JN11" s="114"/>
      <c r="JO11" s="114"/>
      <c r="JP11" s="114"/>
      <c r="JQ11" s="114"/>
      <c r="JR11" s="114"/>
      <c r="JS11" s="114"/>
      <c r="JT11" s="114"/>
      <c r="JU11" s="114"/>
      <c r="JV11" s="114"/>
      <c r="JW11" s="114"/>
      <c r="JX11" s="114"/>
      <c r="JY11" s="114"/>
      <c r="JZ11" s="114"/>
      <c r="KA11" s="114"/>
      <c r="KB11" s="114"/>
      <c r="KC11" s="114"/>
      <c r="KD11" s="114"/>
      <c r="KE11" s="114"/>
      <c r="KF11" s="114"/>
      <c r="KG11" s="114"/>
      <c r="KH11" s="114"/>
      <c r="KI11" s="114"/>
      <c r="KJ11" s="114"/>
      <c r="KK11" s="114"/>
      <c r="KL11" s="114"/>
      <c r="KM11" s="114"/>
      <c r="KN11" s="114"/>
      <c r="KO11" s="114"/>
      <c r="KP11" s="114"/>
      <c r="KQ11" s="114"/>
      <c r="KR11" s="114"/>
      <c r="KS11" s="114"/>
      <c r="KT11" s="114"/>
      <c r="KU11" s="114"/>
      <c r="KV11" s="114"/>
      <c r="KW11" s="114"/>
      <c r="KX11" s="114"/>
      <c r="KY11" s="114"/>
      <c r="KZ11" s="114"/>
      <c r="LA11" s="114"/>
      <c r="LB11" s="114"/>
      <c r="LC11" s="114"/>
      <c r="LD11" s="114"/>
      <c r="LE11" s="114"/>
      <c r="LF11" s="114"/>
      <c r="LG11" s="114"/>
      <c r="LH11" s="114"/>
      <c r="LI11" s="114"/>
      <c r="LJ11" s="114"/>
      <c r="LK11" s="114"/>
      <c r="LL11" s="114"/>
      <c r="LM11" s="114"/>
      <c r="LN11" s="114"/>
      <c r="LO11" s="114"/>
      <c r="LP11" s="114"/>
      <c r="LQ11" s="114"/>
      <c r="LR11" s="114"/>
      <c r="LS11" s="114"/>
      <c r="LT11" s="114"/>
      <c r="LU11" s="114"/>
      <c r="LV11" s="114"/>
      <c r="LW11" s="114"/>
      <c r="LX11" s="114"/>
      <c r="LY11" s="114"/>
      <c r="LZ11" s="114"/>
      <c r="MA11" s="114"/>
      <c r="MB11" s="114"/>
      <c r="MC11" s="114"/>
      <c r="MD11" s="114"/>
      <c r="ME11" s="114"/>
      <c r="MF11" s="114"/>
      <c r="MG11" s="114"/>
      <c r="MH11" s="114"/>
      <c r="MI11" s="114"/>
      <c r="MJ11" s="114"/>
      <c r="MK11" s="114"/>
      <c r="ML11" s="114"/>
      <c r="MM11" s="114"/>
      <c r="MN11" s="114"/>
      <c r="MO11" s="114"/>
      <c r="MP11" s="114"/>
      <c r="MQ11" s="114"/>
      <c r="MR11" s="114"/>
      <c r="MS11" s="114"/>
      <c r="MT11" s="114"/>
      <c r="MU11" s="114"/>
      <c r="MV11" s="114"/>
      <c r="MW11" s="114"/>
      <c r="MX11" s="114"/>
      <c r="MY11" s="114"/>
      <c r="MZ11" s="114"/>
      <c r="NA11" s="114"/>
      <c r="NB11" s="114"/>
      <c r="NC11" s="114"/>
      <c r="ND11" s="114"/>
      <c r="NE11" s="114"/>
      <c r="NF11" s="114"/>
      <c r="NG11" s="114"/>
      <c r="NH11" s="114"/>
      <c r="NI11" s="114"/>
      <c r="NJ11" s="114"/>
      <c r="NK11" s="114"/>
      <c r="NL11" s="114"/>
      <c r="NM11" s="114"/>
      <c r="NN11" s="114"/>
      <c r="NO11" s="114"/>
      <c r="NP11" s="117"/>
    </row>
    <row r="12" spans="1:382" ht="14.1" customHeight="1" thickBot="1" x14ac:dyDescent="0.35">
      <c r="A12" s="39" t="s">
        <v>7</v>
      </c>
      <c r="B12" s="113"/>
      <c r="C12" s="134" t="s">
        <v>26</v>
      </c>
      <c r="D12" s="134" t="s">
        <v>26</v>
      </c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5"/>
      <c r="AG12" s="116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40" t="s">
        <v>34</v>
      </c>
      <c r="BL12" s="140" t="s">
        <v>34</v>
      </c>
      <c r="BM12" s="140" t="s">
        <v>34</v>
      </c>
      <c r="BN12" s="140" t="s">
        <v>34</v>
      </c>
      <c r="BO12" s="140" t="s">
        <v>34</v>
      </c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4"/>
      <c r="DO12" s="114"/>
      <c r="DP12" s="114"/>
      <c r="DQ12" s="114"/>
      <c r="DR12" s="114"/>
      <c r="DS12" s="140" t="s">
        <v>34</v>
      </c>
      <c r="DT12" s="140" t="s">
        <v>34</v>
      </c>
      <c r="DU12" s="140" t="s">
        <v>34</v>
      </c>
      <c r="DV12" s="140" t="s">
        <v>34</v>
      </c>
      <c r="DW12" s="140" t="s">
        <v>34</v>
      </c>
      <c r="DX12" s="140" t="s">
        <v>34</v>
      </c>
      <c r="DY12" s="140" t="s">
        <v>34</v>
      </c>
      <c r="DZ12" s="140" t="s">
        <v>34</v>
      </c>
      <c r="EA12" s="114"/>
      <c r="EB12" s="114"/>
      <c r="EC12" s="114"/>
      <c r="ED12" s="114"/>
      <c r="EE12" s="114"/>
      <c r="EF12" s="114"/>
      <c r="EG12" s="137" t="s">
        <v>35</v>
      </c>
      <c r="EH12" s="114"/>
      <c r="EI12" s="114"/>
      <c r="EJ12" s="114"/>
      <c r="EK12" s="114"/>
      <c r="EL12" s="114"/>
      <c r="EM12" s="114"/>
      <c r="EN12" s="114"/>
      <c r="EO12" s="114"/>
      <c r="EP12" s="114"/>
      <c r="EQ12" s="114"/>
      <c r="ER12" s="114"/>
      <c r="ES12" s="114"/>
      <c r="ET12" s="114"/>
      <c r="EU12" s="137" t="s">
        <v>35</v>
      </c>
      <c r="EV12" s="114"/>
      <c r="EW12" s="114"/>
      <c r="EX12" s="114"/>
      <c r="EY12" s="114"/>
      <c r="EZ12" s="114"/>
      <c r="FA12" s="114"/>
      <c r="FB12" s="114"/>
      <c r="FC12" s="114"/>
      <c r="FD12" s="114"/>
      <c r="FE12" s="114"/>
      <c r="FF12" s="114"/>
      <c r="FG12" s="114"/>
      <c r="FH12" s="114"/>
      <c r="FI12" s="114"/>
      <c r="FJ12" s="114"/>
      <c r="FK12" s="114"/>
      <c r="FL12" s="114"/>
      <c r="FM12" s="114"/>
      <c r="FN12" s="114"/>
      <c r="FO12" s="114"/>
      <c r="FP12" s="114"/>
      <c r="FQ12" s="114"/>
      <c r="FR12" s="114"/>
      <c r="FS12" s="114"/>
      <c r="FT12" s="114"/>
      <c r="FU12" s="114"/>
      <c r="FV12" s="114"/>
      <c r="FW12" s="114"/>
      <c r="FX12" s="114"/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/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114"/>
      <c r="GX12" s="114"/>
      <c r="GY12" s="114"/>
      <c r="GZ12" s="114"/>
      <c r="HA12" s="114"/>
      <c r="HB12" s="134" t="s">
        <v>26</v>
      </c>
      <c r="HC12" s="134" t="s">
        <v>26</v>
      </c>
      <c r="HD12" s="134" t="s">
        <v>26</v>
      </c>
      <c r="HE12" s="134" t="s">
        <v>26</v>
      </c>
      <c r="HF12" s="134" t="s">
        <v>26</v>
      </c>
      <c r="HG12" s="134" t="s">
        <v>26</v>
      </c>
      <c r="HH12" s="134" t="s">
        <v>26</v>
      </c>
      <c r="HI12" s="134" t="s">
        <v>26</v>
      </c>
      <c r="HJ12" s="134" t="s">
        <v>26</v>
      </c>
      <c r="HK12" s="134" t="s">
        <v>26</v>
      </c>
      <c r="HL12" s="134" t="s">
        <v>26</v>
      </c>
      <c r="HM12" s="134" t="s">
        <v>26</v>
      </c>
      <c r="HN12" s="134" t="s">
        <v>26</v>
      </c>
      <c r="HO12" s="134" t="s">
        <v>26</v>
      </c>
      <c r="HP12" s="134" t="s">
        <v>26</v>
      </c>
      <c r="HQ12" s="134" t="s">
        <v>26</v>
      </c>
      <c r="HR12" s="134" t="s">
        <v>26</v>
      </c>
      <c r="HS12" s="134" t="s">
        <v>26</v>
      </c>
      <c r="HT12" s="134" t="s">
        <v>26</v>
      </c>
      <c r="HU12" s="114"/>
      <c r="HV12" s="114"/>
      <c r="HW12" s="114"/>
      <c r="HX12" s="114"/>
      <c r="HY12" s="114"/>
      <c r="HZ12" s="114"/>
      <c r="IA12" s="114"/>
      <c r="IB12" s="114"/>
      <c r="IC12" s="114"/>
      <c r="ID12" s="114"/>
      <c r="IE12" s="114"/>
      <c r="IF12" s="114"/>
      <c r="IG12" s="114"/>
      <c r="IH12" s="114"/>
      <c r="II12" s="114"/>
      <c r="IJ12" s="114"/>
      <c r="IK12" s="114"/>
      <c r="IL12" s="114"/>
      <c r="IM12" s="114"/>
      <c r="IN12" s="114"/>
      <c r="IO12" s="114"/>
      <c r="IP12" s="114"/>
      <c r="IQ12" s="114"/>
      <c r="IR12" s="114"/>
      <c r="IS12" s="114"/>
      <c r="IT12" s="114"/>
      <c r="IU12" s="114"/>
      <c r="IV12" s="114"/>
      <c r="IW12" s="114"/>
      <c r="IX12" s="114"/>
      <c r="IY12" s="114"/>
      <c r="IZ12" s="114"/>
      <c r="JA12" s="114"/>
      <c r="JB12" s="114"/>
      <c r="JC12" s="114"/>
      <c r="JD12" s="114"/>
      <c r="JE12" s="114"/>
      <c r="JF12" s="114"/>
      <c r="JG12" s="114"/>
      <c r="JH12" s="114"/>
      <c r="JI12" s="114"/>
      <c r="JJ12" s="114"/>
      <c r="JK12" s="114"/>
      <c r="JL12" s="114"/>
      <c r="JM12" s="114"/>
      <c r="JN12" s="114"/>
      <c r="JO12" s="114"/>
      <c r="JP12" s="114"/>
      <c r="JQ12" s="114"/>
      <c r="JR12" s="114"/>
      <c r="JS12" s="114"/>
      <c r="JT12" s="114"/>
      <c r="JU12" s="114"/>
      <c r="JV12" s="114"/>
      <c r="JW12" s="114"/>
      <c r="JX12" s="114"/>
      <c r="JY12" s="114"/>
      <c r="JZ12" s="114"/>
      <c r="KA12" s="114"/>
      <c r="KB12" s="114"/>
      <c r="KC12" s="114"/>
      <c r="KD12" s="114"/>
      <c r="KE12" s="114"/>
      <c r="KF12" s="114"/>
      <c r="KG12" s="114"/>
      <c r="KH12" s="114"/>
      <c r="KI12" s="114"/>
      <c r="KJ12" s="114"/>
      <c r="KK12" s="114"/>
      <c r="KL12" s="114"/>
      <c r="KM12" s="114"/>
      <c r="KN12" s="114"/>
      <c r="KO12" s="114"/>
      <c r="KP12" s="114"/>
      <c r="KQ12" s="114"/>
      <c r="KR12" s="114"/>
      <c r="KS12" s="114"/>
      <c r="KT12" s="114"/>
      <c r="KU12" s="114"/>
      <c r="KV12" s="114"/>
      <c r="KW12" s="114"/>
      <c r="KX12" s="114"/>
      <c r="KY12" s="114"/>
      <c r="KZ12" s="114"/>
      <c r="LA12" s="114"/>
      <c r="LB12" s="114"/>
      <c r="LC12" s="114"/>
      <c r="LD12" s="114"/>
      <c r="LE12" s="114"/>
      <c r="LF12" s="114"/>
      <c r="LG12" s="114"/>
      <c r="LH12" s="114"/>
      <c r="LI12" s="114"/>
      <c r="LJ12" s="114"/>
      <c r="LK12" s="114"/>
      <c r="LL12" s="114"/>
      <c r="LM12" s="114"/>
      <c r="LN12" s="114"/>
      <c r="LO12" s="114"/>
      <c r="LP12" s="114"/>
      <c r="LQ12" s="114"/>
      <c r="LR12" s="114"/>
      <c r="LS12" s="114"/>
      <c r="LT12" s="114"/>
      <c r="LU12" s="114"/>
      <c r="LV12" s="114"/>
      <c r="LW12" s="114"/>
      <c r="LX12" s="114"/>
      <c r="LY12" s="114"/>
      <c r="LZ12" s="114"/>
      <c r="MA12" s="114"/>
      <c r="MB12" s="114"/>
      <c r="MC12" s="114"/>
      <c r="MD12" s="114"/>
      <c r="ME12" s="114"/>
      <c r="MF12" s="114"/>
      <c r="MG12" s="114"/>
      <c r="MH12" s="114"/>
      <c r="MI12" s="114"/>
      <c r="MJ12" s="114"/>
      <c r="MK12" s="114"/>
      <c r="ML12" s="114"/>
      <c r="MM12" s="114"/>
      <c r="MN12" s="114"/>
      <c r="MO12" s="114"/>
      <c r="MP12" s="114"/>
      <c r="MQ12" s="114"/>
      <c r="MR12" s="114"/>
      <c r="MS12" s="114"/>
      <c r="MT12" s="114"/>
      <c r="MU12" s="114"/>
      <c r="MV12" s="114"/>
      <c r="MW12" s="114"/>
      <c r="MX12" s="114"/>
      <c r="MY12" s="114"/>
      <c r="MZ12" s="114"/>
      <c r="NA12" s="114"/>
      <c r="NB12" s="114"/>
      <c r="NC12" s="114"/>
      <c r="ND12" s="114"/>
      <c r="NE12" s="114"/>
      <c r="NF12" s="114"/>
      <c r="NG12" s="114"/>
      <c r="NH12" s="114"/>
      <c r="NI12" s="114"/>
      <c r="NJ12" s="114"/>
      <c r="NK12" s="114"/>
      <c r="NL12" s="114"/>
      <c r="NM12" s="114"/>
      <c r="NN12" s="114"/>
      <c r="NO12" s="114"/>
      <c r="NP12" s="117"/>
    </row>
    <row r="13" spans="1:382" ht="14.1" customHeight="1" x14ac:dyDescent="0.3">
      <c r="A13" s="46" t="s">
        <v>10</v>
      </c>
      <c r="B13" s="47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9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  <c r="FL13" s="48"/>
      <c r="FM13" s="48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  <c r="GA13" s="48"/>
      <c r="GB13" s="48"/>
      <c r="GC13" s="48"/>
      <c r="GD13" s="48"/>
      <c r="GE13" s="48"/>
      <c r="GF13" s="48"/>
      <c r="GG13" s="48"/>
      <c r="GH13" s="48"/>
      <c r="GI13" s="48"/>
      <c r="GJ13" s="48"/>
      <c r="GK13" s="48"/>
      <c r="GL13" s="48"/>
      <c r="GM13" s="48"/>
      <c r="GN13" s="48"/>
      <c r="GO13" s="48"/>
      <c r="GP13" s="48"/>
      <c r="GQ13" s="48"/>
      <c r="GR13" s="48"/>
      <c r="GS13" s="48"/>
      <c r="GT13" s="48"/>
      <c r="GU13" s="48"/>
      <c r="GV13" s="48"/>
      <c r="GW13" s="48"/>
      <c r="GX13" s="48"/>
      <c r="GY13" s="48"/>
      <c r="GZ13" s="48"/>
      <c r="HA13" s="48"/>
      <c r="HB13" s="48"/>
      <c r="HC13" s="48"/>
      <c r="HD13" s="48"/>
      <c r="HE13" s="48"/>
      <c r="HF13" s="48"/>
      <c r="HG13" s="48"/>
      <c r="HH13" s="48"/>
      <c r="HI13" s="48"/>
      <c r="HJ13" s="48"/>
      <c r="HK13" s="48"/>
      <c r="HL13" s="48"/>
      <c r="HM13" s="48"/>
      <c r="HN13" s="48"/>
      <c r="HO13" s="48"/>
      <c r="HP13" s="48"/>
      <c r="HQ13" s="48"/>
      <c r="HR13" s="48"/>
      <c r="HS13" s="48"/>
      <c r="HT13" s="48"/>
      <c r="HU13" s="48"/>
      <c r="HV13" s="48"/>
      <c r="HW13" s="48"/>
      <c r="HX13" s="48"/>
      <c r="HY13" s="48"/>
      <c r="HZ13" s="48"/>
      <c r="IA13" s="48"/>
      <c r="IB13" s="48"/>
      <c r="IC13" s="48"/>
      <c r="ID13" s="48"/>
      <c r="IE13" s="48"/>
      <c r="IF13" s="48"/>
      <c r="IG13" s="48"/>
      <c r="IH13" s="48"/>
      <c r="II13" s="48"/>
      <c r="IJ13" s="48"/>
      <c r="IK13" s="48"/>
      <c r="IL13" s="48"/>
      <c r="IM13" s="48"/>
      <c r="IN13" s="48"/>
      <c r="IO13" s="48"/>
      <c r="IP13" s="48"/>
      <c r="IQ13" s="48"/>
      <c r="IR13" s="48"/>
      <c r="IS13" s="48"/>
      <c r="IT13" s="48"/>
      <c r="IU13" s="48"/>
      <c r="IV13" s="48"/>
      <c r="IW13" s="48"/>
      <c r="IX13" s="48"/>
      <c r="IY13" s="48"/>
      <c r="IZ13" s="48"/>
      <c r="JA13" s="48"/>
      <c r="JB13" s="48"/>
      <c r="JC13" s="48"/>
      <c r="JD13" s="48"/>
      <c r="JE13" s="48"/>
      <c r="JF13" s="48"/>
      <c r="JG13" s="48"/>
      <c r="JH13" s="48"/>
      <c r="JI13" s="48"/>
      <c r="JJ13" s="48"/>
      <c r="JK13" s="48"/>
      <c r="JL13" s="48"/>
      <c r="JM13" s="48"/>
      <c r="JN13" s="48"/>
      <c r="JO13" s="48"/>
      <c r="JP13" s="48"/>
      <c r="JQ13" s="48"/>
      <c r="JR13" s="48"/>
      <c r="JS13" s="48"/>
      <c r="JT13" s="48"/>
      <c r="JU13" s="48"/>
      <c r="JV13" s="48"/>
      <c r="JW13" s="48"/>
      <c r="JX13" s="48"/>
      <c r="JY13" s="48"/>
      <c r="JZ13" s="48"/>
      <c r="KA13" s="48"/>
      <c r="KB13" s="48"/>
      <c r="KC13" s="48"/>
      <c r="KD13" s="48"/>
      <c r="KE13" s="48"/>
      <c r="KF13" s="48"/>
      <c r="KG13" s="48"/>
      <c r="KH13" s="48"/>
      <c r="KI13" s="48"/>
      <c r="KJ13" s="48"/>
      <c r="KK13" s="48"/>
      <c r="KL13" s="48"/>
      <c r="KM13" s="48"/>
      <c r="KN13" s="48"/>
      <c r="KO13" s="48"/>
      <c r="KP13" s="48"/>
      <c r="KQ13" s="48"/>
      <c r="KR13" s="48"/>
      <c r="KS13" s="48"/>
      <c r="KT13" s="48"/>
      <c r="KU13" s="48"/>
      <c r="KV13" s="48"/>
      <c r="KW13" s="48"/>
      <c r="KX13" s="48"/>
      <c r="KY13" s="48"/>
      <c r="KZ13" s="48"/>
      <c r="LA13" s="48"/>
      <c r="LB13" s="48"/>
      <c r="LC13" s="48"/>
      <c r="LD13" s="48"/>
      <c r="LE13" s="48"/>
      <c r="LF13" s="48"/>
      <c r="LG13" s="48"/>
      <c r="LH13" s="48"/>
      <c r="LI13" s="48"/>
      <c r="LJ13" s="48"/>
      <c r="LK13" s="48"/>
      <c r="LL13" s="48"/>
      <c r="LM13" s="48"/>
      <c r="LN13" s="48"/>
      <c r="LO13" s="48"/>
      <c r="LP13" s="48"/>
      <c r="LQ13" s="48"/>
      <c r="LR13" s="48"/>
      <c r="LS13" s="48"/>
      <c r="LT13" s="48"/>
      <c r="LU13" s="48"/>
      <c r="LV13" s="48"/>
      <c r="LW13" s="48"/>
      <c r="LX13" s="48"/>
      <c r="LY13" s="48"/>
      <c r="LZ13" s="48"/>
      <c r="MA13" s="48"/>
      <c r="MB13" s="48"/>
      <c r="MC13" s="48"/>
      <c r="MD13" s="48"/>
      <c r="ME13" s="48"/>
      <c r="MF13" s="48"/>
      <c r="MG13" s="48"/>
      <c r="MH13" s="48"/>
      <c r="MI13" s="48"/>
      <c r="MJ13" s="48"/>
      <c r="MK13" s="48"/>
      <c r="ML13" s="48"/>
      <c r="MM13" s="48"/>
      <c r="MN13" s="48"/>
      <c r="MO13" s="48"/>
      <c r="MP13" s="48"/>
      <c r="MQ13" s="48"/>
      <c r="MR13" s="48"/>
      <c r="MS13" s="48"/>
      <c r="MT13" s="48"/>
      <c r="MU13" s="48"/>
      <c r="MV13" s="48"/>
      <c r="MW13" s="48"/>
      <c r="MX13" s="48"/>
      <c r="MY13" s="48"/>
      <c r="MZ13" s="48"/>
      <c r="NA13" s="48"/>
      <c r="NB13" s="48"/>
      <c r="NC13" s="48"/>
      <c r="ND13" s="48"/>
      <c r="NE13" s="48"/>
      <c r="NF13" s="48"/>
      <c r="NG13" s="48"/>
      <c r="NH13" s="48"/>
      <c r="NI13" s="48"/>
      <c r="NJ13" s="48"/>
      <c r="NK13" s="48"/>
      <c r="NL13" s="48"/>
      <c r="NM13" s="48"/>
      <c r="NN13" s="48"/>
      <c r="NO13" s="48"/>
      <c r="NP13" s="50"/>
    </row>
    <row r="14" spans="1:382" ht="14.1" customHeight="1" x14ac:dyDescent="0.3">
      <c r="A14" s="40" t="s">
        <v>11</v>
      </c>
      <c r="B14" s="113"/>
      <c r="C14" s="134" t="s">
        <v>26</v>
      </c>
      <c r="D14" s="134" t="s">
        <v>26</v>
      </c>
      <c r="E14" s="114"/>
      <c r="F14" s="114"/>
      <c r="G14" s="114"/>
      <c r="H14" s="114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5"/>
      <c r="AG14" s="116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37" t="s">
        <v>35</v>
      </c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4"/>
      <c r="BZ14" s="114"/>
      <c r="CA14" s="114"/>
      <c r="CB14" s="114"/>
      <c r="CC14" s="114"/>
      <c r="CD14" s="114"/>
      <c r="CE14" s="114"/>
      <c r="CF14" s="137" t="s">
        <v>35</v>
      </c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  <c r="CR14" s="114"/>
      <c r="CS14" s="114"/>
      <c r="CT14" s="114"/>
      <c r="CU14" s="114"/>
      <c r="CV14" s="114"/>
      <c r="CW14" s="114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4"/>
      <c r="DO14" s="114"/>
      <c r="DP14" s="114"/>
      <c r="DQ14" s="114"/>
      <c r="DR14" s="114"/>
      <c r="DS14" s="114"/>
      <c r="DT14" s="114"/>
      <c r="DU14" s="114"/>
      <c r="DV14" s="140" t="s">
        <v>34</v>
      </c>
      <c r="DW14" s="140" t="s">
        <v>34</v>
      </c>
      <c r="DX14" s="140" t="s">
        <v>34</v>
      </c>
      <c r="DY14" s="140" t="s">
        <v>34</v>
      </c>
      <c r="DZ14" s="140" t="s">
        <v>34</v>
      </c>
      <c r="EA14" s="140" t="s">
        <v>34</v>
      </c>
      <c r="EB14" s="140" t="s">
        <v>34</v>
      </c>
      <c r="EC14" s="140" t="s">
        <v>34</v>
      </c>
      <c r="ED14" s="114"/>
      <c r="EE14" s="137" t="s">
        <v>35</v>
      </c>
      <c r="EF14" s="114"/>
      <c r="EG14" s="114"/>
      <c r="EH14" s="114"/>
      <c r="EI14" s="114"/>
      <c r="EJ14" s="114"/>
      <c r="EK14" s="114"/>
      <c r="EL14" s="114"/>
      <c r="EM14" s="114"/>
      <c r="EN14" s="114"/>
      <c r="EO14" s="114"/>
      <c r="EP14" s="114"/>
      <c r="EQ14" s="114"/>
      <c r="ER14" s="114"/>
      <c r="ES14" s="114"/>
      <c r="ET14" s="114"/>
      <c r="EU14" s="114"/>
      <c r="EV14" s="114"/>
      <c r="EW14" s="114"/>
      <c r="EX14" s="114"/>
      <c r="EY14" s="114"/>
      <c r="EZ14" s="114"/>
      <c r="FA14" s="114"/>
      <c r="FB14" s="114"/>
      <c r="FC14" s="114"/>
      <c r="FD14" s="114"/>
      <c r="FE14" s="114"/>
      <c r="FF14" s="114"/>
      <c r="FG14" s="114"/>
      <c r="FH14" s="114"/>
      <c r="FI14" s="114"/>
      <c r="FJ14" s="114"/>
      <c r="FK14" s="114"/>
      <c r="FL14" s="114"/>
      <c r="FM14" s="114"/>
      <c r="FN14" s="114"/>
      <c r="FO14" s="114"/>
      <c r="FP14" s="114"/>
      <c r="FQ14" s="114"/>
      <c r="FR14" s="114"/>
      <c r="FS14" s="114"/>
      <c r="FT14" s="114"/>
      <c r="FU14" s="114"/>
      <c r="FV14" s="114"/>
      <c r="FW14" s="114"/>
      <c r="FX14" s="114"/>
      <c r="FY14" s="114"/>
      <c r="FZ14" s="114"/>
      <c r="GA14" s="114"/>
      <c r="GB14" s="114"/>
      <c r="GC14" s="114"/>
      <c r="GD14" s="114"/>
      <c r="GE14" s="114"/>
      <c r="GF14" s="114"/>
      <c r="GG14" s="134" t="s">
        <v>26</v>
      </c>
      <c r="GH14" s="134" t="s">
        <v>26</v>
      </c>
      <c r="GI14" s="134" t="s">
        <v>26</v>
      </c>
      <c r="GJ14" s="134" t="s">
        <v>26</v>
      </c>
      <c r="GK14" s="134" t="s">
        <v>26</v>
      </c>
      <c r="GL14" s="134" t="s">
        <v>26</v>
      </c>
      <c r="GM14" s="134" t="s">
        <v>26</v>
      </c>
      <c r="GN14" s="134" t="s">
        <v>26</v>
      </c>
      <c r="GO14" s="134" t="s">
        <v>26</v>
      </c>
      <c r="GP14" s="134" t="s">
        <v>26</v>
      </c>
      <c r="GQ14" s="134" t="s">
        <v>26</v>
      </c>
      <c r="GR14" s="134" t="s">
        <v>26</v>
      </c>
      <c r="GS14" s="134" t="s">
        <v>26</v>
      </c>
      <c r="GT14" s="134" t="s">
        <v>26</v>
      </c>
      <c r="GU14" s="134" t="s">
        <v>26</v>
      </c>
      <c r="GV14" s="134" t="s">
        <v>26</v>
      </c>
      <c r="GW14" s="134" t="s">
        <v>26</v>
      </c>
      <c r="GX14" s="134" t="s">
        <v>26</v>
      </c>
      <c r="GY14" s="134" t="s">
        <v>26</v>
      </c>
      <c r="GZ14" s="134" t="s">
        <v>26</v>
      </c>
      <c r="HA14" s="134" t="s">
        <v>26</v>
      </c>
      <c r="HB14" s="134" t="s">
        <v>26</v>
      </c>
      <c r="HC14" s="134" t="s">
        <v>26</v>
      </c>
      <c r="HD14" s="134" t="s">
        <v>26</v>
      </c>
      <c r="HE14" s="134" t="s">
        <v>26</v>
      </c>
      <c r="HF14" s="134" t="s">
        <v>26</v>
      </c>
      <c r="HG14" s="114"/>
      <c r="HH14" s="114"/>
      <c r="HI14" s="114"/>
      <c r="HJ14" s="114"/>
      <c r="HK14" s="114"/>
      <c r="HL14" s="114"/>
      <c r="HM14" s="114"/>
      <c r="HN14" s="114"/>
      <c r="HO14" s="114"/>
      <c r="HP14" s="114"/>
      <c r="HQ14" s="114"/>
      <c r="HR14" s="114"/>
      <c r="HS14" s="114"/>
      <c r="HT14" s="134" t="s">
        <v>26</v>
      </c>
      <c r="HU14" s="114"/>
      <c r="HV14" s="114"/>
      <c r="HW14" s="114"/>
      <c r="HX14" s="114"/>
      <c r="HY14" s="114"/>
      <c r="HZ14" s="114"/>
      <c r="IA14" s="114"/>
      <c r="IB14" s="114"/>
      <c r="IC14" s="114"/>
      <c r="ID14" s="114"/>
      <c r="IE14" s="114"/>
      <c r="IF14" s="114"/>
      <c r="IG14" s="114"/>
      <c r="IH14" s="114"/>
      <c r="II14" s="114"/>
      <c r="IJ14" s="114"/>
      <c r="IK14" s="114"/>
      <c r="IL14" s="114"/>
      <c r="IM14" s="114"/>
      <c r="IN14" s="114"/>
      <c r="IO14" s="114"/>
      <c r="IP14" s="114"/>
      <c r="IQ14" s="114"/>
      <c r="IR14" s="114"/>
      <c r="IS14" s="114"/>
      <c r="IT14" s="114"/>
      <c r="IU14" s="114"/>
      <c r="IV14" s="114"/>
      <c r="IW14" s="114"/>
      <c r="IX14" s="114"/>
      <c r="IY14" s="114"/>
      <c r="IZ14" s="114"/>
      <c r="JA14" s="114"/>
      <c r="JB14" s="114"/>
      <c r="JC14" s="114"/>
      <c r="JD14" s="114"/>
      <c r="JE14" s="114"/>
      <c r="JF14" s="114"/>
      <c r="JG14" s="114"/>
      <c r="JH14" s="114"/>
      <c r="JI14" s="114"/>
      <c r="JJ14" s="114"/>
      <c r="JK14" s="114"/>
      <c r="JL14" s="114"/>
      <c r="JM14" s="114"/>
      <c r="JN14" s="114"/>
      <c r="JO14" s="114"/>
      <c r="JP14" s="114"/>
      <c r="JQ14" s="114"/>
      <c r="JR14" s="114"/>
      <c r="JS14" s="114"/>
      <c r="JT14" s="114"/>
      <c r="JU14" s="114"/>
      <c r="JV14" s="114"/>
      <c r="JW14" s="114"/>
      <c r="JX14" s="114"/>
      <c r="JY14" s="114"/>
      <c r="JZ14" s="114"/>
      <c r="KA14" s="114"/>
      <c r="KB14" s="114"/>
      <c r="KC14" s="114"/>
      <c r="KD14" s="114"/>
      <c r="KE14" s="114"/>
      <c r="KF14" s="114"/>
      <c r="KG14" s="114"/>
      <c r="KH14" s="114"/>
      <c r="KI14" s="114"/>
      <c r="KJ14" s="114"/>
      <c r="KK14" s="114"/>
      <c r="KL14" s="114"/>
      <c r="KM14" s="114"/>
      <c r="KN14" s="114"/>
      <c r="KO14" s="114"/>
      <c r="KP14" s="114"/>
      <c r="KQ14" s="114"/>
      <c r="KR14" s="114"/>
      <c r="KS14" s="114"/>
      <c r="KT14" s="114"/>
      <c r="KU14" s="114"/>
      <c r="KV14" s="114"/>
      <c r="KW14" s="114"/>
      <c r="KX14" s="114"/>
      <c r="KY14" s="114"/>
      <c r="KZ14" s="114"/>
      <c r="LA14" s="114"/>
      <c r="LB14" s="114"/>
      <c r="LC14" s="114"/>
      <c r="LD14" s="114"/>
      <c r="LE14" s="114"/>
      <c r="LF14" s="114"/>
      <c r="LG14" s="114"/>
      <c r="LH14" s="114"/>
      <c r="LI14" s="114"/>
      <c r="LJ14" s="114"/>
      <c r="LK14" s="114"/>
      <c r="LL14" s="114"/>
      <c r="LM14" s="114"/>
      <c r="LN14" s="114"/>
      <c r="LO14" s="114"/>
      <c r="LP14" s="114"/>
      <c r="LQ14" s="114"/>
      <c r="LR14" s="114"/>
      <c r="LS14" s="114"/>
      <c r="LT14" s="114"/>
      <c r="LU14" s="114"/>
      <c r="LV14" s="114"/>
      <c r="LW14" s="114"/>
      <c r="LX14" s="114"/>
      <c r="LY14" s="114"/>
      <c r="LZ14" s="114"/>
      <c r="MA14" s="114"/>
      <c r="MB14" s="114"/>
      <c r="MC14" s="114"/>
      <c r="MD14" s="114"/>
      <c r="ME14" s="114"/>
      <c r="MF14" s="114"/>
      <c r="MG14" s="114"/>
      <c r="MH14" s="114"/>
      <c r="MI14" s="114"/>
      <c r="MJ14" s="114"/>
      <c r="MK14" s="114"/>
      <c r="ML14" s="114"/>
      <c r="MM14" s="114"/>
      <c r="MN14" s="114"/>
      <c r="MO14" s="114"/>
      <c r="MP14" s="114"/>
      <c r="MQ14" s="114"/>
      <c r="MR14" s="114"/>
      <c r="MS14" s="114"/>
      <c r="MT14" s="114"/>
      <c r="MU14" s="114"/>
      <c r="MV14" s="114"/>
      <c r="MW14" s="114"/>
      <c r="MX14" s="114"/>
      <c r="MY14" s="114"/>
      <c r="MZ14" s="114"/>
      <c r="NA14" s="114"/>
      <c r="NB14" s="114"/>
      <c r="NC14" s="114"/>
      <c r="ND14" s="114"/>
      <c r="NE14" s="114"/>
      <c r="NF14" s="114"/>
      <c r="NG14" s="114"/>
      <c r="NH14" s="114"/>
      <c r="NI14" s="114"/>
      <c r="NJ14" s="114"/>
      <c r="NK14" s="114"/>
      <c r="NL14" s="114"/>
      <c r="NM14" s="114"/>
      <c r="NN14" s="114"/>
      <c r="NO14" s="114"/>
      <c r="NP14" s="117"/>
    </row>
    <row r="15" spans="1:382" ht="14.1" customHeight="1" x14ac:dyDescent="0.3">
      <c r="A15" s="41" t="s">
        <v>12</v>
      </c>
      <c r="B15" s="113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5"/>
      <c r="AG15" s="116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33" t="s">
        <v>37</v>
      </c>
      <c r="BL15" s="133" t="s">
        <v>37</v>
      </c>
      <c r="BM15" s="133" t="s">
        <v>37</v>
      </c>
      <c r="BN15" s="133" t="s">
        <v>37</v>
      </c>
      <c r="BO15" s="133" t="s">
        <v>37</v>
      </c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  <c r="CR15" s="114"/>
      <c r="CS15" s="114"/>
      <c r="CT15" s="114"/>
      <c r="CU15" s="114"/>
      <c r="CV15" s="114"/>
      <c r="CW15" s="114"/>
      <c r="CX15" s="114"/>
      <c r="CY15" s="114"/>
      <c r="CZ15" s="114"/>
      <c r="DA15" s="114"/>
      <c r="DB15" s="114"/>
      <c r="DC15" s="114"/>
      <c r="DD15" s="137" t="s">
        <v>35</v>
      </c>
      <c r="DE15" s="137" t="s">
        <v>35</v>
      </c>
      <c r="DF15" s="114"/>
      <c r="DG15" s="114"/>
      <c r="DH15" s="114"/>
      <c r="DI15" s="114"/>
      <c r="DJ15" s="114"/>
      <c r="DK15" s="114"/>
      <c r="DL15" s="114"/>
      <c r="DM15" s="114"/>
      <c r="DN15" s="114"/>
      <c r="DO15" s="137" t="s">
        <v>35</v>
      </c>
      <c r="DP15" s="137" t="s">
        <v>35</v>
      </c>
      <c r="DQ15" s="137" t="s">
        <v>35</v>
      </c>
      <c r="DR15" s="114"/>
      <c r="DS15" s="137" t="s">
        <v>35</v>
      </c>
      <c r="DT15" s="114"/>
      <c r="DU15" s="114"/>
      <c r="DV15" s="114"/>
      <c r="DW15" s="114"/>
      <c r="DX15" s="114"/>
      <c r="DY15" s="114"/>
      <c r="DZ15" s="114"/>
      <c r="EA15" s="114"/>
      <c r="EB15" s="114"/>
      <c r="EC15" s="114"/>
      <c r="ED15" s="114"/>
      <c r="EE15" s="114"/>
      <c r="EF15" s="114"/>
      <c r="EG15" s="114"/>
      <c r="EH15" s="114"/>
      <c r="EI15" s="114"/>
      <c r="EJ15" s="114"/>
      <c r="EK15" s="114"/>
      <c r="EL15" s="114"/>
      <c r="EM15" s="114"/>
      <c r="EN15" s="114"/>
      <c r="EO15" s="114"/>
      <c r="EP15" s="114"/>
      <c r="EQ15" s="114"/>
      <c r="ER15" s="114"/>
      <c r="ES15" s="114"/>
      <c r="ET15" s="114"/>
      <c r="EU15" s="114"/>
      <c r="EV15" s="114"/>
      <c r="EW15" s="114"/>
      <c r="EX15" s="114"/>
      <c r="EY15" s="114"/>
      <c r="EZ15" s="114"/>
      <c r="FA15" s="114"/>
      <c r="FB15" s="114"/>
      <c r="FC15" s="114"/>
      <c r="FD15" s="114"/>
      <c r="FE15" s="114"/>
      <c r="FF15" s="114"/>
      <c r="FG15" s="114"/>
      <c r="FH15" s="114"/>
      <c r="FI15" s="114"/>
      <c r="FJ15" s="114"/>
      <c r="FK15" s="114"/>
      <c r="FL15" s="114"/>
      <c r="FM15" s="114"/>
      <c r="FN15" s="114"/>
      <c r="FO15" s="114"/>
      <c r="FP15" s="114"/>
      <c r="FQ15" s="114"/>
      <c r="FR15" s="114"/>
      <c r="FS15" s="133" t="s">
        <v>37</v>
      </c>
      <c r="FT15" s="133" t="s">
        <v>37</v>
      </c>
      <c r="FU15" s="133" t="s">
        <v>37</v>
      </c>
      <c r="FV15" s="133" t="s">
        <v>37</v>
      </c>
      <c r="FW15" s="133" t="s">
        <v>37</v>
      </c>
      <c r="FX15" s="114"/>
      <c r="FY15" s="114"/>
      <c r="FZ15" s="114"/>
      <c r="GA15" s="114"/>
      <c r="GB15" s="114"/>
      <c r="GC15" s="114"/>
      <c r="GD15" s="114"/>
      <c r="GE15" s="114"/>
      <c r="GF15" s="114"/>
      <c r="GG15" s="114"/>
      <c r="GH15" s="114"/>
      <c r="GI15" s="114"/>
      <c r="GJ15" s="114"/>
      <c r="GK15" s="114"/>
      <c r="GL15" s="114"/>
      <c r="GM15" s="114"/>
      <c r="GN15" s="114"/>
      <c r="GO15" s="114"/>
      <c r="GP15" s="114"/>
      <c r="GQ15" s="114"/>
      <c r="GR15" s="114"/>
      <c r="GS15" s="114"/>
      <c r="GT15" s="114"/>
      <c r="GU15" s="114"/>
      <c r="GV15" s="114"/>
      <c r="GW15" s="114"/>
      <c r="GX15" s="114"/>
      <c r="GY15" s="114"/>
      <c r="GZ15" s="114"/>
      <c r="HA15" s="114"/>
      <c r="HB15" s="114"/>
      <c r="HC15" s="114"/>
      <c r="HD15" s="114"/>
      <c r="HE15" s="114"/>
      <c r="HF15" s="114"/>
      <c r="HG15" s="114"/>
      <c r="HH15" s="114"/>
      <c r="HI15" s="134" t="s">
        <v>26</v>
      </c>
      <c r="HJ15" s="134" t="s">
        <v>26</v>
      </c>
      <c r="HK15" s="134" t="s">
        <v>26</v>
      </c>
      <c r="HL15" s="134" t="s">
        <v>26</v>
      </c>
      <c r="HM15" s="134" t="s">
        <v>26</v>
      </c>
      <c r="HN15" s="134" t="s">
        <v>26</v>
      </c>
      <c r="HO15" s="134" t="s">
        <v>26</v>
      </c>
      <c r="HP15" s="134" t="s">
        <v>26</v>
      </c>
      <c r="HQ15" s="134" t="s">
        <v>26</v>
      </c>
      <c r="HR15" s="134" t="s">
        <v>26</v>
      </c>
      <c r="HS15" s="134" t="s">
        <v>26</v>
      </c>
      <c r="HT15" s="134" t="s">
        <v>26</v>
      </c>
      <c r="HU15" s="134" t="s">
        <v>26</v>
      </c>
      <c r="HV15" s="134" t="s">
        <v>26</v>
      </c>
      <c r="HW15" s="134" t="s">
        <v>26</v>
      </c>
      <c r="HX15" s="134" t="s">
        <v>26</v>
      </c>
      <c r="HY15" s="134" t="s">
        <v>26</v>
      </c>
      <c r="HZ15" s="134" t="s">
        <v>26</v>
      </c>
      <c r="IA15" s="134" t="s">
        <v>26</v>
      </c>
      <c r="IB15" s="134" t="s">
        <v>26</v>
      </c>
      <c r="IC15" s="134" t="s">
        <v>26</v>
      </c>
      <c r="ID15" s="134" t="s">
        <v>26</v>
      </c>
      <c r="IE15" s="134" t="s">
        <v>26</v>
      </c>
      <c r="IF15" s="134" t="s">
        <v>26</v>
      </c>
      <c r="IG15" s="134" t="s">
        <v>26</v>
      </c>
      <c r="IH15" s="134" t="s">
        <v>26</v>
      </c>
      <c r="II15" s="114"/>
      <c r="IJ15" s="114"/>
      <c r="IK15" s="114"/>
      <c r="IL15" s="114"/>
      <c r="IM15" s="114"/>
      <c r="IN15" s="114"/>
      <c r="IO15" s="114"/>
      <c r="IP15" s="114"/>
      <c r="IQ15" s="114"/>
      <c r="IR15" s="114"/>
      <c r="IS15" s="114"/>
      <c r="IT15" s="114"/>
      <c r="IU15" s="114"/>
      <c r="IV15" s="114"/>
      <c r="IW15" s="114"/>
      <c r="IX15" s="114"/>
      <c r="IY15" s="114"/>
      <c r="IZ15" s="114"/>
      <c r="JA15" s="114"/>
      <c r="JB15" s="114"/>
      <c r="JC15" s="114"/>
      <c r="JD15" s="114"/>
      <c r="JE15" s="114"/>
      <c r="JF15" s="114"/>
      <c r="JG15" s="114"/>
      <c r="JH15" s="114"/>
      <c r="JI15" s="114"/>
      <c r="JJ15" s="114"/>
      <c r="JK15" s="114"/>
      <c r="JL15" s="114"/>
      <c r="JM15" s="114"/>
      <c r="JN15" s="114"/>
      <c r="JO15" s="114"/>
      <c r="JP15" s="114"/>
      <c r="JQ15" s="114"/>
      <c r="JR15" s="114"/>
      <c r="JS15" s="114"/>
      <c r="JT15" s="114"/>
      <c r="JU15" s="114"/>
      <c r="JV15" s="114"/>
      <c r="JW15" s="114"/>
      <c r="JX15" s="114"/>
      <c r="JY15" s="114"/>
      <c r="JZ15" s="114"/>
      <c r="KA15" s="114"/>
      <c r="KB15" s="114"/>
      <c r="KC15" s="114"/>
      <c r="KD15" s="114"/>
      <c r="KE15" s="114"/>
      <c r="KF15" s="114"/>
      <c r="KG15" s="114"/>
      <c r="KH15" s="114"/>
      <c r="KI15" s="114"/>
      <c r="KJ15" s="114"/>
      <c r="KK15" s="114"/>
      <c r="KL15" s="114"/>
      <c r="KM15" s="114"/>
      <c r="KN15" s="114"/>
      <c r="KO15" s="114"/>
      <c r="KP15" s="114"/>
      <c r="KQ15" s="114"/>
      <c r="KR15" s="114"/>
      <c r="KS15" s="114"/>
      <c r="KT15" s="114"/>
      <c r="KU15" s="114"/>
      <c r="KV15" s="114"/>
      <c r="KW15" s="114"/>
      <c r="KX15" s="114"/>
      <c r="KY15" s="114"/>
      <c r="KZ15" s="114"/>
      <c r="LA15" s="114"/>
      <c r="LB15" s="114"/>
      <c r="LC15" s="114"/>
      <c r="LD15" s="114"/>
      <c r="LE15" s="114"/>
      <c r="LF15" s="114"/>
      <c r="LG15" s="114"/>
      <c r="LH15" s="114"/>
      <c r="LI15" s="114"/>
      <c r="LJ15" s="114"/>
      <c r="LK15" s="114"/>
      <c r="LL15" s="114"/>
      <c r="LM15" s="114"/>
      <c r="LN15" s="114"/>
      <c r="LO15" s="114"/>
      <c r="LP15" s="114"/>
      <c r="LQ15" s="114"/>
      <c r="LR15" s="114"/>
      <c r="LS15" s="114"/>
      <c r="LT15" s="114"/>
      <c r="LU15" s="114"/>
      <c r="LV15" s="114"/>
      <c r="LW15" s="114"/>
      <c r="LX15" s="114"/>
      <c r="LY15" s="114"/>
      <c r="LZ15" s="114"/>
      <c r="MA15" s="114"/>
      <c r="MB15" s="114"/>
      <c r="MC15" s="114"/>
      <c r="MD15" s="114"/>
      <c r="ME15" s="114"/>
      <c r="MF15" s="114"/>
      <c r="MG15" s="114"/>
      <c r="MH15" s="114"/>
      <c r="MI15" s="114"/>
      <c r="MJ15" s="114"/>
      <c r="MK15" s="114"/>
      <c r="ML15" s="114"/>
      <c r="MM15" s="114"/>
      <c r="MN15" s="114"/>
      <c r="MO15" s="114"/>
      <c r="MP15" s="114"/>
      <c r="MQ15" s="114"/>
      <c r="MR15" s="114"/>
      <c r="MS15" s="114"/>
      <c r="MT15" s="114"/>
      <c r="MU15" s="114"/>
      <c r="MV15" s="114"/>
      <c r="MW15" s="114"/>
      <c r="MX15" s="114"/>
      <c r="MY15" s="114"/>
      <c r="MZ15" s="114"/>
      <c r="NA15" s="114"/>
      <c r="NB15" s="114"/>
      <c r="NC15" s="114"/>
      <c r="ND15" s="114"/>
      <c r="NE15" s="114"/>
      <c r="NF15" s="114"/>
      <c r="NG15" s="114"/>
      <c r="NH15" s="114"/>
      <c r="NI15" s="114"/>
      <c r="NJ15" s="114"/>
      <c r="NK15" s="114"/>
      <c r="NL15" s="114"/>
      <c r="NM15" s="114"/>
      <c r="NN15" s="114"/>
      <c r="NO15" s="114"/>
      <c r="NP15" s="117"/>
    </row>
    <row r="16" spans="1:382" ht="14.1" customHeight="1" thickBot="1" x14ac:dyDescent="0.35">
      <c r="A16" s="40" t="s">
        <v>13</v>
      </c>
      <c r="B16" s="113"/>
      <c r="C16" s="134" t="s">
        <v>26</v>
      </c>
      <c r="D16" s="134" t="s">
        <v>26</v>
      </c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5"/>
      <c r="AG16" s="116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40" t="s">
        <v>34</v>
      </c>
      <c r="BS16" s="140" t="s">
        <v>34</v>
      </c>
      <c r="BT16" s="140" t="s">
        <v>34</v>
      </c>
      <c r="BU16" s="140" t="s">
        <v>34</v>
      </c>
      <c r="BV16" s="140" t="s">
        <v>34</v>
      </c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34" t="s">
        <v>26</v>
      </c>
      <c r="DJ16" s="134" t="s">
        <v>26</v>
      </c>
      <c r="DK16" s="114"/>
      <c r="DL16" s="114"/>
      <c r="DM16" s="114"/>
      <c r="DN16" s="114"/>
      <c r="DO16" s="114"/>
      <c r="DP16" s="114"/>
      <c r="DQ16" s="114"/>
      <c r="DR16" s="114"/>
      <c r="DS16" s="114"/>
      <c r="DT16" s="114"/>
      <c r="DU16" s="114"/>
      <c r="DV16" s="114"/>
      <c r="DW16" s="114"/>
      <c r="DX16" s="114"/>
      <c r="DY16" s="114"/>
      <c r="DZ16" s="114"/>
      <c r="EA16" s="114"/>
      <c r="EB16" s="114"/>
      <c r="EC16" s="140" t="s">
        <v>34</v>
      </c>
      <c r="ED16" s="140" t="s">
        <v>34</v>
      </c>
      <c r="EE16" s="140" t="s">
        <v>34</v>
      </c>
      <c r="EF16" s="140" t="s">
        <v>34</v>
      </c>
      <c r="EG16" s="140" t="s">
        <v>34</v>
      </c>
      <c r="EH16" s="114"/>
      <c r="EI16" s="114"/>
      <c r="EJ16" s="114"/>
      <c r="EK16" s="114"/>
      <c r="EL16" s="114"/>
      <c r="EM16" s="114"/>
      <c r="EN16" s="114"/>
      <c r="EO16" s="114"/>
      <c r="EP16" s="114"/>
      <c r="EQ16" s="114"/>
      <c r="ER16" s="114"/>
      <c r="ES16" s="114"/>
      <c r="ET16" s="114"/>
      <c r="EU16" s="114"/>
      <c r="EV16" s="114"/>
      <c r="EW16" s="114"/>
      <c r="EX16" s="114"/>
      <c r="EY16" s="114"/>
      <c r="EZ16" s="114"/>
      <c r="FA16" s="114"/>
      <c r="FB16" s="114"/>
      <c r="FC16" s="114"/>
      <c r="FD16" s="114"/>
      <c r="FE16" s="114"/>
      <c r="FF16" s="114"/>
      <c r="FG16" s="114"/>
      <c r="FH16" s="114"/>
      <c r="FI16" s="114"/>
      <c r="FJ16" s="114"/>
      <c r="FK16" s="114"/>
      <c r="FL16" s="114"/>
      <c r="FM16" s="114"/>
      <c r="FN16" s="114"/>
      <c r="FO16" s="114"/>
      <c r="FP16" s="114"/>
      <c r="FQ16" s="114"/>
      <c r="FR16" s="114"/>
      <c r="FS16" s="114"/>
      <c r="FT16" s="114"/>
      <c r="FU16" s="114"/>
      <c r="FV16" s="114"/>
      <c r="FW16" s="114"/>
      <c r="FX16" s="114"/>
      <c r="FY16" s="114"/>
      <c r="FZ16" s="114"/>
      <c r="GA16" s="114"/>
      <c r="GB16" s="114"/>
      <c r="GC16" s="114"/>
      <c r="GD16" s="114"/>
      <c r="GE16" s="114"/>
      <c r="GF16" s="114"/>
      <c r="GG16" s="114"/>
      <c r="GH16" s="114"/>
      <c r="GI16" s="114"/>
      <c r="GJ16" s="114"/>
      <c r="GK16" s="114"/>
      <c r="GL16" s="114"/>
      <c r="GM16" s="114"/>
      <c r="GN16" s="114"/>
      <c r="GO16" s="114"/>
      <c r="GP16" s="114"/>
      <c r="GQ16" s="114"/>
      <c r="GR16" s="114"/>
      <c r="GS16" s="114"/>
      <c r="GT16" s="114"/>
      <c r="GU16" s="114"/>
      <c r="GV16" s="114"/>
      <c r="GW16" s="114"/>
      <c r="GX16" s="114"/>
      <c r="GY16" s="114"/>
      <c r="GZ16" s="114"/>
      <c r="HA16" s="114"/>
      <c r="HB16" s="114"/>
      <c r="HC16" s="114"/>
      <c r="HD16" s="114"/>
      <c r="HE16" s="114"/>
      <c r="HF16" s="114"/>
      <c r="HG16" s="114"/>
      <c r="HH16" s="114"/>
      <c r="HI16" s="134" t="s">
        <v>26</v>
      </c>
      <c r="HJ16" s="134" t="s">
        <v>26</v>
      </c>
      <c r="HK16" s="134" t="s">
        <v>26</v>
      </c>
      <c r="HL16" s="134" t="s">
        <v>26</v>
      </c>
      <c r="HM16" s="134" t="s">
        <v>26</v>
      </c>
      <c r="HN16" s="134" t="s">
        <v>26</v>
      </c>
      <c r="HO16" s="134" t="s">
        <v>26</v>
      </c>
      <c r="HP16" s="134" t="s">
        <v>26</v>
      </c>
      <c r="HQ16" s="134" t="s">
        <v>26</v>
      </c>
      <c r="HR16" s="134" t="s">
        <v>26</v>
      </c>
      <c r="HS16" s="134" t="s">
        <v>26</v>
      </c>
      <c r="HT16" s="134" t="s">
        <v>26</v>
      </c>
      <c r="HU16" s="134" t="s">
        <v>26</v>
      </c>
      <c r="HV16" s="134" t="s">
        <v>26</v>
      </c>
      <c r="HW16" s="134" t="s">
        <v>26</v>
      </c>
      <c r="HX16" s="134" t="s">
        <v>26</v>
      </c>
      <c r="HY16" s="134" t="s">
        <v>26</v>
      </c>
      <c r="HZ16" s="134" t="s">
        <v>26</v>
      </c>
      <c r="IA16" s="134" t="s">
        <v>26</v>
      </c>
      <c r="IB16" s="134" t="s">
        <v>26</v>
      </c>
      <c r="IC16" s="134" t="s">
        <v>26</v>
      </c>
      <c r="ID16" s="134" t="s">
        <v>26</v>
      </c>
      <c r="IE16" s="134" t="s">
        <v>26</v>
      </c>
      <c r="IF16" s="134" t="s">
        <v>26</v>
      </c>
      <c r="IG16" s="134" t="s">
        <v>26</v>
      </c>
      <c r="IH16" s="134" t="s">
        <v>26</v>
      </c>
      <c r="II16" s="114"/>
      <c r="IJ16" s="114"/>
      <c r="IK16" s="114"/>
      <c r="IL16" s="114"/>
      <c r="IM16" s="114"/>
      <c r="IN16" s="114"/>
      <c r="IO16" s="114"/>
      <c r="IP16" s="114"/>
      <c r="IQ16" s="114"/>
      <c r="IR16" s="114"/>
      <c r="IS16" s="114"/>
      <c r="IT16" s="114"/>
      <c r="IU16" s="114"/>
      <c r="IV16" s="114"/>
      <c r="IW16" s="114"/>
      <c r="IX16" s="114"/>
      <c r="IY16" s="114"/>
      <c r="IZ16" s="114"/>
      <c r="JA16" s="114"/>
      <c r="JB16" s="114"/>
      <c r="JC16" s="114"/>
      <c r="JD16" s="114"/>
      <c r="JE16" s="114"/>
      <c r="JF16" s="114"/>
      <c r="JG16" s="114"/>
      <c r="JH16" s="114"/>
      <c r="JI16" s="114"/>
      <c r="JJ16" s="114"/>
      <c r="JK16" s="114"/>
      <c r="JL16" s="114"/>
      <c r="JM16" s="114"/>
      <c r="JN16" s="114"/>
      <c r="JO16" s="114"/>
      <c r="JP16" s="114"/>
      <c r="JQ16" s="114"/>
      <c r="JR16" s="114"/>
      <c r="JS16" s="114"/>
      <c r="JT16" s="114"/>
      <c r="JU16" s="114"/>
      <c r="JV16" s="114"/>
      <c r="JW16" s="114"/>
      <c r="JX16" s="114"/>
      <c r="JY16" s="114"/>
      <c r="JZ16" s="114"/>
      <c r="KA16" s="114"/>
      <c r="KB16" s="114"/>
      <c r="KC16" s="114"/>
      <c r="KD16" s="114"/>
      <c r="KE16" s="114"/>
      <c r="KF16" s="114"/>
      <c r="KG16" s="114"/>
      <c r="KH16" s="114"/>
      <c r="KI16" s="114"/>
      <c r="KJ16" s="114"/>
      <c r="KK16" s="114"/>
      <c r="KL16" s="114"/>
      <c r="KM16" s="114"/>
      <c r="KN16" s="114"/>
      <c r="KO16" s="114"/>
      <c r="KP16" s="114"/>
      <c r="KQ16" s="114"/>
      <c r="KR16" s="114"/>
      <c r="KS16" s="114"/>
      <c r="KT16" s="114"/>
      <c r="KU16" s="114"/>
      <c r="KV16" s="114"/>
      <c r="KW16" s="114"/>
      <c r="KX16" s="114"/>
      <c r="KY16" s="114"/>
      <c r="KZ16" s="114"/>
      <c r="LA16" s="114"/>
      <c r="LB16" s="114"/>
      <c r="LC16" s="114"/>
      <c r="LD16" s="114"/>
      <c r="LE16" s="114"/>
      <c r="LF16" s="114"/>
      <c r="LG16" s="114"/>
      <c r="LH16" s="114"/>
      <c r="LI16" s="114"/>
      <c r="LJ16" s="114"/>
      <c r="LK16" s="114"/>
      <c r="LL16" s="114"/>
      <c r="LM16" s="114"/>
      <c r="LN16" s="114"/>
      <c r="LO16" s="114"/>
      <c r="LP16" s="114"/>
      <c r="LQ16" s="114"/>
      <c r="LR16" s="114"/>
      <c r="LS16" s="114"/>
      <c r="LT16" s="114"/>
      <c r="LU16" s="114"/>
      <c r="LV16" s="114"/>
      <c r="LW16" s="114"/>
      <c r="LX16" s="114"/>
      <c r="LY16" s="114"/>
      <c r="LZ16" s="114"/>
      <c r="MA16" s="114"/>
      <c r="MB16" s="114"/>
      <c r="MC16" s="114"/>
      <c r="MD16" s="114"/>
      <c r="ME16" s="114"/>
      <c r="MF16" s="114"/>
      <c r="MG16" s="114"/>
      <c r="MH16" s="114"/>
      <c r="MI16" s="114"/>
      <c r="MJ16" s="114"/>
      <c r="MK16" s="114"/>
      <c r="ML16" s="114"/>
      <c r="MM16" s="114"/>
      <c r="MN16" s="114"/>
      <c r="MO16" s="114"/>
      <c r="MP16" s="114"/>
      <c r="MQ16" s="114"/>
      <c r="MR16" s="114"/>
      <c r="MS16" s="114"/>
      <c r="MT16" s="114"/>
      <c r="MU16" s="114"/>
      <c r="MV16" s="114"/>
      <c r="MW16" s="114"/>
      <c r="MX16" s="114"/>
      <c r="MY16" s="114"/>
      <c r="MZ16" s="114"/>
      <c r="NA16" s="114"/>
      <c r="NB16" s="114"/>
      <c r="NC16" s="114"/>
      <c r="ND16" s="114"/>
      <c r="NE16" s="114"/>
      <c r="NF16" s="114"/>
      <c r="NG16" s="114"/>
      <c r="NH16" s="114"/>
      <c r="NI16" s="114"/>
      <c r="NJ16" s="114"/>
      <c r="NK16" s="114"/>
      <c r="NL16" s="114"/>
      <c r="NM16" s="114"/>
      <c r="NN16" s="114"/>
      <c r="NO16" s="114"/>
      <c r="NP16" s="117"/>
    </row>
    <row r="17" spans="1:380" ht="14.1" customHeight="1" x14ac:dyDescent="0.3">
      <c r="A17" s="46" t="s">
        <v>14</v>
      </c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9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  <c r="FL17" s="48"/>
      <c r="FM17" s="48"/>
      <c r="FN17" s="48"/>
      <c r="FO17" s="48"/>
      <c r="FP17" s="48"/>
      <c r="FQ17" s="48"/>
      <c r="FR17" s="48"/>
      <c r="FS17" s="48"/>
      <c r="FT17" s="48"/>
      <c r="FU17" s="48"/>
      <c r="FV17" s="48"/>
      <c r="FW17" s="48"/>
      <c r="FX17" s="48"/>
      <c r="FY17" s="48"/>
      <c r="FZ17" s="48"/>
      <c r="GA17" s="48"/>
      <c r="GB17" s="48"/>
      <c r="GC17" s="48"/>
      <c r="GD17" s="48"/>
      <c r="GE17" s="48"/>
      <c r="GF17" s="48"/>
      <c r="GG17" s="48"/>
      <c r="GH17" s="48"/>
      <c r="GI17" s="48"/>
      <c r="GJ17" s="48"/>
      <c r="GK17" s="48"/>
      <c r="GL17" s="48"/>
      <c r="GM17" s="48"/>
      <c r="GN17" s="48"/>
      <c r="GO17" s="48"/>
      <c r="GP17" s="48"/>
      <c r="GQ17" s="48"/>
      <c r="GR17" s="48"/>
      <c r="GS17" s="48"/>
      <c r="GT17" s="48"/>
      <c r="GU17" s="48"/>
      <c r="GV17" s="48"/>
      <c r="GW17" s="48"/>
      <c r="GX17" s="48"/>
      <c r="GY17" s="48"/>
      <c r="GZ17" s="48"/>
      <c r="HA17" s="48"/>
      <c r="HB17" s="48"/>
      <c r="HC17" s="48"/>
      <c r="HD17" s="48"/>
      <c r="HE17" s="48"/>
      <c r="HF17" s="48"/>
      <c r="HG17" s="48"/>
      <c r="HH17" s="48"/>
      <c r="HI17" s="48"/>
      <c r="HJ17" s="48"/>
      <c r="HK17" s="48"/>
      <c r="HL17" s="48"/>
      <c r="HM17" s="48"/>
      <c r="HN17" s="48"/>
      <c r="HO17" s="48"/>
      <c r="HP17" s="48"/>
      <c r="HQ17" s="48"/>
      <c r="HR17" s="48"/>
      <c r="HS17" s="48"/>
      <c r="HT17" s="48"/>
      <c r="HU17" s="48"/>
      <c r="HV17" s="48"/>
      <c r="HW17" s="48"/>
      <c r="HX17" s="48"/>
      <c r="HY17" s="48"/>
      <c r="HZ17" s="48"/>
      <c r="IA17" s="48"/>
      <c r="IB17" s="48"/>
      <c r="IC17" s="48"/>
      <c r="ID17" s="48"/>
      <c r="IE17" s="48"/>
      <c r="IF17" s="48"/>
      <c r="IG17" s="48"/>
      <c r="IH17" s="48"/>
      <c r="II17" s="48"/>
      <c r="IJ17" s="48"/>
      <c r="IK17" s="48"/>
      <c r="IL17" s="48"/>
      <c r="IM17" s="48"/>
      <c r="IN17" s="48"/>
      <c r="IO17" s="48"/>
      <c r="IP17" s="48"/>
      <c r="IQ17" s="48"/>
      <c r="IR17" s="48"/>
      <c r="IS17" s="48"/>
      <c r="IT17" s="48"/>
      <c r="IU17" s="48"/>
      <c r="IV17" s="48"/>
      <c r="IW17" s="48"/>
      <c r="IX17" s="48"/>
      <c r="IY17" s="48"/>
      <c r="IZ17" s="48"/>
      <c r="JA17" s="48"/>
      <c r="JB17" s="48"/>
      <c r="JC17" s="48"/>
      <c r="JD17" s="48"/>
      <c r="JE17" s="48"/>
      <c r="JF17" s="48"/>
      <c r="JG17" s="48"/>
      <c r="JH17" s="48"/>
      <c r="JI17" s="48"/>
      <c r="JJ17" s="48"/>
      <c r="JK17" s="48"/>
      <c r="JL17" s="48"/>
      <c r="JM17" s="48"/>
      <c r="JN17" s="48"/>
      <c r="JO17" s="48"/>
      <c r="JP17" s="48"/>
      <c r="JQ17" s="48"/>
      <c r="JR17" s="48"/>
      <c r="JS17" s="48"/>
      <c r="JT17" s="48"/>
      <c r="JU17" s="48"/>
      <c r="JV17" s="48"/>
      <c r="JW17" s="48"/>
      <c r="JX17" s="48"/>
      <c r="JY17" s="48"/>
      <c r="JZ17" s="48"/>
      <c r="KA17" s="48"/>
      <c r="KB17" s="48"/>
      <c r="KC17" s="48"/>
      <c r="KD17" s="48"/>
      <c r="KE17" s="48"/>
      <c r="KF17" s="48"/>
      <c r="KG17" s="48"/>
      <c r="KH17" s="48"/>
      <c r="KI17" s="48"/>
      <c r="KJ17" s="48"/>
      <c r="KK17" s="48"/>
      <c r="KL17" s="48"/>
      <c r="KM17" s="48"/>
      <c r="KN17" s="48"/>
      <c r="KO17" s="48"/>
      <c r="KP17" s="48"/>
      <c r="KQ17" s="48"/>
      <c r="KR17" s="48"/>
      <c r="KS17" s="48"/>
      <c r="KT17" s="48"/>
      <c r="KU17" s="48"/>
      <c r="KV17" s="48"/>
      <c r="KW17" s="48"/>
      <c r="KX17" s="48"/>
      <c r="KY17" s="48"/>
      <c r="KZ17" s="48"/>
      <c r="LA17" s="48"/>
      <c r="LB17" s="48"/>
      <c r="LC17" s="48"/>
      <c r="LD17" s="48"/>
      <c r="LE17" s="48"/>
      <c r="LF17" s="48"/>
      <c r="LG17" s="48"/>
      <c r="LH17" s="48"/>
      <c r="LI17" s="48"/>
      <c r="LJ17" s="48"/>
      <c r="LK17" s="48"/>
      <c r="LL17" s="48"/>
      <c r="LM17" s="48"/>
      <c r="LN17" s="48"/>
      <c r="LO17" s="48"/>
      <c r="LP17" s="48"/>
      <c r="LQ17" s="48"/>
      <c r="LR17" s="48"/>
      <c r="LS17" s="48"/>
      <c r="LT17" s="48"/>
      <c r="LU17" s="48"/>
      <c r="LV17" s="48"/>
      <c r="LW17" s="48"/>
      <c r="LX17" s="48"/>
      <c r="LY17" s="48"/>
      <c r="LZ17" s="48"/>
      <c r="MA17" s="48"/>
      <c r="MB17" s="48"/>
      <c r="MC17" s="48"/>
      <c r="MD17" s="48"/>
      <c r="ME17" s="48"/>
      <c r="MF17" s="48"/>
      <c r="MG17" s="48"/>
      <c r="MH17" s="48"/>
      <c r="MI17" s="48"/>
      <c r="MJ17" s="48"/>
      <c r="MK17" s="48"/>
      <c r="ML17" s="48"/>
      <c r="MM17" s="48"/>
      <c r="MN17" s="48"/>
      <c r="MO17" s="48"/>
      <c r="MP17" s="48"/>
      <c r="MQ17" s="48"/>
      <c r="MR17" s="48"/>
      <c r="MS17" s="48"/>
      <c r="MT17" s="48"/>
      <c r="MU17" s="48"/>
      <c r="MV17" s="48"/>
      <c r="MW17" s="48"/>
      <c r="MX17" s="48"/>
      <c r="MY17" s="48"/>
      <c r="MZ17" s="48"/>
      <c r="NA17" s="48"/>
      <c r="NB17" s="48"/>
      <c r="NC17" s="48"/>
      <c r="ND17" s="48"/>
      <c r="NE17" s="48"/>
      <c r="NF17" s="48"/>
      <c r="NG17" s="48"/>
      <c r="NH17" s="48"/>
      <c r="NI17" s="48"/>
      <c r="NJ17" s="48"/>
      <c r="NK17" s="48"/>
      <c r="NL17" s="48"/>
      <c r="NM17" s="48"/>
      <c r="NN17" s="48"/>
      <c r="NO17" s="48"/>
      <c r="NP17" s="50"/>
    </row>
    <row r="18" spans="1:380" ht="14.1" customHeight="1" x14ac:dyDescent="0.3">
      <c r="A18" s="41" t="s">
        <v>15</v>
      </c>
      <c r="B18" s="113"/>
      <c r="C18" s="114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5"/>
      <c r="AG18" s="116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40" t="s">
        <v>34</v>
      </c>
      <c r="BL18" s="140" t="s">
        <v>34</v>
      </c>
      <c r="BM18" s="140" t="s">
        <v>34</v>
      </c>
      <c r="BN18" s="140" t="s">
        <v>34</v>
      </c>
      <c r="BO18" s="114"/>
      <c r="BP18" s="114"/>
      <c r="BQ18" s="114"/>
      <c r="BR18" s="140" t="s">
        <v>34</v>
      </c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  <c r="CR18" s="114"/>
      <c r="CS18" s="114"/>
      <c r="CT18" s="114"/>
      <c r="CU18" s="114"/>
      <c r="CV18" s="114"/>
      <c r="CW18" s="114"/>
      <c r="CX18" s="114"/>
      <c r="CY18" s="114"/>
      <c r="CZ18" s="114"/>
      <c r="DA18" s="114"/>
      <c r="DB18" s="114"/>
      <c r="DC18" s="114"/>
      <c r="DD18" s="137" t="s">
        <v>35</v>
      </c>
      <c r="DE18" s="137" t="s">
        <v>35</v>
      </c>
      <c r="DF18" s="114"/>
      <c r="DG18" s="114"/>
      <c r="DH18" s="114"/>
      <c r="DI18" s="134" t="s">
        <v>26</v>
      </c>
      <c r="DJ18" s="114"/>
      <c r="DK18" s="114"/>
      <c r="DL18" s="114"/>
      <c r="DM18" s="114"/>
      <c r="DN18" s="114"/>
      <c r="DO18" s="114"/>
      <c r="DP18" s="114"/>
      <c r="DQ18" s="114"/>
      <c r="DR18" s="114"/>
      <c r="DS18" s="114"/>
      <c r="DT18" s="114"/>
      <c r="DU18" s="114"/>
      <c r="DV18" s="134" t="s">
        <v>26</v>
      </c>
      <c r="DW18" s="134" t="s">
        <v>26</v>
      </c>
      <c r="DX18" s="134" t="s">
        <v>26</v>
      </c>
      <c r="DY18" s="114"/>
      <c r="DZ18" s="114"/>
      <c r="EA18" s="114"/>
      <c r="EB18" s="114"/>
      <c r="EC18" s="114"/>
      <c r="ED18" s="114"/>
      <c r="EE18" s="114"/>
      <c r="EF18" s="114"/>
      <c r="EG18" s="114"/>
      <c r="EH18" s="114"/>
      <c r="EI18" s="114"/>
      <c r="EJ18" s="114"/>
      <c r="EK18" s="114"/>
      <c r="EL18" s="114"/>
      <c r="EM18" s="114"/>
      <c r="EN18" s="114"/>
      <c r="EO18" s="114"/>
      <c r="EP18" s="114"/>
      <c r="EQ18" s="137" t="s">
        <v>35</v>
      </c>
      <c r="ER18" s="137" t="s">
        <v>35</v>
      </c>
      <c r="ES18" s="137" t="s">
        <v>35</v>
      </c>
      <c r="ET18" s="137" t="s">
        <v>35</v>
      </c>
      <c r="EU18" s="137" t="s">
        <v>35</v>
      </c>
      <c r="EV18" s="114"/>
      <c r="EW18" s="114"/>
      <c r="EX18" s="114"/>
      <c r="EY18" s="114"/>
      <c r="EZ18" s="114"/>
      <c r="FA18" s="114"/>
      <c r="FB18" s="114"/>
      <c r="FC18" s="114"/>
      <c r="FD18" s="114"/>
      <c r="FE18" s="114"/>
      <c r="FF18" s="114"/>
      <c r="FG18" s="114"/>
      <c r="FH18" s="114"/>
      <c r="FI18" s="114"/>
      <c r="FJ18" s="114"/>
      <c r="FK18" s="114"/>
      <c r="FL18" s="114"/>
      <c r="FM18" s="114"/>
      <c r="FN18" s="114"/>
      <c r="FO18" s="114"/>
      <c r="FP18" s="114"/>
      <c r="FQ18" s="114"/>
      <c r="FR18" s="114"/>
      <c r="FS18" s="114"/>
      <c r="FT18" s="114"/>
      <c r="FU18" s="114"/>
      <c r="FV18" s="114"/>
      <c r="FW18" s="114"/>
      <c r="FX18" s="114"/>
      <c r="FY18" s="114"/>
      <c r="FZ18" s="140" t="s">
        <v>34</v>
      </c>
      <c r="GA18" s="140" t="s">
        <v>34</v>
      </c>
      <c r="GB18" s="140" t="s">
        <v>34</v>
      </c>
      <c r="GC18" s="140" t="s">
        <v>34</v>
      </c>
      <c r="GD18" s="140" t="s">
        <v>34</v>
      </c>
      <c r="GE18" s="114"/>
      <c r="GF18" s="114"/>
      <c r="GG18" s="134" t="s">
        <v>26</v>
      </c>
      <c r="GH18" s="134" t="s">
        <v>26</v>
      </c>
      <c r="GI18" s="134" t="s">
        <v>26</v>
      </c>
      <c r="GJ18" s="134" t="s">
        <v>26</v>
      </c>
      <c r="GK18" s="134" t="s">
        <v>26</v>
      </c>
      <c r="GL18" s="114"/>
      <c r="GM18" s="114"/>
      <c r="GN18" s="114"/>
      <c r="GO18" s="114"/>
      <c r="GP18" s="114"/>
      <c r="GQ18" s="114"/>
      <c r="GR18" s="114"/>
      <c r="GS18" s="114"/>
      <c r="GT18" s="114"/>
      <c r="GU18" s="114"/>
      <c r="GV18" s="114"/>
      <c r="GW18" s="114"/>
      <c r="GX18" s="114"/>
      <c r="GY18" s="114"/>
      <c r="GZ18" s="114"/>
      <c r="HA18" s="114"/>
      <c r="HB18" s="134" t="s">
        <v>26</v>
      </c>
      <c r="HC18" s="134" t="s">
        <v>26</v>
      </c>
      <c r="HD18" s="134" t="s">
        <v>26</v>
      </c>
      <c r="HE18" s="134" t="s">
        <v>26</v>
      </c>
      <c r="HF18" s="134" t="s">
        <v>26</v>
      </c>
      <c r="HG18" s="134" t="s">
        <v>26</v>
      </c>
      <c r="HH18" s="134" t="s">
        <v>26</v>
      </c>
      <c r="HI18" s="134" t="s">
        <v>26</v>
      </c>
      <c r="HJ18" s="134" t="s">
        <v>26</v>
      </c>
      <c r="HK18" s="134" t="s">
        <v>26</v>
      </c>
      <c r="HL18" s="134" t="s">
        <v>26</v>
      </c>
      <c r="HM18" s="134" t="s">
        <v>26</v>
      </c>
      <c r="HN18" s="134" t="s">
        <v>26</v>
      </c>
      <c r="HO18" s="134" t="s">
        <v>26</v>
      </c>
      <c r="HP18" s="134" t="s">
        <v>26</v>
      </c>
      <c r="HQ18" s="134" t="s">
        <v>26</v>
      </c>
      <c r="HR18" s="134" t="s">
        <v>26</v>
      </c>
      <c r="HS18" s="134" t="s">
        <v>26</v>
      </c>
      <c r="HT18" s="134" t="s">
        <v>26</v>
      </c>
      <c r="HU18" s="114"/>
      <c r="HV18" s="114"/>
      <c r="HW18" s="114"/>
      <c r="HX18" s="114"/>
      <c r="HY18" s="114"/>
      <c r="HZ18" s="114"/>
      <c r="IA18" s="114"/>
      <c r="IB18" s="114"/>
      <c r="IC18" s="114"/>
      <c r="ID18" s="114"/>
      <c r="IE18" s="114"/>
      <c r="IF18" s="114"/>
      <c r="IG18" s="114"/>
      <c r="IH18" s="114"/>
      <c r="II18" s="114"/>
      <c r="IJ18" s="114"/>
      <c r="IK18" s="114"/>
      <c r="IL18" s="114"/>
      <c r="IM18" s="114"/>
      <c r="IN18" s="114"/>
      <c r="IO18" s="114"/>
      <c r="IP18" s="114"/>
      <c r="IQ18" s="114"/>
      <c r="IR18" s="114"/>
      <c r="IS18" s="114"/>
      <c r="IT18" s="114"/>
      <c r="IU18" s="114"/>
      <c r="IV18" s="114"/>
      <c r="IW18" s="114"/>
      <c r="IX18" s="114"/>
      <c r="IY18" s="114"/>
      <c r="IZ18" s="114"/>
      <c r="JA18" s="114"/>
      <c r="JB18" s="114"/>
      <c r="JC18" s="114"/>
      <c r="JD18" s="114"/>
      <c r="JE18" s="114"/>
      <c r="JF18" s="114"/>
      <c r="JG18" s="114"/>
      <c r="JH18" s="114"/>
      <c r="JI18" s="114"/>
      <c r="JJ18" s="114"/>
      <c r="JK18" s="114"/>
      <c r="JL18" s="114"/>
      <c r="JM18" s="114"/>
      <c r="JN18" s="114"/>
      <c r="JO18" s="114"/>
      <c r="JP18" s="114"/>
      <c r="JQ18" s="114"/>
      <c r="JR18" s="114"/>
      <c r="JS18" s="114"/>
      <c r="JT18" s="114"/>
      <c r="JU18" s="114"/>
      <c r="JV18" s="114"/>
      <c r="JW18" s="114"/>
      <c r="JX18" s="114"/>
      <c r="JY18" s="114"/>
      <c r="JZ18" s="114"/>
      <c r="KA18" s="114"/>
      <c r="KB18" s="114"/>
      <c r="KC18" s="114"/>
      <c r="KD18" s="114"/>
      <c r="KE18" s="114"/>
      <c r="KF18" s="114"/>
      <c r="KG18" s="114"/>
      <c r="KH18" s="114"/>
      <c r="KI18" s="114"/>
      <c r="KJ18" s="114"/>
      <c r="KK18" s="114"/>
      <c r="KL18" s="114"/>
      <c r="KM18" s="114"/>
      <c r="KN18" s="114"/>
      <c r="KO18" s="114"/>
      <c r="KP18" s="114"/>
      <c r="KQ18" s="114"/>
      <c r="KR18" s="114"/>
      <c r="KS18" s="114"/>
      <c r="KT18" s="114"/>
      <c r="KU18" s="114"/>
      <c r="KV18" s="114"/>
      <c r="KW18" s="114"/>
      <c r="KX18" s="114"/>
      <c r="KY18" s="114"/>
      <c r="KZ18" s="114"/>
      <c r="LA18" s="114"/>
      <c r="LB18" s="114"/>
      <c r="LC18" s="114"/>
      <c r="LD18" s="114"/>
      <c r="LE18" s="114"/>
      <c r="LF18" s="114"/>
      <c r="LG18" s="114"/>
      <c r="LH18" s="114"/>
      <c r="LI18" s="114"/>
      <c r="LJ18" s="114"/>
      <c r="LK18" s="114"/>
      <c r="LL18" s="114"/>
      <c r="LM18" s="114"/>
      <c r="LN18" s="114"/>
      <c r="LO18" s="114"/>
      <c r="LP18" s="114"/>
      <c r="LQ18" s="114"/>
      <c r="LR18" s="114"/>
      <c r="LS18" s="114"/>
      <c r="LT18" s="114"/>
      <c r="LU18" s="114"/>
      <c r="LV18" s="114"/>
      <c r="LW18" s="114"/>
      <c r="LX18" s="114"/>
      <c r="LY18" s="114"/>
      <c r="LZ18" s="114"/>
      <c r="MA18" s="114"/>
      <c r="MB18" s="114"/>
      <c r="MC18" s="114"/>
      <c r="MD18" s="114"/>
      <c r="ME18" s="114"/>
      <c r="MF18" s="114"/>
      <c r="MG18" s="114"/>
      <c r="MH18" s="114"/>
      <c r="MI18" s="114"/>
      <c r="MJ18" s="114"/>
      <c r="MK18" s="114"/>
      <c r="ML18" s="114"/>
      <c r="MM18" s="114"/>
      <c r="MN18" s="114"/>
      <c r="MO18" s="114"/>
      <c r="MP18" s="114"/>
      <c r="MQ18" s="114"/>
      <c r="MR18" s="114"/>
      <c r="MS18" s="114"/>
      <c r="MT18" s="114"/>
      <c r="MU18" s="114"/>
      <c r="MV18" s="114"/>
      <c r="MW18" s="114"/>
      <c r="MX18" s="114"/>
      <c r="MY18" s="114"/>
      <c r="MZ18" s="114"/>
      <c r="NA18" s="114"/>
      <c r="NB18" s="114"/>
      <c r="NC18" s="114"/>
      <c r="ND18" s="114"/>
      <c r="NE18" s="114"/>
      <c r="NF18" s="114"/>
      <c r="NG18" s="114"/>
      <c r="NH18" s="114"/>
      <c r="NI18" s="114"/>
      <c r="NJ18" s="114"/>
      <c r="NK18" s="114"/>
      <c r="NL18" s="114"/>
      <c r="NM18" s="114"/>
      <c r="NN18" s="114"/>
      <c r="NO18" s="114"/>
      <c r="NP18" s="117"/>
    </row>
    <row r="19" spans="1:380" ht="14.1" customHeight="1" x14ac:dyDescent="0.3">
      <c r="A19" s="39" t="s">
        <v>16</v>
      </c>
      <c r="B19" s="113"/>
      <c r="C19" s="134" t="s">
        <v>26</v>
      </c>
      <c r="D19" s="137" t="s">
        <v>35</v>
      </c>
      <c r="E19" s="114"/>
      <c r="F19" s="114"/>
      <c r="G19" s="114"/>
      <c r="H19" s="114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5"/>
      <c r="AG19" s="116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33" t="s">
        <v>37</v>
      </c>
      <c r="BS19" s="133" t="s">
        <v>37</v>
      </c>
      <c r="BT19" s="133" t="s">
        <v>37</v>
      </c>
      <c r="BU19" s="133" t="s">
        <v>37</v>
      </c>
      <c r="BV19" s="133" t="s">
        <v>37</v>
      </c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37" t="s">
        <v>35</v>
      </c>
      <c r="CN19" s="114"/>
      <c r="CO19" s="114"/>
      <c r="CP19" s="114"/>
      <c r="CQ19" s="114"/>
      <c r="CR19" s="114"/>
      <c r="CS19" s="114"/>
      <c r="CT19" s="114"/>
      <c r="CU19" s="114"/>
      <c r="CV19" s="114"/>
      <c r="CW19" s="114"/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4"/>
      <c r="DO19" s="114"/>
      <c r="DP19" s="114"/>
      <c r="DQ19" s="114"/>
      <c r="DR19" s="114"/>
      <c r="DS19" s="114"/>
      <c r="DT19" s="114"/>
      <c r="DU19" s="114"/>
      <c r="DV19" s="134" t="s">
        <v>26</v>
      </c>
      <c r="DW19" s="134" t="s">
        <v>26</v>
      </c>
      <c r="DX19" s="134" t="s">
        <v>26</v>
      </c>
      <c r="DY19" s="134" t="s">
        <v>26</v>
      </c>
      <c r="DZ19" s="134" t="s">
        <v>26</v>
      </c>
      <c r="EA19" s="114"/>
      <c r="EB19" s="114"/>
      <c r="EC19" s="114"/>
      <c r="ED19" s="114"/>
      <c r="EE19" s="114"/>
      <c r="EF19" s="114"/>
      <c r="EG19" s="114"/>
      <c r="EH19" s="114"/>
      <c r="EI19" s="114"/>
      <c r="EJ19" s="114"/>
      <c r="EK19" s="114"/>
      <c r="EL19" s="114"/>
      <c r="EM19" s="114"/>
      <c r="EN19" s="114"/>
      <c r="EO19" s="114"/>
      <c r="EP19" s="114"/>
      <c r="EQ19" s="114"/>
      <c r="ER19" s="114"/>
      <c r="ES19" s="114"/>
      <c r="ET19" s="114"/>
      <c r="EU19" s="114"/>
      <c r="EV19" s="114"/>
      <c r="EW19" s="114"/>
      <c r="EX19" s="114"/>
      <c r="EY19" s="114"/>
      <c r="EZ19" s="114"/>
      <c r="FA19" s="114"/>
      <c r="FB19" s="114"/>
      <c r="FC19" s="114"/>
      <c r="FD19" s="114"/>
      <c r="FE19" s="114"/>
      <c r="FF19" s="114"/>
      <c r="FG19" s="114"/>
      <c r="FH19" s="114"/>
      <c r="FI19" s="114"/>
      <c r="FJ19" s="114"/>
      <c r="FK19" s="114"/>
      <c r="FL19" s="133" t="s">
        <v>37</v>
      </c>
      <c r="FM19" s="133" t="s">
        <v>37</v>
      </c>
      <c r="FN19" s="133" t="s">
        <v>37</v>
      </c>
      <c r="FO19" s="133" t="s">
        <v>37</v>
      </c>
      <c r="FP19" s="133" t="s">
        <v>37</v>
      </c>
      <c r="FQ19" s="114"/>
      <c r="FR19" s="114"/>
      <c r="FS19" s="114"/>
      <c r="FT19" s="114"/>
      <c r="FU19" s="114"/>
      <c r="FV19" s="114"/>
      <c r="FW19" s="114"/>
      <c r="FX19" s="114"/>
      <c r="FY19" s="114"/>
      <c r="FZ19" s="114"/>
      <c r="GA19" s="114"/>
      <c r="GB19" s="114"/>
      <c r="GC19" s="114"/>
      <c r="GD19" s="114"/>
      <c r="GE19" s="114"/>
      <c r="GF19" s="114"/>
      <c r="GG19" s="114"/>
      <c r="GH19" s="114"/>
      <c r="GI19" s="114"/>
      <c r="GJ19" s="114"/>
      <c r="GK19" s="114"/>
      <c r="GL19" s="114"/>
      <c r="GM19" s="114"/>
      <c r="GN19" s="114"/>
      <c r="GO19" s="114"/>
      <c r="GP19" s="114"/>
      <c r="GQ19" s="114"/>
      <c r="GR19" s="114"/>
      <c r="GS19" s="114"/>
      <c r="GT19" s="114"/>
      <c r="GU19" s="114"/>
      <c r="GV19" s="114"/>
      <c r="GW19" s="114"/>
      <c r="GX19" s="114"/>
      <c r="GY19" s="114"/>
      <c r="GZ19" s="114"/>
      <c r="HA19" s="114"/>
      <c r="HB19" s="134" t="s">
        <v>26</v>
      </c>
      <c r="HC19" s="134" t="s">
        <v>26</v>
      </c>
      <c r="HD19" s="134" t="s">
        <v>26</v>
      </c>
      <c r="HE19" s="134" t="s">
        <v>26</v>
      </c>
      <c r="HF19" s="134" t="s">
        <v>26</v>
      </c>
      <c r="HG19" s="134" t="s">
        <v>26</v>
      </c>
      <c r="HH19" s="134" t="s">
        <v>26</v>
      </c>
      <c r="HI19" s="134" t="s">
        <v>26</v>
      </c>
      <c r="HJ19" s="134" t="s">
        <v>26</v>
      </c>
      <c r="HK19" s="134" t="s">
        <v>26</v>
      </c>
      <c r="HL19" s="134" t="s">
        <v>26</v>
      </c>
      <c r="HM19" s="134" t="s">
        <v>26</v>
      </c>
      <c r="HN19" s="134" t="s">
        <v>26</v>
      </c>
      <c r="HO19" s="134" t="s">
        <v>26</v>
      </c>
      <c r="HP19" s="134" t="s">
        <v>26</v>
      </c>
      <c r="HQ19" s="134" t="s">
        <v>26</v>
      </c>
      <c r="HR19" s="134" t="s">
        <v>26</v>
      </c>
      <c r="HS19" s="134" t="s">
        <v>26</v>
      </c>
      <c r="HT19" s="134" t="s">
        <v>26</v>
      </c>
      <c r="HU19" s="134" t="s">
        <v>26</v>
      </c>
      <c r="HV19" s="134" t="s">
        <v>26</v>
      </c>
      <c r="HW19" s="134" t="s">
        <v>26</v>
      </c>
      <c r="HX19" s="134" t="s">
        <v>26</v>
      </c>
      <c r="HY19" s="134" t="s">
        <v>26</v>
      </c>
      <c r="HZ19" s="134" t="s">
        <v>26</v>
      </c>
      <c r="IA19" s="134" t="s">
        <v>26</v>
      </c>
      <c r="IB19" s="114"/>
      <c r="IC19" s="114"/>
      <c r="ID19" s="114"/>
      <c r="IE19" s="114"/>
      <c r="IF19" s="114"/>
      <c r="IG19" s="114"/>
      <c r="IH19" s="114"/>
      <c r="II19" s="114"/>
      <c r="IJ19" s="114"/>
      <c r="IK19" s="114"/>
      <c r="IL19" s="114"/>
      <c r="IM19" s="114"/>
      <c r="IN19" s="114"/>
      <c r="IO19" s="114"/>
      <c r="IP19" s="114"/>
      <c r="IQ19" s="114"/>
      <c r="IR19" s="114"/>
      <c r="IS19" s="114"/>
      <c r="IT19" s="114"/>
      <c r="IU19" s="114"/>
      <c r="IV19" s="114"/>
      <c r="IW19" s="114"/>
      <c r="IX19" s="114"/>
      <c r="IY19" s="114"/>
      <c r="IZ19" s="114"/>
      <c r="JA19" s="114"/>
      <c r="JB19" s="114"/>
      <c r="JC19" s="114"/>
      <c r="JD19" s="114"/>
      <c r="JE19" s="114"/>
      <c r="JF19" s="114"/>
      <c r="JG19" s="114"/>
      <c r="JH19" s="114"/>
      <c r="JI19" s="114"/>
      <c r="JJ19" s="114"/>
      <c r="JK19" s="114"/>
      <c r="JL19" s="114"/>
      <c r="JM19" s="114"/>
      <c r="JN19" s="114"/>
      <c r="JO19" s="114"/>
      <c r="JP19" s="114"/>
      <c r="JQ19" s="114"/>
      <c r="JR19" s="114"/>
      <c r="JS19" s="114"/>
      <c r="JT19" s="114"/>
      <c r="JU19" s="114"/>
      <c r="JV19" s="114"/>
      <c r="JW19" s="114"/>
      <c r="JX19" s="114"/>
      <c r="JY19" s="114"/>
      <c r="JZ19" s="114"/>
      <c r="KA19" s="114"/>
      <c r="KB19" s="114"/>
      <c r="KC19" s="114"/>
      <c r="KD19" s="114"/>
      <c r="KE19" s="114"/>
      <c r="KF19" s="114"/>
      <c r="KG19" s="114"/>
      <c r="KH19" s="114"/>
      <c r="KI19" s="114"/>
      <c r="KJ19" s="114"/>
      <c r="KK19" s="114"/>
      <c r="KL19" s="114"/>
      <c r="KM19" s="114"/>
      <c r="KN19" s="114"/>
      <c r="KO19" s="114"/>
      <c r="KP19" s="114"/>
      <c r="KQ19" s="114"/>
      <c r="KR19" s="114"/>
      <c r="KS19" s="114"/>
      <c r="KT19" s="114"/>
      <c r="KU19" s="114"/>
      <c r="KV19" s="114"/>
      <c r="KW19" s="114"/>
      <c r="KX19" s="114"/>
      <c r="KY19" s="114"/>
      <c r="KZ19" s="114"/>
      <c r="LA19" s="114"/>
      <c r="LB19" s="114"/>
      <c r="LC19" s="114"/>
      <c r="LD19" s="114"/>
      <c r="LE19" s="114"/>
      <c r="LF19" s="114"/>
      <c r="LG19" s="114"/>
      <c r="LH19" s="114"/>
      <c r="LI19" s="114"/>
      <c r="LJ19" s="114"/>
      <c r="LK19" s="114"/>
      <c r="LL19" s="114"/>
      <c r="LM19" s="114"/>
      <c r="LN19" s="114"/>
      <c r="LO19" s="114"/>
      <c r="LP19" s="114"/>
      <c r="LQ19" s="114"/>
      <c r="LR19" s="114"/>
      <c r="LS19" s="114"/>
      <c r="LT19" s="114"/>
      <c r="LU19" s="114"/>
      <c r="LV19" s="114"/>
      <c r="LW19" s="114"/>
      <c r="LX19" s="114"/>
      <c r="LY19" s="114"/>
      <c r="LZ19" s="114"/>
      <c r="MA19" s="114"/>
      <c r="MB19" s="114"/>
      <c r="MC19" s="114"/>
      <c r="MD19" s="114"/>
      <c r="ME19" s="114"/>
      <c r="MF19" s="114"/>
      <c r="MG19" s="114"/>
      <c r="MH19" s="114"/>
      <c r="MI19" s="114"/>
      <c r="MJ19" s="114"/>
      <c r="MK19" s="114"/>
      <c r="ML19" s="114"/>
      <c r="MM19" s="114"/>
      <c r="MN19" s="114"/>
      <c r="MO19" s="114"/>
      <c r="MP19" s="114"/>
      <c r="MQ19" s="114"/>
      <c r="MR19" s="114"/>
      <c r="MS19" s="114"/>
      <c r="MT19" s="114"/>
      <c r="MU19" s="114"/>
      <c r="MV19" s="114"/>
      <c r="MW19" s="114"/>
      <c r="MX19" s="114"/>
      <c r="MY19" s="114"/>
      <c r="MZ19" s="114"/>
      <c r="NA19" s="114"/>
      <c r="NB19" s="114"/>
      <c r="NC19" s="114"/>
      <c r="ND19" s="114"/>
      <c r="NE19" s="114"/>
      <c r="NF19" s="114"/>
      <c r="NG19" s="114"/>
      <c r="NH19" s="114"/>
      <c r="NI19" s="114"/>
      <c r="NJ19" s="114"/>
      <c r="NK19" s="114"/>
      <c r="NL19" s="114"/>
      <c r="NM19" s="114"/>
      <c r="NN19" s="114"/>
      <c r="NO19" s="114"/>
      <c r="NP19" s="117"/>
    </row>
    <row r="20" spans="1:380" ht="14.1" customHeight="1" thickBot="1" x14ac:dyDescent="0.35">
      <c r="A20" s="41" t="s">
        <v>17</v>
      </c>
      <c r="B20" s="113"/>
      <c r="C20" s="134" t="s">
        <v>26</v>
      </c>
      <c r="D20" s="137" t="s">
        <v>35</v>
      </c>
      <c r="E20" s="114"/>
      <c r="F20" s="114"/>
      <c r="G20" s="114"/>
      <c r="H20" s="114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5"/>
      <c r="AG20" s="116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33" t="s">
        <v>37</v>
      </c>
      <c r="BL20" s="133" t="s">
        <v>37</v>
      </c>
      <c r="BM20" s="133" t="s">
        <v>37</v>
      </c>
      <c r="BN20" s="133" t="s">
        <v>37</v>
      </c>
      <c r="BO20" s="133" t="s">
        <v>37</v>
      </c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  <c r="CR20" s="114"/>
      <c r="CS20" s="114"/>
      <c r="CT20" s="114"/>
      <c r="CU20" s="114"/>
      <c r="CV20" s="114"/>
      <c r="CW20" s="114"/>
      <c r="CX20" s="114"/>
      <c r="CY20" s="114"/>
      <c r="CZ20" s="114"/>
      <c r="DA20" s="114"/>
      <c r="DB20" s="114"/>
      <c r="DC20" s="114"/>
      <c r="DD20" s="137" t="s">
        <v>35</v>
      </c>
      <c r="DE20" s="137" t="s">
        <v>35</v>
      </c>
      <c r="DF20" s="114"/>
      <c r="DG20" s="114"/>
      <c r="DH20" s="114"/>
      <c r="DI20" s="114"/>
      <c r="DJ20" s="114"/>
      <c r="DK20" s="114"/>
      <c r="DL20" s="114"/>
      <c r="DM20" s="114"/>
      <c r="DN20" s="114"/>
      <c r="DO20" s="114"/>
      <c r="DP20" s="114"/>
      <c r="DQ20" s="114"/>
      <c r="DR20" s="114"/>
      <c r="DS20" s="134" t="s">
        <v>26</v>
      </c>
      <c r="DT20" s="114"/>
      <c r="DU20" s="114"/>
      <c r="DV20" s="114"/>
      <c r="DW20" s="114"/>
      <c r="DX20" s="114"/>
      <c r="DY20" s="114"/>
      <c r="DZ20" s="114"/>
      <c r="EA20" s="114"/>
      <c r="EB20" s="114"/>
      <c r="EC20" s="114"/>
      <c r="ED20" s="114"/>
      <c r="EE20" s="114"/>
      <c r="EF20" s="114"/>
      <c r="EG20" s="114"/>
      <c r="EH20" s="114"/>
      <c r="EI20" s="114"/>
      <c r="EJ20" s="114"/>
      <c r="EK20" s="114"/>
      <c r="EL20" s="114"/>
      <c r="EM20" s="114"/>
      <c r="EN20" s="114"/>
      <c r="EO20" s="114"/>
      <c r="EP20" s="114"/>
      <c r="EQ20" s="134" t="s">
        <v>26</v>
      </c>
      <c r="ER20" s="134" t="s">
        <v>26</v>
      </c>
      <c r="ES20" s="134" t="s">
        <v>26</v>
      </c>
      <c r="ET20" s="134" t="s">
        <v>26</v>
      </c>
      <c r="EU20" s="134" t="s">
        <v>26</v>
      </c>
      <c r="EV20" s="114"/>
      <c r="EW20" s="114"/>
      <c r="EX20" s="114"/>
      <c r="EY20" s="114"/>
      <c r="EZ20" s="114"/>
      <c r="FA20" s="114"/>
      <c r="FB20" s="114"/>
      <c r="FC20" s="114"/>
      <c r="FD20" s="114"/>
      <c r="FE20" s="114"/>
      <c r="FF20" s="114"/>
      <c r="FG20" s="114"/>
      <c r="FH20" s="114"/>
      <c r="FI20" s="114"/>
      <c r="FJ20" s="114"/>
      <c r="FK20" s="114"/>
      <c r="FL20" s="114"/>
      <c r="FM20" s="114"/>
      <c r="FN20" s="114"/>
      <c r="FO20" s="114"/>
      <c r="FP20" s="114"/>
      <c r="FQ20" s="114"/>
      <c r="FR20" s="114"/>
      <c r="FS20" s="114"/>
      <c r="FT20" s="114"/>
      <c r="FU20" s="114"/>
      <c r="FV20" s="114"/>
      <c r="FW20" s="114"/>
      <c r="FX20" s="114"/>
      <c r="FY20" s="114"/>
      <c r="FZ20" s="114"/>
      <c r="GA20" s="114"/>
      <c r="GB20" s="114"/>
      <c r="GC20" s="114"/>
      <c r="GD20" s="114"/>
      <c r="GE20" s="114"/>
      <c r="GF20" s="114"/>
      <c r="GG20" s="134" t="s">
        <v>26</v>
      </c>
      <c r="GH20" s="134" t="s">
        <v>26</v>
      </c>
      <c r="GI20" s="134" t="s">
        <v>26</v>
      </c>
      <c r="GJ20" s="134" t="s">
        <v>26</v>
      </c>
      <c r="GK20" s="134" t="s">
        <v>26</v>
      </c>
      <c r="GL20" s="134" t="s">
        <v>26</v>
      </c>
      <c r="GM20" s="134" t="s">
        <v>26</v>
      </c>
      <c r="GN20" s="134" t="s">
        <v>26</v>
      </c>
      <c r="GO20" s="134" t="s">
        <v>26</v>
      </c>
      <c r="GP20" s="134" t="s">
        <v>26</v>
      </c>
      <c r="GQ20" s="134" t="s">
        <v>26</v>
      </c>
      <c r="GR20" s="134" t="s">
        <v>26</v>
      </c>
      <c r="GS20" s="134" t="s">
        <v>26</v>
      </c>
      <c r="GT20" s="134" t="s">
        <v>26</v>
      </c>
      <c r="GU20" s="134" t="s">
        <v>26</v>
      </c>
      <c r="GV20" s="134" t="s">
        <v>26</v>
      </c>
      <c r="GW20" s="134" t="s">
        <v>26</v>
      </c>
      <c r="GX20" s="134" t="s">
        <v>26</v>
      </c>
      <c r="GY20" s="134" t="s">
        <v>26</v>
      </c>
      <c r="GZ20" s="114"/>
      <c r="HA20" s="114"/>
      <c r="HB20" s="114"/>
      <c r="HC20" s="114"/>
      <c r="HD20" s="114"/>
      <c r="HE20" s="114"/>
      <c r="HF20" s="114"/>
      <c r="HG20" s="114"/>
      <c r="HH20" s="114"/>
      <c r="HI20" s="114"/>
      <c r="HJ20" s="114"/>
      <c r="HK20" s="114"/>
      <c r="HL20" s="114"/>
      <c r="HM20" s="114"/>
      <c r="HN20" s="114"/>
      <c r="HO20" s="114"/>
      <c r="HP20" s="114"/>
      <c r="HQ20" s="114"/>
      <c r="HR20" s="114"/>
      <c r="HS20" s="114"/>
      <c r="HT20" s="134" t="s">
        <v>26</v>
      </c>
      <c r="HU20" s="114"/>
      <c r="HV20" s="114"/>
      <c r="HW20" s="114"/>
      <c r="HX20" s="114"/>
      <c r="HY20" s="114"/>
      <c r="HZ20" s="114"/>
      <c r="IA20" s="114"/>
      <c r="IB20" s="114"/>
      <c r="IC20" s="114"/>
      <c r="ID20" s="134" t="s">
        <v>26</v>
      </c>
      <c r="IE20" s="134" t="s">
        <v>26</v>
      </c>
      <c r="IF20" s="134" t="s">
        <v>26</v>
      </c>
      <c r="IG20" s="134" t="s">
        <v>26</v>
      </c>
      <c r="IH20" s="134" t="s">
        <v>26</v>
      </c>
      <c r="II20" s="114"/>
      <c r="IJ20" s="114"/>
      <c r="IK20" s="114"/>
      <c r="IL20" s="114"/>
      <c r="IM20" s="114"/>
      <c r="IN20" s="114"/>
      <c r="IO20" s="114"/>
      <c r="IP20" s="114"/>
      <c r="IQ20" s="114"/>
      <c r="IR20" s="114"/>
      <c r="IS20" s="114"/>
      <c r="IT20" s="114"/>
      <c r="IU20" s="114"/>
      <c r="IV20" s="114"/>
      <c r="IW20" s="114"/>
      <c r="IX20" s="114"/>
      <c r="IY20" s="114"/>
      <c r="IZ20" s="114"/>
      <c r="JA20" s="114"/>
      <c r="JB20" s="114"/>
      <c r="JC20" s="114"/>
      <c r="JD20" s="114"/>
      <c r="JE20" s="114"/>
      <c r="JF20" s="114"/>
      <c r="JG20" s="114"/>
      <c r="JH20" s="114"/>
      <c r="JI20" s="114"/>
      <c r="JJ20" s="114"/>
      <c r="JK20" s="114"/>
      <c r="JL20" s="114"/>
      <c r="JM20" s="114"/>
      <c r="JN20" s="114"/>
      <c r="JO20" s="114"/>
      <c r="JP20" s="114"/>
      <c r="JQ20" s="114"/>
      <c r="JR20" s="114"/>
      <c r="JS20" s="114"/>
      <c r="JT20" s="114"/>
      <c r="JU20" s="114"/>
      <c r="JV20" s="114"/>
      <c r="JW20" s="114"/>
      <c r="JX20" s="114"/>
      <c r="JY20" s="114"/>
      <c r="JZ20" s="114"/>
      <c r="KA20" s="114"/>
      <c r="KB20" s="114"/>
      <c r="KC20" s="114"/>
      <c r="KD20" s="114"/>
      <c r="KE20" s="114"/>
      <c r="KF20" s="114"/>
      <c r="KG20" s="114"/>
      <c r="KH20" s="114"/>
      <c r="KI20" s="114"/>
      <c r="KJ20" s="114"/>
      <c r="KK20" s="114"/>
      <c r="KL20" s="114"/>
      <c r="KM20" s="114"/>
      <c r="KN20" s="114"/>
      <c r="KO20" s="114"/>
      <c r="KP20" s="114"/>
      <c r="KQ20" s="114"/>
      <c r="KR20" s="114"/>
      <c r="KS20" s="114"/>
      <c r="KT20" s="114"/>
      <c r="KU20" s="114"/>
      <c r="KV20" s="114"/>
      <c r="KW20" s="114"/>
      <c r="KX20" s="114"/>
      <c r="KY20" s="114"/>
      <c r="KZ20" s="114"/>
      <c r="LA20" s="114"/>
      <c r="LB20" s="114"/>
      <c r="LC20" s="114"/>
      <c r="LD20" s="114"/>
      <c r="LE20" s="114"/>
      <c r="LF20" s="114"/>
      <c r="LG20" s="114"/>
      <c r="LH20" s="114"/>
      <c r="LI20" s="114"/>
      <c r="LJ20" s="114"/>
      <c r="LK20" s="114"/>
      <c r="LL20" s="114"/>
      <c r="LM20" s="114"/>
      <c r="LN20" s="114"/>
      <c r="LO20" s="114"/>
      <c r="LP20" s="114"/>
      <c r="LQ20" s="114"/>
      <c r="LR20" s="114"/>
      <c r="LS20" s="114"/>
      <c r="LT20" s="114"/>
      <c r="LU20" s="114"/>
      <c r="LV20" s="114"/>
      <c r="LW20" s="114"/>
      <c r="LX20" s="114"/>
      <c r="LY20" s="114"/>
      <c r="LZ20" s="114"/>
      <c r="MA20" s="114"/>
      <c r="MB20" s="114"/>
      <c r="MC20" s="114"/>
      <c r="MD20" s="114"/>
      <c r="ME20" s="114"/>
      <c r="MF20" s="114"/>
      <c r="MG20" s="114"/>
      <c r="MH20" s="114"/>
      <c r="MI20" s="114"/>
      <c r="MJ20" s="114"/>
      <c r="MK20" s="114"/>
      <c r="ML20" s="114"/>
      <c r="MM20" s="114"/>
      <c r="MN20" s="114"/>
      <c r="MO20" s="114"/>
      <c r="MP20" s="114"/>
      <c r="MQ20" s="114"/>
      <c r="MR20" s="114"/>
      <c r="MS20" s="114"/>
      <c r="MT20" s="114"/>
      <c r="MU20" s="114"/>
      <c r="MV20" s="114"/>
      <c r="MW20" s="114"/>
      <c r="MX20" s="114"/>
      <c r="MY20" s="114"/>
      <c r="MZ20" s="114"/>
      <c r="NA20" s="114"/>
      <c r="NB20" s="114"/>
      <c r="NC20" s="114"/>
      <c r="ND20" s="114"/>
      <c r="NE20" s="114"/>
      <c r="NF20" s="114"/>
      <c r="NG20" s="114"/>
      <c r="NH20" s="114"/>
      <c r="NI20" s="114"/>
      <c r="NJ20" s="114"/>
      <c r="NK20" s="114"/>
      <c r="NL20" s="114"/>
      <c r="NM20" s="114"/>
      <c r="NN20" s="114"/>
      <c r="NO20" s="114"/>
      <c r="NP20" s="117"/>
    </row>
    <row r="21" spans="1:380" ht="14.1" customHeight="1" x14ac:dyDescent="0.3">
      <c r="A21" s="46" t="s">
        <v>18</v>
      </c>
      <c r="B21" s="47"/>
      <c r="C21" s="48"/>
      <c r="D21" s="48"/>
      <c r="E21" s="48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9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/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/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  <c r="FL21" s="48"/>
      <c r="FM21" s="48"/>
      <c r="FN21" s="48"/>
      <c r="FO21" s="48"/>
      <c r="FP21" s="48"/>
      <c r="FQ21" s="48"/>
      <c r="FR21" s="48"/>
      <c r="FS21" s="48"/>
      <c r="FT21" s="48"/>
      <c r="FU21" s="48"/>
      <c r="FV21" s="48"/>
      <c r="FW21" s="48"/>
      <c r="FX21" s="48"/>
      <c r="FY21" s="48"/>
      <c r="FZ21" s="48"/>
      <c r="GA21" s="48"/>
      <c r="GB21" s="48"/>
      <c r="GC21" s="48"/>
      <c r="GD21" s="48"/>
      <c r="GE21" s="48"/>
      <c r="GF21" s="48"/>
      <c r="GG21" s="48"/>
      <c r="GH21" s="48"/>
      <c r="GI21" s="48"/>
      <c r="GJ21" s="48"/>
      <c r="GK21" s="48"/>
      <c r="GL21" s="48"/>
      <c r="GM21" s="48"/>
      <c r="GN21" s="48"/>
      <c r="GO21" s="48"/>
      <c r="GP21" s="48"/>
      <c r="GQ21" s="48"/>
      <c r="GR21" s="48"/>
      <c r="GS21" s="48"/>
      <c r="GT21" s="48"/>
      <c r="GU21" s="48"/>
      <c r="GV21" s="48"/>
      <c r="GW21" s="48"/>
      <c r="GX21" s="48"/>
      <c r="GY21" s="48"/>
      <c r="GZ21" s="48"/>
      <c r="HA21" s="48"/>
      <c r="HB21" s="48"/>
      <c r="HC21" s="48"/>
      <c r="HD21" s="48"/>
      <c r="HE21" s="48"/>
      <c r="HF21" s="48"/>
      <c r="HG21" s="48"/>
      <c r="HH21" s="48"/>
      <c r="HI21" s="48"/>
      <c r="HJ21" s="48"/>
      <c r="HK21" s="48"/>
      <c r="HL21" s="48"/>
      <c r="HM21" s="48"/>
      <c r="HN21" s="48"/>
      <c r="HO21" s="48"/>
      <c r="HP21" s="48"/>
      <c r="HQ21" s="48"/>
      <c r="HR21" s="48"/>
      <c r="HS21" s="48"/>
      <c r="HT21" s="48"/>
      <c r="HU21" s="48"/>
      <c r="HV21" s="48"/>
      <c r="HW21" s="48"/>
      <c r="HX21" s="48"/>
      <c r="HY21" s="48"/>
      <c r="HZ21" s="48"/>
      <c r="IA21" s="48"/>
      <c r="IB21" s="48"/>
      <c r="IC21" s="48"/>
      <c r="ID21" s="48"/>
      <c r="IE21" s="48"/>
      <c r="IF21" s="48"/>
      <c r="IG21" s="48"/>
      <c r="IH21" s="48"/>
      <c r="II21" s="48"/>
      <c r="IJ21" s="48"/>
      <c r="IK21" s="48"/>
      <c r="IL21" s="48"/>
      <c r="IM21" s="48"/>
      <c r="IN21" s="48"/>
      <c r="IO21" s="48"/>
      <c r="IP21" s="48"/>
      <c r="IQ21" s="48"/>
      <c r="IR21" s="48"/>
      <c r="IS21" s="48"/>
      <c r="IT21" s="48"/>
      <c r="IU21" s="48"/>
      <c r="IV21" s="48"/>
      <c r="IW21" s="48"/>
      <c r="IX21" s="48"/>
      <c r="IY21" s="48"/>
      <c r="IZ21" s="48"/>
      <c r="JA21" s="48"/>
      <c r="JB21" s="48"/>
      <c r="JC21" s="48"/>
      <c r="JD21" s="48"/>
      <c r="JE21" s="48"/>
      <c r="JF21" s="48"/>
      <c r="JG21" s="48"/>
      <c r="JH21" s="48"/>
      <c r="JI21" s="48"/>
      <c r="JJ21" s="48"/>
      <c r="JK21" s="48"/>
      <c r="JL21" s="48"/>
      <c r="JM21" s="48"/>
      <c r="JN21" s="48"/>
      <c r="JO21" s="48"/>
      <c r="JP21" s="48"/>
      <c r="JQ21" s="48"/>
      <c r="JR21" s="48"/>
      <c r="JS21" s="48"/>
      <c r="JT21" s="48"/>
      <c r="JU21" s="48"/>
      <c r="JV21" s="48"/>
      <c r="JW21" s="48"/>
      <c r="JX21" s="48"/>
      <c r="JY21" s="48"/>
      <c r="JZ21" s="48"/>
      <c r="KA21" s="48"/>
      <c r="KB21" s="48"/>
      <c r="KC21" s="48"/>
      <c r="KD21" s="48"/>
      <c r="KE21" s="48"/>
      <c r="KF21" s="48"/>
      <c r="KG21" s="48"/>
      <c r="KH21" s="48"/>
      <c r="KI21" s="48"/>
      <c r="KJ21" s="48"/>
      <c r="KK21" s="48"/>
      <c r="KL21" s="48"/>
      <c r="KM21" s="48"/>
      <c r="KN21" s="48"/>
      <c r="KO21" s="48"/>
      <c r="KP21" s="48"/>
      <c r="KQ21" s="48"/>
      <c r="KR21" s="48"/>
      <c r="KS21" s="48"/>
      <c r="KT21" s="48"/>
      <c r="KU21" s="48"/>
      <c r="KV21" s="48"/>
      <c r="KW21" s="48"/>
      <c r="KX21" s="48"/>
      <c r="KY21" s="48"/>
      <c r="KZ21" s="48"/>
      <c r="LA21" s="48"/>
      <c r="LB21" s="48"/>
      <c r="LC21" s="48"/>
      <c r="LD21" s="48"/>
      <c r="LE21" s="48"/>
      <c r="LF21" s="48"/>
      <c r="LG21" s="48"/>
      <c r="LH21" s="48"/>
      <c r="LI21" s="48"/>
      <c r="LJ21" s="48"/>
      <c r="LK21" s="48"/>
      <c r="LL21" s="48"/>
      <c r="LM21" s="48"/>
      <c r="LN21" s="48"/>
      <c r="LO21" s="48"/>
      <c r="LP21" s="48"/>
      <c r="LQ21" s="48"/>
      <c r="LR21" s="48"/>
      <c r="LS21" s="48"/>
      <c r="LT21" s="48"/>
      <c r="LU21" s="48"/>
      <c r="LV21" s="48"/>
      <c r="LW21" s="48"/>
      <c r="LX21" s="48"/>
      <c r="LY21" s="48"/>
      <c r="LZ21" s="48"/>
      <c r="MA21" s="48"/>
      <c r="MB21" s="48"/>
      <c r="MC21" s="48"/>
      <c r="MD21" s="48"/>
      <c r="ME21" s="48"/>
      <c r="MF21" s="48"/>
      <c r="MG21" s="48"/>
      <c r="MH21" s="48"/>
      <c r="MI21" s="48"/>
      <c r="MJ21" s="48"/>
      <c r="MK21" s="48"/>
      <c r="ML21" s="48"/>
      <c r="MM21" s="48"/>
      <c r="MN21" s="48"/>
      <c r="MO21" s="48"/>
      <c r="MP21" s="48"/>
      <c r="MQ21" s="48"/>
      <c r="MR21" s="48"/>
      <c r="MS21" s="48"/>
      <c r="MT21" s="48"/>
      <c r="MU21" s="48"/>
      <c r="MV21" s="48"/>
      <c r="MW21" s="48"/>
      <c r="MX21" s="48"/>
      <c r="MY21" s="48"/>
      <c r="MZ21" s="48"/>
      <c r="NA21" s="48"/>
      <c r="NB21" s="48"/>
      <c r="NC21" s="48"/>
      <c r="ND21" s="48"/>
      <c r="NE21" s="48"/>
      <c r="NF21" s="48"/>
      <c r="NG21" s="48"/>
      <c r="NH21" s="48"/>
      <c r="NI21" s="48"/>
      <c r="NJ21" s="48"/>
      <c r="NK21" s="48"/>
      <c r="NL21" s="48"/>
      <c r="NM21" s="48"/>
      <c r="NN21" s="48"/>
      <c r="NO21" s="48"/>
      <c r="NP21" s="50"/>
    </row>
    <row r="22" spans="1:380" ht="14.1" customHeight="1" x14ac:dyDescent="0.3">
      <c r="A22" s="39" t="s">
        <v>19</v>
      </c>
      <c r="B22" s="113"/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5"/>
      <c r="AG22" s="116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40" t="s">
        <v>34</v>
      </c>
      <c r="CQ22" s="140" t="s">
        <v>34</v>
      </c>
      <c r="CR22" s="114"/>
      <c r="CS22" s="114"/>
      <c r="CT22" s="114"/>
      <c r="CU22" s="114"/>
      <c r="CV22" s="114"/>
      <c r="CW22" s="114"/>
      <c r="CX22" s="114"/>
      <c r="CY22" s="114"/>
      <c r="CZ22" s="114"/>
      <c r="DA22" s="114"/>
      <c r="DB22" s="114"/>
      <c r="DC22" s="114"/>
      <c r="DD22" s="114"/>
      <c r="DE22" s="114"/>
      <c r="DF22" s="114"/>
      <c r="DG22" s="114"/>
      <c r="DH22" s="114"/>
      <c r="DI22" s="114"/>
      <c r="DJ22" s="114"/>
      <c r="DK22" s="114"/>
      <c r="DL22" s="114"/>
      <c r="DM22" s="114"/>
      <c r="DN22" s="114"/>
      <c r="DO22" s="114"/>
      <c r="DP22" s="114"/>
      <c r="DQ22" s="114"/>
      <c r="DR22" s="114"/>
      <c r="DS22" s="140" t="s">
        <v>34</v>
      </c>
      <c r="DT22" s="140" t="s">
        <v>34</v>
      </c>
      <c r="DU22" s="140" t="s">
        <v>34</v>
      </c>
      <c r="DV22" s="140" t="s">
        <v>34</v>
      </c>
      <c r="DW22" s="134" t="s">
        <v>26</v>
      </c>
      <c r="DX22" s="134" t="s">
        <v>26</v>
      </c>
      <c r="DY22" s="114"/>
      <c r="DZ22" s="114"/>
      <c r="EA22" s="114"/>
      <c r="EB22" s="114"/>
      <c r="EC22" s="114"/>
      <c r="ED22" s="114"/>
      <c r="EE22" s="114"/>
      <c r="EF22" s="114"/>
      <c r="EG22" s="114"/>
      <c r="EH22" s="114"/>
      <c r="EI22" s="114"/>
      <c r="EJ22" s="114"/>
      <c r="EK22" s="114"/>
      <c r="EL22" s="114"/>
      <c r="EM22" s="114"/>
      <c r="EN22" s="114"/>
      <c r="EO22" s="114"/>
      <c r="EP22" s="114"/>
      <c r="EQ22" s="114"/>
      <c r="ER22" s="114"/>
      <c r="ES22" s="114"/>
      <c r="ET22" s="114"/>
      <c r="EU22" s="114"/>
      <c r="EV22" s="114"/>
      <c r="EW22" s="114"/>
      <c r="EX22" s="114"/>
      <c r="EY22" s="114"/>
      <c r="EZ22" s="114"/>
      <c r="FA22" s="114"/>
      <c r="FB22" s="114"/>
      <c r="FC22" s="114"/>
      <c r="FD22" s="114"/>
      <c r="FE22" s="114"/>
      <c r="FF22" s="114"/>
      <c r="FG22" s="114"/>
      <c r="FH22" s="114"/>
      <c r="FI22" s="114"/>
      <c r="FJ22" s="114"/>
      <c r="FK22" s="114"/>
      <c r="FL22" s="114"/>
      <c r="FM22" s="114"/>
      <c r="FN22" s="114"/>
      <c r="FO22" s="114"/>
      <c r="FP22" s="114"/>
      <c r="FQ22" s="114"/>
      <c r="FR22" s="114"/>
      <c r="FS22" s="134" t="s">
        <v>26</v>
      </c>
      <c r="FT22" s="134" t="s">
        <v>26</v>
      </c>
      <c r="FU22" s="134" t="s">
        <v>26</v>
      </c>
      <c r="FV22" s="134" t="s">
        <v>26</v>
      </c>
      <c r="FW22" s="134" t="s">
        <v>26</v>
      </c>
      <c r="FX22" s="114"/>
      <c r="FY22" s="114"/>
      <c r="FZ22" s="114"/>
      <c r="GA22" s="114"/>
      <c r="GB22" s="114"/>
      <c r="GC22" s="114"/>
      <c r="GD22" s="114"/>
      <c r="GE22" s="114"/>
      <c r="GF22" s="114"/>
      <c r="GG22" s="114"/>
      <c r="GH22" s="114"/>
      <c r="GI22" s="114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4"/>
      <c r="GY22" s="114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34" t="s">
        <v>26</v>
      </c>
      <c r="HU22" s="114"/>
      <c r="HV22" s="114"/>
      <c r="HW22" s="114"/>
      <c r="HX22" s="114"/>
      <c r="HY22" s="114"/>
      <c r="HZ22" s="114"/>
      <c r="IA22" s="114"/>
      <c r="IB22" s="114"/>
      <c r="IC22" s="114"/>
      <c r="ID22" s="134" t="s">
        <v>26</v>
      </c>
      <c r="IE22" s="134" t="s">
        <v>26</v>
      </c>
      <c r="IF22" s="134" t="s">
        <v>26</v>
      </c>
      <c r="IG22" s="134" t="s">
        <v>26</v>
      </c>
      <c r="IH22" s="134" t="s">
        <v>26</v>
      </c>
      <c r="II22" s="134" t="s">
        <v>26</v>
      </c>
      <c r="IJ22" s="134" t="s">
        <v>26</v>
      </c>
      <c r="IK22" s="134" t="s">
        <v>26</v>
      </c>
      <c r="IL22" s="134" t="s">
        <v>26</v>
      </c>
      <c r="IM22" s="134" t="s">
        <v>26</v>
      </c>
      <c r="IN22" s="134" t="s">
        <v>26</v>
      </c>
      <c r="IO22" s="134" t="s">
        <v>26</v>
      </c>
      <c r="IP22" s="134" t="s">
        <v>26</v>
      </c>
      <c r="IQ22" s="134" t="s">
        <v>26</v>
      </c>
      <c r="IR22" s="134" t="s">
        <v>26</v>
      </c>
      <c r="IS22" s="134" t="s">
        <v>26</v>
      </c>
      <c r="IT22" s="134" t="s">
        <v>26</v>
      </c>
      <c r="IU22" s="134" t="s">
        <v>26</v>
      </c>
      <c r="IV22" s="134" t="s">
        <v>26</v>
      </c>
      <c r="IW22" s="114"/>
      <c r="IX22" s="114"/>
      <c r="IY22" s="114"/>
      <c r="IZ22" s="114"/>
      <c r="JA22" s="114"/>
      <c r="JB22" s="114"/>
      <c r="JC22" s="114"/>
      <c r="JD22" s="114"/>
      <c r="JE22" s="114"/>
      <c r="JF22" s="114"/>
      <c r="JG22" s="114"/>
      <c r="JH22" s="114"/>
      <c r="JI22" s="114"/>
      <c r="JJ22" s="114"/>
      <c r="JK22" s="114"/>
      <c r="JL22" s="114"/>
      <c r="JM22" s="114"/>
      <c r="JN22" s="114"/>
      <c r="JO22" s="114"/>
      <c r="JP22" s="114"/>
      <c r="JQ22" s="114"/>
      <c r="JR22" s="114"/>
      <c r="JS22" s="114"/>
      <c r="JT22" s="114"/>
      <c r="JU22" s="114"/>
      <c r="JV22" s="114"/>
      <c r="JW22" s="114"/>
      <c r="JX22" s="114"/>
      <c r="JY22" s="114"/>
      <c r="JZ22" s="114"/>
      <c r="KA22" s="114"/>
      <c r="KB22" s="114"/>
      <c r="KC22" s="114"/>
      <c r="KD22" s="114"/>
      <c r="KE22" s="114"/>
      <c r="KF22" s="114"/>
      <c r="KG22" s="114"/>
      <c r="KH22" s="114"/>
      <c r="KI22" s="114"/>
      <c r="KJ22" s="114"/>
      <c r="KK22" s="114"/>
      <c r="KL22" s="114"/>
      <c r="KM22" s="114"/>
      <c r="KN22" s="114"/>
      <c r="KO22" s="114"/>
      <c r="KP22" s="114"/>
      <c r="KQ22" s="114"/>
      <c r="KR22" s="114"/>
      <c r="KS22" s="114"/>
      <c r="KT22" s="114"/>
      <c r="KU22" s="114"/>
      <c r="KV22" s="114"/>
      <c r="KW22" s="114"/>
      <c r="KX22" s="114"/>
      <c r="KY22" s="114"/>
      <c r="KZ22" s="114"/>
      <c r="LA22" s="114"/>
      <c r="LB22" s="114"/>
      <c r="LC22" s="114"/>
      <c r="LD22" s="114"/>
      <c r="LE22" s="114"/>
      <c r="LF22" s="114"/>
      <c r="LG22" s="114"/>
      <c r="LH22" s="114"/>
      <c r="LI22" s="114"/>
      <c r="LJ22" s="114"/>
      <c r="LK22" s="114"/>
      <c r="LL22" s="114"/>
      <c r="LM22" s="114"/>
      <c r="LN22" s="114"/>
      <c r="LO22" s="114"/>
      <c r="LP22" s="114"/>
      <c r="LQ22" s="114"/>
      <c r="LR22" s="114"/>
      <c r="LS22" s="114"/>
      <c r="LT22" s="114"/>
      <c r="LU22" s="114"/>
      <c r="LV22" s="114"/>
      <c r="LW22" s="114"/>
      <c r="LX22" s="114"/>
      <c r="LY22" s="114"/>
      <c r="LZ22" s="114"/>
      <c r="MA22" s="114"/>
      <c r="MB22" s="114"/>
      <c r="MC22" s="114"/>
      <c r="MD22" s="114"/>
      <c r="ME22" s="114"/>
      <c r="MF22" s="114"/>
      <c r="MG22" s="114"/>
      <c r="MH22" s="114"/>
      <c r="MI22" s="114"/>
      <c r="MJ22" s="114"/>
      <c r="MK22" s="114"/>
      <c r="ML22" s="114"/>
      <c r="MM22" s="114"/>
      <c r="MN22" s="114"/>
      <c r="MO22" s="114"/>
      <c r="MP22" s="114"/>
      <c r="MQ22" s="114"/>
      <c r="MR22" s="114"/>
      <c r="MS22" s="114"/>
      <c r="MT22" s="114"/>
      <c r="MU22" s="114"/>
      <c r="MV22" s="114"/>
      <c r="MW22" s="114"/>
      <c r="MX22" s="114"/>
      <c r="MY22" s="114"/>
      <c r="MZ22" s="114"/>
      <c r="NA22" s="114"/>
      <c r="NB22" s="114"/>
      <c r="NC22" s="114"/>
      <c r="ND22" s="114"/>
      <c r="NE22" s="114"/>
      <c r="NF22" s="114"/>
      <c r="NG22" s="114"/>
      <c r="NH22" s="114"/>
      <c r="NI22" s="114"/>
      <c r="NJ22" s="114"/>
      <c r="NK22" s="114"/>
      <c r="NL22" s="114"/>
      <c r="NM22" s="114"/>
      <c r="NN22" s="114"/>
      <c r="NO22" s="114"/>
      <c r="NP22" s="117"/>
    </row>
    <row r="23" spans="1:380" ht="14.1" customHeight="1" thickBot="1" x14ac:dyDescent="0.35">
      <c r="A23" s="42" t="s">
        <v>20</v>
      </c>
      <c r="B23" s="118"/>
      <c r="C23" s="138" t="s">
        <v>26</v>
      </c>
      <c r="D23" s="138" t="s">
        <v>26</v>
      </c>
      <c r="E23" s="119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19"/>
      <c r="R23" s="119"/>
      <c r="S23" s="119"/>
      <c r="T23" s="119"/>
      <c r="U23" s="119"/>
      <c r="V23" s="119"/>
      <c r="W23" s="119"/>
      <c r="X23" s="119"/>
      <c r="Y23" s="119"/>
      <c r="Z23" s="119"/>
      <c r="AA23" s="119"/>
      <c r="AB23" s="119"/>
      <c r="AC23" s="119"/>
      <c r="AD23" s="119"/>
      <c r="AE23" s="119"/>
      <c r="AF23" s="120"/>
      <c r="AG23" s="121"/>
      <c r="AH23" s="119"/>
      <c r="AI23" s="119"/>
      <c r="AJ23" s="139" t="s">
        <v>34</v>
      </c>
      <c r="AK23" s="119"/>
      <c r="AL23" s="119"/>
      <c r="AM23" s="119"/>
      <c r="AN23" s="119"/>
      <c r="AO23" s="119"/>
      <c r="AP23" s="119"/>
      <c r="AQ23" s="139" t="s">
        <v>34</v>
      </c>
      <c r="AR23" s="119"/>
      <c r="AS23" s="119"/>
      <c r="AT23" s="119"/>
      <c r="AU23" s="119"/>
      <c r="AV23" s="119"/>
      <c r="AW23" s="119"/>
      <c r="AX23" s="139" t="s">
        <v>34</v>
      </c>
      <c r="AY23" s="119"/>
      <c r="AZ23" s="119"/>
      <c r="BA23" s="119"/>
      <c r="BB23" s="119"/>
      <c r="BC23" s="119"/>
      <c r="BD23" s="119"/>
      <c r="BE23" s="119"/>
      <c r="BF23" s="119"/>
      <c r="BG23" s="139" t="s">
        <v>34</v>
      </c>
      <c r="BH23" s="119"/>
      <c r="BI23" s="119"/>
      <c r="BJ23" s="119"/>
      <c r="BK23" s="119"/>
      <c r="BL23" s="119"/>
      <c r="BM23" s="119"/>
      <c r="BN23" s="119"/>
      <c r="BO23" s="119"/>
      <c r="BP23" s="119"/>
      <c r="BQ23" s="119"/>
      <c r="BR23" s="119"/>
      <c r="BS23" s="119"/>
      <c r="BT23" s="139" t="s">
        <v>34</v>
      </c>
      <c r="BU23" s="139" t="s">
        <v>34</v>
      </c>
      <c r="BV23" s="139" t="s">
        <v>34</v>
      </c>
      <c r="BW23" s="139" t="s">
        <v>34</v>
      </c>
      <c r="BX23" s="139" t="s">
        <v>34</v>
      </c>
      <c r="BY23" s="139" t="s">
        <v>34</v>
      </c>
      <c r="BZ23" s="139" t="s">
        <v>34</v>
      </c>
      <c r="CA23" s="119"/>
      <c r="CB23" s="119"/>
      <c r="CC23" s="119"/>
      <c r="CD23" s="119"/>
      <c r="CE23" s="119"/>
      <c r="CF23" s="119"/>
      <c r="CG23" s="119"/>
      <c r="CH23" s="119"/>
      <c r="CI23" s="119"/>
      <c r="CJ23" s="119"/>
      <c r="CK23" s="119"/>
      <c r="CL23" s="119"/>
      <c r="CM23" s="119"/>
      <c r="CN23" s="119"/>
      <c r="CO23" s="119"/>
      <c r="CP23" s="119"/>
      <c r="CQ23" s="119"/>
      <c r="CR23" s="119"/>
      <c r="CS23" s="119"/>
      <c r="CT23" s="119"/>
      <c r="CU23" s="119"/>
      <c r="CV23" s="119"/>
      <c r="CW23" s="119"/>
      <c r="CX23" s="119"/>
      <c r="CY23" s="119"/>
      <c r="CZ23" s="119"/>
      <c r="DA23" s="119"/>
      <c r="DB23" s="119"/>
      <c r="DC23" s="119"/>
      <c r="DD23" s="119"/>
      <c r="DE23" s="119"/>
      <c r="DF23" s="119"/>
      <c r="DG23" s="119"/>
      <c r="DH23" s="119"/>
      <c r="DI23" s="139" t="s">
        <v>34</v>
      </c>
      <c r="DJ23" s="139" t="s">
        <v>34</v>
      </c>
      <c r="DK23" s="139" t="s">
        <v>34</v>
      </c>
      <c r="DL23" s="139" t="s">
        <v>34</v>
      </c>
      <c r="DM23" s="139" t="s">
        <v>34</v>
      </c>
      <c r="DN23" s="139" t="s">
        <v>34</v>
      </c>
      <c r="DO23" s="139" t="s">
        <v>34</v>
      </c>
      <c r="DP23" s="119"/>
      <c r="DQ23" s="119"/>
      <c r="DR23" s="119"/>
      <c r="DS23" s="119"/>
      <c r="DT23" s="119"/>
      <c r="DU23" s="119"/>
      <c r="DV23" s="119"/>
      <c r="DW23" s="119"/>
      <c r="DX23" s="119"/>
      <c r="DY23" s="119"/>
      <c r="DZ23" s="119"/>
      <c r="EA23" s="119"/>
      <c r="EB23" s="119"/>
      <c r="EC23" s="119"/>
      <c r="ED23" s="119"/>
      <c r="EE23" s="119"/>
      <c r="EF23" s="119"/>
      <c r="EG23" s="119"/>
      <c r="EH23" s="119"/>
      <c r="EI23" s="119"/>
      <c r="EJ23" s="119"/>
      <c r="EK23" s="119"/>
      <c r="EL23" s="119"/>
      <c r="EM23" s="119"/>
      <c r="EN23" s="119"/>
      <c r="EO23" s="119"/>
      <c r="EP23" s="119"/>
      <c r="EQ23" s="119"/>
      <c r="ER23" s="119"/>
      <c r="ES23" s="119"/>
      <c r="ET23" s="119"/>
      <c r="EU23" s="119"/>
      <c r="EV23" s="119"/>
      <c r="EW23" s="119"/>
      <c r="EX23" s="119"/>
      <c r="EY23" s="119"/>
      <c r="EZ23" s="119"/>
      <c r="FA23" s="119"/>
      <c r="FB23" s="119"/>
      <c r="FC23" s="119"/>
      <c r="FD23" s="119"/>
      <c r="FE23" s="119"/>
      <c r="FF23" s="119"/>
      <c r="FG23" s="119"/>
      <c r="FH23" s="119"/>
      <c r="FI23" s="119"/>
      <c r="FJ23" s="119"/>
      <c r="FK23" s="119"/>
      <c r="FL23" s="138" t="s">
        <v>26</v>
      </c>
      <c r="FM23" s="138" t="s">
        <v>26</v>
      </c>
      <c r="FN23" s="138" t="s">
        <v>26</v>
      </c>
      <c r="FO23" s="119"/>
      <c r="FP23" s="138" t="s">
        <v>26</v>
      </c>
      <c r="FQ23" s="119"/>
      <c r="FR23" s="119"/>
      <c r="FS23" s="119"/>
      <c r="FT23" s="119"/>
      <c r="FU23" s="119"/>
      <c r="FV23" s="119"/>
      <c r="FW23" s="119"/>
      <c r="FX23" s="119"/>
      <c r="FY23" s="119"/>
      <c r="FZ23" s="119"/>
      <c r="GA23" s="119"/>
      <c r="GB23" s="119"/>
      <c r="GC23" s="119"/>
      <c r="GD23" s="119"/>
      <c r="GE23" s="119"/>
      <c r="GF23" s="119"/>
      <c r="GG23" s="119"/>
      <c r="GH23" s="119"/>
      <c r="GI23" s="119"/>
      <c r="GJ23" s="119"/>
      <c r="GK23" s="119"/>
      <c r="GL23" s="119"/>
      <c r="GM23" s="119"/>
      <c r="GN23" s="119"/>
      <c r="GO23" s="119"/>
      <c r="GP23" s="119"/>
      <c r="GQ23" s="119"/>
      <c r="GR23" s="119"/>
      <c r="GS23" s="119"/>
      <c r="GT23" s="119"/>
      <c r="GU23" s="119"/>
      <c r="GV23" s="119"/>
      <c r="GW23" s="119"/>
      <c r="GX23" s="119"/>
      <c r="GY23" s="119"/>
      <c r="GZ23" s="119"/>
      <c r="HA23" s="119"/>
      <c r="HB23" s="119"/>
      <c r="HC23" s="119"/>
      <c r="HD23" s="119"/>
      <c r="HE23" s="119"/>
      <c r="HF23" s="119"/>
      <c r="HG23" s="119"/>
      <c r="HH23" s="119"/>
      <c r="HI23" s="138" t="s">
        <v>26</v>
      </c>
      <c r="HJ23" s="138" t="s">
        <v>26</v>
      </c>
      <c r="HK23" s="138" t="s">
        <v>26</v>
      </c>
      <c r="HL23" s="138" t="s">
        <v>26</v>
      </c>
      <c r="HM23" s="138" t="s">
        <v>26</v>
      </c>
      <c r="HN23" s="138" t="s">
        <v>26</v>
      </c>
      <c r="HO23" s="138" t="s">
        <v>26</v>
      </c>
      <c r="HP23" s="138" t="s">
        <v>26</v>
      </c>
      <c r="HQ23" s="138" t="s">
        <v>26</v>
      </c>
      <c r="HR23" s="138" t="s">
        <v>26</v>
      </c>
      <c r="HS23" s="138" t="s">
        <v>26</v>
      </c>
      <c r="HT23" s="138" t="s">
        <v>26</v>
      </c>
      <c r="HU23" s="138" t="s">
        <v>26</v>
      </c>
      <c r="HV23" s="138" t="s">
        <v>26</v>
      </c>
      <c r="HW23" s="138" t="s">
        <v>26</v>
      </c>
      <c r="HX23" s="138" t="s">
        <v>26</v>
      </c>
      <c r="HY23" s="138" t="s">
        <v>26</v>
      </c>
      <c r="HZ23" s="138" t="s">
        <v>26</v>
      </c>
      <c r="IA23" s="138" t="s">
        <v>26</v>
      </c>
      <c r="IB23" s="119"/>
      <c r="IC23" s="119"/>
      <c r="ID23" s="119"/>
      <c r="IE23" s="119"/>
      <c r="IF23" s="119"/>
      <c r="IG23" s="119"/>
      <c r="IH23" s="119"/>
      <c r="II23" s="119"/>
      <c r="IJ23" s="119"/>
      <c r="IK23" s="119"/>
      <c r="IL23" s="119"/>
      <c r="IM23" s="119"/>
      <c r="IN23" s="119"/>
      <c r="IO23" s="119"/>
      <c r="IP23" s="119"/>
      <c r="IQ23" s="119"/>
      <c r="IR23" s="119"/>
      <c r="IS23" s="119"/>
      <c r="IT23" s="119"/>
      <c r="IU23" s="119"/>
      <c r="IV23" s="119"/>
      <c r="IW23" s="119"/>
      <c r="IX23" s="119"/>
      <c r="IY23" s="119"/>
      <c r="IZ23" s="119"/>
      <c r="JA23" s="119"/>
      <c r="JB23" s="119"/>
      <c r="JC23" s="119"/>
      <c r="JD23" s="119"/>
      <c r="JE23" s="119"/>
      <c r="JF23" s="119"/>
      <c r="JG23" s="119"/>
      <c r="JH23" s="119"/>
      <c r="JI23" s="119"/>
      <c r="JJ23" s="119"/>
      <c r="JK23" s="119"/>
      <c r="JL23" s="119"/>
      <c r="JM23" s="119"/>
      <c r="JN23" s="119"/>
      <c r="JO23" s="119"/>
      <c r="JP23" s="119"/>
      <c r="JQ23" s="119"/>
      <c r="JR23" s="119"/>
      <c r="JS23" s="119"/>
      <c r="JT23" s="119"/>
      <c r="JU23" s="119"/>
      <c r="JV23" s="119"/>
      <c r="JW23" s="119"/>
      <c r="JX23" s="119"/>
      <c r="JY23" s="119"/>
      <c r="JZ23" s="119"/>
      <c r="KA23" s="119"/>
      <c r="KB23" s="119"/>
      <c r="KC23" s="119"/>
      <c r="KD23" s="119"/>
      <c r="KE23" s="119"/>
      <c r="KF23" s="119"/>
      <c r="KG23" s="119"/>
      <c r="KH23" s="119"/>
      <c r="KI23" s="119"/>
      <c r="KJ23" s="119"/>
      <c r="KK23" s="119"/>
      <c r="KL23" s="119"/>
      <c r="KM23" s="119"/>
      <c r="KN23" s="119"/>
      <c r="KO23" s="119"/>
      <c r="KP23" s="119"/>
      <c r="KQ23" s="119"/>
      <c r="KR23" s="119"/>
      <c r="KS23" s="119"/>
      <c r="KT23" s="119"/>
      <c r="KU23" s="119"/>
      <c r="KV23" s="119"/>
      <c r="KW23" s="119"/>
      <c r="KX23" s="119"/>
      <c r="KY23" s="119"/>
      <c r="KZ23" s="119"/>
      <c r="LA23" s="119"/>
      <c r="LB23" s="119"/>
      <c r="LC23" s="119"/>
      <c r="LD23" s="119"/>
      <c r="LE23" s="119"/>
      <c r="LF23" s="119"/>
      <c r="LG23" s="119"/>
      <c r="LH23" s="119"/>
      <c r="LI23" s="119"/>
      <c r="LJ23" s="119"/>
      <c r="LK23" s="119"/>
      <c r="LL23" s="119"/>
      <c r="LM23" s="119"/>
      <c r="LN23" s="119"/>
      <c r="LO23" s="119"/>
      <c r="LP23" s="119"/>
      <c r="LQ23" s="119"/>
      <c r="LR23" s="119"/>
      <c r="LS23" s="119"/>
      <c r="LT23" s="119"/>
      <c r="LU23" s="119"/>
      <c r="LV23" s="119"/>
      <c r="LW23" s="119"/>
      <c r="LX23" s="119"/>
      <c r="LY23" s="119"/>
      <c r="LZ23" s="119"/>
      <c r="MA23" s="119"/>
      <c r="MB23" s="119"/>
      <c r="MC23" s="119"/>
      <c r="MD23" s="119"/>
      <c r="ME23" s="119"/>
      <c r="MF23" s="119"/>
      <c r="MG23" s="119"/>
      <c r="MH23" s="119"/>
      <c r="MI23" s="119"/>
      <c r="MJ23" s="119"/>
      <c r="MK23" s="119"/>
      <c r="ML23" s="119"/>
      <c r="MM23" s="119"/>
      <c r="MN23" s="119"/>
      <c r="MO23" s="119"/>
      <c r="MP23" s="119"/>
      <c r="MQ23" s="119"/>
      <c r="MR23" s="119"/>
      <c r="MS23" s="119"/>
      <c r="MT23" s="119"/>
      <c r="MU23" s="119"/>
      <c r="MV23" s="119"/>
      <c r="MW23" s="119"/>
      <c r="MX23" s="119"/>
      <c r="MY23" s="119"/>
      <c r="MZ23" s="119"/>
      <c r="NA23" s="119"/>
      <c r="NB23" s="119"/>
      <c r="NC23" s="119"/>
      <c r="ND23" s="119"/>
      <c r="NE23" s="119"/>
      <c r="NF23" s="119"/>
      <c r="NG23" s="119"/>
      <c r="NH23" s="119"/>
      <c r="NI23" s="119"/>
      <c r="NJ23" s="119"/>
      <c r="NK23" s="119"/>
      <c r="NL23" s="119"/>
      <c r="NM23" s="119"/>
      <c r="NN23" s="119"/>
      <c r="NO23" s="119"/>
      <c r="NP23" s="122"/>
    </row>
    <row r="25" spans="1:380" ht="16.5" x14ac:dyDescent="0.3">
      <c r="A25" s="12"/>
    </row>
    <row r="26" spans="1:380" ht="16.5" x14ac:dyDescent="0.3">
      <c r="A26" s="12"/>
      <c r="Y26" s="61"/>
    </row>
    <row r="27" spans="1:380" ht="16.5" x14ac:dyDescent="0.3">
      <c r="A27" s="12"/>
    </row>
    <row r="28" spans="1:380" ht="16.5" x14ac:dyDescent="0.3">
      <c r="A28" s="12"/>
      <c r="AC28" s="61"/>
    </row>
    <row r="29" spans="1:380" x14ac:dyDescent="0.3">
      <c r="AC29" s="61"/>
    </row>
    <row r="32" spans="1:380" x14ac:dyDescent="0.3">
      <c r="AO32" s="36" t="s">
        <v>61</v>
      </c>
      <c r="BI32" s="43"/>
      <c r="CN32" s="43"/>
    </row>
    <row r="38" spans="1:1" x14ac:dyDescent="0.3">
      <c r="A38" s="86" t="s">
        <v>57</v>
      </c>
    </row>
    <row r="70" spans="18:18" hidden="1" x14ac:dyDescent="0.3">
      <c r="R70" s="36" t="s">
        <v>57</v>
      </c>
    </row>
    <row r="71" spans="18:18" hidden="1" x14ac:dyDescent="0.3">
      <c r="R71" s="36" t="s">
        <v>55</v>
      </c>
    </row>
    <row r="72" spans="18:18" hidden="1" x14ac:dyDescent="0.3">
      <c r="R72" s="36" t="s">
        <v>60</v>
      </c>
    </row>
    <row r="73" spans="18:18" hidden="1" x14ac:dyDescent="0.3">
      <c r="R73" s="36" t="s">
        <v>56</v>
      </c>
    </row>
    <row r="74" spans="18:18" hidden="1" x14ac:dyDescent="0.3">
      <c r="R74" s="36" t="s">
        <v>59</v>
      </c>
    </row>
    <row r="75" spans="18:18" hidden="1" x14ac:dyDescent="0.3">
      <c r="R75" s="36" t="s">
        <v>58</v>
      </c>
    </row>
  </sheetData>
  <conditionalFormatting sqref="B4:BG5 B7:BG8 B10:BG12 B14:BG16 B18:BG20 B22:BG23 EX22:FY23 EX18:FY20 EX14:FY16 EX10:FY12 EX7:FY8 EX4:FY5 GB4:HD5 GB7:HD8 GB10:HD12 GB14:HD16 GB18:HD20 GB22:HD23 HG22:II23 HG18:II20 HG14:II16 HG10:II12 HG7:II8 HG4:II5 IL4:JM5 IL7:JM8 IL10:JM12 IL14:JM16 IL18:JM20 IL22:JM23 JP22:KR23 JP18:KR20 JP14:KR16 JP10:KR12 JP7:KR8 JP4:KR5 KU4:LV5 KU7:LV8 KU10:LV12 KU14:LV16 KU18:LV20 KU22:LV23 LY22:NA23 LY18:NA20 LY14:NA16 LY10:NA12 LY7:NA8 LY4:NA5 ND4:NP5 ND7:NP8 ND10:NP12 ND14:NP16 ND18:NP20 ND22:NP23 BJ22:EU23 BJ18:EU20 BJ14:EU16 BJ10:EU12 BJ7:EU8 BJ4:EU5">
    <cfRule type="expression" dxfId="184" priority="190">
      <formula>COUNTIF(fériés,B$2)&gt;0</formula>
    </cfRule>
    <cfRule type="expression" dxfId="183" priority="199">
      <formula>WEEKDAY(B$2)=7</formula>
    </cfRule>
    <cfRule type="expression" dxfId="182" priority="202">
      <formula>WEEKDAY(B$2)=1</formula>
    </cfRule>
  </conditionalFormatting>
  <conditionalFormatting sqref="CN1:CN5 CN7:CN8 CN10:CN12 CN14:CN16 CN18:CN20 CN22:CN23">
    <cfRule type="expression" dxfId="181" priority="175">
      <formula>MONTH($CN$2)=3</formula>
    </cfRule>
  </conditionalFormatting>
  <conditionalFormatting sqref="CM1:CM5 CM7:CM8 CM10:CM12 CM14:CM16 CM18:CM20 CM22:CM23">
    <cfRule type="expression" dxfId="180" priority="174">
      <formula>MONTH($CN$2)&lt;&gt;3</formula>
    </cfRule>
  </conditionalFormatting>
  <conditionalFormatting sqref="DQ1:DQ5 DQ7:DQ8 DQ10:DQ12 DQ14:DQ16 DQ18:DQ20 DQ22:DQ23">
    <cfRule type="expression" dxfId="179" priority="172">
      <formula>MONTH($DR$2)&lt;&gt;4</formula>
    </cfRule>
  </conditionalFormatting>
  <conditionalFormatting sqref="DR1:DR5 DR7:DR8 DR10:DR12 DR14:DR16 DR18:DR20 DR22:DR23">
    <cfRule type="expression" dxfId="178" priority="171">
      <formula>MONTH($DR$2)=4</formula>
    </cfRule>
  </conditionalFormatting>
  <conditionalFormatting sqref="EV4:EW5 EV7:EW8 EV10:EW12 EV14:EW16 EV18:EW20 EV22:EW23">
    <cfRule type="expression" dxfId="177" priority="168">
      <formula>COUNTIF(fériés,EV$2)&gt;0</formula>
    </cfRule>
    <cfRule type="expression" dxfId="176" priority="169">
      <formula>WEEKDAY(EV$2)=7</formula>
    </cfRule>
    <cfRule type="expression" dxfId="175" priority="170">
      <formula>WEEKDAY(EV$2)=1</formula>
    </cfRule>
  </conditionalFormatting>
  <conditionalFormatting sqref="EV1:EV5 EV7:EV8 EV10:EV12 EV14:EV16 EV18:EV20 EV22:EV23">
    <cfRule type="expression" dxfId="174" priority="167">
      <formula>MONTH($DR$2)&lt;&gt;4</formula>
    </cfRule>
  </conditionalFormatting>
  <conditionalFormatting sqref="EW1:EW5 EW7:EW8 EW10:EW12 EW14:EW16 EW18:EW20 EW22:EW23">
    <cfRule type="expression" dxfId="173" priority="166">
      <formula>MONTH($DR$2)=4</formula>
    </cfRule>
  </conditionalFormatting>
  <conditionalFormatting sqref="FZ4:GA5 FZ7:GA8 FZ10:GA12 FZ14:GA16 FZ18:GA20 FZ22:GA23">
    <cfRule type="expression" dxfId="172" priority="163">
      <formula>COUNTIF(fériés,FZ$2)&gt;0</formula>
    </cfRule>
    <cfRule type="expression" dxfId="171" priority="164">
      <formula>WEEKDAY(FZ$2)=7</formula>
    </cfRule>
    <cfRule type="expression" dxfId="170" priority="165">
      <formula>WEEKDAY(FZ$2)=1</formula>
    </cfRule>
  </conditionalFormatting>
  <conditionalFormatting sqref="FZ1:FZ5 FZ7:FZ8 FZ10:FZ12 FZ14:FZ16 FZ18:FZ20 FZ22:FZ23">
    <cfRule type="expression" dxfId="169" priority="162">
      <formula>MONTH($DR$2)&lt;&gt;4</formula>
    </cfRule>
  </conditionalFormatting>
  <conditionalFormatting sqref="GA1:GA5 GA7:GA8 GA10:GA12 GA14:GA16 GA18:GA20 GA22:GA23">
    <cfRule type="expression" dxfId="168" priority="161">
      <formula>MONTH($DR$2)=4</formula>
    </cfRule>
  </conditionalFormatting>
  <conditionalFormatting sqref="HE4:HF5 HE7:HF8 HE10:HF12 HE14:HF16 HE18:HF20 HE22:HF23">
    <cfRule type="expression" dxfId="167" priority="158">
      <formula>COUNTIF(fériés,HE$2)&gt;0</formula>
    </cfRule>
    <cfRule type="expression" dxfId="166" priority="159">
      <formula>WEEKDAY(HE$2)=7</formula>
    </cfRule>
    <cfRule type="expression" dxfId="165" priority="160">
      <formula>WEEKDAY(HE$2)=1</formula>
    </cfRule>
  </conditionalFormatting>
  <conditionalFormatting sqref="HE1:HE5 HE7:HE8 HE10:HE12 HE14:HE16 HE18:HE20 HE22:HE23">
    <cfRule type="expression" dxfId="164" priority="157">
      <formula>MONTH($DR$2)&lt;&gt;4</formula>
    </cfRule>
  </conditionalFormatting>
  <conditionalFormatting sqref="HF1:HF5 HF7:HF8 HF10:HF12 HF14:HF16 HF18:HF20 HF22:HF23">
    <cfRule type="expression" dxfId="163" priority="156">
      <formula>MONTH($DR$2)=4</formula>
    </cfRule>
  </conditionalFormatting>
  <conditionalFormatting sqref="IJ4:IK5 IJ7:IK8 IJ10:IK12 IJ14:IK16 IJ18:IK20 IJ22:IK23">
    <cfRule type="expression" dxfId="162" priority="153">
      <formula>COUNTIF(fériés,IJ$2)&gt;0</formula>
    </cfRule>
    <cfRule type="expression" dxfId="161" priority="154">
      <formula>WEEKDAY(IJ$2)=7</formula>
    </cfRule>
    <cfRule type="expression" dxfId="160" priority="155">
      <formula>WEEKDAY(IJ$2)=1</formula>
    </cfRule>
  </conditionalFormatting>
  <conditionalFormatting sqref="IJ1:IJ5 IJ7:IJ8 IJ10:IJ12 IJ14:IJ16 IJ18:IJ20 IJ22:IJ23">
    <cfRule type="expression" dxfId="159" priority="152">
      <formula>MONTH($DR$2)&lt;&gt;4</formula>
    </cfRule>
  </conditionalFormatting>
  <conditionalFormatting sqref="IK1:IK5 IK7:IK8 IK10:IK12 IK14:IK16 IK18:IK20 IK22:IK23">
    <cfRule type="expression" dxfId="158" priority="151">
      <formula>MONTH($DR$2)=4</formula>
    </cfRule>
  </conditionalFormatting>
  <conditionalFormatting sqref="JN4:JO5 JN7:JO8 JN10:JO12 JN14:JO16 JN18:JO20 JN22:JO23">
    <cfRule type="expression" dxfId="157" priority="148">
      <formula>COUNTIF(fériés,JN$2)&gt;0</formula>
    </cfRule>
    <cfRule type="expression" dxfId="156" priority="149">
      <formula>WEEKDAY(JN$2)=7</formula>
    </cfRule>
    <cfRule type="expression" dxfId="155" priority="150">
      <formula>WEEKDAY(JN$2)=1</formula>
    </cfRule>
  </conditionalFormatting>
  <conditionalFormatting sqref="JN1:JN5 JN7:JN8 JN10:JN12 JN14:JN16 JN18:JN20 JN22:JN23">
    <cfRule type="expression" dxfId="154" priority="147">
      <formula>MONTH($DR$2)&lt;&gt;4</formula>
    </cfRule>
  </conditionalFormatting>
  <conditionalFormatting sqref="JO1:JO5 JO7:JO8 JO10:JO12 JO14:JO16 JO18:JO20 JO22:JO23">
    <cfRule type="expression" dxfId="153" priority="146">
      <formula>MONTH($DR$2)=4</formula>
    </cfRule>
  </conditionalFormatting>
  <conditionalFormatting sqref="KS4:KT5 KS7:KT8 KS10:KT12 KS14:KT16 KS18:KT20 KS22:KT23">
    <cfRule type="expression" dxfId="152" priority="143">
      <formula>COUNTIF(fériés,KS$2)&gt;0</formula>
    </cfRule>
    <cfRule type="expression" dxfId="151" priority="144">
      <formula>WEEKDAY(KS$2)=7</formula>
    </cfRule>
    <cfRule type="expression" dxfId="150" priority="145">
      <formula>WEEKDAY(KS$2)=1</formula>
    </cfRule>
  </conditionalFormatting>
  <conditionalFormatting sqref="KS1:KS5 KS7:KS8 KS10:KS12 KS14:KS16 KS18:KS20 KS22:KS23">
    <cfRule type="expression" dxfId="149" priority="142">
      <formula>MONTH($DR$2)&lt;&gt;4</formula>
    </cfRule>
  </conditionalFormatting>
  <conditionalFormatting sqref="KT1:KT5 KT7:KT8 KT10:KT12 KT14:KT16 KT18:KT20 KT22:KT23">
    <cfRule type="expression" dxfId="148" priority="141">
      <formula>MONTH($DR$2)=4</formula>
    </cfRule>
  </conditionalFormatting>
  <conditionalFormatting sqref="LW4:LX5 LW7:LX8 LW10:LX12 LW14:LX16 LW18:LX20 LW22:LX23">
    <cfRule type="expression" dxfId="147" priority="138">
      <formula>COUNTIF(fériés,LW$2)&gt;0</formula>
    </cfRule>
    <cfRule type="expression" dxfId="146" priority="139">
      <formula>WEEKDAY(LW$2)=7</formula>
    </cfRule>
    <cfRule type="expression" dxfId="145" priority="140">
      <formula>WEEKDAY(LW$2)=1</formula>
    </cfRule>
  </conditionalFormatting>
  <conditionalFormatting sqref="LW1:LW5 LW7:LW8 LW10:LW12 LW14:LW16 LW18:LW20 LW22:LW23">
    <cfRule type="expression" dxfId="144" priority="137">
      <formula>MONTH($DR$2)&lt;&gt;4</formula>
    </cfRule>
  </conditionalFormatting>
  <conditionalFormatting sqref="LX1:LX5 LX7:LX8 LX10:LX12 LX14:LX16 LX18:LX20 LX22:LX23">
    <cfRule type="expression" dxfId="143" priority="136">
      <formula>MONTH($DR$2)=4</formula>
    </cfRule>
  </conditionalFormatting>
  <conditionalFormatting sqref="NB4:NC5 NB7:NC8 NB10:NC12 NB14:NC16 NB18:NC20 NB22:NC23">
    <cfRule type="expression" dxfId="142" priority="133">
      <formula>COUNTIF(fériés,NB$2)&gt;0</formula>
    </cfRule>
    <cfRule type="expression" dxfId="141" priority="134">
      <formula>WEEKDAY(NB$2)=7</formula>
    </cfRule>
    <cfRule type="expression" dxfId="140" priority="135">
      <formula>WEEKDAY(NB$2)=1</formula>
    </cfRule>
  </conditionalFormatting>
  <conditionalFormatting sqref="NB1:NB5 NB7:NB8 NB10:NB12 NB14:NB16 NB18:NB20 NB22:NB23">
    <cfRule type="expression" dxfId="139" priority="132">
      <formula>MONTH($DR$2)&lt;&gt;4</formula>
    </cfRule>
  </conditionalFormatting>
  <conditionalFormatting sqref="NC1:NC5 NC7:NC8 NC10:NC12 NC14:NC16 NC18:NC20 NC22:NC23">
    <cfRule type="expression" dxfId="138" priority="131">
      <formula>MONTH($DR$2)=4</formula>
    </cfRule>
  </conditionalFormatting>
  <conditionalFormatting sqref="BH4:BI5 BH7:BI8 BH10:BI12 BH14:BI16 BH18:BI20 BH22:BI23">
    <cfRule type="expression" dxfId="137" priority="128">
      <formula>COUNTIF(fériés,BH$2)&gt;0</formula>
    </cfRule>
  </conditionalFormatting>
  <conditionalFormatting sqref="BI1:BI5 BI7:BI8 BI10:BI12 BI14:BI16 BI18:BI20 BI22:BI23">
    <cfRule type="expression" dxfId="136" priority="127">
      <formula>MONTH($BI$2)=2</formula>
    </cfRule>
  </conditionalFormatting>
  <conditionalFormatting sqref="BH1:BH5 BH7:BH8 BH10:BH12 BH14:BH16 BH18:BH20 BH22:BH23">
    <cfRule type="expression" dxfId="135" priority="126">
      <formula>MONTH($BI$2)&lt;&gt;2</formula>
    </cfRule>
  </conditionalFormatting>
  <conditionalFormatting sqref="B4:NP5 B7:NP8 B10:NP12 B14:NP16 B18:NP20 B22:NP23">
    <cfRule type="cellIs" dxfId="134" priority="1" operator="equal">
      <formula>"Mal."</formula>
    </cfRule>
    <cfRule type="expression" dxfId="133" priority="129">
      <formula>WEEKDAY(B$2)=1</formula>
    </cfRule>
  </conditionalFormatting>
  <conditionalFormatting sqref="CN6">
    <cfRule type="expression" dxfId="132" priority="125">
      <formula>MONTH($CN$2)=3</formula>
    </cfRule>
  </conditionalFormatting>
  <conditionalFormatting sqref="CM6">
    <cfRule type="expression" dxfId="131" priority="124">
      <formula>MONTH($CN$2)&lt;&gt;3</formula>
    </cfRule>
  </conditionalFormatting>
  <conditionalFormatting sqref="DQ6">
    <cfRule type="expression" dxfId="130" priority="123">
      <formula>MONTH($DR$2)&lt;&gt;4</formula>
    </cfRule>
  </conditionalFormatting>
  <conditionalFormatting sqref="DR6">
    <cfRule type="expression" dxfId="129" priority="122">
      <formula>MONTH($DR$2)=4</formula>
    </cfRule>
  </conditionalFormatting>
  <conditionalFormatting sqref="EV6">
    <cfRule type="expression" dxfId="128" priority="121">
      <formula>MONTH($DR$2)&lt;&gt;4</formula>
    </cfRule>
  </conditionalFormatting>
  <conditionalFormatting sqref="EW6">
    <cfRule type="expression" dxfId="127" priority="120">
      <formula>MONTH($DR$2)=4</formula>
    </cfRule>
  </conditionalFormatting>
  <conditionalFormatting sqref="FZ6">
    <cfRule type="expression" dxfId="126" priority="119">
      <formula>MONTH($DR$2)&lt;&gt;4</formula>
    </cfRule>
  </conditionalFormatting>
  <conditionalFormatting sqref="GA6">
    <cfRule type="expression" dxfId="125" priority="118">
      <formula>MONTH($DR$2)=4</formula>
    </cfRule>
  </conditionalFormatting>
  <conditionalFormatting sqref="HE6">
    <cfRule type="expression" dxfId="124" priority="117">
      <formula>MONTH($DR$2)&lt;&gt;4</formula>
    </cfRule>
  </conditionalFormatting>
  <conditionalFormatting sqref="HF6">
    <cfRule type="expression" dxfId="123" priority="116">
      <formula>MONTH($DR$2)=4</formula>
    </cfRule>
  </conditionalFormatting>
  <conditionalFormatting sqref="IJ6">
    <cfRule type="expression" dxfId="122" priority="115">
      <formula>MONTH($DR$2)&lt;&gt;4</formula>
    </cfRule>
  </conditionalFormatting>
  <conditionalFormatting sqref="IK6">
    <cfRule type="expression" dxfId="121" priority="114">
      <formula>MONTH($DR$2)=4</formula>
    </cfRule>
  </conditionalFormatting>
  <conditionalFormatting sqref="JN6">
    <cfRule type="expression" dxfId="120" priority="113">
      <formula>MONTH($DR$2)&lt;&gt;4</formula>
    </cfRule>
  </conditionalFormatting>
  <conditionalFormatting sqref="JO6">
    <cfRule type="expression" dxfId="119" priority="112">
      <formula>MONTH($DR$2)=4</formula>
    </cfRule>
  </conditionalFormatting>
  <conditionalFormatting sqref="KS6">
    <cfRule type="expression" dxfId="118" priority="111">
      <formula>MONTH($DR$2)&lt;&gt;4</formula>
    </cfRule>
  </conditionalFormatting>
  <conditionalFormatting sqref="KT6">
    <cfRule type="expression" dxfId="117" priority="110">
      <formula>MONTH($DR$2)=4</formula>
    </cfRule>
  </conditionalFormatting>
  <conditionalFormatting sqref="LW6">
    <cfRule type="expression" dxfId="116" priority="109">
      <formula>MONTH($DR$2)&lt;&gt;4</formula>
    </cfRule>
  </conditionalFormatting>
  <conditionalFormatting sqref="LX6">
    <cfRule type="expression" dxfId="115" priority="108">
      <formula>MONTH($DR$2)=4</formula>
    </cfRule>
  </conditionalFormatting>
  <conditionalFormatting sqref="NB6">
    <cfRule type="expression" dxfId="114" priority="107">
      <formula>MONTH($DR$2)&lt;&gt;4</formula>
    </cfRule>
  </conditionalFormatting>
  <conditionalFormatting sqref="NC6">
    <cfRule type="expression" dxfId="113" priority="106">
      <formula>MONTH($DR$2)=4</formula>
    </cfRule>
  </conditionalFormatting>
  <conditionalFormatting sqref="BI6">
    <cfRule type="expression" dxfId="112" priority="105">
      <formula>MONTH($BI$2)=2</formula>
    </cfRule>
  </conditionalFormatting>
  <conditionalFormatting sqref="BH6">
    <cfRule type="expression" dxfId="111" priority="104">
      <formula>MONTH($BI$2)&lt;&gt;2</formula>
    </cfRule>
  </conditionalFormatting>
  <conditionalFormatting sqref="CN9">
    <cfRule type="expression" dxfId="110" priority="103">
      <formula>MONTH($CN$2)=3</formula>
    </cfRule>
  </conditionalFormatting>
  <conditionalFormatting sqref="CM9">
    <cfRule type="expression" dxfId="109" priority="102">
      <formula>MONTH($CN$2)&lt;&gt;3</formula>
    </cfRule>
  </conditionalFormatting>
  <conditionalFormatting sqref="DQ9">
    <cfRule type="expression" dxfId="108" priority="101">
      <formula>MONTH($DR$2)&lt;&gt;4</formula>
    </cfRule>
  </conditionalFormatting>
  <conditionalFormatting sqref="DR9">
    <cfRule type="expression" dxfId="107" priority="100">
      <formula>MONTH($DR$2)=4</formula>
    </cfRule>
  </conditionalFormatting>
  <conditionalFormatting sqref="EV9">
    <cfRule type="expression" dxfId="106" priority="99">
      <formula>MONTH($DR$2)&lt;&gt;4</formula>
    </cfRule>
  </conditionalFormatting>
  <conditionalFormatting sqref="EW9">
    <cfRule type="expression" dxfId="105" priority="98">
      <formula>MONTH($DR$2)=4</formula>
    </cfRule>
  </conditionalFormatting>
  <conditionalFormatting sqref="FZ9">
    <cfRule type="expression" dxfId="104" priority="97">
      <formula>MONTH($DR$2)&lt;&gt;4</formula>
    </cfRule>
  </conditionalFormatting>
  <conditionalFormatting sqref="GA9">
    <cfRule type="expression" dxfId="103" priority="96">
      <formula>MONTH($DR$2)=4</formula>
    </cfRule>
  </conditionalFormatting>
  <conditionalFormatting sqref="HE9">
    <cfRule type="expression" dxfId="102" priority="95">
      <formula>MONTH($DR$2)&lt;&gt;4</formula>
    </cfRule>
  </conditionalFormatting>
  <conditionalFormatting sqref="HF9">
    <cfRule type="expression" dxfId="101" priority="94">
      <formula>MONTH($DR$2)=4</formula>
    </cfRule>
  </conditionalFormatting>
  <conditionalFormatting sqref="IJ9">
    <cfRule type="expression" dxfId="100" priority="93">
      <formula>MONTH($DR$2)&lt;&gt;4</formula>
    </cfRule>
  </conditionalFormatting>
  <conditionalFormatting sqref="IK9">
    <cfRule type="expression" dxfId="99" priority="92">
      <formula>MONTH($DR$2)=4</formula>
    </cfRule>
  </conditionalFormatting>
  <conditionalFormatting sqref="JN9">
    <cfRule type="expression" dxfId="98" priority="91">
      <formula>MONTH($DR$2)&lt;&gt;4</formula>
    </cfRule>
  </conditionalFormatting>
  <conditionalFormatting sqref="JO9">
    <cfRule type="expression" dxfId="97" priority="90">
      <formula>MONTH($DR$2)=4</formula>
    </cfRule>
  </conditionalFormatting>
  <conditionalFormatting sqref="KS9">
    <cfRule type="expression" dxfId="96" priority="89">
      <formula>MONTH($DR$2)&lt;&gt;4</formula>
    </cfRule>
  </conditionalFormatting>
  <conditionalFormatting sqref="KT9">
    <cfRule type="expression" dxfId="95" priority="88">
      <formula>MONTH($DR$2)=4</formula>
    </cfRule>
  </conditionalFormatting>
  <conditionalFormatting sqref="LW9">
    <cfRule type="expression" dxfId="94" priority="87">
      <formula>MONTH($DR$2)&lt;&gt;4</formula>
    </cfRule>
  </conditionalFormatting>
  <conditionalFormatting sqref="LX9">
    <cfRule type="expression" dxfId="93" priority="86">
      <formula>MONTH($DR$2)=4</formula>
    </cfRule>
  </conditionalFormatting>
  <conditionalFormatting sqref="NB9">
    <cfRule type="expression" dxfId="92" priority="85">
      <formula>MONTH($DR$2)&lt;&gt;4</formula>
    </cfRule>
  </conditionalFormatting>
  <conditionalFormatting sqref="NC9">
    <cfRule type="expression" dxfId="91" priority="84">
      <formula>MONTH($DR$2)=4</formula>
    </cfRule>
  </conditionalFormatting>
  <conditionalFormatting sqref="BI9">
    <cfRule type="expression" dxfId="90" priority="83">
      <formula>MONTH($BI$2)=2</formula>
    </cfRule>
  </conditionalFormatting>
  <conditionalFormatting sqref="BH9">
    <cfRule type="expression" dxfId="89" priority="82">
      <formula>MONTH($BI$2)&lt;&gt;2</formula>
    </cfRule>
  </conditionalFormatting>
  <conditionalFormatting sqref="CN13">
    <cfRule type="expression" dxfId="88" priority="81">
      <formula>MONTH($CN$2)=3</formula>
    </cfRule>
  </conditionalFormatting>
  <conditionalFormatting sqref="CM13">
    <cfRule type="expression" dxfId="87" priority="80">
      <formula>MONTH($CN$2)&lt;&gt;3</formula>
    </cfRule>
  </conditionalFormatting>
  <conditionalFormatting sqref="DQ13">
    <cfRule type="expression" dxfId="86" priority="79">
      <formula>MONTH($DR$2)&lt;&gt;4</formula>
    </cfRule>
  </conditionalFormatting>
  <conditionalFormatting sqref="DR13">
    <cfRule type="expression" dxfId="85" priority="78">
      <formula>MONTH($DR$2)=4</formula>
    </cfRule>
  </conditionalFormatting>
  <conditionalFormatting sqref="EV13">
    <cfRule type="expression" dxfId="84" priority="77">
      <formula>MONTH($DR$2)&lt;&gt;4</formula>
    </cfRule>
  </conditionalFormatting>
  <conditionalFormatting sqref="EW13">
    <cfRule type="expression" dxfId="83" priority="76">
      <formula>MONTH($DR$2)=4</formula>
    </cfRule>
  </conditionalFormatting>
  <conditionalFormatting sqref="FZ13">
    <cfRule type="expression" dxfId="82" priority="75">
      <formula>MONTH($DR$2)&lt;&gt;4</formula>
    </cfRule>
  </conditionalFormatting>
  <conditionalFormatting sqref="GA13">
    <cfRule type="expression" dxfId="81" priority="74">
      <formula>MONTH($DR$2)=4</formula>
    </cfRule>
  </conditionalFormatting>
  <conditionalFormatting sqref="HE13">
    <cfRule type="expression" dxfId="80" priority="73">
      <formula>MONTH($DR$2)&lt;&gt;4</formula>
    </cfRule>
  </conditionalFormatting>
  <conditionalFormatting sqref="HF13">
    <cfRule type="expression" dxfId="79" priority="72">
      <formula>MONTH($DR$2)=4</formula>
    </cfRule>
  </conditionalFormatting>
  <conditionalFormatting sqref="IJ13">
    <cfRule type="expression" dxfId="78" priority="71">
      <formula>MONTH($DR$2)&lt;&gt;4</formula>
    </cfRule>
  </conditionalFormatting>
  <conditionalFormatting sqref="IK13">
    <cfRule type="expression" dxfId="77" priority="70">
      <formula>MONTH($DR$2)=4</formula>
    </cfRule>
  </conditionalFormatting>
  <conditionalFormatting sqref="JN13">
    <cfRule type="expression" dxfId="76" priority="69">
      <formula>MONTH($DR$2)&lt;&gt;4</formula>
    </cfRule>
  </conditionalFormatting>
  <conditionalFormatting sqref="JO13">
    <cfRule type="expression" dxfId="75" priority="68">
      <formula>MONTH($DR$2)=4</formula>
    </cfRule>
  </conditionalFormatting>
  <conditionalFormatting sqref="KS13">
    <cfRule type="expression" dxfId="74" priority="67">
      <formula>MONTH($DR$2)&lt;&gt;4</formula>
    </cfRule>
  </conditionalFormatting>
  <conditionalFormatting sqref="KT13">
    <cfRule type="expression" dxfId="73" priority="66">
      <formula>MONTH($DR$2)=4</formula>
    </cfRule>
  </conditionalFormatting>
  <conditionalFormatting sqref="LW13">
    <cfRule type="expression" dxfId="72" priority="65">
      <formula>MONTH($DR$2)&lt;&gt;4</formula>
    </cfRule>
  </conditionalFormatting>
  <conditionalFormatting sqref="LX13">
    <cfRule type="expression" dxfId="71" priority="64">
      <formula>MONTH($DR$2)=4</formula>
    </cfRule>
  </conditionalFormatting>
  <conditionalFormatting sqref="NB13">
    <cfRule type="expression" dxfId="70" priority="63">
      <formula>MONTH($DR$2)&lt;&gt;4</formula>
    </cfRule>
  </conditionalFormatting>
  <conditionalFormatting sqref="NC13">
    <cfRule type="expression" dxfId="69" priority="62">
      <formula>MONTH($DR$2)=4</formula>
    </cfRule>
  </conditionalFormatting>
  <conditionalFormatting sqref="BI13">
    <cfRule type="expression" dxfId="68" priority="61">
      <formula>MONTH($BI$2)=2</formula>
    </cfRule>
  </conditionalFormatting>
  <conditionalFormatting sqref="BH13">
    <cfRule type="expression" dxfId="67" priority="60">
      <formula>MONTH($BI$2)&lt;&gt;2</formula>
    </cfRule>
  </conditionalFormatting>
  <conditionalFormatting sqref="B4:NP5 B7:NP8 B10:NP12 B14:NP16 B18:NP20 B22:NP23">
    <cfRule type="expression" dxfId="66" priority="173">
      <formula>WEEKDAY(B$2)=7</formula>
    </cfRule>
  </conditionalFormatting>
  <conditionalFormatting sqref="B2:NP2">
    <cfRule type="expression" dxfId="65" priority="7">
      <formula>COUNTIF(fériés,B$2)&gt;0</formula>
    </cfRule>
    <cfRule type="expression" dxfId="64" priority="8">
      <formula>SUMPRODUCT((B2&gt;=vac_deb+0)*(B2&lt;=vac_fin-1))&gt;0</formula>
    </cfRule>
    <cfRule type="expression" dxfId="63" priority="58">
      <formula>WEEKDAY(B$2)=7</formula>
    </cfRule>
    <cfRule type="expression" dxfId="62" priority="59">
      <formula>WEEKDAY(B$2)=1</formula>
    </cfRule>
  </conditionalFormatting>
  <conditionalFormatting sqref="CN17">
    <cfRule type="expression" dxfId="61" priority="57">
      <formula>MONTH($CN$2)=3</formula>
    </cfRule>
  </conditionalFormatting>
  <conditionalFormatting sqref="CM17">
    <cfRule type="expression" dxfId="60" priority="56">
      <formula>MONTH($CN$2)&lt;&gt;3</formula>
    </cfRule>
  </conditionalFormatting>
  <conditionalFormatting sqref="DQ17">
    <cfRule type="expression" dxfId="59" priority="55">
      <formula>MONTH($DR$2)&lt;&gt;4</formula>
    </cfRule>
  </conditionalFormatting>
  <conditionalFormatting sqref="DR17">
    <cfRule type="expression" dxfId="58" priority="54">
      <formula>MONTH($DR$2)=4</formula>
    </cfRule>
  </conditionalFormatting>
  <conditionalFormatting sqref="EV17">
    <cfRule type="expression" dxfId="57" priority="53">
      <formula>MONTH($DR$2)&lt;&gt;4</formula>
    </cfRule>
  </conditionalFormatting>
  <conditionalFormatting sqref="EW17">
    <cfRule type="expression" dxfId="56" priority="52">
      <formula>MONTH($DR$2)=4</formula>
    </cfRule>
  </conditionalFormatting>
  <conditionalFormatting sqref="FZ17">
    <cfRule type="expression" dxfId="55" priority="51">
      <formula>MONTH($DR$2)&lt;&gt;4</formula>
    </cfRule>
  </conditionalFormatting>
  <conditionalFormatting sqref="GA17">
    <cfRule type="expression" dxfId="54" priority="50">
      <formula>MONTH($DR$2)=4</formula>
    </cfRule>
  </conditionalFormatting>
  <conditionalFormatting sqref="HE17">
    <cfRule type="expression" dxfId="53" priority="49">
      <formula>MONTH($DR$2)&lt;&gt;4</formula>
    </cfRule>
  </conditionalFormatting>
  <conditionalFormatting sqref="HF17">
    <cfRule type="expression" dxfId="52" priority="48">
      <formula>MONTH($DR$2)=4</formula>
    </cfRule>
  </conditionalFormatting>
  <conditionalFormatting sqref="IJ17">
    <cfRule type="expression" dxfId="51" priority="47">
      <formula>MONTH($DR$2)&lt;&gt;4</formula>
    </cfRule>
  </conditionalFormatting>
  <conditionalFormatting sqref="IK17">
    <cfRule type="expression" dxfId="50" priority="46">
      <formula>MONTH($DR$2)=4</formula>
    </cfRule>
  </conditionalFormatting>
  <conditionalFormatting sqref="JN17">
    <cfRule type="expression" dxfId="49" priority="45">
      <formula>MONTH($DR$2)&lt;&gt;4</formula>
    </cfRule>
  </conditionalFormatting>
  <conditionalFormatting sqref="JO17">
    <cfRule type="expression" dxfId="48" priority="44">
      <formula>MONTH($DR$2)=4</formula>
    </cfRule>
  </conditionalFormatting>
  <conditionalFormatting sqref="KS17">
    <cfRule type="expression" dxfId="47" priority="43">
      <formula>MONTH($DR$2)&lt;&gt;4</formula>
    </cfRule>
  </conditionalFormatting>
  <conditionalFormatting sqref="KT17">
    <cfRule type="expression" dxfId="46" priority="42">
      <formula>MONTH($DR$2)=4</formula>
    </cfRule>
  </conditionalFormatting>
  <conditionalFormatting sqref="LW17">
    <cfRule type="expression" dxfId="45" priority="41">
      <formula>MONTH($DR$2)&lt;&gt;4</formula>
    </cfRule>
  </conditionalFormatting>
  <conditionalFormatting sqref="LX17">
    <cfRule type="expression" dxfId="44" priority="40">
      <formula>MONTH($DR$2)=4</formula>
    </cfRule>
  </conditionalFormatting>
  <conditionalFormatting sqref="NB17">
    <cfRule type="expression" dxfId="43" priority="39">
      <formula>MONTH($DR$2)&lt;&gt;4</formula>
    </cfRule>
  </conditionalFormatting>
  <conditionalFormatting sqref="NC17">
    <cfRule type="expression" dxfId="42" priority="38">
      <formula>MONTH($DR$2)=4</formula>
    </cfRule>
  </conditionalFormatting>
  <conditionalFormatting sqref="BI17">
    <cfRule type="expression" dxfId="41" priority="37">
      <formula>MONTH($BI$2)=2</formula>
    </cfRule>
  </conditionalFormatting>
  <conditionalFormatting sqref="BH17">
    <cfRule type="expression" dxfId="40" priority="36">
      <formula>MONTH($BI$2)&lt;&gt;2</formula>
    </cfRule>
  </conditionalFormatting>
  <conditionalFormatting sqref="CN21">
    <cfRule type="expression" dxfId="39" priority="35">
      <formula>MONTH($CN$2)=3</formula>
    </cfRule>
  </conditionalFormatting>
  <conditionalFormatting sqref="CM21">
    <cfRule type="expression" dxfId="38" priority="34">
      <formula>MONTH($CN$2)&lt;&gt;3</formula>
    </cfRule>
  </conditionalFormatting>
  <conditionalFormatting sqref="DQ21">
    <cfRule type="expression" dxfId="37" priority="33">
      <formula>MONTH($DR$2)&lt;&gt;4</formula>
    </cfRule>
  </conditionalFormatting>
  <conditionalFormatting sqref="DR21">
    <cfRule type="expression" dxfId="36" priority="32">
      <formula>MONTH($DR$2)=4</formula>
    </cfRule>
  </conditionalFormatting>
  <conditionalFormatting sqref="EV21">
    <cfRule type="expression" dxfId="35" priority="31">
      <formula>MONTH($DR$2)&lt;&gt;4</formula>
    </cfRule>
  </conditionalFormatting>
  <conditionalFormatting sqref="EW21">
    <cfRule type="expression" dxfId="34" priority="30">
      <formula>MONTH($DR$2)=4</formula>
    </cfRule>
  </conditionalFormatting>
  <conditionalFormatting sqref="FZ21">
    <cfRule type="expression" dxfId="33" priority="29">
      <formula>MONTH($DR$2)&lt;&gt;4</formula>
    </cfRule>
  </conditionalFormatting>
  <conditionalFormatting sqref="GA21">
    <cfRule type="expression" dxfId="32" priority="28">
      <formula>MONTH($DR$2)=4</formula>
    </cfRule>
  </conditionalFormatting>
  <conditionalFormatting sqref="HE21">
    <cfRule type="expression" dxfId="31" priority="27">
      <formula>MONTH($DR$2)&lt;&gt;4</formula>
    </cfRule>
  </conditionalFormatting>
  <conditionalFormatting sqref="HF21">
    <cfRule type="expression" dxfId="30" priority="26">
      <formula>MONTH($DR$2)=4</formula>
    </cfRule>
  </conditionalFormatting>
  <conditionalFormatting sqref="IJ21">
    <cfRule type="expression" dxfId="29" priority="25">
      <formula>MONTH($DR$2)&lt;&gt;4</formula>
    </cfRule>
  </conditionalFormatting>
  <conditionalFormatting sqref="IK21">
    <cfRule type="expression" dxfId="28" priority="24">
      <formula>MONTH($DR$2)=4</formula>
    </cfRule>
  </conditionalFormatting>
  <conditionalFormatting sqref="JN21">
    <cfRule type="expression" dxfId="27" priority="23">
      <formula>MONTH($DR$2)&lt;&gt;4</formula>
    </cfRule>
  </conditionalFormatting>
  <conditionalFormatting sqref="JO21">
    <cfRule type="expression" dxfId="26" priority="22">
      <formula>MONTH($DR$2)=4</formula>
    </cfRule>
  </conditionalFormatting>
  <conditionalFormatting sqref="KS21">
    <cfRule type="expression" dxfId="25" priority="21">
      <formula>MONTH($DR$2)&lt;&gt;4</formula>
    </cfRule>
  </conditionalFormatting>
  <conditionalFormatting sqref="KT21">
    <cfRule type="expression" dxfId="24" priority="20">
      <formula>MONTH($DR$2)=4</formula>
    </cfRule>
  </conditionalFormatting>
  <conditionalFormatting sqref="LW21">
    <cfRule type="expression" dxfId="23" priority="19">
      <formula>MONTH($DR$2)&lt;&gt;4</formula>
    </cfRule>
  </conditionalFormatting>
  <conditionalFormatting sqref="LX21">
    <cfRule type="expression" dxfId="22" priority="18">
      <formula>MONTH($DR$2)=4</formula>
    </cfRule>
  </conditionalFormatting>
  <conditionalFormatting sqref="NB21">
    <cfRule type="expression" dxfId="21" priority="17">
      <formula>MONTH($DR$2)&lt;&gt;4</formula>
    </cfRule>
  </conditionalFormatting>
  <conditionalFormatting sqref="NC21">
    <cfRule type="expression" dxfId="20" priority="16">
      <formula>MONTH($DR$2)=4</formula>
    </cfRule>
  </conditionalFormatting>
  <conditionalFormatting sqref="BI21">
    <cfRule type="expression" dxfId="19" priority="15">
      <formula>MONTH($BI$2)=2</formula>
    </cfRule>
  </conditionalFormatting>
  <conditionalFormatting sqref="BH21">
    <cfRule type="expression" dxfId="18" priority="14">
      <formula>MONTH($BI$2)&lt;&gt;2</formula>
    </cfRule>
  </conditionalFormatting>
  <conditionalFormatting sqref="B3:AE3 AG3:NP3">
    <cfRule type="containsText" dxfId="17" priority="12" operator="containsText" text="Sect.">
      <formula>NOT(ISERROR(SEARCH("Sect.",B3)))</formula>
    </cfRule>
    <cfRule type="containsText" dxfId="16" priority="13" operator="containsText" text="Réu">
      <formula>NOT(ISERROR(SEARCH("Réu",B3)))</formula>
    </cfRule>
  </conditionalFormatting>
  <conditionalFormatting sqref="AF3">
    <cfRule type="expression" dxfId="15" priority="4">
      <formula>COUNTIF(fériés,AF$2)&gt;0</formula>
    </cfRule>
    <cfRule type="expression" dxfId="14" priority="5">
      <formula>WEEKDAY(AF$2)=7</formula>
    </cfRule>
    <cfRule type="expression" dxfId="13" priority="6">
      <formula>WEEKDAY(AF$2)=1</formula>
    </cfRule>
  </conditionalFormatting>
  <conditionalFormatting sqref="AF3">
    <cfRule type="expression" dxfId="12" priority="2">
      <formula>WEEKDAY(AF$2)=1</formula>
    </cfRule>
  </conditionalFormatting>
  <conditionalFormatting sqref="AF3">
    <cfRule type="expression" dxfId="11" priority="3">
      <formula>WEEKDAY(AF$2)=7</formula>
    </cfRule>
  </conditionalFormatting>
  <dataValidations disablePrompts="1" count="1">
    <dataValidation type="list" allowBlank="1" showInputMessage="1" showErrorMessage="1" sqref="A37">
      <formula1>"janvier - février, mars - avril, mai - juin, juillet - août, septembre - octobre, novembre - décembre"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headerFooter>
    <oddHeader>&amp;C&amp;"Tempus Sans ITC,Gras"&amp;24Planning congés</oddHeader>
    <oddFooter>&amp;Rimprimé le 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465"/>
  <sheetViews>
    <sheetView showGridLines="0" workbookViewId="0">
      <pane xSplit="20" ySplit="22" topLeftCell="U23" activePane="bottomRight" state="frozen"/>
      <selection pane="topRight" activeCell="X1" sqref="X1"/>
      <selection pane="bottomLeft" activeCell="A23" sqref="A23"/>
      <selection pane="bottomRight" activeCell="E2" sqref="E2"/>
    </sheetView>
  </sheetViews>
  <sheetFormatPr baseColWidth="10" defaultRowHeight="15" customHeight="1" x14ac:dyDescent="0.3"/>
  <cols>
    <col min="1" max="1" width="5.54296875" bestFit="1" customWidth="1"/>
    <col min="2" max="2" width="8.7265625" bestFit="1" customWidth="1"/>
    <col min="3" max="3" width="8.81640625" bestFit="1" customWidth="1"/>
    <col min="4" max="4" width="6.26953125" bestFit="1" customWidth="1"/>
    <col min="5" max="5" width="5.1796875" bestFit="1" customWidth="1"/>
    <col min="7" max="7" width="7.26953125" bestFit="1" customWidth="1"/>
    <col min="8" max="20" width="4.6328125" customWidth="1"/>
    <col min="21" max="21" width="11.90625" customWidth="1"/>
    <col min="22" max="22" width="8.81640625" bestFit="1" customWidth="1"/>
    <col min="23" max="24" width="3" customWidth="1"/>
    <col min="25" max="25" width="3.6328125" customWidth="1"/>
    <col min="26" max="26" width="9.81640625" customWidth="1"/>
  </cols>
  <sheetData>
    <row r="1" spans="1:22" ht="15" customHeight="1" x14ac:dyDescent="0.3">
      <c r="A1" s="127" t="s">
        <v>21</v>
      </c>
      <c r="B1" s="128" t="s">
        <v>22</v>
      </c>
      <c r="C1" s="129" t="s">
        <v>23</v>
      </c>
      <c r="D1" s="130" t="s">
        <v>24</v>
      </c>
      <c r="E1" s="131" t="s">
        <v>25</v>
      </c>
      <c r="G1" s="146">
        <f>plan!A1</f>
        <v>2014</v>
      </c>
      <c r="H1" s="148" t="str">
        <f>droits!D5</f>
        <v>CP</v>
      </c>
      <c r="I1" s="35"/>
      <c r="J1" s="145"/>
      <c r="K1" s="54" t="str">
        <f>droits!E5</f>
        <v>RTT</v>
      </c>
      <c r="L1" s="35"/>
      <c r="M1" s="145"/>
      <c r="N1" s="54" t="str">
        <f>droits!F5</f>
        <v>CA</v>
      </c>
      <c r="O1" s="35"/>
      <c r="P1" s="145"/>
      <c r="Q1" s="54" t="str">
        <f>droits!G5</f>
        <v>CT</v>
      </c>
      <c r="R1" s="35"/>
      <c r="S1" s="145"/>
      <c r="T1" s="54" t="s">
        <v>62</v>
      </c>
      <c r="U1" s="149" t="s">
        <v>64</v>
      </c>
    </row>
    <row r="2" spans="1:22" ht="17.25" thickBot="1" x14ac:dyDescent="0.35">
      <c r="A2" s="73" t="s">
        <v>9</v>
      </c>
      <c r="B2" s="74">
        <v>41938</v>
      </c>
      <c r="C2" s="74">
        <v>41943</v>
      </c>
      <c r="D2" s="75" t="s">
        <v>37</v>
      </c>
      <c r="E2" s="152" t="s">
        <v>65</v>
      </c>
      <c r="F2" s="151">
        <f>IF(AND(C2=B2+5,V2=1),NETWORKDAYS(B2,C2,fériés)-1,NETWORKDAYS(B2,C2,fériés))</f>
        <v>4</v>
      </c>
      <c r="G2" s="147"/>
      <c r="H2" s="123" t="s">
        <v>47</v>
      </c>
      <c r="I2" s="34" t="s">
        <v>44</v>
      </c>
      <c r="J2" s="55" t="s">
        <v>45</v>
      </c>
      <c r="K2" s="123" t="s">
        <v>47</v>
      </c>
      <c r="L2" s="34" t="s">
        <v>44</v>
      </c>
      <c r="M2" s="55" t="s">
        <v>45</v>
      </c>
      <c r="N2" s="123" t="s">
        <v>47</v>
      </c>
      <c r="O2" s="34" t="s">
        <v>44</v>
      </c>
      <c r="P2" s="55" t="s">
        <v>45</v>
      </c>
      <c r="Q2" s="123" t="s">
        <v>47</v>
      </c>
      <c r="R2" s="34" t="s">
        <v>44</v>
      </c>
      <c r="S2" s="55" t="s">
        <v>45</v>
      </c>
      <c r="T2" s="34" t="s">
        <v>44</v>
      </c>
      <c r="U2" s="10">
        <f>Tableau1[[#This Row],[Fin]]+1</f>
        <v>41944</v>
      </c>
      <c r="V2" s="149">
        <f>SUMPRODUCT((Tableau1[[#This Row],[Fin]]+1=fériés)*1)</f>
        <v>1</v>
      </c>
    </row>
    <row r="3" spans="1:22" ht="16.5" x14ac:dyDescent="0.3">
      <c r="A3" s="73" t="s">
        <v>7</v>
      </c>
      <c r="B3" s="74">
        <v>41938</v>
      </c>
      <c r="C3" s="74">
        <v>41943</v>
      </c>
      <c r="D3" s="75" t="s">
        <v>26</v>
      </c>
      <c r="E3" s="79">
        <f>NETWORKDAYS(B3,C3,fériés)</f>
        <v>5</v>
      </c>
      <c r="G3" s="60" t="str">
        <f>droits!A6</f>
        <v>Alexis</v>
      </c>
      <c r="H3" s="124">
        <v>3</v>
      </c>
      <c r="I3" s="33">
        <f>SUMPRODUCT((Tableau1[Nom]=G3)*(Tableau1[Type]=$H$1),(Tableau1[Jours]))</f>
        <v>24</v>
      </c>
      <c r="J3" s="56">
        <f ca="1">SUMPRODUCT((Tableau3[Prénoms]=droits!A6)*1,Tableau3[CP])-I3+H3</f>
        <v>3.9600000000000009</v>
      </c>
      <c r="K3" s="124"/>
      <c r="L3" s="33">
        <f>SUMPRODUCT((Tableau1[Nom]=G3)*(Tableau1[Type]=$K$1),(Tableau1[Jours]))</f>
        <v>10</v>
      </c>
      <c r="M3" s="56">
        <f ca="1">SUMPRODUCT((Tableau3[Prénoms]=droits!$A$6)*1,Tableau3[RTT])-L3+K3</f>
        <v>0</v>
      </c>
      <c r="N3" s="124">
        <v>6</v>
      </c>
      <c r="O3" s="33">
        <f>SUMPRODUCT((Tableau1[Nom]=G3)*(Tableau1[Type]=$N$1),(Tableau1[Jours]))</f>
        <v>6</v>
      </c>
      <c r="P3" s="56">
        <f>SUMPRODUCT((Tableau3[Prénoms]=droits!A6)*1,Tableau3[CA])-O3+N3</f>
        <v>0</v>
      </c>
      <c r="Q3" s="124"/>
      <c r="R3" s="33">
        <f>SUMPRODUCT((Tableau1[Nom]=G3)*(Tableau1[Type]=$Q$1),(Tableau1[Jours]))</f>
        <v>0</v>
      </c>
      <c r="S3" s="56">
        <f ca="1">SUMPRODUCT((Tableau3[Prénoms]=droits!A6)*1,Tableau3[CT])-R3+Q3</f>
        <v>0</v>
      </c>
      <c r="T3" s="33">
        <f>SUMPRODUCT((Tableau1[Nom]=G3)*(Tableau1[Type]=$T$1),(Tableau1[Jours]))</f>
        <v>0</v>
      </c>
      <c r="U3" s="150">
        <f>WEEKDAY(C2,2)</f>
        <v>5</v>
      </c>
      <c r="V3" s="149">
        <f>SUMPRODUCT((Tableau1[[#This Row],[Fin]]+1=fériés)*1)</f>
        <v>1</v>
      </c>
    </row>
    <row r="4" spans="1:22" ht="15" customHeight="1" x14ac:dyDescent="0.3">
      <c r="A4" s="73" t="s">
        <v>1</v>
      </c>
      <c r="B4" s="74">
        <v>41641</v>
      </c>
      <c r="C4" s="74">
        <v>41641</v>
      </c>
      <c r="D4" s="75" t="s">
        <v>26</v>
      </c>
      <c r="E4" s="79">
        <f t="shared" ref="E4:E35" si="0">NETWORKDAYS(B4,C4,fériés)</f>
        <v>1</v>
      </c>
      <c r="G4" s="51" t="str">
        <f>droits!A7</f>
        <v>Anne</v>
      </c>
      <c r="H4" s="125"/>
      <c r="I4" s="32">
        <f>SUMPRODUCT((Tableau1[Nom]=G4)*(Tableau1[Type]=$H$1),(Tableau1[Jours]))</f>
        <v>25</v>
      </c>
      <c r="J4" s="57">
        <f ca="1">SUMPRODUCT((Tableau3[Prénoms]=droits!A7)*1,Tableau3[CP])-I4+H4</f>
        <v>-3.9999999999999147E-2</v>
      </c>
      <c r="K4" s="125"/>
      <c r="L4" s="32">
        <f>SUMPRODUCT((Tableau1[Nom]=G4)*(Tableau1[Type]=$K$1),(Tableau1[Jours]))</f>
        <v>2</v>
      </c>
      <c r="M4" s="57">
        <f ca="1">SUMPRODUCT((Tableau3[Prénoms]=droits!$A$6)*1,Tableau3[RTT])-L4+K4</f>
        <v>8</v>
      </c>
      <c r="N4" s="125">
        <v>6</v>
      </c>
      <c r="O4" s="32">
        <f>SUMPRODUCT((Tableau1[Nom]=G4)*(Tableau1[Type]=$N$1),(Tableau1[Jours]))</f>
        <v>5</v>
      </c>
      <c r="P4" s="57">
        <f>SUMPRODUCT((Tableau3[Prénoms]=droits!A7)*1,Tableau3[CA])-O4+N4</f>
        <v>1</v>
      </c>
      <c r="Q4" s="125"/>
      <c r="R4" s="32">
        <f>SUMPRODUCT((Tableau1[Nom]=G4)*(Tableau1[Type]=$Q$1),(Tableau1[Jours]))</f>
        <v>3</v>
      </c>
      <c r="S4" s="57">
        <f ca="1">SUMPRODUCT((Tableau3[Prénoms]=droits!A7)*1,Tableau3[CT])-R4+Q4</f>
        <v>-3</v>
      </c>
      <c r="T4" s="32">
        <f>SUMPRODUCT((Tableau1[Nom]=G4)*(Tableau1[Type]=$T$1),(Tableau1[Jours]))</f>
        <v>0</v>
      </c>
      <c r="U4">
        <f>WEEKDAY((C2)+1,2)</f>
        <v>6</v>
      </c>
      <c r="V4" s="149">
        <f>SUMPRODUCT((Tableau1[[#This Row],[Fin]]+1=fériés)*1)</f>
        <v>0</v>
      </c>
    </row>
    <row r="5" spans="1:22" ht="15" customHeight="1" x14ac:dyDescent="0.3">
      <c r="A5" s="73" t="s">
        <v>16</v>
      </c>
      <c r="B5" s="74">
        <v>41641</v>
      </c>
      <c r="C5" s="74">
        <v>41641</v>
      </c>
      <c r="D5" s="75" t="s">
        <v>26</v>
      </c>
      <c r="E5" s="79">
        <f t="shared" si="0"/>
        <v>1</v>
      </c>
      <c r="G5" s="52" t="str">
        <f>droits!A8</f>
        <v>Christelle</v>
      </c>
      <c r="H5" s="125"/>
      <c r="I5" s="32">
        <f>SUMPRODUCT((Tableau1[Nom]=G5)*(Tableau1[Type]=$H$1),(Tableau1[Jours]))</f>
        <v>20</v>
      </c>
      <c r="J5" s="57">
        <f ca="1">SUMPRODUCT((Tableau3[Prénoms]=droits!A8)*1,Tableau3[CP])-I5+H5</f>
        <v>4.9600000000000009</v>
      </c>
      <c r="K5" s="125"/>
      <c r="L5" s="32">
        <f>SUMPRODUCT((Tableau1[Nom]=G5)*(Tableau1[Type]=$K$1),(Tableau1[Jours]))</f>
        <v>10</v>
      </c>
      <c r="M5" s="57">
        <f ca="1">SUMPRODUCT((Tableau3[Prénoms]=droits!$A$6)*1,Tableau3[RTT])-L5+K5</f>
        <v>0</v>
      </c>
      <c r="N5" s="125"/>
      <c r="O5" s="32">
        <f>SUMPRODUCT((Tableau1[Nom]=G5)*(Tableau1[Type]=$N$1),(Tableau1[Jours]))</f>
        <v>2</v>
      </c>
      <c r="P5" s="57">
        <f>SUMPRODUCT((Tableau3[Prénoms]=droits!A8)*1,Tableau3[CA])-O5+N5</f>
        <v>-2</v>
      </c>
      <c r="Q5" s="125"/>
      <c r="R5" s="32">
        <f>SUMPRODUCT((Tableau1[Nom]=G5)*(Tableau1[Type]=$Q$1),(Tableau1[Jours]))</f>
        <v>0</v>
      </c>
      <c r="S5" s="57">
        <f ca="1">SUMPRODUCT((Tableau3[Prénoms]=droits!A8)*1,Tableau3[CT])-R5+Q5</f>
        <v>0</v>
      </c>
      <c r="T5" s="32">
        <f>SUMPRODUCT((Tableau1[Nom]=G5)*(Tableau1[Type]=$T$1),(Tableau1[Jours]))</f>
        <v>0</v>
      </c>
      <c r="V5" s="149">
        <f>SUMPRODUCT((Tableau1[[#This Row],[Fin]]+1=fériés)*1)</f>
        <v>0</v>
      </c>
    </row>
    <row r="6" spans="1:22" ht="15" customHeight="1" x14ac:dyDescent="0.3">
      <c r="A6" s="73" t="s">
        <v>16</v>
      </c>
      <c r="B6" s="74">
        <v>41642</v>
      </c>
      <c r="C6" s="74">
        <v>41642</v>
      </c>
      <c r="D6" s="75" t="s">
        <v>35</v>
      </c>
      <c r="E6" s="79">
        <f t="shared" si="0"/>
        <v>1</v>
      </c>
      <c r="G6" s="52" t="str">
        <f>droits!A9</f>
        <v>Christine</v>
      </c>
      <c r="H6" s="125"/>
      <c r="I6" s="32">
        <f>SUMPRODUCT((Tableau1[Nom]=G6)*(Tableau1[Type]=$H$1),(Tableau1[Jours]))</f>
        <v>25</v>
      </c>
      <c r="J6" s="57">
        <f ca="1">SUMPRODUCT((Tableau3[Prénoms]=droits!A9)*1,Tableau3[CP])-I6+H6</f>
        <v>-3.9999999999999147E-2</v>
      </c>
      <c r="K6" s="125"/>
      <c r="L6" s="32">
        <f>SUMPRODUCT((Tableau1[Nom]=G6)*(Tableau1[Type]=$K$1),(Tableau1[Jours]))</f>
        <v>0</v>
      </c>
      <c r="M6" s="57">
        <f ca="1">SUMPRODUCT((Tableau3[Prénoms]=droits!$A$6)*1,Tableau3[RTT])-L6+K6</f>
        <v>10</v>
      </c>
      <c r="N6" s="125"/>
      <c r="O6" s="32">
        <f>SUMPRODUCT((Tableau1[Nom]=G6)*(Tableau1[Type]=$N$1),(Tableau1[Jours]))</f>
        <v>2</v>
      </c>
      <c r="P6" s="57">
        <f>SUMPRODUCT((Tableau3[Prénoms]=droits!A9)*1,Tableau3[CA])-O6+N6</f>
        <v>-2</v>
      </c>
      <c r="Q6" s="125"/>
      <c r="R6" s="32">
        <f>SUMPRODUCT((Tableau1[Nom]=G6)*(Tableau1[Type]=$Q$1),(Tableau1[Jours]))</f>
        <v>10</v>
      </c>
      <c r="S6" s="57">
        <f ca="1">SUMPRODUCT((Tableau3[Prénoms]=droits!A9)*1,Tableau3[CT])-R6+Q6</f>
        <v>0</v>
      </c>
      <c r="T6" s="32">
        <f>SUMPRODUCT((Tableau1[Nom]=G6)*(Tableau1[Type]=$T$1),(Tableau1[Jours]))</f>
        <v>0</v>
      </c>
      <c r="V6" s="149">
        <f>SUMPRODUCT((Tableau1[[#This Row],[Fin]]+1=fériés)*1)</f>
        <v>0</v>
      </c>
    </row>
    <row r="7" spans="1:22" ht="15" customHeight="1" x14ac:dyDescent="0.3">
      <c r="A7" s="76" t="s">
        <v>20</v>
      </c>
      <c r="B7" s="77">
        <v>41641</v>
      </c>
      <c r="C7" s="77">
        <v>41642</v>
      </c>
      <c r="D7" s="78" t="s">
        <v>26</v>
      </c>
      <c r="E7" s="80">
        <f t="shared" si="0"/>
        <v>2</v>
      </c>
      <c r="G7" s="52" t="str">
        <f>droits!A10</f>
        <v>Elodie</v>
      </c>
      <c r="H7" s="125">
        <v>6</v>
      </c>
      <c r="I7" s="32">
        <f>SUMPRODUCT((Tableau1[Nom]=G7)*(Tableau1[Type]=$H$1),(Tableau1[Jours]))</f>
        <v>31</v>
      </c>
      <c r="J7" s="57">
        <f ca="1">SUMPRODUCT((Tableau3[Prénoms]=droits!A10)*1,Tableau3[CP])-I7+H7</f>
        <v>-3.9999999999999147E-2</v>
      </c>
      <c r="K7" s="125"/>
      <c r="L7" s="32">
        <f>SUMPRODUCT((Tableau1[Nom]=G7)*(Tableau1[Type]=$K$1),(Tableau1[Jours]))</f>
        <v>2</v>
      </c>
      <c r="M7" s="57">
        <f ca="1">SUMPRODUCT((Tableau3[Prénoms]=droits!$A$6)*1,Tableau3[RTT])-L7+K7</f>
        <v>8</v>
      </c>
      <c r="N7" s="125"/>
      <c r="O7" s="32">
        <f>SUMPRODUCT((Tableau1[Nom]=G7)*(Tableau1[Type]=$N$1),(Tableau1[Jours]))</f>
        <v>2</v>
      </c>
      <c r="P7" s="57">
        <f>SUMPRODUCT((Tableau3[Prénoms]=droits!A10)*1,Tableau3[CA])-O7+N7</f>
        <v>-2</v>
      </c>
      <c r="Q7" s="125"/>
      <c r="R7" s="32">
        <f>SUMPRODUCT((Tableau1[Nom]=G7)*(Tableau1[Type]=$Q$1),(Tableau1[Jours]))</f>
        <v>0</v>
      </c>
      <c r="S7" s="57">
        <f ca="1">SUMPRODUCT((Tableau3[Prénoms]=droits!A10)*1,Tableau3[CT])-R7+Q7</f>
        <v>0</v>
      </c>
      <c r="T7" s="32">
        <f>SUMPRODUCT((Tableau1[Nom]=G7)*(Tableau1[Type]=$T$1),(Tableau1[Jours]))</f>
        <v>0</v>
      </c>
      <c r="V7" s="149">
        <f>SUMPRODUCT((Tableau1[[#This Row],[Fin]]+1=fériés)*1)</f>
        <v>0</v>
      </c>
    </row>
    <row r="8" spans="1:22" ht="15" customHeight="1" x14ac:dyDescent="0.3">
      <c r="A8" s="76" t="s">
        <v>13</v>
      </c>
      <c r="B8" s="77">
        <v>41641</v>
      </c>
      <c r="C8" s="77">
        <v>41953</v>
      </c>
      <c r="D8" s="78" t="s">
        <v>26</v>
      </c>
      <c r="E8" s="80">
        <f t="shared" si="0"/>
        <v>217</v>
      </c>
      <c r="G8" s="52" t="str">
        <f>droits!A11</f>
        <v>Fabienne</v>
      </c>
      <c r="H8" s="125"/>
      <c r="I8" s="32">
        <f>SUMPRODUCT((Tableau1[Nom]=G8)*(Tableau1[Type]=$H$1),(Tableau1[Jours]))</f>
        <v>19</v>
      </c>
      <c r="J8" s="57">
        <f ca="1">SUMPRODUCT((Tableau3[Prénoms]=droits!A11)*1,Tableau3[CP])-I8+H8</f>
        <v>5.9600000000000009</v>
      </c>
      <c r="K8" s="125"/>
      <c r="L8" s="32">
        <f>SUMPRODUCT((Tableau1[Nom]=G8)*(Tableau1[Type]=$K$1),(Tableau1[Jours]))</f>
        <v>10</v>
      </c>
      <c r="M8" s="57">
        <f ca="1">SUMPRODUCT((Tableau3[Prénoms]=droits!$A$6)*1,Tableau3[RTT])-L8+K8</f>
        <v>0</v>
      </c>
      <c r="N8" s="125"/>
      <c r="O8" s="32">
        <f>SUMPRODUCT((Tableau1[Nom]=G8)*(Tableau1[Type]=$N$1),(Tableau1[Jours]))</f>
        <v>3</v>
      </c>
      <c r="P8" s="57">
        <f>SUMPRODUCT((Tableau3[Prénoms]=droits!A11)*1,Tableau3[CA])-O8+N8</f>
        <v>-3</v>
      </c>
      <c r="Q8" s="125"/>
      <c r="R8" s="32">
        <f>SUMPRODUCT((Tableau1[Nom]=G8)*(Tableau1[Type]=$Q$1),(Tableau1[Jours]))</f>
        <v>0</v>
      </c>
      <c r="S8" s="57">
        <f ca="1">SUMPRODUCT((Tableau3[Prénoms]=droits!A11)*1,Tableau3[CT])-R8+Q8</f>
        <v>0</v>
      </c>
      <c r="T8" s="32">
        <f>SUMPRODUCT((Tableau1[Nom]=G8)*(Tableau1[Type]=$T$1),(Tableau1[Jours]))</f>
        <v>0</v>
      </c>
      <c r="V8" s="149">
        <f>SUMPRODUCT((Tableau1[[#This Row],[Fin]]+1=fériés)*1)</f>
        <v>1</v>
      </c>
    </row>
    <row r="9" spans="1:22" ht="15" customHeight="1" x14ac:dyDescent="0.3">
      <c r="A9" s="76" t="s">
        <v>17</v>
      </c>
      <c r="B9" s="77">
        <v>41641</v>
      </c>
      <c r="C9" s="77">
        <v>41641</v>
      </c>
      <c r="D9" s="78" t="s">
        <v>26</v>
      </c>
      <c r="E9" s="80">
        <f t="shared" si="0"/>
        <v>1</v>
      </c>
      <c r="G9" s="52" t="str">
        <f>droits!A12</f>
        <v>Franck</v>
      </c>
      <c r="H9" s="125"/>
      <c r="I9" s="32">
        <f>SUMPRODUCT((Tableau1[Nom]=G9)*(Tableau1[Type]=$H$1),(Tableau1[Jours]))</f>
        <v>22</v>
      </c>
      <c r="J9" s="57">
        <f ca="1">SUMPRODUCT((Tableau3[Prénoms]=droits!A12)*1,Tableau3[CP])-I9+H9</f>
        <v>2.9600000000000009</v>
      </c>
      <c r="K9" s="125"/>
      <c r="L9" s="32">
        <f>SUMPRODUCT((Tableau1[Nom]=G9)*(Tableau1[Type]=$K$1),(Tableau1[Jours]))</f>
        <v>5</v>
      </c>
      <c r="M9" s="57">
        <f ca="1">SUMPRODUCT((Tableau3[Prénoms]=droits!$A$6)*1,Tableau3[RTT])-L9+K9</f>
        <v>5</v>
      </c>
      <c r="N9" s="125"/>
      <c r="O9" s="32">
        <f>SUMPRODUCT((Tableau1[Nom]=G9)*(Tableau1[Type]=$N$1),(Tableau1[Jours]))</f>
        <v>3</v>
      </c>
      <c r="P9" s="57">
        <f>SUMPRODUCT((Tableau3[Prénoms]=droits!A12)*1,Tableau3[CA])-O9+N9</f>
        <v>-3</v>
      </c>
      <c r="Q9" s="125"/>
      <c r="R9" s="32">
        <f>SUMPRODUCT((Tableau1[Nom]=G9)*(Tableau1[Type]=$Q$1),(Tableau1[Jours]))</f>
        <v>0</v>
      </c>
      <c r="S9" s="57">
        <f ca="1">SUMPRODUCT((Tableau3[Prénoms]=droits!A12)*1,Tableau3[CT])-R9+Q9</f>
        <v>10</v>
      </c>
      <c r="T9" s="32">
        <f>SUMPRODUCT((Tableau1[Nom]=G9)*(Tableau1[Type]=$T$1),(Tableau1[Jours]))</f>
        <v>0</v>
      </c>
      <c r="V9" s="149">
        <f>SUMPRODUCT((Tableau1[[#This Row],[Fin]]+1=fériés)*1)</f>
        <v>0</v>
      </c>
    </row>
    <row r="10" spans="1:22" ht="15" customHeight="1" x14ac:dyDescent="0.3">
      <c r="A10" s="76" t="s">
        <v>17</v>
      </c>
      <c r="B10" s="77">
        <v>41642</v>
      </c>
      <c r="C10" s="77">
        <v>41642</v>
      </c>
      <c r="D10" s="78" t="s">
        <v>35</v>
      </c>
      <c r="E10" s="80">
        <f t="shared" si="0"/>
        <v>1</v>
      </c>
      <c r="G10" s="52" t="str">
        <f>droits!A13</f>
        <v>Julie</v>
      </c>
      <c r="H10" s="125"/>
      <c r="I10" s="32">
        <f>SUMPRODUCT((Tableau1[Nom]=G10)*(Tableau1[Type]=$H$1),(Tableau1[Jours]))</f>
        <v>23</v>
      </c>
      <c r="J10" s="57">
        <f ca="1">SUMPRODUCT((Tableau3[Prénoms]=droits!A13)*1,Tableau3[CP])-I10+H10</f>
        <v>1.9600000000000009</v>
      </c>
      <c r="K10" s="125"/>
      <c r="L10" s="32">
        <f>SUMPRODUCT((Tableau1[Nom]=G10)*(Tableau1[Type]=$K$1),(Tableau1[Jours]))</f>
        <v>4</v>
      </c>
      <c r="M10" s="57">
        <f ca="1">SUMPRODUCT((Tableau3[Prénoms]=droits!$A$6)*1,Tableau3[RTT])-L10+K10</f>
        <v>6</v>
      </c>
      <c r="N10" s="125"/>
      <c r="O10" s="32">
        <f>SUMPRODUCT((Tableau1[Nom]=G10)*(Tableau1[Type]=$N$1),(Tableau1[Jours]))</f>
        <v>0</v>
      </c>
      <c r="P10" s="57">
        <f>SUMPRODUCT((Tableau3[Prénoms]=droits!A13)*1,Tableau3[CA])-O10+N10</f>
        <v>0</v>
      </c>
      <c r="Q10" s="125"/>
      <c r="R10" s="32">
        <f>SUMPRODUCT((Tableau1[Nom]=G10)*(Tableau1[Type]=$Q$1),(Tableau1[Jours]))</f>
        <v>0</v>
      </c>
      <c r="S10" s="57">
        <f ca="1">SUMPRODUCT((Tableau3[Prénoms]=droits!A13)*1,Tableau3[CT])-R10+Q10</f>
        <v>0</v>
      </c>
      <c r="T10" s="32">
        <f>SUMPRODUCT((Tableau1[Nom]=G10)*(Tableau1[Type]=$T$1),(Tableau1[Jours]))</f>
        <v>0</v>
      </c>
      <c r="V10" s="149">
        <f>SUMPRODUCT((Tableau1[[#This Row],[Fin]]+1=fériés)*1)</f>
        <v>0</v>
      </c>
    </row>
    <row r="11" spans="1:22" ht="15" customHeight="1" x14ac:dyDescent="0.3">
      <c r="A11" s="76" t="s">
        <v>11</v>
      </c>
      <c r="B11" s="77">
        <v>41641</v>
      </c>
      <c r="C11" s="77">
        <v>41642</v>
      </c>
      <c r="D11" s="78" t="s">
        <v>26</v>
      </c>
      <c r="E11" s="80">
        <f t="shared" si="0"/>
        <v>2</v>
      </c>
      <c r="G11" s="52" t="str">
        <f>droits!A14</f>
        <v>Manue</v>
      </c>
      <c r="H11" s="125">
        <v>1</v>
      </c>
      <c r="I11" s="32">
        <f>SUMPRODUCT((Tableau1[Nom]=G11)*(Tableau1[Type]=$H$1),(Tableau1[Jours]))</f>
        <v>26</v>
      </c>
      <c r="J11" s="57">
        <f ca="1">SUMPRODUCT((Tableau3[Prénoms]=droits!A14)*1,Tableau3[CP])-I11+H11</f>
        <v>-3.9999999999999147E-2</v>
      </c>
      <c r="K11" s="125"/>
      <c r="L11" s="32">
        <f>SUMPRODUCT((Tableau1[Nom]=G11)*(Tableau1[Type]=$K$1),(Tableau1[Jours]))</f>
        <v>0</v>
      </c>
      <c r="M11" s="57">
        <f ca="1">SUMPRODUCT((Tableau3[Prénoms]=droits!$A$6)*1,Tableau3[RTT])-L11+K11</f>
        <v>10</v>
      </c>
      <c r="N11" s="125"/>
      <c r="O11" s="32">
        <f>SUMPRODUCT((Tableau1[Nom]=G11)*(Tableau1[Type]=$N$1),(Tableau1[Jours]))</f>
        <v>3</v>
      </c>
      <c r="P11" s="57">
        <f>SUMPRODUCT((Tableau3[Prénoms]=droits!A14)*1,Tableau3[CA])-O11+N11</f>
        <v>-3</v>
      </c>
      <c r="Q11" s="125"/>
      <c r="R11" s="32">
        <f>SUMPRODUCT((Tableau1[Nom]=G11)*(Tableau1[Type]=$Q$1),(Tableau1[Jours]))</f>
        <v>5</v>
      </c>
      <c r="S11" s="57">
        <f ca="1">SUMPRODUCT((Tableau3[Prénoms]=droits!A14)*1,Tableau3[CT])-R11+Q11</f>
        <v>5</v>
      </c>
      <c r="T11" s="32">
        <f>SUMPRODUCT((Tableau1[Nom]=G11)*(Tableau1[Type]=$T$1),(Tableau1[Jours]))</f>
        <v>0</v>
      </c>
      <c r="V11" s="149">
        <f>SUMPRODUCT((Tableau1[[#This Row],[Fin]]+1=fériés)*1)</f>
        <v>0</v>
      </c>
    </row>
    <row r="12" spans="1:22" ht="15" customHeight="1" x14ac:dyDescent="0.3">
      <c r="A12" s="76" t="s">
        <v>9</v>
      </c>
      <c r="B12" s="77">
        <v>41677</v>
      </c>
      <c r="C12" s="77">
        <v>41677</v>
      </c>
      <c r="D12" s="78" t="s">
        <v>26</v>
      </c>
      <c r="E12" s="80">
        <f t="shared" si="0"/>
        <v>1</v>
      </c>
      <c r="G12" s="52" t="str">
        <f>droits!A15</f>
        <v>Marc</v>
      </c>
      <c r="H12" s="125"/>
      <c r="I12" s="32">
        <f>SUMPRODUCT((Tableau1[Nom]=G12)*(Tableau1[Type]=$H$1),(Tableau1[Jours]))</f>
        <v>24</v>
      </c>
      <c r="J12" s="57">
        <f ca="1">SUMPRODUCT((Tableau3[Prénoms]=droits!A15)*1,Tableau3[CP])-I12+H12</f>
        <v>0.96000000000000085</v>
      </c>
      <c r="K12" s="125"/>
      <c r="L12" s="32">
        <f>SUMPRODUCT((Tableau1[Nom]=G12)*(Tableau1[Type]=$K$1),(Tableau1[Jours]))</f>
        <v>0</v>
      </c>
      <c r="M12" s="57">
        <f ca="1">SUMPRODUCT((Tableau3[Prénoms]=droits!$A$6)*1,Tableau3[RTT])-L12+K12</f>
        <v>10</v>
      </c>
      <c r="N12" s="125"/>
      <c r="O12" s="32">
        <f>SUMPRODUCT((Tableau1[Nom]=G12)*(Tableau1[Type]=$N$1),(Tableau1[Jours]))</f>
        <v>0</v>
      </c>
      <c r="P12" s="57">
        <f>SUMPRODUCT((Tableau3[Prénoms]=droits!A15)*1,Tableau3[CA])-O12+N12</f>
        <v>0</v>
      </c>
      <c r="Q12" s="125"/>
      <c r="R12" s="32">
        <f>SUMPRODUCT((Tableau1[Nom]=G12)*(Tableau1[Type]=$Q$1),(Tableau1[Jours]))</f>
        <v>0</v>
      </c>
      <c r="S12" s="57">
        <f ca="1">SUMPRODUCT((Tableau3[Prénoms]=droits!A15)*1,Tableau3[CT])-R12+Q12</f>
        <v>0</v>
      </c>
      <c r="T12" s="32">
        <f>SUMPRODUCT((Tableau1[Nom]=G12)*(Tableau1[Type]=$T$1),(Tableau1[Jours]))</f>
        <v>0</v>
      </c>
      <c r="V12" s="149">
        <f>SUMPRODUCT((Tableau1[[#This Row],[Fin]]+1=fériés)*1)</f>
        <v>0</v>
      </c>
    </row>
    <row r="13" spans="1:22" ht="15" customHeight="1" x14ac:dyDescent="0.3">
      <c r="A13" s="76" t="s">
        <v>1</v>
      </c>
      <c r="B13" s="77">
        <v>41677</v>
      </c>
      <c r="C13" s="77">
        <v>41677</v>
      </c>
      <c r="D13" s="78" t="s">
        <v>26</v>
      </c>
      <c r="E13" s="80">
        <f t="shared" si="0"/>
        <v>1</v>
      </c>
      <c r="G13" s="52" t="str">
        <f>droits!A16</f>
        <v>Martine</v>
      </c>
      <c r="H13" s="125"/>
      <c r="I13" s="32">
        <f>SUMPRODUCT((Tableau1[Nom]=G13)*(Tableau1[Type]=$H$1),(Tableau1[Jours]))</f>
        <v>20</v>
      </c>
      <c r="J13" s="57">
        <f ca="1">SUMPRODUCT((Tableau3[Prénoms]=droits!A16)*1,Tableau3[CP])-I13+H13</f>
        <v>4.9600000000000009</v>
      </c>
      <c r="K13" s="125"/>
      <c r="L13" s="32">
        <f>SUMPRODUCT((Tableau1[Nom]=G13)*(Tableau1[Type]=$K$1),(Tableau1[Jours]))</f>
        <v>0</v>
      </c>
      <c r="M13" s="57">
        <f ca="1">SUMPRODUCT((Tableau3[Prénoms]=droits!$A$6)*1,Tableau3[RTT])-L13+K13</f>
        <v>10</v>
      </c>
      <c r="N13" s="125"/>
      <c r="O13" s="32">
        <f>SUMPRODUCT((Tableau1[Nom]=G13)*(Tableau1[Type]=$N$1),(Tableau1[Jours]))</f>
        <v>6</v>
      </c>
      <c r="P13" s="57">
        <f>SUMPRODUCT((Tableau3[Prénoms]=droits!A16)*1,Tableau3[CA])-O13+N13</f>
        <v>-6</v>
      </c>
      <c r="Q13" s="125"/>
      <c r="R13" s="32">
        <f>SUMPRODUCT((Tableau1[Nom]=G13)*(Tableau1[Type]=$Q$1),(Tableau1[Jours]))</f>
        <v>10</v>
      </c>
      <c r="S13" s="57">
        <f ca="1">SUMPRODUCT((Tableau3[Prénoms]=droits!A16)*1,Tableau3[CT])-R13+Q13</f>
        <v>0</v>
      </c>
      <c r="T13" s="32">
        <f>SUMPRODUCT((Tableau1[Nom]=G13)*(Tableau1[Type]=$T$1),(Tableau1[Jours]))</f>
        <v>0</v>
      </c>
      <c r="V13" s="149">
        <f>SUMPRODUCT((Tableau1[[#This Row],[Fin]]+1=fériés)*1)</f>
        <v>0</v>
      </c>
    </row>
    <row r="14" spans="1:22" ht="15" customHeight="1" x14ac:dyDescent="0.3">
      <c r="A14" s="76" t="s">
        <v>20</v>
      </c>
      <c r="B14" s="77">
        <v>41674</v>
      </c>
      <c r="C14" s="77">
        <v>41674</v>
      </c>
      <c r="D14" s="78" t="s">
        <v>34</v>
      </c>
      <c r="E14" s="80">
        <f t="shared" si="0"/>
        <v>1</v>
      </c>
      <c r="G14" s="52" t="str">
        <f>droits!A17</f>
        <v>Pascale</v>
      </c>
      <c r="H14" s="125">
        <v>9</v>
      </c>
      <c r="I14" s="32">
        <f>SUMPRODUCT((Tableau1[Nom]=G14)*(Tableau1[Type]=$H$1),(Tableau1[Jours]))</f>
        <v>34</v>
      </c>
      <c r="J14" s="57">
        <f ca="1">SUMPRODUCT((Tableau3[Prénoms]=droits!A17)*1,Tableau3[CP])-I14+H14</f>
        <v>-3.9999999999999147E-2</v>
      </c>
      <c r="K14" s="125"/>
      <c r="L14" s="32">
        <f>SUMPRODUCT((Tableau1[Nom]=G14)*(Tableau1[Type]=$K$1),(Tableau1[Jours]))</f>
        <v>0</v>
      </c>
      <c r="M14" s="57">
        <f ca="1">SUMPRODUCT((Tableau3[Prénoms]=droits!$A$6)*1,Tableau3[RTT])-L14+K14</f>
        <v>10</v>
      </c>
      <c r="N14" s="125"/>
      <c r="O14" s="32">
        <f>SUMPRODUCT((Tableau1[Nom]=G14)*(Tableau1[Type]=$N$1),(Tableau1[Jours]))</f>
        <v>4</v>
      </c>
      <c r="P14" s="57">
        <f>SUMPRODUCT((Tableau3[Prénoms]=droits!A17)*1,Tableau3[CA])-O14+N14</f>
        <v>-4</v>
      </c>
      <c r="Q14" s="125"/>
      <c r="R14" s="32">
        <f>SUMPRODUCT((Tableau1[Nom]=G14)*(Tableau1[Type]=$Q$1),(Tableau1[Jours]))</f>
        <v>10</v>
      </c>
      <c r="S14" s="57">
        <f ca="1">SUMPRODUCT((Tableau3[Prénoms]=droits!A17)*1,Tableau3[CT])-R14+Q14</f>
        <v>-10</v>
      </c>
      <c r="T14" s="32">
        <f>SUMPRODUCT((Tableau1[Nom]=G14)*(Tableau1[Type]=$T$1),(Tableau1[Jours]))</f>
        <v>0</v>
      </c>
      <c r="V14" s="149">
        <f>SUMPRODUCT((Tableau1[[#This Row],[Fin]]+1=fériés)*1)</f>
        <v>0</v>
      </c>
    </row>
    <row r="15" spans="1:22" ht="15" customHeight="1" x14ac:dyDescent="0.3">
      <c r="A15" s="76" t="s">
        <v>20</v>
      </c>
      <c r="B15" s="77">
        <v>41681</v>
      </c>
      <c r="C15" s="77">
        <v>41681</v>
      </c>
      <c r="D15" s="78" t="s">
        <v>34</v>
      </c>
      <c r="E15" s="80">
        <f t="shared" si="0"/>
        <v>1</v>
      </c>
      <c r="G15" s="52" t="str">
        <f>droits!A18</f>
        <v>Sandra</v>
      </c>
      <c r="H15" s="125"/>
      <c r="I15" s="32">
        <f>SUMPRODUCT((Tableau1[Nom]=G15)*(Tableau1[Type]=$H$1),(Tableau1[Jours]))</f>
        <v>21</v>
      </c>
      <c r="J15" s="57">
        <f ca="1">SUMPRODUCT((Tableau3[Prénoms]=droits!A18)*1,Tableau3[CP])-I15+H15</f>
        <v>3.9600000000000009</v>
      </c>
      <c r="K15" s="125">
        <v>4</v>
      </c>
      <c r="L15" s="32">
        <f>SUMPRODUCT((Tableau1[Nom]=G15)*(Tableau1[Type]=$K$1),(Tableau1[Jours]))</f>
        <v>14</v>
      </c>
      <c r="M15" s="57">
        <f ca="1">SUMPRODUCT((Tableau3[Prénoms]=droits!$A$6)*1,Tableau3[RTT])-L15+K15</f>
        <v>0</v>
      </c>
      <c r="N15" s="125"/>
      <c r="O15" s="32">
        <f>SUMPRODUCT((Tableau1[Nom]=G15)*(Tableau1[Type]=$N$1),(Tableau1[Jours]))</f>
        <v>0</v>
      </c>
      <c r="P15" s="57">
        <f>SUMPRODUCT((Tableau3[Prénoms]=droits!A18)*1,Tableau3[CA])-O15+N15</f>
        <v>0</v>
      </c>
      <c r="Q15" s="125"/>
      <c r="R15" s="32">
        <f>SUMPRODUCT((Tableau1[Nom]=G15)*(Tableau1[Type]=$Q$1),(Tableau1[Jours]))</f>
        <v>0</v>
      </c>
      <c r="S15" s="57">
        <f ca="1">SUMPRODUCT((Tableau3[Prénoms]=droits!A18)*1,Tableau3[CT])-R15+Q15</f>
        <v>0</v>
      </c>
      <c r="T15" s="32">
        <f>SUMPRODUCT((Tableau1[Nom]=G15)*(Tableau1[Type]=$T$1),(Tableau1[Jours]))</f>
        <v>0</v>
      </c>
      <c r="V15" s="149">
        <f>SUMPRODUCT((Tableau1[[#This Row],[Fin]]+1=fériés)*1)</f>
        <v>0</v>
      </c>
    </row>
    <row r="16" spans="1:22" ht="15" customHeight="1" x14ac:dyDescent="0.3">
      <c r="A16" s="76" t="s">
        <v>20</v>
      </c>
      <c r="B16" s="77">
        <v>41688</v>
      </c>
      <c r="C16" s="77">
        <v>41688</v>
      </c>
      <c r="D16" s="78" t="s">
        <v>34</v>
      </c>
      <c r="E16" s="80">
        <f t="shared" si="0"/>
        <v>1</v>
      </c>
      <c r="G16" s="52" t="str">
        <f>droits!A19</f>
        <v>Virginie</v>
      </c>
      <c r="H16" s="125">
        <v>1</v>
      </c>
      <c r="I16" s="32">
        <f>SUMPRODUCT((Tableau1[Nom]=G16)*(Tableau1[Type]=$H$1),(Tableau1[Jours]))</f>
        <v>239</v>
      </c>
      <c r="J16" s="57">
        <f ca="1">SUMPRODUCT((Tableau3[Prénoms]=droits!A19)*1,Tableau3[CP])-I16+H16</f>
        <v>-215.12</v>
      </c>
      <c r="K16" s="125"/>
      <c r="L16" s="32">
        <f>SUMPRODUCT((Tableau1[Nom]=G16)*(Tableau1[Type]=$K$1),(Tableau1[Jours]))</f>
        <v>10</v>
      </c>
      <c r="M16" s="57">
        <f ca="1">SUMPRODUCT((Tableau3[Prénoms]=droits!$A$6)*1,Tableau3[RTT])-L16+K16</f>
        <v>0</v>
      </c>
      <c r="N16" s="125"/>
      <c r="O16" s="32">
        <f>SUMPRODUCT((Tableau1[Nom]=G16)*(Tableau1[Type]=$N$1),(Tableau1[Jours]))</f>
        <v>0</v>
      </c>
      <c r="P16" s="57">
        <f>SUMPRODUCT((Tableau3[Prénoms]=droits!A19)*1,Tableau3[CA])-O16+N16</f>
        <v>0</v>
      </c>
      <c r="Q16" s="125"/>
      <c r="R16" s="32">
        <f>SUMPRODUCT((Tableau1[Nom]=G16)*(Tableau1[Type]=$Q$1),(Tableau1[Jours]))</f>
        <v>0</v>
      </c>
      <c r="S16" s="57">
        <f ca="1">SUMPRODUCT((Tableau3[Prénoms]=droits!A19)*1,Tableau3[CT])-R16+Q16</f>
        <v>0</v>
      </c>
      <c r="T16" s="32">
        <f>SUMPRODUCT((Tableau1[Nom]=G16)*(Tableau1[Type]=$T$1),(Tableau1[Jours]))</f>
        <v>0</v>
      </c>
      <c r="V16" s="149">
        <f>SUMPRODUCT((Tableau1[[#This Row],[Fin]]+1=fériés)*1)</f>
        <v>0</v>
      </c>
    </row>
    <row r="17" spans="1:22" ht="15" customHeight="1" thickBot="1" x14ac:dyDescent="0.35">
      <c r="A17" s="76" t="s">
        <v>20</v>
      </c>
      <c r="B17" s="77">
        <v>41697</v>
      </c>
      <c r="C17" s="77">
        <v>41697</v>
      </c>
      <c r="D17" s="78" t="s">
        <v>34</v>
      </c>
      <c r="E17" s="80">
        <f t="shared" si="0"/>
        <v>1</v>
      </c>
      <c r="G17" s="53" t="str">
        <f>droits!A20</f>
        <v>Yvan</v>
      </c>
      <c r="H17" s="126">
        <v>1</v>
      </c>
      <c r="I17" s="58">
        <f>SUMPRODUCT((Tableau1[Nom]=G17)*(Tableau1[Type]=$H$1),(Tableau1[Jours]))</f>
        <v>26</v>
      </c>
      <c r="J17" s="59">
        <f ca="1">SUMPRODUCT((Tableau3[Prénoms]=droits!A20)*1,Tableau3[CP])-I17+H17</f>
        <v>-3.9999999999999147E-2</v>
      </c>
      <c r="K17" s="126"/>
      <c r="L17" s="58">
        <f>SUMPRODUCT((Tableau1[Nom]=G17)*(Tableau1[Type]=$K$1),(Tableau1[Jours]))</f>
        <v>0</v>
      </c>
      <c r="M17" s="59">
        <f ca="1">SUMPRODUCT((Tableau3[Prénoms]=droits!$A$6)*1,Tableau3[RTT])-L17+K17</f>
        <v>10</v>
      </c>
      <c r="N17" s="126"/>
      <c r="O17" s="58">
        <f>SUMPRODUCT((Tableau1[Nom]=G17)*(Tableau1[Type]=$N$1),(Tableau1[Jours]))</f>
        <v>3</v>
      </c>
      <c r="P17" s="59">
        <f>SUMPRODUCT((Tableau3[Prénoms]=droits!A20)*1,Tableau3[CA])-O17+N17</f>
        <v>-3</v>
      </c>
      <c r="Q17" s="126"/>
      <c r="R17" s="58">
        <f>SUMPRODUCT((Tableau1[Nom]=G17)*(Tableau1[Type]=$Q$1),(Tableau1[Jours]))</f>
        <v>10</v>
      </c>
      <c r="S17" s="59">
        <f ca="1">SUMPRODUCT((Tableau3[Prénoms]=droits!A20)*1,Tableau3[CT])-R17+Q17</f>
        <v>-10</v>
      </c>
      <c r="T17" s="58">
        <f>SUMPRODUCT((Tableau1[Nom]=G17)*(Tableau1[Type]=$T$1),(Tableau1[Jours]))</f>
        <v>0</v>
      </c>
      <c r="V17" s="149">
        <f>SUMPRODUCT((Tableau1[[#This Row],[Fin]]+1=fériés)*1)</f>
        <v>0</v>
      </c>
    </row>
    <row r="18" spans="1:22" ht="15" customHeight="1" x14ac:dyDescent="0.3">
      <c r="A18" s="76" t="s">
        <v>9</v>
      </c>
      <c r="B18" s="77">
        <v>41716</v>
      </c>
      <c r="C18" s="77">
        <v>41716</v>
      </c>
      <c r="D18" s="78" t="s">
        <v>26</v>
      </c>
      <c r="E18" s="80">
        <f t="shared" si="0"/>
        <v>1</v>
      </c>
    </row>
    <row r="19" spans="1:22" ht="15" customHeight="1" x14ac:dyDescent="0.3">
      <c r="A19" s="76" t="s">
        <v>7</v>
      </c>
      <c r="B19" s="77">
        <v>41701</v>
      </c>
      <c r="C19" s="77">
        <v>41705</v>
      </c>
      <c r="D19" s="78" t="s">
        <v>34</v>
      </c>
      <c r="E19" s="80">
        <f t="shared" si="0"/>
        <v>5</v>
      </c>
    </row>
    <row r="20" spans="1:22" ht="15" customHeight="1" x14ac:dyDescent="0.3">
      <c r="A20" s="76" t="s">
        <v>15</v>
      </c>
      <c r="B20" s="77">
        <v>41701</v>
      </c>
      <c r="C20" s="77">
        <v>41704</v>
      </c>
      <c r="D20" s="78" t="s">
        <v>34</v>
      </c>
      <c r="E20" s="80">
        <f t="shared" si="0"/>
        <v>4</v>
      </c>
    </row>
    <row r="21" spans="1:22" ht="15" customHeight="1" x14ac:dyDescent="0.3">
      <c r="A21" s="76" t="s">
        <v>15</v>
      </c>
      <c r="B21" s="77">
        <v>41708</v>
      </c>
      <c r="C21" s="77">
        <v>41708</v>
      </c>
      <c r="D21" s="78" t="s">
        <v>34</v>
      </c>
      <c r="E21" s="80">
        <f t="shared" si="0"/>
        <v>1</v>
      </c>
    </row>
    <row r="22" spans="1:22" ht="15" customHeight="1" x14ac:dyDescent="0.3">
      <c r="A22" s="76" t="s">
        <v>1</v>
      </c>
      <c r="B22" s="77">
        <v>41708</v>
      </c>
      <c r="C22" s="77">
        <v>41710</v>
      </c>
      <c r="D22" s="78" t="s">
        <v>37</v>
      </c>
      <c r="E22" s="80">
        <f t="shared" si="0"/>
        <v>3</v>
      </c>
      <c r="O22" t="s">
        <v>61</v>
      </c>
    </row>
    <row r="23" spans="1:22" ht="15" customHeight="1" x14ac:dyDescent="0.3">
      <c r="A23" s="76" t="s">
        <v>1</v>
      </c>
      <c r="B23" s="77">
        <v>41711</v>
      </c>
      <c r="C23" s="77">
        <v>41712</v>
      </c>
      <c r="D23" s="78" t="s">
        <v>34</v>
      </c>
      <c r="E23" s="80">
        <f t="shared" si="0"/>
        <v>2</v>
      </c>
    </row>
    <row r="24" spans="1:22" ht="15" customHeight="1" x14ac:dyDescent="0.3">
      <c r="A24" s="76" t="s">
        <v>16</v>
      </c>
      <c r="B24" s="77">
        <v>41708</v>
      </c>
      <c r="C24" s="77">
        <v>41712</v>
      </c>
      <c r="D24" s="78" t="s">
        <v>37</v>
      </c>
      <c r="E24" s="80">
        <f t="shared" si="0"/>
        <v>5</v>
      </c>
    </row>
    <row r="25" spans="1:22" ht="15" customHeight="1" x14ac:dyDescent="0.3">
      <c r="A25" s="76" t="s">
        <v>16</v>
      </c>
      <c r="B25" s="77">
        <v>41729</v>
      </c>
      <c r="C25" s="77">
        <v>41729</v>
      </c>
      <c r="D25" s="78" t="s">
        <v>35</v>
      </c>
      <c r="E25" s="80">
        <f t="shared" si="0"/>
        <v>1</v>
      </c>
    </row>
    <row r="26" spans="1:22" ht="15" customHeight="1" x14ac:dyDescent="0.3">
      <c r="A26" s="76" t="s">
        <v>19</v>
      </c>
      <c r="B26" s="77">
        <v>41732</v>
      </c>
      <c r="C26" s="77">
        <v>41733</v>
      </c>
      <c r="D26" s="78" t="s">
        <v>34</v>
      </c>
      <c r="E26" s="80">
        <f t="shared" si="0"/>
        <v>2</v>
      </c>
    </row>
    <row r="27" spans="1:22" ht="15" customHeight="1" x14ac:dyDescent="0.3">
      <c r="A27" s="76" t="s">
        <v>20</v>
      </c>
      <c r="B27" s="77">
        <v>41751</v>
      </c>
      <c r="C27" s="77">
        <v>41757</v>
      </c>
      <c r="D27" s="78" t="s">
        <v>34</v>
      </c>
      <c r="E27" s="80">
        <f t="shared" si="0"/>
        <v>5</v>
      </c>
    </row>
    <row r="28" spans="1:22" ht="15" customHeight="1" x14ac:dyDescent="0.3">
      <c r="A28" s="76" t="s">
        <v>15</v>
      </c>
      <c r="B28" s="77">
        <v>41746</v>
      </c>
      <c r="C28" s="77">
        <v>41747</v>
      </c>
      <c r="D28" s="78" t="s">
        <v>35</v>
      </c>
      <c r="E28" s="80">
        <f t="shared" si="0"/>
        <v>2</v>
      </c>
    </row>
    <row r="29" spans="1:22" ht="15" customHeight="1" x14ac:dyDescent="0.3">
      <c r="A29" s="76" t="s">
        <v>15</v>
      </c>
      <c r="B29" s="77">
        <v>41751</v>
      </c>
      <c r="C29" s="77">
        <v>41751</v>
      </c>
      <c r="D29" s="78" t="s">
        <v>26</v>
      </c>
      <c r="E29" s="80">
        <f t="shared" si="0"/>
        <v>1</v>
      </c>
    </row>
    <row r="30" spans="1:22" ht="15" customHeight="1" x14ac:dyDescent="0.3">
      <c r="A30" s="76" t="s">
        <v>17</v>
      </c>
      <c r="B30" s="77">
        <v>41746</v>
      </c>
      <c r="C30" s="77">
        <v>41747</v>
      </c>
      <c r="D30" s="78" t="s">
        <v>35</v>
      </c>
      <c r="E30" s="80">
        <f t="shared" si="0"/>
        <v>2</v>
      </c>
    </row>
    <row r="31" spans="1:22" ht="15" customHeight="1" x14ac:dyDescent="0.3">
      <c r="A31" s="76" t="s">
        <v>9</v>
      </c>
      <c r="B31" s="77">
        <v>41757</v>
      </c>
      <c r="C31" s="77">
        <v>41759</v>
      </c>
      <c r="D31" s="78" t="s">
        <v>35</v>
      </c>
      <c r="E31" s="80">
        <f t="shared" si="0"/>
        <v>3</v>
      </c>
    </row>
    <row r="32" spans="1:22" ht="15" customHeight="1" x14ac:dyDescent="0.3">
      <c r="A32" s="76" t="s">
        <v>8</v>
      </c>
      <c r="B32" s="77">
        <v>41746</v>
      </c>
      <c r="C32" s="77">
        <v>41747</v>
      </c>
      <c r="D32" s="78" t="s">
        <v>26</v>
      </c>
      <c r="E32" s="80">
        <f t="shared" si="0"/>
        <v>2</v>
      </c>
    </row>
    <row r="33" spans="1:5" ht="15" customHeight="1" x14ac:dyDescent="0.3">
      <c r="A33" s="76" t="s">
        <v>8</v>
      </c>
      <c r="B33" s="77">
        <v>41701</v>
      </c>
      <c r="C33" s="77">
        <v>41701</v>
      </c>
      <c r="D33" s="78" t="s">
        <v>35</v>
      </c>
      <c r="E33" s="80">
        <f t="shared" si="0"/>
        <v>1</v>
      </c>
    </row>
    <row r="34" spans="1:5" ht="15" customHeight="1" x14ac:dyDescent="0.3">
      <c r="A34" s="76" t="s">
        <v>8</v>
      </c>
      <c r="B34" s="77">
        <v>41691</v>
      </c>
      <c r="C34" s="77">
        <v>41691</v>
      </c>
      <c r="D34" s="78" t="s">
        <v>26</v>
      </c>
      <c r="E34" s="80">
        <f t="shared" si="0"/>
        <v>1</v>
      </c>
    </row>
    <row r="35" spans="1:5" ht="15" customHeight="1" x14ac:dyDescent="0.3">
      <c r="A35" s="76" t="s">
        <v>8</v>
      </c>
      <c r="B35" s="77">
        <v>41694</v>
      </c>
      <c r="C35" s="77">
        <v>41698</v>
      </c>
      <c r="D35" s="78" t="s">
        <v>34</v>
      </c>
      <c r="E35" s="80">
        <f t="shared" si="0"/>
        <v>5</v>
      </c>
    </row>
    <row r="36" spans="1:5" ht="15" customHeight="1" x14ac:dyDescent="0.3">
      <c r="A36" s="76" t="s">
        <v>12</v>
      </c>
      <c r="B36" s="77">
        <v>41746</v>
      </c>
      <c r="C36" s="77">
        <v>41747</v>
      </c>
      <c r="D36" s="78" t="s">
        <v>35</v>
      </c>
      <c r="E36" s="80">
        <f t="shared" ref="E36:E67" si="1">NETWORKDAYS(B36,C36,fériés)</f>
        <v>2</v>
      </c>
    </row>
    <row r="37" spans="1:5" ht="15" customHeight="1" x14ac:dyDescent="0.3">
      <c r="A37" s="76" t="s">
        <v>12</v>
      </c>
      <c r="B37" s="77">
        <v>41757</v>
      </c>
      <c r="C37" s="77">
        <v>41759</v>
      </c>
      <c r="D37" s="78" t="s">
        <v>35</v>
      </c>
      <c r="E37" s="80">
        <f t="shared" si="1"/>
        <v>3</v>
      </c>
    </row>
    <row r="38" spans="1:5" ht="15" customHeight="1" x14ac:dyDescent="0.3">
      <c r="A38" s="76" t="s">
        <v>13</v>
      </c>
      <c r="B38" s="77">
        <v>41751</v>
      </c>
      <c r="C38" s="77">
        <v>41752</v>
      </c>
      <c r="D38" s="78" t="s">
        <v>26</v>
      </c>
      <c r="E38" s="80">
        <f t="shared" si="1"/>
        <v>2</v>
      </c>
    </row>
    <row r="39" spans="1:5" ht="15" customHeight="1" x14ac:dyDescent="0.3">
      <c r="A39" s="76" t="s">
        <v>11</v>
      </c>
      <c r="B39" s="77">
        <v>41701</v>
      </c>
      <c r="C39" s="77">
        <v>41701</v>
      </c>
      <c r="D39" s="78" t="s">
        <v>35</v>
      </c>
      <c r="E39" s="80">
        <f t="shared" si="1"/>
        <v>1</v>
      </c>
    </row>
    <row r="40" spans="1:5" ht="15" customHeight="1" x14ac:dyDescent="0.3">
      <c r="A40" s="76" t="s">
        <v>11</v>
      </c>
      <c r="B40" s="77">
        <v>41722</v>
      </c>
      <c r="C40" s="77">
        <v>41722</v>
      </c>
      <c r="D40" s="78" t="s">
        <v>35</v>
      </c>
      <c r="E40" s="80">
        <f t="shared" si="1"/>
        <v>1</v>
      </c>
    </row>
    <row r="41" spans="1:5" ht="15" customHeight="1" x14ac:dyDescent="0.3">
      <c r="A41" s="76" t="s">
        <v>5</v>
      </c>
      <c r="B41" s="77">
        <v>41701</v>
      </c>
      <c r="C41" s="77">
        <v>41705</v>
      </c>
      <c r="D41" s="78" t="s">
        <v>37</v>
      </c>
      <c r="E41" s="80">
        <f t="shared" si="1"/>
        <v>5</v>
      </c>
    </row>
    <row r="42" spans="1:5" ht="15" customHeight="1" x14ac:dyDescent="0.3">
      <c r="A42" s="76" t="s">
        <v>17</v>
      </c>
      <c r="B42" s="77">
        <v>41701</v>
      </c>
      <c r="C42" s="77">
        <v>41705</v>
      </c>
      <c r="D42" s="78" t="s">
        <v>37</v>
      </c>
      <c r="E42" s="80">
        <f t="shared" si="1"/>
        <v>5</v>
      </c>
    </row>
    <row r="43" spans="1:5" ht="15" customHeight="1" x14ac:dyDescent="0.3">
      <c r="A43" s="76" t="s">
        <v>13</v>
      </c>
      <c r="B43" s="77">
        <v>41708</v>
      </c>
      <c r="C43" s="77">
        <v>41712</v>
      </c>
      <c r="D43" s="78" t="s">
        <v>34</v>
      </c>
      <c r="E43" s="80">
        <f t="shared" si="1"/>
        <v>5</v>
      </c>
    </row>
    <row r="44" spans="1:5" ht="15" customHeight="1" x14ac:dyDescent="0.3">
      <c r="A44" s="76" t="s">
        <v>12</v>
      </c>
      <c r="B44" s="77">
        <v>41701</v>
      </c>
      <c r="C44" s="77">
        <v>41705</v>
      </c>
      <c r="D44" s="78" t="s">
        <v>37</v>
      </c>
      <c r="E44" s="80">
        <f t="shared" si="1"/>
        <v>5</v>
      </c>
    </row>
    <row r="45" spans="1:5" ht="15" customHeight="1" x14ac:dyDescent="0.3">
      <c r="A45" s="76" t="s">
        <v>20</v>
      </c>
      <c r="B45" s="77">
        <v>41710</v>
      </c>
      <c r="C45" s="77">
        <v>41716</v>
      </c>
      <c r="D45" s="78" t="s">
        <v>34</v>
      </c>
      <c r="E45" s="80">
        <f t="shared" si="1"/>
        <v>5</v>
      </c>
    </row>
    <row r="46" spans="1:5" ht="15" customHeight="1" x14ac:dyDescent="0.3">
      <c r="A46" s="76" t="s">
        <v>1</v>
      </c>
      <c r="B46" s="77">
        <v>41759</v>
      </c>
      <c r="C46" s="77">
        <v>41759</v>
      </c>
      <c r="D46" s="78" t="s">
        <v>26</v>
      </c>
      <c r="E46" s="80">
        <f t="shared" si="1"/>
        <v>1</v>
      </c>
    </row>
    <row r="47" spans="1:5" ht="15" customHeight="1" x14ac:dyDescent="0.3">
      <c r="A47" s="76" t="s">
        <v>4</v>
      </c>
      <c r="B47" s="77">
        <v>41764</v>
      </c>
      <c r="C47" s="77">
        <v>41768</v>
      </c>
      <c r="D47" s="78" t="s">
        <v>26</v>
      </c>
      <c r="E47" s="80">
        <f t="shared" si="1"/>
        <v>4</v>
      </c>
    </row>
    <row r="48" spans="1:5" ht="15" customHeight="1" x14ac:dyDescent="0.3">
      <c r="A48" s="76" t="s">
        <v>4</v>
      </c>
      <c r="B48" s="77">
        <v>41780</v>
      </c>
      <c r="C48" s="77">
        <v>41789</v>
      </c>
      <c r="D48" s="78" t="s">
        <v>26</v>
      </c>
      <c r="E48" s="80">
        <f t="shared" si="1"/>
        <v>7</v>
      </c>
    </row>
    <row r="49" spans="1:5" ht="15" customHeight="1" x14ac:dyDescent="0.3">
      <c r="A49" s="76" t="s">
        <v>4</v>
      </c>
      <c r="B49" s="77">
        <v>41774</v>
      </c>
      <c r="C49" s="77">
        <v>41775</v>
      </c>
      <c r="D49" s="78" t="s">
        <v>34</v>
      </c>
      <c r="E49" s="80">
        <f t="shared" si="1"/>
        <v>2</v>
      </c>
    </row>
    <row r="50" spans="1:5" ht="15" customHeight="1" x14ac:dyDescent="0.3">
      <c r="A50" s="76" t="s">
        <v>5</v>
      </c>
      <c r="B50" s="77">
        <v>41761</v>
      </c>
      <c r="C50" s="77">
        <v>41771</v>
      </c>
      <c r="D50" s="78" t="s">
        <v>26</v>
      </c>
      <c r="E50" s="80">
        <f t="shared" si="1"/>
        <v>6</v>
      </c>
    </row>
    <row r="51" spans="1:5" ht="15" customHeight="1" x14ac:dyDescent="0.3">
      <c r="A51" s="76" t="s">
        <v>19</v>
      </c>
      <c r="B51" s="77">
        <v>41761</v>
      </c>
      <c r="C51" s="77">
        <v>41764</v>
      </c>
      <c r="D51" s="78" t="s">
        <v>34</v>
      </c>
      <c r="E51" s="80">
        <f t="shared" si="1"/>
        <v>2</v>
      </c>
    </row>
    <row r="52" spans="1:5" ht="15" customHeight="1" x14ac:dyDescent="0.3">
      <c r="A52" s="76" t="s">
        <v>19</v>
      </c>
      <c r="B52" s="77">
        <v>41765</v>
      </c>
      <c r="C52" s="77">
        <v>41766</v>
      </c>
      <c r="D52" s="78" t="s">
        <v>26</v>
      </c>
      <c r="E52" s="80">
        <f t="shared" si="1"/>
        <v>2</v>
      </c>
    </row>
    <row r="53" spans="1:5" ht="15" customHeight="1" x14ac:dyDescent="0.3">
      <c r="A53" s="76" t="s">
        <v>15</v>
      </c>
      <c r="B53" s="77">
        <v>41764</v>
      </c>
      <c r="C53" s="77">
        <v>41766</v>
      </c>
      <c r="D53" s="78" t="s">
        <v>26</v>
      </c>
      <c r="E53" s="80">
        <f t="shared" si="1"/>
        <v>3</v>
      </c>
    </row>
    <row r="54" spans="1:5" ht="15" customHeight="1" x14ac:dyDescent="0.3">
      <c r="A54" s="76" t="s">
        <v>16</v>
      </c>
      <c r="B54" s="77">
        <v>41764</v>
      </c>
      <c r="C54" s="77">
        <v>41768</v>
      </c>
      <c r="D54" s="78" t="s">
        <v>26</v>
      </c>
      <c r="E54" s="80">
        <f t="shared" si="1"/>
        <v>4</v>
      </c>
    </row>
    <row r="55" spans="1:5" ht="15" customHeight="1" x14ac:dyDescent="0.3">
      <c r="A55" s="76" t="s">
        <v>17</v>
      </c>
      <c r="B55" s="77">
        <v>41761</v>
      </c>
      <c r="C55" s="77">
        <v>41761</v>
      </c>
      <c r="D55" s="78" t="s">
        <v>26</v>
      </c>
      <c r="E55" s="80">
        <f t="shared" si="1"/>
        <v>1</v>
      </c>
    </row>
    <row r="56" spans="1:5" ht="15" customHeight="1" x14ac:dyDescent="0.3">
      <c r="A56" s="76" t="s">
        <v>17</v>
      </c>
      <c r="B56" s="77">
        <v>41785</v>
      </c>
      <c r="C56" s="77">
        <v>41789</v>
      </c>
      <c r="D56" s="78" t="s">
        <v>26</v>
      </c>
      <c r="E56" s="80">
        <f t="shared" si="1"/>
        <v>4</v>
      </c>
    </row>
    <row r="57" spans="1:5" ht="15" customHeight="1" x14ac:dyDescent="0.3">
      <c r="A57" s="76" t="s">
        <v>1</v>
      </c>
      <c r="B57" s="77">
        <v>41761</v>
      </c>
      <c r="C57" s="77">
        <v>41764</v>
      </c>
      <c r="D57" s="78" t="s">
        <v>26</v>
      </c>
      <c r="E57" s="80">
        <f t="shared" si="1"/>
        <v>2</v>
      </c>
    </row>
    <row r="58" spans="1:5" ht="15" customHeight="1" x14ac:dyDescent="0.3">
      <c r="A58" s="76" t="s">
        <v>1</v>
      </c>
      <c r="B58" s="77">
        <v>41765</v>
      </c>
      <c r="C58" s="77">
        <v>41768</v>
      </c>
      <c r="D58" s="78" t="s">
        <v>35</v>
      </c>
      <c r="E58" s="80">
        <f t="shared" si="1"/>
        <v>3</v>
      </c>
    </row>
    <row r="59" spans="1:5" ht="15" customHeight="1" x14ac:dyDescent="0.3">
      <c r="A59" s="76" t="s">
        <v>1</v>
      </c>
      <c r="B59" s="77">
        <v>41789</v>
      </c>
      <c r="C59" s="77">
        <v>41789</v>
      </c>
      <c r="D59" s="78" t="s">
        <v>35</v>
      </c>
      <c r="E59" s="80">
        <f t="shared" si="1"/>
        <v>1</v>
      </c>
    </row>
    <row r="60" spans="1:5" ht="15" customHeight="1" x14ac:dyDescent="0.3">
      <c r="A60" s="76" t="s">
        <v>9</v>
      </c>
      <c r="B60" s="77">
        <v>41677</v>
      </c>
      <c r="C60" s="77">
        <v>41677</v>
      </c>
      <c r="D60" s="78" t="s">
        <v>26</v>
      </c>
      <c r="E60" s="80">
        <f t="shared" si="1"/>
        <v>1</v>
      </c>
    </row>
    <row r="61" spans="1:5" ht="15" customHeight="1" x14ac:dyDescent="0.3">
      <c r="A61" s="76" t="s">
        <v>9</v>
      </c>
      <c r="B61" s="77">
        <v>41680</v>
      </c>
      <c r="C61" s="77">
        <v>41684</v>
      </c>
      <c r="D61" s="78" t="s">
        <v>37</v>
      </c>
      <c r="E61" s="80">
        <f t="shared" si="1"/>
        <v>5</v>
      </c>
    </row>
    <row r="62" spans="1:5" ht="15" customHeight="1" x14ac:dyDescent="0.3">
      <c r="A62" s="76" t="s">
        <v>9</v>
      </c>
      <c r="B62" s="77">
        <v>41701</v>
      </c>
      <c r="C62" s="77">
        <v>41701</v>
      </c>
      <c r="D62" s="78" t="s">
        <v>26</v>
      </c>
      <c r="E62" s="80">
        <f t="shared" si="1"/>
        <v>1</v>
      </c>
    </row>
    <row r="63" spans="1:5" ht="15" customHeight="1" x14ac:dyDescent="0.3">
      <c r="A63" s="76" t="s">
        <v>9</v>
      </c>
      <c r="B63" s="77">
        <v>41703</v>
      </c>
      <c r="C63" s="77">
        <v>41703</v>
      </c>
      <c r="D63" s="78" t="s">
        <v>26</v>
      </c>
      <c r="E63" s="80">
        <f t="shared" si="1"/>
        <v>1</v>
      </c>
    </row>
    <row r="64" spans="1:5" ht="15" customHeight="1" x14ac:dyDescent="0.3">
      <c r="A64" s="76" t="s">
        <v>9</v>
      </c>
      <c r="B64" s="77">
        <v>41705</v>
      </c>
      <c r="C64" s="77">
        <v>41705</v>
      </c>
      <c r="D64" s="78" t="s">
        <v>26</v>
      </c>
      <c r="E64" s="80">
        <f t="shared" si="1"/>
        <v>1</v>
      </c>
    </row>
    <row r="65" spans="1:12" ht="15" customHeight="1" x14ac:dyDescent="0.3">
      <c r="A65" s="76" t="s">
        <v>9</v>
      </c>
      <c r="B65" s="77">
        <v>41708</v>
      </c>
      <c r="C65" s="77">
        <v>41708</v>
      </c>
      <c r="D65" s="78" t="s">
        <v>35</v>
      </c>
      <c r="E65" s="80">
        <f t="shared" si="1"/>
        <v>1</v>
      </c>
    </row>
    <row r="66" spans="1:12" ht="15" customHeight="1" x14ac:dyDescent="0.3">
      <c r="A66" s="76" t="s">
        <v>4</v>
      </c>
      <c r="B66" s="77">
        <v>41738</v>
      </c>
      <c r="C66" s="77">
        <v>41738</v>
      </c>
      <c r="D66" s="78" t="s">
        <v>35</v>
      </c>
      <c r="E66" s="80">
        <f t="shared" si="1"/>
        <v>1</v>
      </c>
    </row>
    <row r="67" spans="1:12" ht="15" customHeight="1" x14ac:dyDescent="0.3">
      <c r="A67" s="76" t="s">
        <v>4</v>
      </c>
      <c r="B67" s="77">
        <v>41747</v>
      </c>
      <c r="C67" s="77">
        <v>41747</v>
      </c>
      <c r="D67" s="78" t="s">
        <v>35</v>
      </c>
      <c r="E67" s="80">
        <f t="shared" si="1"/>
        <v>1</v>
      </c>
    </row>
    <row r="68" spans="1:12" ht="15" customHeight="1" x14ac:dyDescent="0.3">
      <c r="A68" s="76" t="s">
        <v>5</v>
      </c>
      <c r="B68" s="77">
        <v>41743</v>
      </c>
      <c r="C68" s="77">
        <v>41743</v>
      </c>
      <c r="D68" s="78" t="s">
        <v>35</v>
      </c>
      <c r="E68" s="80">
        <f t="shared" ref="E68:E99" si="2">NETWORKDAYS(B68,C68,fériés)</f>
        <v>1</v>
      </c>
    </row>
    <row r="69" spans="1:12" ht="15" customHeight="1" x14ac:dyDescent="0.3">
      <c r="A69" s="76" t="s">
        <v>5</v>
      </c>
      <c r="B69" s="77">
        <v>41746</v>
      </c>
      <c r="C69" s="77">
        <v>41746</v>
      </c>
      <c r="D69" s="78" t="s">
        <v>35</v>
      </c>
      <c r="E69" s="80">
        <f t="shared" si="2"/>
        <v>1</v>
      </c>
    </row>
    <row r="70" spans="1:12" ht="15" customHeight="1" x14ac:dyDescent="0.3">
      <c r="A70" s="76" t="s">
        <v>5</v>
      </c>
      <c r="B70" s="77">
        <v>41752</v>
      </c>
      <c r="C70" s="77">
        <v>41752</v>
      </c>
      <c r="D70" s="78" t="s">
        <v>35</v>
      </c>
      <c r="E70" s="80">
        <f t="shared" si="2"/>
        <v>1</v>
      </c>
    </row>
    <row r="71" spans="1:12" ht="15" customHeight="1" x14ac:dyDescent="0.3">
      <c r="A71" s="76" t="s">
        <v>12</v>
      </c>
      <c r="B71" s="77">
        <v>41761</v>
      </c>
      <c r="C71" s="77">
        <v>41761</v>
      </c>
      <c r="D71" s="78" t="s">
        <v>35</v>
      </c>
      <c r="E71" s="80">
        <f t="shared" si="2"/>
        <v>1</v>
      </c>
    </row>
    <row r="72" spans="1:12" ht="15" customHeight="1" x14ac:dyDescent="0.3">
      <c r="A72" s="76" t="s">
        <v>13</v>
      </c>
      <c r="B72" s="77">
        <v>41771</v>
      </c>
      <c r="C72" s="77">
        <v>41775</v>
      </c>
      <c r="D72" s="78" t="s">
        <v>34</v>
      </c>
      <c r="E72" s="80">
        <f t="shared" si="2"/>
        <v>5</v>
      </c>
    </row>
    <row r="73" spans="1:12" ht="15" customHeight="1" x14ac:dyDescent="0.3">
      <c r="A73" s="76" t="s">
        <v>11</v>
      </c>
      <c r="B73" s="77">
        <v>41764</v>
      </c>
      <c r="C73" s="77">
        <v>41771</v>
      </c>
      <c r="D73" s="78" t="s">
        <v>34</v>
      </c>
      <c r="E73" s="80">
        <f t="shared" si="2"/>
        <v>5</v>
      </c>
    </row>
    <row r="74" spans="1:12" ht="15" customHeight="1" x14ac:dyDescent="0.3">
      <c r="A74" s="76" t="s">
        <v>11</v>
      </c>
      <c r="B74" s="77">
        <v>41773</v>
      </c>
      <c r="C74" s="77">
        <v>41773</v>
      </c>
      <c r="D74" s="78" t="s">
        <v>35</v>
      </c>
      <c r="E74" s="80">
        <f t="shared" si="2"/>
        <v>1</v>
      </c>
    </row>
    <row r="75" spans="1:12" ht="15" customHeight="1" x14ac:dyDescent="0.3">
      <c r="A75" s="76" t="s">
        <v>15</v>
      </c>
      <c r="B75" s="77">
        <v>41785</v>
      </c>
      <c r="C75" s="77">
        <v>41789</v>
      </c>
      <c r="D75" s="78" t="s">
        <v>35</v>
      </c>
      <c r="E75" s="80">
        <f t="shared" si="2"/>
        <v>4</v>
      </c>
    </row>
    <row r="76" spans="1:12" ht="15" customHeight="1" x14ac:dyDescent="0.3">
      <c r="A76" s="76" t="s">
        <v>7</v>
      </c>
      <c r="B76" s="77">
        <v>41761</v>
      </c>
      <c r="C76" s="77">
        <v>41768</v>
      </c>
      <c r="D76" s="78" t="s">
        <v>34</v>
      </c>
      <c r="E76" s="80">
        <f t="shared" si="2"/>
        <v>5</v>
      </c>
    </row>
    <row r="77" spans="1:12" ht="15" customHeight="1" x14ac:dyDescent="0.3">
      <c r="A77" s="76" t="s">
        <v>9</v>
      </c>
      <c r="B77" s="77">
        <v>41768</v>
      </c>
      <c r="C77" s="77">
        <v>41768</v>
      </c>
      <c r="D77" s="78" t="s">
        <v>26</v>
      </c>
      <c r="E77" s="80">
        <f t="shared" si="2"/>
        <v>1</v>
      </c>
    </row>
    <row r="78" spans="1:12" ht="15" customHeight="1" x14ac:dyDescent="0.3">
      <c r="A78" s="76" t="s">
        <v>8</v>
      </c>
      <c r="B78" s="77">
        <v>41761</v>
      </c>
      <c r="C78" s="77">
        <v>41761</v>
      </c>
      <c r="D78" s="78" t="s">
        <v>35</v>
      </c>
      <c r="E78" s="80">
        <f t="shared" si="2"/>
        <v>1</v>
      </c>
    </row>
    <row r="79" spans="1:12" ht="15" customHeight="1" x14ac:dyDescent="0.3">
      <c r="A79" s="76" t="s">
        <v>8</v>
      </c>
      <c r="B79" s="77">
        <v>41789</v>
      </c>
      <c r="C79" s="77">
        <v>41789</v>
      </c>
      <c r="D79" s="78" t="s">
        <v>35</v>
      </c>
      <c r="E79" s="80">
        <f t="shared" si="2"/>
        <v>1</v>
      </c>
      <c r="G79" s="16" t="s">
        <v>39</v>
      </c>
      <c r="H79" s="17"/>
      <c r="I79" s="17"/>
      <c r="J79" s="17"/>
      <c r="K79" s="17"/>
      <c r="L79" s="17"/>
    </row>
    <row r="80" spans="1:12" ht="15" customHeight="1" x14ac:dyDescent="0.3">
      <c r="A80" s="76" t="s">
        <v>7</v>
      </c>
      <c r="B80" s="77">
        <v>41775</v>
      </c>
      <c r="C80" s="77">
        <v>41775</v>
      </c>
      <c r="D80" s="78" t="s">
        <v>35</v>
      </c>
      <c r="E80" s="80">
        <f t="shared" si="2"/>
        <v>1</v>
      </c>
      <c r="G80" s="17"/>
      <c r="H80" s="19" t="s">
        <v>26</v>
      </c>
      <c r="I80" s="19" t="s">
        <v>35</v>
      </c>
      <c r="J80" s="19" t="s">
        <v>37</v>
      </c>
      <c r="K80" s="19" t="s">
        <v>34</v>
      </c>
      <c r="L80" s="18" t="s">
        <v>38</v>
      </c>
    </row>
    <row r="81" spans="1:12" ht="15" customHeight="1" x14ac:dyDescent="0.3">
      <c r="A81" s="76" t="s">
        <v>7</v>
      </c>
      <c r="B81" s="77">
        <v>41789</v>
      </c>
      <c r="C81" s="77">
        <v>41789</v>
      </c>
      <c r="D81" s="78" t="s">
        <v>35</v>
      </c>
      <c r="E81" s="80">
        <f t="shared" si="2"/>
        <v>1</v>
      </c>
      <c r="G81" s="21" t="s">
        <v>15</v>
      </c>
      <c r="H81" s="23">
        <v>24</v>
      </c>
      <c r="I81" s="23">
        <v>6</v>
      </c>
      <c r="J81" s="23"/>
      <c r="K81" s="23">
        <v>10</v>
      </c>
      <c r="L81" s="20">
        <v>40</v>
      </c>
    </row>
    <row r="82" spans="1:12" ht="15" customHeight="1" x14ac:dyDescent="0.3">
      <c r="A82" s="76" t="s">
        <v>15</v>
      </c>
      <c r="B82" s="77">
        <v>41820</v>
      </c>
      <c r="C82" s="77">
        <v>41820</v>
      </c>
      <c r="D82" s="78" t="s">
        <v>34</v>
      </c>
      <c r="E82" s="80">
        <f t="shared" si="2"/>
        <v>1</v>
      </c>
      <c r="G82" s="21" t="s">
        <v>1</v>
      </c>
      <c r="H82" s="23">
        <v>25</v>
      </c>
      <c r="I82" s="23">
        <v>5</v>
      </c>
      <c r="J82" s="23">
        <v>3</v>
      </c>
      <c r="K82" s="23">
        <v>2</v>
      </c>
      <c r="L82" s="20">
        <v>35</v>
      </c>
    </row>
    <row r="83" spans="1:12" ht="15" customHeight="1" x14ac:dyDescent="0.3">
      <c r="A83" s="76" t="s">
        <v>16</v>
      </c>
      <c r="B83" s="77">
        <v>41806</v>
      </c>
      <c r="C83" s="77">
        <v>41810</v>
      </c>
      <c r="D83" s="78" t="s">
        <v>37</v>
      </c>
      <c r="E83" s="80">
        <f t="shared" si="2"/>
        <v>5</v>
      </c>
      <c r="G83" s="21" t="s">
        <v>7</v>
      </c>
      <c r="H83" s="23">
        <v>17</v>
      </c>
      <c r="I83" s="23">
        <v>2</v>
      </c>
      <c r="J83" s="23"/>
      <c r="K83" s="23">
        <v>10</v>
      </c>
      <c r="L83" s="20">
        <v>29</v>
      </c>
    </row>
    <row r="84" spans="1:12" ht="15" customHeight="1" x14ac:dyDescent="0.3">
      <c r="A84" s="76" t="s">
        <v>11</v>
      </c>
      <c r="B84" s="77">
        <v>41827</v>
      </c>
      <c r="C84" s="77">
        <v>41851</v>
      </c>
      <c r="D84" s="78" t="s">
        <v>26</v>
      </c>
      <c r="E84" s="80">
        <f t="shared" si="2"/>
        <v>18</v>
      </c>
      <c r="G84" s="21" t="s">
        <v>16</v>
      </c>
      <c r="H84" s="23">
        <v>25</v>
      </c>
      <c r="I84" s="23">
        <v>2</v>
      </c>
      <c r="J84" s="23">
        <v>10</v>
      </c>
      <c r="K84" s="23"/>
      <c r="L84" s="20">
        <v>37</v>
      </c>
    </row>
    <row r="85" spans="1:12" ht="15" customHeight="1" x14ac:dyDescent="0.3">
      <c r="A85" s="76" t="s">
        <v>4</v>
      </c>
      <c r="B85" s="77">
        <v>41827</v>
      </c>
      <c r="C85" s="77">
        <v>41851</v>
      </c>
      <c r="D85" s="78" t="s">
        <v>26</v>
      </c>
      <c r="E85" s="80">
        <f t="shared" si="2"/>
        <v>18</v>
      </c>
      <c r="G85" s="21" t="s">
        <v>4</v>
      </c>
      <c r="H85" s="23">
        <v>31</v>
      </c>
      <c r="I85" s="23">
        <v>2</v>
      </c>
      <c r="J85" s="23"/>
      <c r="K85" s="23">
        <v>2</v>
      </c>
      <c r="L85" s="20">
        <v>35</v>
      </c>
    </row>
    <row r="86" spans="1:12" ht="15" customHeight="1" x14ac:dyDescent="0.3">
      <c r="A86" s="76" t="s">
        <v>7</v>
      </c>
      <c r="B86" s="77">
        <v>41848</v>
      </c>
      <c r="C86" s="77">
        <v>41851</v>
      </c>
      <c r="D86" s="78" t="s">
        <v>26</v>
      </c>
      <c r="E86" s="80">
        <f t="shared" si="2"/>
        <v>4</v>
      </c>
      <c r="G86" s="21" t="s">
        <v>8</v>
      </c>
      <c r="H86" s="23">
        <v>19</v>
      </c>
      <c r="I86" s="23">
        <v>3</v>
      </c>
      <c r="J86" s="23"/>
      <c r="K86" s="23">
        <v>10</v>
      </c>
      <c r="L86" s="20">
        <v>32</v>
      </c>
    </row>
    <row r="87" spans="1:12" ht="15" customHeight="1" x14ac:dyDescent="0.3">
      <c r="A87" s="76" t="s">
        <v>9</v>
      </c>
      <c r="B87" s="77">
        <v>41841</v>
      </c>
      <c r="C87" s="77">
        <v>41851</v>
      </c>
      <c r="D87" s="78" t="s">
        <v>26</v>
      </c>
      <c r="E87" s="80">
        <f t="shared" si="2"/>
        <v>9</v>
      </c>
      <c r="G87" s="21" t="s">
        <v>11</v>
      </c>
      <c r="H87" s="23">
        <v>22</v>
      </c>
      <c r="I87" s="23">
        <v>3</v>
      </c>
      <c r="J87" s="23"/>
      <c r="K87" s="23">
        <v>5</v>
      </c>
      <c r="L87" s="20">
        <v>30</v>
      </c>
    </row>
    <row r="88" spans="1:12" ht="15" customHeight="1" x14ac:dyDescent="0.3">
      <c r="A88" s="76" t="s">
        <v>8</v>
      </c>
      <c r="B88" s="77">
        <v>41821</v>
      </c>
      <c r="C88" s="77">
        <v>41831</v>
      </c>
      <c r="D88" s="78" t="s">
        <v>26</v>
      </c>
      <c r="E88" s="80">
        <f t="shared" si="2"/>
        <v>9</v>
      </c>
      <c r="G88" s="21" t="s">
        <v>19</v>
      </c>
      <c r="H88" s="23">
        <v>23</v>
      </c>
      <c r="I88" s="23"/>
      <c r="J88" s="23"/>
      <c r="K88" s="23">
        <v>4</v>
      </c>
      <c r="L88" s="20">
        <v>27</v>
      </c>
    </row>
    <row r="89" spans="1:12" ht="15" customHeight="1" x14ac:dyDescent="0.3">
      <c r="A89" s="76" t="s">
        <v>15</v>
      </c>
      <c r="B89" s="77">
        <v>41821</v>
      </c>
      <c r="C89" s="77">
        <v>41824</v>
      </c>
      <c r="D89" s="78" t="s">
        <v>34</v>
      </c>
      <c r="E89" s="80">
        <f t="shared" si="2"/>
        <v>4</v>
      </c>
      <c r="G89" s="21" t="s">
        <v>17</v>
      </c>
      <c r="H89" s="23">
        <v>26</v>
      </c>
      <c r="I89" s="23">
        <v>3</v>
      </c>
      <c r="J89" s="23">
        <v>5</v>
      </c>
      <c r="K89" s="23"/>
      <c r="L89" s="20">
        <v>34</v>
      </c>
    </row>
    <row r="90" spans="1:12" ht="15" customHeight="1" x14ac:dyDescent="0.3">
      <c r="A90" s="76" t="s">
        <v>15</v>
      </c>
      <c r="B90" s="77">
        <v>41827</v>
      </c>
      <c r="C90" s="77">
        <v>41831</v>
      </c>
      <c r="D90" s="78" t="s">
        <v>26</v>
      </c>
      <c r="E90" s="80">
        <f t="shared" si="2"/>
        <v>5</v>
      </c>
      <c r="G90" s="21" t="s">
        <v>2</v>
      </c>
      <c r="H90" s="23">
        <v>24</v>
      </c>
      <c r="I90" s="23"/>
      <c r="J90" s="23"/>
      <c r="K90" s="23"/>
      <c r="L90" s="20">
        <v>24</v>
      </c>
    </row>
    <row r="91" spans="1:12" ht="15" customHeight="1" x14ac:dyDescent="0.3">
      <c r="A91" s="76" t="s">
        <v>15</v>
      </c>
      <c r="B91" s="77">
        <v>41848</v>
      </c>
      <c r="C91" s="77">
        <v>41851</v>
      </c>
      <c r="D91" s="78" t="s">
        <v>26</v>
      </c>
      <c r="E91" s="80">
        <f t="shared" si="2"/>
        <v>4</v>
      </c>
      <c r="G91" s="21" t="s">
        <v>12</v>
      </c>
      <c r="H91" s="23">
        <v>20</v>
      </c>
      <c r="I91" s="23">
        <v>6</v>
      </c>
      <c r="J91" s="23">
        <v>10</v>
      </c>
      <c r="K91" s="23"/>
      <c r="L91" s="20">
        <v>36</v>
      </c>
    </row>
    <row r="92" spans="1:12" ht="15" customHeight="1" x14ac:dyDescent="0.3">
      <c r="A92" s="76" t="s">
        <v>16</v>
      </c>
      <c r="B92" s="77">
        <v>41848</v>
      </c>
      <c r="C92" s="77">
        <v>41851</v>
      </c>
      <c r="D92" s="78" t="s">
        <v>26</v>
      </c>
      <c r="E92" s="80">
        <f t="shared" si="2"/>
        <v>4</v>
      </c>
      <c r="G92" s="21" t="s">
        <v>9</v>
      </c>
      <c r="H92" s="23">
        <v>34</v>
      </c>
      <c r="I92" s="23">
        <v>4</v>
      </c>
      <c r="J92" s="23">
        <v>13</v>
      </c>
      <c r="K92" s="23"/>
      <c r="L92" s="20">
        <v>51</v>
      </c>
    </row>
    <row r="93" spans="1:12" ht="15" customHeight="1" x14ac:dyDescent="0.3">
      <c r="A93" s="76" t="s">
        <v>17</v>
      </c>
      <c r="B93" s="77">
        <v>41827</v>
      </c>
      <c r="C93" s="77">
        <v>41845</v>
      </c>
      <c r="D93" s="78" t="s">
        <v>26</v>
      </c>
      <c r="E93" s="80">
        <f t="shared" si="2"/>
        <v>14</v>
      </c>
      <c r="G93" s="21" t="s">
        <v>20</v>
      </c>
      <c r="H93" s="23">
        <v>21</v>
      </c>
      <c r="I93" s="23"/>
      <c r="J93" s="23"/>
      <c r="K93" s="23">
        <v>14</v>
      </c>
      <c r="L93" s="20">
        <v>35</v>
      </c>
    </row>
    <row r="94" spans="1:12" ht="15" customHeight="1" x14ac:dyDescent="0.3">
      <c r="A94" s="76" t="s">
        <v>1</v>
      </c>
      <c r="B94" s="77">
        <v>41851</v>
      </c>
      <c r="C94" s="77">
        <v>41851</v>
      </c>
      <c r="D94" s="78" t="s">
        <v>26</v>
      </c>
      <c r="E94" s="80">
        <f t="shared" si="2"/>
        <v>1</v>
      </c>
      <c r="G94" s="21" t="s">
        <v>13</v>
      </c>
      <c r="H94" s="23">
        <v>24</v>
      </c>
      <c r="I94" s="23"/>
      <c r="J94" s="23"/>
      <c r="K94" s="23">
        <v>10</v>
      </c>
      <c r="L94" s="20">
        <v>34</v>
      </c>
    </row>
    <row r="95" spans="1:12" ht="15" customHeight="1" x14ac:dyDescent="0.3">
      <c r="A95" s="76" t="s">
        <v>12</v>
      </c>
      <c r="B95" s="77">
        <v>41855</v>
      </c>
      <c r="C95" s="77">
        <v>41880</v>
      </c>
      <c r="D95" s="78" t="s">
        <v>26</v>
      </c>
      <c r="E95" s="80">
        <f t="shared" si="2"/>
        <v>20</v>
      </c>
      <c r="G95" s="21" t="s">
        <v>5</v>
      </c>
      <c r="H95" s="23">
        <v>26</v>
      </c>
      <c r="I95" s="23">
        <v>3</v>
      </c>
      <c r="J95" s="23">
        <v>10</v>
      </c>
      <c r="K95" s="23"/>
      <c r="L95" s="20">
        <v>39</v>
      </c>
    </row>
    <row r="96" spans="1:12" ht="15" customHeight="1" x14ac:dyDescent="0.3">
      <c r="A96" s="76" t="s">
        <v>13</v>
      </c>
      <c r="B96" s="77">
        <v>41855</v>
      </c>
      <c r="C96" s="77">
        <v>41880</v>
      </c>
      <c r="D96" s="78" t="s">
        <v>26</v>
      </c>
      <c r="E96" s="80">
        <f t="shared" si="2"/>
        <v>20</v>
      </c>
      <c r="G96" s="15" t="s">
        <v>38</v>
      </c>
      <c r="H96" s="24">
        <v>361</v>
      </c>
      <c r="I96" s="24">
        <v>39</v>
      </c>
      <c r="J96" s="24">
        <v>51</v>
      </c>
      <c r="K96" s="24">
        <v>67</v>
      </c>
      <c r="L96" s="11">
        <v>518</v>
      </c>
    </row>
    <row r="97" spans="1:5" ht="15" customHeight="1" x14ac:dyDescent="0.3">
      <c r="A97" s="76" t="s">
        <v>11</v>
      </c>
      <c r="B97" s="77">
        <v>41852</v>
      </c>
      <c r="C97" s="77">
        <v>41852</v>
      </c>
      <c r="D97" s="78" t="s">
        <v>26</v>
      </c>
      <c r="E97" s="80">
        <f t="shared" si="2"/>
        <v>1</v>
      </c>
    </row>
    <row r="98" spans="1:5" ht="15" customHeight="1" x14ac:dyDescent="0.3">
      <c r="A98" s="76" t="s">
        <v>11</v>
      </c>
      <c r="B98" s="77">
        <v>41866</v>
      </c>
      <c r="C98" s="77">
        <v>41866</v>
      </c>
      <c r="D98" s="78" t="s">
        <v>26</v>
      </c>
      <c r="E98" s="80">
        <f t="shared" si="2"/>
        <v>1</v>
      </c>
    </row>
    <row r="99" spans="1:5" ht="15" customHeight="1" x14ac:dyDescent="0.3">
      <c r="A99" s="76" t="s">
        <v>4</v>
      </c>
      <c r="B99" s="77">
        <v>41852</v>
      </c>
      <c r="C99" s="77">
        <v>41852</v>
      </c>
      <c r="D99" s="78" t="s">
        <v>26</v>
      </c>
      <c r="E99" s="80">
        <f t="shared" si="2"/>
        <v>1</v>
      </c>
    </row>
    <row r="100" spans="1:5" ht="15" customHeight="1" x14ac:dyDescent="0.3">
      <c r="A100" s="76" t="s">
        <v>4</v>
      </c>
      <c r="B100" s="77">
        <v>41866</v>
      </c>
      <c r="C100" s="77">
        <v>41866</v>
      </c>
      <c r="D100" s="78" t="s">
        <v>26</v>
      </c>
      <c r="E100" s="80">
        <f t="shared" ref="E100:E133" si="3">NETWORKDAYS(B100,C100,fériés)</f>
        <v>1</v>
      </c>
    </row>
    <row r="101" spans="1:5" ht="15" customHeight="1" x14ac:dyDescent="0.3">
      <c r="A101" s="76" t="s">
        <v>5</v>
      </c>
      <c r="B101" s="77">
        <v>41855</v>
      </c>
      <c r="C101" s="77">
        <v>41880</v>
      </c>
      <c r="D101" s="78" t="s">
        <v>26</v>
      </c>
      <c r="E101" s="80">
        <f t="shared" si="3"/>
        <v>20</v>
      </c>
    </row>
    <row r="102" spans="1:5" ht="15" customHeight="1" x14ac:dyDescent="0.3">
      <c r="A102" s="76" t="s">
        <v>7</v>
      </c>
      <c r="B102" s="77">
        <v>41852</v>
      </c>
      <c r="C102" s="77">
        <v>41866</v>
      </c>
      <c r="D102" s="78" t="s">
        <v>26</v>
      </c>
      <c r="E102" s="80">
        <f t="shared" si="3"/>
        <v>11</v>
      </c>
    </row>
    <row r="103" spans="1:5" ht="15" customHeight="1" x14ac:dyDescent="0.3">
      <c r="A103" s="76" t="s">
        <v>9</v>
      </c>
      <c r="B103" s="77">
        <v>41852</v>
      </c>
      <c r="C103" s="77">
        <v>41859</v>
      </c>
      <c r="D103" s="78" t="s">
        <v>26</v>
      </c>
      <c r="E103" s="80">
        <f t="shared" si="3"/>
        <v>6</v>
      </c>
    </row>
    <row r="104" spans="1:5" ht="15" customHeight="1" x14ac:dyDescent="0.3">
      <c r="A104" s="76" t="s">
        <v>15</v>
      </c>
      <c r="B104" s="77">
        <v>41852</v>
      </c>
      <c r="C104" s="77">
        <v>41866</v>
      </c>
      <c r="D104" s="78" t="s">
        <v>26</v>
      </c>
      <c r="E104" s="80">
        <f t="shared" si="3"/>
        <v>11</v>
      </c>
    </row>
    <row r="105" spans="1:5" ht="15" customHeight="1" x14ac:dyDescent="0.3">
      <c r="A105" s="76" t="s">
        <v>16</v>
      </c>
      <c r="B105" s="77">
        <v>41852</v>
      </c>
      <c r="C105" s="77">
        <v>41873</v>
      </c>
      <c r="D105" s="78" t="s">
        <v>26</v>
      </c>
      <c r="E105" s="80">
        <f t="shared" si="3"/>
        <v>16</v>
      </c>
    </row>
    <row r="106" spans="1:5" ht="15" customHeight="1" x14ac:dyDescent="0.3">
      <c r="A106" s="76" t="s">
        <v>17</v>
      </c>
      <c r="B106" s="77">
        <v>41866</v>
      </c>
      <c r="C106" s="77">
        <v>41866</v>
      </c>
      <c r="D106" s="78" t="s">
        <v>26</v>
      </c>
      <c r="E106" s="80">
        <f t="shared" si="3"/>
        <v>1</v>
      </c>
    </row>
    <row r="107" spans="1:5" ht="15" customHeight="1" x14ac:dyDescent="0.3">
      <c r="A107" s="76" t="s">
        <v>17</v>
      </c>
      <c r="B107" s="77">
        <v>41876</v>
      </c>
      <c r="C107" s="77">
        <v>41880</v>
      </c>
      <c r="D107" s="78" t="s">
        <v>26</v>
      </c>
      <c r="E107" s="80">
        <f t="shared" si="3"/>
        <v>5</v>
      </c>
    </row>
    <row r="108" spans="1:5" ht="15" customHeight="1" x14ac:dyDescent="0.3">
      <c r="A108" s="76" t="s">
        <v>1</v>
      </c>
      <c r="B108" s="77">
        <v>41852</v>
      </c>
      <c r="C108" s="77">
        <v>41873</v>
      </c>
      <c r="D108" s="78" t="s">
        <v>26</v>
      </c>
      <c r="E108" s="80">
        <f t="shared" si="3"/>
        <v>16</v>
      </c>
    </row>
    <row r="109" spans="1:5" ht="15" customHeight="1" x14ac:dyDescent="0.3">
      <c r="A109" s="76" t="s">
        <v>9</v>
      </c>
      <c r="B109" s="77">
        <v>41652</v>
      </c>
      <c r="C109" s="77">
        <v>41652</v>
      </c>
      <c r="D109" s="78" t="s">
        <v>26</v>
      </c>
      <c r="E109" s="80">
        <f t="shared" si="3"/>
        <v>1</v>
      </c>
    </row>
    <row r="110" spans="1:5" ht="15" customHeight="1" x14ac:dyDescent="0.3">
      <c r="A110" s="76" t="s">
        <v>9</v>
      </c>
      <c r="B110" s="77">
        <v>41747</v>
      </c>
      <c r="C110" s="77">
        <v>41747</v>
      </c>
      <c r="D110" s="78" t="s">
        <v>26</v>
      </c>
      <c r="E110" s="80">
        <f t="shared" si="3"/>
        <v>1</v>
      </c>
    </row>
    <row r="111" spans="1:5" ht="15" customHeight="1" x14ac:dyDescent="0.3">
      <c r="A111" s="76" t="s">
        <v>9</v>
      </c>
      <c r="B111" s="77">
        <v>41708</v>
      </c>
      <c r="C111" s="77">
        <v>41708</v>
      </c>
      <c r="D111" s="78" t="s">
        <v>26</v>
      </c>
      <c r="E111" s="80">
        <f t="shared" si="3"/>
        <v>1</v>
      </c>
    </row>
    <row r="112" spans="1:5" ht="15" customHeight="1" x14ac:dyDescent="0.3">
      <c r="A112" s="76" t="s">
        <v>9</v>
      </c>
      <c r="B112" s="77">
        <v>41701</v>
      </c>
      <c r="C112" s="77">
        <v>41701</v>
      </c>
      <c r="D112" s="78" t="s">
        <v>26</v>
      </c>
      <c r="E112" s="80">
        <f t="shared" si="3"/>
        <v>1</v>
      </c>
    </row>
    <row r="113" spans="1:9" ht="15" customHeight="1" x14ac:dyDescent="0.3">
      <c r="A113" s="76" t="s">
        <v>9</v>
      </c>
      <c r="B113" s="77">
        <v>41703</v>
      </c>
      <c r="C113" s="77">
        <v>41703</v>
      </c>
      <c r="D113" s="78" t="s">
        <v>26</v>
      </c>
      <c r="E113" s="80">
        <f t="shared" si="3"/>
        <v>1</v>
      </c>
    </row>
    <row r="114" spans="1:9" ht="15" customHeight="1" x14ac:dyDescent="0.3">
      <c r="A114" s="76" t="s">
        <v>9</v>
      </c>
      <c r="B114" s="77">
        <v>41705</v>
      </c>
      <c r="C114" s="77">
        <v>41705</v>
      </c>
      <c r="D114" s="78" t="s">
        <v>26</v>
      </c>
      <c r="E114" s="80">
        <f t="shared" si="3"/>
        <v>1</v>
      </c>
    </row>
    <row r="115" spans="1:9" ht="15" customHeight="1" x14ac:dyDescent="0.3">
      <c r="A115" s="76" t="s">
        <v>2</v>
      </c>
      <c r="B115" s="77">
        <v>41757</v>
      </c>
      <c r="C115" s="77">
        <v>41770</v>
      </c>
      <c r="D115" s="78" t="s">
        <v>26</v>
      </c>
      <c r="E115" s="80">
        <f t="shared" si="3"/>
        <v>8</v>
      </c>
    </row>
    <row r="116" spans="1:9" ht="15" customHeight="1" x14ac:dyDescent="0.3">
      <c r="A116" s="76" t="s">
        <v>9</v>
      </c>
      <c r="B116" s="77">
        <v>41787</v>
      </c>
      <c r="C116" s="77">
        <v>41794</v>
      </c>
      <c r="D116" s="78" t="s">
        <v>37</v>
      </c>
      <c r="E116" s="80">
        <f t="shared" si="3"/>
        <v>5</v>
      </c>
    </row>
    <row r="117" spans="1:9" ht="15" customHeight="1" x14ac:dyDescent="0.3">
      <c r="A117" s="76" t="s">
        <v>8</v>
      </c>
      <c r="B117" s="77">
        <v>41813</v>
      </c>
      <c r="C117" s="77">
        <v>41820</v>
      </c>
      <c r="D117" s="78" t="s">
        <v>26</v>
      </c>
      <c r="E117" s="80">
        <f t="shared" si="3"/>
        <v>6</v>
      </c>
    </row>
    <row r="118" spans="1:9" ht="15" customHeight="1" x14ac:dyDescent="0.3">
      <c r="A118" s="76" t="s">
        <v>9</v>
      </c>
      <c r="B118" s="77">
        <v>41866</v>
      </c>
      <c r="C118" s="77">
        <v>41866</v>
      </c>
      <c r="D118" s="78" t="s">
        <v>26</v>
      </c>
      <c r="E118" s="80">
        <f t="shared" si="3"/>
        <v>1</v>
      </c>
    </row>
    <row r="119" spans="1:9" ht="15" customHeight="1" x14ac:dyDescent="0.3">
      <c r="A119" s="76" t="s">
        <v>8</v>
      </c>
      <c r="B119" s="77">
        <v>41792</v>
      </c>
      <c r="C119" s="77">
        <v>41796</v>
      </c>
      <c r="D119" s="78" t="s">
        <v>34</v>
      </c>
      <c r="E119" s="80">
        <f t="shared" si="3"/>
        <v>5</v>
      </c>
    </row>
    <row r="120" spans="1:9" ht="15" customHeight="1" x14ac:dyDescent="0.3">
      <c r="A120" s="76" t="s">
        <v>8</v>
      </c>
      <c r="B120" s="77">
        <v>41866</v>
      </c>
      <c r="C120" s="77">
        <v>41866</v>
      </c>
      <c r="D120" s="78" t="s">
        <v>26</v>
      </c>
      <c r="E120" s="80">
        <f t="shared" si="3"/>
        <v>1</v>
      </c>
    </row>
    <row r="121" spans="1:9" ht="15" customHeight="1" x14ac:dyDescent="0.3">
      <c r="A121" s="76" t="s">
        <v>19</v>
      </c>
      <c r="B121" s="77">
        <v>41866</v>
      </c>
      <c r="C121" s="77">
        <v>41866</v>
      </c>
      <c r="D121" s="78" t="s">
        <v>26</v>
      </c>
      <c r="E121" s="80">
        <f t="shared" si="3"/>
        <v>1</v>
      </c>
    </row>
    <row r="122" spans="1:9" ht="15" customHeight="1" x14ac:dyDescent="0.3">
      <c r="A122" s="76" t="s">
        <v>20</v>
      </c>
      <c r="B122" s="77">
        <v>41855</v>
      </c>
      <c r="C122" s="77">
        <v>41873</v>
      </c>
      <c r="D122" s="78" t="s">
        <v>26</v>
      </c>
      <c r="E122" s="80">
        <f t="shared" si="3"/>
        <v>15</v>
      </c>
    </row>
    <row r="123" spans="1:9" ht="15" customHeight="1" x14ac:dyDescent="0.3">
      <c r="A123" s="76" t="s">
        <v>12</v>
      </c>
      <c r="B123" s="77">
        <v>41813</v>
      </c>
      <c r="C123" s="77">
        <v>41817</v>
      </c>
      <c r="D123" s="78" t="s">
        <v>37</v>
      </c>
      <c r="E123" s="80">
        <f t="shared" si="3"/>
        <v>5</v>
      </c>
    </row>
    <row r="124" spans="1:9" ht="15" customHeight="1" x14ac:dyDescent="0.3">
      <c r="A124" s="76" t="s">
        <v>20</v>
      </c>
      <c r="B124" s="77">
        <v>41806</v>
      </c>
      <c r="C124" s="77">
        <v>41808</v>
      </c>
      <c r="D124" s="78" t="s">
        <v>26</v>
      </c>
      <c r="E124" s="80">
        <f t="shared" si="3"/>
        <v>3</v>
      </c>
    </row>
    <row r="125" spans="1:9" ht="15" customHeight="1" x14ac:dyDescent="0.3">
      <c r="A125" s="76" t="s">
        <v>20</v>
      </c>
      <c r="B125" s="77">
        <v>41810</v>
      </c>
      <c r="C125" s="77">
        <v>41810</v>
      </c>
      <c r="D125" s="78" t="s">
        <v>26</v>
      </c>
      <c r="E125" s="80">
        <f t="shared" si="3"/>
        <v>1</v>
      </c>
    </row>
    <row r="126" spans="1:9" ht="15" customHeight="1" x14ac:dyDescent="0.3">
      <c r="A126" s="76" t="s">
        <v>19</v>
      </c>
      <c r="B126" s="77">
        <v>41813</v>
      </c>
      <c r="C126" s="77">
        <v>41817</v>
      </c>
      <c r="D126" s="78" t="s">
        <v>26</v>
      </c>
      <c r="E126" s="80">
        <f t="shared" si="3"/>
        <v>5</v>
      </c>
    </row>
    <row r="127" spans="1:9" ht="15" customHeight="1" x14ac:dyDescent="0.3">
      <c r="A127" s="76" t="s">
        <v>1</v>
      </c>
      <c r="B127" s="77">
        <v>41810</v>
      </c>
      <c r="C127" s="77">
        <v>41810</v>
      </c>
      <c r="D127" s="78" t="s">
        <v>35</v>
      </c>
      <c r="E127" s="80">
        <f t="shared" si="3"/>
        <v>1</v>
      </c>
      <c r="I127" s="150" t="s">
        <v>63</v>
      </c>
    </row>
    <row r="128" spans="1:9" ht="15" customHeight="1" x14ac:dyDescent="0.3">
      <c r="A128" s="76" t="s">
        <v>5</v>
      </c>
      <c r="B128" s="77">
        <v>41792</v>
      </c>
      <c r="C128" s="77">
        <v>41796</v>
      </c>
      <c r="D128" s="78" t="s">
        <v>37</v>
      </c>
      <c r="E128" s="80">
        <f t="shared" si="3"/>
        <v>5</v>
      </c>
    </row>
    <row r="129" spans="1:5" ht="15" customHeight="1" x14ac:dyDescent="0.3">
      <c r="A129" s="76" t="s">
        <v>19</v>
      </c>
      <c r="B129" s="77">
        <v>41876</v>
      </c>
      <c r="C129" s="77">
        <v>41894</v>
      </c>
      <c r="D129" s="78" t="s">
        <v>26</v>
      </c>
      <c r="E129" s="80">
        <f t="shared" si="3"/>
        <v>15</v>
      </c>
    </row>
    <row r="130" spans="1:5" ht="15" customHeight="1" x14ac:dyDescent="0.3">
      <c r="A130" s="76" t="s">
        <v>9</v>
      </c>
      <c r="B130" s="77">
        <v>41897</v>
      </c>
      <c r="C130" s="77">
        <v>41901</v>
      </c>
      <c r="D130" s="78" t="s">
        <v>26</v>
      </c>
      <c r="E130" s="80">
        <f t="shared" si="3"/>
        <v>5</v>
      </c>
    </row>
    <row r="131" spans="1:5" ht="15" customHeight="1" x14ac:dyDescent="0.3">
      <c r="A131" s="76" t="s">
        <v>46</v>
      </c>
      <c r="B131" s="77">
        <v>41841</v>
      </c>
      <c r="C131" s="77">
        <v>41859</v>
      </c>
      <c r="D131" s="78" t="s">
        <v>26</v>
      </c>
      <c r="E131" s="80">
        <f t="shared" si="3"/>
        <v>15</v>
      </c>
    </row>
    <row r="132" spans="1:5" ht="15" customHeight="1" x14ac:dyDescent="0.3">
      <c r="A132" s="76" t="s">
        <v>46</v>
      </c>
      <c r="B132" s="77">
        <v>41866</v>
      </c>
      <c r="C132" s="77">
        <v>41866</v>
      </c>
      <c r="D132" s="78" t="s">
        <v>26</v>
      </c>
      <c r="E132" s="80">
        <f t="shared" si="3"/>
        <v>1</v>
      </c>
    </row>
    <row r="133" spans="1:5" ht="15" customHeight="1" x14ac:dyDescent="0.3">
      <c r="A133" s="76" t="s">
        <v>1</v>
      </c>
      <c r="B133" s="77">
        <v>41827</v>
      </c>
      <c r="C133" s="77">
        <v>41829</v>
      </c>
      <c r="D133" s="78" t="s">
        <v>26</v>
      </c>
      <c r="E133" s="80">
        <f t="shared" si="3"/>
        <v>3</v>
      </c>
    </row>
    <row r="134" spans="1:5" ht="15" customHeight="1" x14ac:dyDescent="0.3">
      <c r="A134" s="88"/>
      <c r="B134" s="88"/>
      <c r="C134" s="88"/>
      <c r="D134" s="88"/>
      <c r="E134" s="88"/>
    </row>
    <row r="135" spans="1:5" ht="15" customHeight="1" x14ac:dyDescent="0.3">
      <c r="A135" s="88"/>
      <c r="B135" s="88"/>
      <c r="C135" s="88"/>
      <c r="D135" s="88"/>
      <c r="E135" s="88"/>
    </row>
    <row r="136" spans="1:5" ht="15" customHeight="1" x14ac:dyDescent="0.3">
      <c r="A136" s="88"/>
      <c r="B136" s="88"/>
      <c r="C136" s="88"/>
      <c r="D136" s="88"/>
      <c r="E136" s="88"/>
    </row>
    <row r="137" spans="1:5" ht="15" customHeight="1" x14ac:dyDescent="0.3">
      <c r="A137" s="88"/>
      <c r="B137" s="88"/>
      <c r="C137" s="88"/>
      <c r="D137" s="88"/>
      <c r="E137" s="88"/>
    </row>
    <row r="138" spans="1:5" ht="15" customHeight="1" x14ac:dyDescent="0.3">
      <c r="A138" s="88"/>
      <c r="B138" s="88"/>
      <c r="C138" s="88"/>
      <c r="D138" s="88"/>
      <c r="E138" s="88"/>
    </row>
    <row r="139" spans="1:5" ht="15" customHeight="1" x14ac:dyDescent="0.3">
      <c r="A139" s="88"/>
      <c r="B139" s="88"/>
      <c r="C139" s="88"/>
      <c r="D139" s="88"/>
      <c r="E139" s="88"/>
    </row>
    <row r="140" spans="1:5" ht="15" customHeight="1" x14ac:dyDescent="0.3">
      <c r="A140" s="88"/>
      <c r="B140" s="88"/>
      <c r="C140" s="88"/>
      <c r="D140" s="88"/>
      <c r="E140" s="88"/>
    </row>
    <row r="141" spans="1:5" ht="15" customHeight="1" x14ac:dyDescent="0.3">
      <c r="A141" s="88"/>
      <c r="B141" s="88"/>
      <c r="C141" s="88"/>
      <c r="D141" s="88"/>
      <c r="E141" s="88"/>
    </row>
    <row r="142" spans="1:5" ht="15" customHeight="1" x14ac:dyDescent="0.3">
      <c r="A142" s="88"/>
      <c r="B142" s="88"/>
      <c r="C142" s="88"/>
      <c r="D142" s="88"/>
      <c r="E142" s="88"/>
    </row>
    <row r="143" spans="1:5" ht="15" customHeight="1" x14ac:dyDescent="0.3">
      <c r="A143" s="88"/>
      <c r="B143" s="88"/>
      <c r="C143" s="88"/>
      <c r="D143" s="88"/>
      <c r="E143" s="88"/>
    </row>
    <row r="144" spans="1:5" ht="15" customHeight="1" x14ac:dyDescent="0.3">
      <c r="A144" s="88"/>
      <c r="B144" s="88"/>
      <c r="C144" s="88"/>
      <c r="D144" s="88"/>
      <c r="E144" s="88"/>
    </row>
    <row r="145" spans="1:5" ht="15" customHeight="1" x14ac:dyDescent="0.3">
      <c r="A145" s="88"/>
      <c r="B145" s="88"/>
      <c r="C145" s="88"/>
      <c r="D145" s="88"/>
      <c r="E145" s="88"/>
    </row>
    <row r="146" spans="1:5" ht="15" customHeight="1" x14ac:dyDescent="0.3">
      <c r="A146" s="88"/>
      <c r="B146" s="88"/>
      <c r="C146" s="88"/>
      <c r="D146" s="88"/>
      <c r="E146" s="88"/>
    </row>
    <row r="147" spans="1:5" ht="15" customHeight="1" x14ac:dyDescent="0.3">
      <c r="A147" s="88"/>
      <c r="B147" s="88"/>
      <c r="C147" s="88"/>
      <c r="D147" s="88"/>
      <c r="E147" s="88"/>
    </row>
    <row r="148" spans="1:5" ht="15" customHeight="1" x14ac:dyDescent="0.3">
      <c r="A148" s="88"/>
      <c r="B148" s="88"/>
      <c r="C148" s="88"/>
      <c r="D148" s="88"/>
      <c r="E148" s="88"/>
    </row>
    <row r="149" spans="1:5" ht="15" customHeight="1" x14ac:dyDescent="0.3">
      <c r="A149" s="88"/>
      <c r="B149" s="88"/>
      <c r="C149" s="88"/>
      <c r="D149" s="88"/>
      <c r="E149" s="88"/>
    </row>
    <row r="150" spans="1:5" ht="15" customHeight="1" x14ac:dyDescent="0.3">
      <c r="A150" s="88"/>
      <c r="B150" s="88"/>
      <c r="C150" s="88"/>
      <c r="D150" s="88"/>
      <c r="E150" s="88"/>
    </row>
    <row r="151" spans="1:5" ht="15" customHeight="1" x14ac:dyDescent="0.3">
      <c r="A151" s="88"/>
      <c r="B151" s="88"/>
      <c r="C151" s="88"/>
      <c r="D151" s="88"/>
      <c r="E151" s="88"/>
    </row>
    <row r="152" spans="1:5" ht="15" customHeight="1" x14ac:dyDescent="0.3">
      <c r="A152" s="88"/>
      <c r="B152" s="88"/>
      <c r="C152" s="88"/>
      <c r="D152" s="88"/>
      <c r="E152" s="88"/>
    </row>
    <row r="153" spans="1:5" ht="15" customHeight="1" x14ac:dyDescent="0.3">
      <c r="A153" s="88"/>
      <c r="B153" s="88"/>
      <c r="C153" s="88"/>
      <c r="D153" s="88"/>
      <c r="E153" s="88"/>
    </row>
    <row r="154" spans="1:5" ht="15" customHeight="1" x14ac:dyDescent="0.3">
      <c r="A154" s="88"/>
      <c r="B154" s="88"/>
      <c r="C154" s="88"/>
      <c r="D154" s="88"/>
      <c r="E154" s="88"/>
    </row>
    <row r="155" spans="1:5" ht="15" customHeight="1" x14ac:dyDescent="0.3">
      <c r="A155" s="88"/>
      <c r="B155" s="88"/>
      <c r="C155" s="88"/>
      <c r="D155" s="88"/>
      <c r="E155" s="88"/>
    </row>
    <row r="156" spans="1:5" ht="15" customHeight="1" x14ac:dyDescent="0.3">
      <c r="A156" s="88"/>
      <c r="B156" s="88"/>
      <c r="C156" s="88"/>
      <c r="D156" s="88"/>
      <c r="E156" s="88"/>
    </row>
    <row r="157" spans="1:5" ht="15" customHeight="1" x14ac:dyDescent="0.3">
      <c r="A157" s="88"/>
      <c r="B157" s="88"/>
      <c r="C157" s="88"/>
      <c r="D157" s="88"/>
      <c r="E157" s="88"/>
    </row>
    <row r="158" spans="1:5" ht="15" customHeight="1" x14ac:dyDescent="0.3">
      <c r="A158" s="88"/>
      <c r="B158" s="88"/>
      <c r="C158" s="88"/>
      <c r="D158" s="88"/>
      <c r="E158" s="88"/>
    </row>
    <row r="159" spans="1:5" ht="15" customHeight="1" x14ac:dyDescent="0.3">
      <c r="A159" s="88"/>
      <c r="B159" s="88"/>
      <c r="C159" s="88"/>
      <c r="D159" s="88"/>
      <c r="E159" s="88"/>
    </row>
    <row r="160" spans="1:5" ht="15" customHeight="1" x14ac:dyDescent="0.3">
      <c r="A160" s="88"/>
      <c r="B160" s="88"/>
      <c r="C160" s="88"/>
      <c r="D160" s="88"/>
      <c r="E160" s="88"/>
    </row>
    <row r="161" spans="1:5" ht="15" customHeight="1" x14ac:dyDescent="0.3">
      <c r="A161" s="88"/>
      <c r="B161" s="88"/>
      <c r="C161" s="88"/>
      <c r="D161" s="88"/>
      <c r="E161" s="88"/>
    </row>
    <row r="162" spans="1:5" ht="15" customHeight="1" x14ac:dyDescent="0.3">
      <c r="A162" s="88"/>
      <c r="B162" s="88"/>
      <c r="C162" s="88"/>
      <c r="D162" s="88"/>
      <c r="E162" s="88"/>
    </row>
    <row r="163" spans="1:5" ht="15" customHeight="1" x14ac:dyDescent="0.3">
      <c r="A163" s="88"/>
      <c r="B163" s="88"/>
      <c r="C163" s="88"/>
      <c r="D163" s="88"/>
      <c r="E163" s="88"/>
    </row>
    <row r="164" spans="1:5" ht="15" customHeight="1" x14ac:dyDescent="0.3">
      <c r="A164" s="88"/>
      <c r="B164" s="88"/>
      <c r="C164" s="88"/>
      <c r="D164" s="88"/>
      <c r="E164" s="88"/>
    </row>
    <row r="165" spans="1:5" ht="15" customHeight="1" x14ac:dyDescent="0.3">
      <c r="A165" s="88"/>
      <c r="B165" s="88"/>
      <c r="C165" s="88"/>
      <c r="D165" s="88"/>
      <c r="E165" s="88"/>
    </row>
    <row r="166" spans="1:5" ht="15" customHeight="1" x14ac:dyDescent="0.3">
      <c r="A166" s="88"/>
      <c r="B166" s="88"/>
      <c r="C166" s="88"/>
      <c r="D166" s="88"/>
      <c r="E166" s="88"/>
    </row>
    <row r="167" spans="1:5" ht="15" customHeight="1" x14ac:dyDescent="0.3">
      <c r="A167" s="88"/>
      <c r="B167" s="88"/>
      <c r="C167" s="88"/>
      <c r="D167" s="88"/>
      <c r="E167" s="88"/>
    </row>
    <row r="168" spans="1:5" ht="15" customHeight="1" x14ac:dyDescent="0.3">
      <c r="A168" s="88"/>
      <c r="B168" s="88"/>
      <c r="C168" s="88"/>
      <c r="D168" s="88"/>
      <c r="E168" s="88"/>
    </row>
    <row r="169" spans="1:5" ht="15" customHeight="1" x14ac:dyDescent="0.3">
      <c r="A169" s="88"/>
      <c r="B169" s="88"/>
      <c r="C169" s="88"/>
      <c r="D169" s="88"/>
      <c r="E169" s="88"/>
    </row>
    <row r="170" spans="1:5" ht="15" customHeight="1" x14ac:dyDescent="0.3">
      <c r="A170" s="88"/>
      <c r="B170" s="88"/>
      <c r="C170" s="88"/>
      <c r="D170" s="88"/>
      <c r="E170" s="88"/>
    </row>
    <row r="171" spans="1:5" ht="15" customHeight="1" x14ac:dyDescent="0.3">
      <c r="A171" s="88"/>
      <c r="B171" s="88"/>
      <c r="C171" s="88"/>
      <c r="D171" s="88"/>
      <c r="E171" s="88"/>
    </row>
    <row r="172" spans="1:5" ht="15" customHeight="1" x14ac:dyDescent="0.3">
      <c r="A172" s="88"/>
      <c r="B172" s="88"/>
      <c r="C172" s="88"/>
      <c r="D172" s="88"/>
      <c r="E172" s="88"/>
    </row>
    <row r="173" spans="1:5" ht="15" customHeight="1" x14ac:dyDescent="0.3">
      <c r="A173" s="88"/>
      <c r="B173" s="88"/>
      <c r="C173" s="88"/>
      <c r="D173" s="88"/>
      <c r="E173" s="88"/>
    </row>
    <row r="174" spans="1:5" ht="15" customHeight="1" x14ac:dyDescent="0.3">
      <c r="A174" s="88"/>
      <c r="B174" s="88"/>
      <c r="C174" s="88"/>
      <c r="D174" s="88"/>
      <c r="E174" s="88"/>
    </row>
    <row r="175" spans="1:5" ht="15" customHeight="1" x14ac:dyDescent="0.3">
      <c r="A175" s="88"/>
      <c r="B175" s="88"/>
      <c r="C175" s="88"/>
      <c r="D175" s="88"/>
      <c r="E175" s="88"/>
    </row>
    <row r="176" spans="1:5" ht="15" customHeight="1" x14ac:dyDescent="0.3">
      <c r="A176" s="88"/>
      <c r="B176" s="88"/>
      <c r="C176" s="88"/>
      <c r="D176" s="88"/>
      <c r="E176" s="88"/>
    </row>
    <row r="177" spans="1:5" ht="15" customHeight="1" x14ac:dyDescent="0.3">
      <c r="A177" s="88"/>
      <c r="B177" s="88"/>
      <c r="C177" s="88"/>
      <c r="D177" s="88"/>
      <c r="E177" s="88"/>
    </row>
    <row r="178" spans="1:5" ht="15" customHeight="1" x14ac:dyDescent="0.3">
      <c r="A178" s="88"/>
      <c r="B178" s="88"/>
      <c r="C178" s="88"/>
      <c r="D178" s="88"/>
      <c r="E178" s="88"/>
    </row>
    <row r="179" spans="1:5" ht="15" customHeight="1" x14ac:dyDescent="0.3">
      <c r="A179" s="88"/>
      <c r="B179" s="88"/>
      <c r="C179" s="88"/>
      <c r="D179" s="88"/>
      <c r="E179" s="88"/>
    </row>
    <row r="180" spans="1:5" ht="15" customHeight="1" x14ac:dyDescent="0.3">
      <c r="A180" s="88"/>
      <c r="B180" s="88"/>
      <c r="C180" s="88"/>
      <c r="D180" s="88"/>
      <c r="E180" s="88"/>
    </row>
    <row r="181" spans="1:5" ht="15" customHeight="1" x14ac:dyDescent="0.3">
      <c r="A181" s="88"/>
      <c r="B181" s="88"/>
      <c r="C181" s="88"/>
      <c r="D181" s="88"/>
      <c r="E181" s="88"/>
    </row>
    <row r="182" spans="1:5" ht="15" customHeight="1" x14ac:dyDescent="0.3">
      <c r="A182" s="88"/>
      <c r="B182" s="88"/>
      <c r="C182" s="88"/>
      <c r="D182" s="88"/>
      <c r="E182" s="88"/>
    </row>
    <row r="183" spans="1:5" ht="15" customHeight="1" x14ac:dyDescent="0.3">
      <c r="A183" s="88"/>
      <c r="B183" s="88"/>
      <c r="C183" s="88"/>
      <c r="D183" s="88"/>
      <c r="E183" s="88"/>
    </row>
    <row r="184" spans="1:5" ht="15" customHeight="1" x14ac:dyDescent="0.3">
      <c r="A184" s="88"/>
      <c r="B184" s="88"/>
      <c r="C184" s="88"/>
      <c r="D184" s="88"/>
      <c r="E184" s="88"/>
    </row>
    <row r="185" spans="1:5" ht="15" customHeight="1" x14ac:dyDescent="0.3">
      <c r="A185" s="88"/>
      <c r="B185" s="88"/>
      <c r="C185" s="88"/>
      <c r="D185" s="88"/>
      <c r="E185" s="88"/>
    </row>
    <row r="186" spans="1:5" ht="15" customHeight="1" x14ac:dyDescent="0.3">
      <c r="A186" s="88"/>
      <c r="B186" s="88"/>
      <c r="C186" s="88"/>
      <c r="D186" s="88"/>
      <c r="E186" s="88"/>
    </row>
    <row r="187" spans="1:5" ht="15" customHeight="1" x14ac:dyDescent="0.3">
      <c r="A187" s="88"/>
      <c r="B187" s="88"/>
      <c r="C187" s="88"/>
      <c r="D187" s="88"/>
      <c r="E187" s="88"/>
    </row>
    <row r="188" spans="1:5" ht="15" customHeight="1" x14ac:dyDescent="0.3">
      <c r="A188" s="88"/>
      <c r="B188" s="88"/>
      <c r="C188" s="88"/>
      <c r="D188" s="88"/>
      <c r="E188" s="88"/>
    </row>
    <row r="189" spans="1:5" ht="15" customHeight="1" x14ac:dyDescent="0.3">
      <c r="A189" s="88"/>
      <c r="B189" s="88"/>
      <c r="C189" s="88"/>
      <c r="D189" s="88"/>
      <c r="E189" s="88"/>
    </row>
    <row r="190" spans="1:5" ht="15" customHeight="1" x14ac:dyDescent="0.3">
      <c r="A190" s="88"/>
      <c r="B190" s="88"/>
      <c r="C190" s="88"/>
      <c r="D190" s="88"/>
      <c r="E190" s="88"/>
    </row>
    <row r="191" spans="1:5" ht="15" customHeight="1" x14ac:dyDescent="0.3">
      <c r="A191" s="88"/>
      <c r="B191" s="88"/>
      <c r="C191" s="88"/>
      <c r="D191" s="88"/>
      <c r="E191" s="88"/>
    </row>
    <row r="192" spans="1:5" ht="15" customHeight="1" x14ac:dyDescent="0.3">
      <c r="A192" s="88"/>
      <c r="B192" s="88"/>
      <c r="C192" s="88"/>
      <c r="D192" s="88"/>
      <c r="E192" s="88"/>
    </row>
    <row r="193" spans="1:5" ht="15" customHeight="1" x14ac:dyDescent="0.3">
      <c r="A193" s="88"/>
      <c r="B193" s="88"/>
      <c r="C193" s="88"/>
      <c r="D193" s="88"/>
      <c r="E193" s="88"/>
    </row>
    <row r="194" spans="1:5" ht="15" customHeight="1" x14ac:dyDescent="0.3">
      <c r="A194" s="88"/>
      <c r="B194" s="88"/>
      <c r="C194" s="88"/>
      <c r="D194" s="88"/>
      <c r="E194" s="88"/>
    </row>
    <row r="195" spans="1:5" ht="15" customHeight="1" x14ac:dyDescent="0.3">
      <c r="A195" s="88"/>
      <c r="B195" s="88"/>
      <c r="C195" s="88"/>
      <c r="D195" s="88"/>
      <c r="E195" s="88"/>
    </row>
    <row r="196" spans="1:5" ht="15" customHeight="1" x14ac:dyDescent="0.3">
      <c r="A196" s="88"/>
      <c r="B196" s="88"/>
      <c r="C196" s="88"/>
      <c r="D196" s="88"/>
      <c r="E196" s="88"/>
    </row>
    <row r="197" spans="1:5" ht="15" customHeight="1" x14ac:dyDescent="0.3">
      <c r="A197" s="88"/>
      <c r="B197" s="88"/>
      <c r="C197" s="88"/>
      <c r="D197" s="88"/>
      <c r="E197" s="88"/>
    </row>
    <row r="198" spans="1:5" ht="15" customHeight="1" x14ac:dyDescent="0.3">
      <c r="A198" s="88"/>
      <c r="B198" s="88"/>
      <c r="C198" s="88"/>
      <c r="D198" s="88"/>
      <c r="E198" s="88"/>
    </row>
    <row r="199" spans="1:5" ht="15" customHeight="1" x14ac:dyDescent="0.3">
      <c r="A199" s="88"/>
      <c r="B199" s="88"/>
      <c r="C199" s="88"/>
      <c r="D199" s="88"/>
      <c r="E199" s="88"/>
    </row>
    <row r="200" spans="1:5" ht="15" customHeight="1" x14ac:dyDescent="0.3">
      <c r="A200" s="88"/>
      <c r="B200" s="88"/>
      <c r="C200" s="88"/>
      <c r="D200" s="88"/>
      <c r="E200" s="88"/>
    </row>
    <row r="201" spans="1:5" ht="15" customHeight="1" x14ac:dyDescent="0.3">
      <c r="A201" s="88"/>
      <c r="B201" s="88"/>
      <c r="C201" s="88"/>
      <c r="D201" s="88"/>
      <c r="E201" s="88"/>
    </row>
    <row r="202" spans="1:5" ht="15" customHeight="1" x14ac:dyDescent="0.3">
      <c r="A202" s="88"/>
      <c r="B202" s="88"/>
      <c r="C202" s="88"/>
      <c r="D202" s="88"/>
      <c r="E202" s="88"/>
    </row>
    <row r="203" spans="1:5" ht="15" customHeight="1" x14ac:dyDescent="0.3">
      <c r="A203" s="88"/>
      <c r="B203" s="88"/>
      <c r="C203" s="88"/>
      <c r="D203" s="88"/>
      <c r="E203" s="88"/>
    </row>
    <row r="204" spans="1:5" ht="15" customHeight="1" x14ac:dyDescent="0.3">
      <c r="A204" s="88"/>
      <c r="B204" s="88"/>
      <c r="C204" s="88"/>
      <c r="D204" s="88"/>
      <c r="E204" s="88"/>
    </row>
    <row r="205" spans="1:5" ht="15" customHeight="1" x14ac:dyDescent="0.3">
      <c r="A205" s="88"/>
      <c r="B205" s="88"/>
      <c r="C205" s="88"/>
      <c r="D205" s="88"/>
      <c r="E205" s="88"/>
    </row>
    <row r="206" spans="1:5" ht="15" customHeight="1" x14ac:dyDescent="0.3">
      <c r="A206" s="88"/>
      <c r="B206" s="88"/>
      <c r="C206" s="88"/>
      <c r="D206" s="88"/>
      <c r="E206" s="88"/>
    </row>
    <row r="207" spans="1:5" ht="15" customHeight="1" x14ac:dyDescent="0.3">
      <c r="A207" s="88"/>
      <c r="B207" s="88"/>
      <c r="C207" s="88"/>
      <c r="D207" s="88"/>
      <c r="E207" s="88"/>
    </row>
    <row r="208" spans="1:5" ht="15" customHeight="1" x14ac:dyDescent="0.3">
      <c r="A208" s="88"/>
      <c r="B208" s="88"/>
      <c r="C208" s="88"/>
      <c r="D208" s="88"/>
      <c r="E208" s="88"/>
    </row>
    <row r="209" spans="1:5" ht="15" customHeight="1" x14ac:dyDescent="0.3">
      <c r="A209" s="88"/>
      <c r="B209" s="88"/>
      <c r="C209" s="88"/>
      <c r="D209" s="88"/>
      <c r="E209" s="88"/>
    </row>
    <row r="210" spans="1:5" ht="15" customHeight="1" x14ac:dyDescent="0.3">
      <c r="A210" s="88"/>
      <c r="B210" s="88"/>
      <c r="C210" s="88"/>
      <c r="D210" s="88"/>
      <c r="E210" s="88"/>
    </row>
    <row r="211" spans="1:5" ht="15" customHeight="1" x14ac:dyDescent="0.3">
      <c r="A211" s="88"/>
      <c r="B211" s="88"/>
      <c r="C211" s="88"/>
      <c r="D211" s="88"/>
      <c r="E211" s="88"/>
    </row>
    <row r="212" spans="1:5" ht="15" customHeight="1" x14ac:dyDescent="0.3">
      <c r="A212" s="88"/>
      <c r="B212" s="88"/>
      <c r="C212" s="88"/>
      <c r="D212" s="88"/>
      <c r="E212" s="88"/>
    </row>
    <row r="213" spans="1:5" ht="15" customHeight="1" x14ac:dyDescent="0.3">
      <c r="A213" s="88"/>
      <c r="B213" s="88"/>
      <c r="C213" s="88"/>
      <c r="D213" s="88"/>
      <c r="E213" s="88"/>
    </row>
    <row r="214" spans="1:5" ht="15" customHeight="1" x14ac:dyDescent="0.3">
      <c r="A214" s="88"/>
      <c r="B214" s="88"/>
      <c r="C214" s="88"/>
      <c r="D214" s="88"/>
      <c r="E214" s="88"/>
    </row>
    <row r="215" spans="1:5" ht="15" customHeight="1" x14ac:dyDescent="0.3">
      <c r="A215" s="88"/>
      <c r="B215" s="88"/>
      <c r="C215" s="88"/>
      <c r="D215" s="88"/>
      <c r="E215" s="88"/>
    </row>
    <row r="216" spans="1:5" ht="15" customHeight="1" x14ac:dyDescent="0.3">
      <c r="A216" s="88"/>
      <c r="B216" s="88"/>
      <c r="C216" s="88"/>
      <c r="D216" s="88"/>
      <c r="E216" s="88"/>
    </row>
    <row r="217" spans="1:5" ht="15" customHeight="1" x14ac:dyDescent="0.3">
      <c r="A217" s="88"/>
      <c r="B217" s="88"/>
      <c r="C217" s="88"/>
      <c r="D217" s="88"/>
      <c r="E217" s="88"/>
    </row>
    <row r="218" spans="1:5" ht="15" customHeight="1" x14ac:dyDescent="0.3">
      <c r="A218" s="88"/>
      <c r="B218" s="88"/>
      <c r="C218" s="88"/>
      <c r="D218" s="88"/>
      <c r="E218" s="88"/>
    </row>
    <row r="219" spans="1:5" ht="15" customHeight="1" x14ac:dyDescent="0.3">
      <c r="A219" s="88"/>
      <c r="B219" s="88"/>
      <c r="C219" s="88"/>
      <c r="D219" s="88"/>
      <c r="E219" s="88"/>
    </row>
    <row r="220" spans="1:5" ht="15" customHeight="1" x14ac:dyDescent="0.3">
      <c r="A220" s="88"/>
      <c r="B220" s="88"/>
      <c r="C220" s="88"/>
      <c r="D220" s="88"/>
      <c r="E220" s="88"/>
    </row>
    <row r="221" spans="1:5" ht="15" customHeight="1" x14ac:dyDescent="0.3">
      <c r="A221" s="88"/>
      <c r="B221" s="88"/>
      <c r="C221" s="88"/>
      <c r="D221" s="88"/>
      <c r="E221" s="88"/>
    </row>
    <row r="222" spans="1:5" ht="15" customHeight="1" x14ac:dyDescent="0.3">
      <c r="A222" s="88"/>
      <c r="B222" s="88"/>
      <c r="C222" s="88"/>
      <c r="D222" s="88"/>
      <c r="E222" s="88"/>
    </row>
    <row r="223" spans="1:5" ht="15" customHeight="1" x14ac:dyDescent="0.3">
      <c r="A223" s="88"/>
      <c r="B223" s="88"/>
      <c r="C223" s="88"/>
      <c r="D223" s="88"/>
      <c r="E223" s="88"/>
    </row>
    <row r="224" spans="1:5" ht="15" customHeight="1" x14ac:dyDescent="0.3">
      <c r="A224" s="88"/>
      <c r="B224" s="88"/>
      <c r="C224" s="88"/>
      <c r="D224" s="88"/>
      <c r="E224" s="88"/>
    </row>
    <row r="225" spans="1:5" ht="15" customHeight="1" x14ac:dyDescent="0.3">
      <c r="A225" s="88"/>
      <c r="B225" s="88"/>
      <c r="C225" s="88"/>
      <c r="D225" s="88"/>
      <c r="E225" s="88"/>
    </row>
    <row r="226" spans="1:5" ht="15" customHeight="1" x14ac:dyDescent="0.3">
      <c r="A226" s="88"/>
      <c r="B226" s="88"/>
      <c r="C226" s="88"/>
      <c r="D226" s="88"/>
      <c r="E226" s="88"/>
    </row>
    <row r="227" spans="1:5" ht="15" customHeight="1" x14ac:dyDescent="0.3">
      <c r="A227" s="88"/>
      <c r="B227" s="88"/>
      <c r="C227" s="88"/>
      <c r="D227" s="88"/>
      <c r="E227" s="88"/>
    </row>
    <row r="228" spans="1:5" ht="15" customHeight="1" x14ac:dyDescent="0.3">
      <c r="A228" s="88"/>
      <c r="B228" s="88"/>
      <c r="C228" s="88"/>
      <c r="D228" s="88"/>
      <c r="E228" s="88"/>
    </row>
    <row r="229" spans="1:5" ht="15" customHeight="1" x14ac:dyDescent="0.3">
      <c r="A229" s="88"/>
      <c r="B229" s="88"/>
      <c r="C229" s="88"/>
      <c r="D229" s="88"/>
      <c r="E229" s="88"/>
    </row>
    <row r="230" spans="1:5" ht="15" customHeight="1" x14ac:dyDescent="0.3">
      <c r="A230" s="88"/>
      <c r="B230" s="88"/>
      <c r="C230" s="88"/>
      <c r="D230" s="88"/>
      <c r="E230" s="88"/>
    </row>
    <row r="231" spans="1:5" ht="15" customHeight="1" x14ac:dyDescent="0.3">
      <c r="A231" s="88"/>
      <c r="B231" s="88"/>
      <c r="C231" s="88"/>
      <c r="D231" s="88"/>
      <c r="E231" s="88"/>
    </row>
    <row r="232" spans="1:5" ht="15" customHeight="1" x14ac:dyDescent="0.3">
      <c r="A232" s="88"/>
      <c r="B232" s="88"/>
      <c r="C232" s="88"/>
      <c r="D232" s="88"/>
      <c r="E232" s="88"/>
    </row>
    <row r="233" spans="1:5" ht="15" customHeight="1" x14ac:dyDescent="0.3">
      <c r="A233" s="88"/>
      <c r="B233" s="88"/>
      <c r="C233" s="88"/>
      <c r="D233" s="88"/>
      <c r="E233" s="88"/>
    </row>
    <row r="234" spans="1:5" ht="15" customHeight="1" x14ac:dyDescent="0.3">
      <c r="A234" s="88"/>
      <c r="B234" s="88"/>
      <c r="C234" s="88"/>
      <c r="D234" s="88"/>
      <c r="E234" s="88"/>
    </row>
    <row r="235" spans="1:5" ht="15" customHeight="1" x14ac:dyDescent="0.3">
      <c r="A235" s="88"/>
      <c r="B235" s="88"/>
      <c r="C235" s="88"/>
      <c r="D235" s="88"/>
      <c r="E235" s="88"/>
    </row>
    <row r="236" spans="1:5" ht="15" customHeight="1" x14ac:dyDescent="0.3">
      <c r="A236" s="88"/>
      <c r="B236" s="88"/>
      <c r="C236" s="88"/>
      <c r="D236" s="88"/>
      <c r="E236" s="88"/>
    </row>
    <row r="237" spans="1:5" ht="15" customHeight="1" x14ac:dyDescent="0.3">
      <c r="A237" s="88"/>
      <c r="B237" s="88"/>
      <c r="C237" s="88"/>
      <c r="D237" s="88"/>
      <c r="E237" s="88"/>
    </row>
    <row r="238" spans="1:5" ht="15" customHeight="1" x14ac:dyDescent="0.3">
      <c r="A238" s="88"/>
      <c r="B238" s="88"/>
      <c r="C238" s="88"/>
      <c r="D238" s="88"/>
      <c r="E238" s="88"/>
    </row>
    <row r="239" spans="1:5" ht="15" customHeight="1" x14ac:dyDescent="0.3">
      <c r="A239" s="88"/>
      <c r="B239" s="88"/>
      <c r="C239" s="88"/>
      <c r="D239" s="88"/>
      <c r="E239" s="88"/>
    </row>
    <row r="240" spans="1:5" ht="15" customHeight="1" x14ac:dyDescent="0.3">
      <c r="A240" s="88"/>
      <c r="B240" s="88"/>
      <c r="C240" s="88"/>
      <c r="D240" s="88"/>
      <c r="E240" s="88"/>
    </row>
    <row r="241" spans="1:5" ht="15" customHeight="1" x14ac:dyDescent="0.3">
      <c r="A241" s="88"/>
      <c r="B241" s="88"/>
      <c r="C241" s="88"/>
      <c r="D241" s="88"/>
      <c r="E241" s="88"/>
    </row>
    <row r="242" spans="1:5" ht="15" customHeight="1" x14ac:dyDescent="0.3">
      <c r="A242" s="88"/>
      <c r="B242" s="88"/>
      <c r="C242" s="88"/>
      <c r="D242" s="88"/>
      <c r="E242" s="88"/>
    </row>
    <row r="243" spans="1:5" ht="15" customHeight="1" x14ac:dyDescent="0.3">
      <c r="A243" s="88"/>
      <c r="B243" s="88"/>
      <c r="C243" s="88"/>
      <c r="D243" s="88"/>
      <c r="E243" s="88"/>
    </row>
    <row r="244" spans="1:5" ht="15" customHeight="1" x14ac:dyDescent="0.3">
      <c r="A244" s="88"/>
      <c r="B244" s="88"/>
      <c r="C244" s="88"/>
      <c r="D244" s="88"/>
      <c r="E244" s="88"/>
    </row>
    <row r="245" spans="1:5" ht="15" customHeight="1" x14ac:dyDescent="0.3">
      <c r="A245" s="88"/>
      <c r="B245" s="88"/>
      <c r="C245" s="88"/>
      <c r="D245" s="88"/>
      <c r="E245" s="88"/>
    </row>
    <row r="246" spans="1:5" ht="15" customHeight="1" x14ac:dyDescent="0.3">
      <c r="A246" s="88"/>
      <c r="B246" s="88"/>
      <c r="C246" s="88"/>
      <c r="D246" s="88"/>
      <c r="E246" s="88"/>
    </row>
    <row r="247" spans="1:5" ht="15" customHeight="1" x14ac:dyDescent="0.3">
      <c r="A247" s="88"/>
      <c r="B247" s="88"/>
      <c r="C247" s="88"/>
      <c r="D247" s="88"/>
      <c r="E247" s="88"/>
    </row>
    <row r="248" spans="1:5" ht="15" customHeight="1" x14ac:dyDescent="0.3">
      <c r="A248" s="88"/>
      <c r="B248" s="88"/>
      <c r="C248" s="88"/>
      <c r="D248" s="88"/>
      <c r="E248" s="88"/>
    </row>
    <row r="249" spans="1:5" ht="15" customHeight="1" x14ac:dyDescent="0.3">
      <c r="A249" s="88"/>
      <c r="B249" s="88"/>
      <c r="C249" s="88"/>
      <c r="D249" s="88"/>
      <c r="E249" s="88"/>
    </row>
    <row r="250" spans="1:5" ht="15" customHeight="1" x14ac:dyDescent="0.3">
      <c r="A250" s="88"/>
      <c r="B250" s="88"/>
      <c r="C250" s="88"/>
      <c r="D250" s="88"/>
      <c r="E250" s="88"/>
    </row>
    <row r="251" spans="1:5" ht="15" customHeight="1" x14ac:dyDescent="0.3">
      <c r="A251" s="88"/>
      <c r="B251" s="88"/>
      <c r="C251" s="88"/>
      <c r="D251" s="88"/>
      <c r="E251" s="88"/>
    </row>
    <row r="252" spans="1:5" ht="15" customHeight="1" x14ac:dyDescent="0.3">
      <c r="A252" s="88"/>
      <c r="B252" s="88"/>
      <c r="C252" s="88"/>
      <c r="D252" s="88"/>
      <c r="E252" s="88"/>
    </row>
    <row r="253" spans="1:5" ht="15" customHeight="1" x14ac:dyDescent="0.3">
      <c r="A253" s="88"/>
      <c r="B253" s="88"/>
      <c r="C253" s="88"/>
      <c r="D253" s="88"/>
      <c r="E253" s="88"/>
    </row>
    <row r="254" spans="1:5" ht="15" customHeight="1" x14ac:dyDescent="0.3">
      <c r="A254" s="88"/>
      <c r="B254" s="88"/>
      <c r="C254" s="88"/>
      <c r="D254" s="88"/>
      <c r="E254" s="88"/>
    </row>
    <row r="255" spans="1:5" ht="15" customHeight="1" x14ac:dyDescent="0.3">
      <c r="A255" s="88"/>
      <c r="B255" s="88"/>
      <c r="C255" s="88"/>
      <c r="D255" s="88"/>
      <c r="E255" s="88"/>
    </row>
    <row r="256" spans="1:5" ht="15" customHeight="1" x14ac:dyDescent="0.3">
      <c r="A256" s="88"/>
      <c r="B256" s="88"/>
      <c r="C256" s="88"/>
      <c r="D256" s="88"/>
      <c r="E256" s="88"/>
    </row>
    <row r="257" spans="1:5" ht="15" customHeight="1" x14ac:dyDescent="0.3">
      <c r="A257" s="88"/>
      <c r="B257" s="88"/>
      <c r="C257" s="88"/>
      <c r="D257" s="88"/>
      <c r="E257" s="88"/>
    </row>
    <row r="258" spans="1:5" ht="15" customHeight="1" x14ac:dyDescent="0.3">
      <c r="A258" s="88"/>
      <c r="B258" s="88"/>
      <c r="C258" s="88"/>
      <c r="D258" s="88"/>
      <c r="E258" s="88"/>
    </row>
    <row r="259" spans="1:5" ht="15" customHeight="1" x14ac:dyDescent="0.3">
      <c r="A259" s="88"/>
      <c r="B259" s="88"/>
      <c r="C259" s="88"/>
      <c r="D259" s="88"/>
      <c r="E259" s="88"/>
    </row>
    <row r="260" spans="1:5" ht="15" customHeight="1" x14ac:dyDescent="0.3">
      <c r="A260" s="88"/>
      <c r="B260" s="88"/>
      <c r="C260" s="88"/>
      <c r="D260" s="88"/>
      <c r="E260" s="88"/>
    </row>
    <row r="261" spans="1:5" ht="15" customHeight="1" x14ac:dyDescent="0.3">
      <c r="A261" s="88"/>
      <c r="B261" s="88"/>
      <c r="C261" s="88"/>
      <c r="D261" s="88"/>
      <c r="E261" s="88"/>
    </row>
    <row r="262" spans="1:5" ht="15" customHeight="1" x14ac:dyDescent="0.3">
      <c r="A262" s="88"/>
      <c r="B262" s="88"/>
      <c r="C262" s="88"/>
      <c r="D262" s="88"/>
      <c r="E262" s="88"/>
    </row>
    <row r="263" spans="1:5" ht="15" customHeight="1" x14ac:dyDescent="0.3">
      <c r="A263" s="88"/>
      <c r="B263" s="88"/>
      <c r="C263" s="88"/>
      <c r="D263" s="88"/>
      <c r="E263" s="88"/>
    </row>
    <row r="264" spans="1:5" ht="15" customHeight="1" x14ac:dyDescent="0.3">
      <c r="A264" s="88"/>
      <c r="B264" s="88"/>
      <c r="C264" s="88"/>
      <c r="D264" s="88"/>
      <c r="E264" s="88"/>
    </row>
    <row r="265" spans="1:5" ht="15" customHeight="1" x14ac:dyDescent="0.3">
      <c r="A265" s="88"/>
      <c r="B265" s="88"/>
      <c r="C265" s="88"/>
      <c r="D265" s="88"/>
      <c r="E265" s="88"/>
    </row>
    <row r="266" spans="1:5" ht="15" customHeight="1" x14ac:dyDescent="0.3">
      <c r="A266" s="88"/>
      <c r="B266" s="88"/>
      <c r="C266" s="88"/>
      <c r="D266" s="88"/>
      <c r="E266" s="88"/>
    </row>
    <row r="267" spans="1:5" ht="15" customHeight="1" x14ac:dyDescent="0.3">
      <c r="A267" s="88"/>
      <c r="B267" s="88"/>
      <c r="C267" s="88"/>
      <c r="D267" s="88"/>
      <c r="E267" s="88"/>
    </row>
    <row r="268" spans="1:5" ht="15" customHeight="1" x14ac:dyDescent="0.3">
      <c r="A268" s="88"/>
      <c r="B268" s="88"/>
      <c r="C268" s="88"/>
      <c r="D268" s="88"/>
      <c r="E268" s="88"/>
    </row>
    <row r="269" spans="1:5" ht="15" customHeight="1" x14ac:dyDescent="0.3">
      <c r="A269" s="88"/>
      <c r="B269" s="88"/>
      <c r="C269" s="88"/>
      <c r="D269" s="88"/>
      <c r="E269" s="88"/>
    </row>
    <row r="270" spans="1:5" ht="15" customHeight="1" x14ac:dyDescent="0.3">
      <c r="A270" s="88"/>
      <c r="B270" s="88"/>
      <c r="C270" s="88"/>
      <c r="D270" s="88"/>
      <c r="E270" s="88"/>
    </row>
    <row r="271" spans="1:5" ht="15" customHeight="1" x14ac:dyDescent="0.3">
      <c r="A271" s="88"/>
      <c r="B271" s="88"/>
      <c r="C271" s="88"/>
      <c r="D271" s="88"/>
      <c r="E271" s="88"/>
    </row>
    <row r="272" spans="1:5" ht="15" customHeight="1" x14ac:dyDescent="0.3">
      <c r="A272" s="88"/>
      <c r="B272" s="88"/>
      <c r="C272" s="88"/>
      <c r="D272" s="88"/>
      <c r="E272" s="88"/>
    </row>
    <row r="273" spans="1:5" ht="15" customHeight="1" x14ac:dyDescent="0.3">
      <c r="A273" s="88"/>
      <c r="B273" s="88"/>
      <c r="C273" s="88"/>
      <c r="D273" s="88"/>
      <c r="E273" s="88"/>
    </row>
    <row r="274" spans="1:5" ht="15" customHeight="1" x14ac:dyDescent="0.3">
      <c r="A274" s="88"/>
      <c r="B274" s="88"/>
      <c r="C274" s="88"/>
      <c r="D274" s="88"/>
      <c r="E274" s="88"/>
    </row>
    <row r="275" spans="1:5" ht="15" customHeight="1" x14ac:dyDescent="0.3">
      <c r="A275" s="88"/>
      <c r="B275" s="88"/>
      <c r="C275" s="88"/>
      <c r="D275" s="88"/>
      <c r="E275" s="88"/>
    </row>
    <row r="276" spans="1:5" ht="15" customHeight="1" x14ac:dyDescent="0.3">
      <c r="A276" s="88"/>
      <c r="B276" s="88"/>
      <c r="C276" s="88"/>
      <c r="D276" s="88"/>
      <c r="E276" s="88"/>
    </row>
    <row r="277" spans="1:5" ht="15" customHeight="1" x14ac:dyDescent="0.3">
      <c r="A277" s="88"/>
      <c r="B277" s="88"/>
      <c r="C277" s="88"/>
      <c r="D277" s="88"/>
      <c r="E277" s="88"/>
    </row>
    <row r="278" spans="1:5" ht="15" customHeight="1" x14ac:dyDescent="0.3">
      <c r="A278" s="88"/>
      <c r="B278" s="88"/>
      <c r="C278" s="88"/>
      <c r="D278" s="88"/>
      <c r="E278" s="88"/>
    </row>
    <row r="279" spans="1:5" ht="15" customHeight="1" x14ac:dyDescent="0.3">
      <c r="A279" s="88"/>
      <c r="B279" s="88"/>
      <c r="C279" s="88"/>
      <c r="D279" s="88"/>
      <c r="E279" s="88"/>
    </row>
    <row r="280" spans="1:5" ht="15" customHeight="1" x14ac:dyDescent="0.3">
      <c r="A280" s="88"/>
      <c r="B280" s="88"/>
      <c r="C280" s="88"/>
      <c r="D280" s="88"/>
      <c r="E280" s="88"/>
    </row>
    <row r="281" spans="1:5" ht="15" customHeight="1" x14ac:dyDescent="0.3">
      <c r="A281" s="88"/>
      <c r="B281" s="88"/>
      <c r="C281" s="88"/>
      <c r="D281" s="88"/>
      <c r="E281" s="88"/>
    </row>
    <row r="282" spans="1:5" ht="15" customHeight="1" x14ac:dyDescent="0.3">
      <c r="A282" s="88"/>
      <c r="B282" s="88"/>
      <c r="C282" s="88"/>
      <c r="D282" s="88"/>
      <c r="E282" s="88"/>
    </row>
    <row r="283" spans="1:5" ht="15" customHeight="1" x14ac:dyDescent="0.3">
      <c r="A283" s="88"/>
      <c r="B283" s="88"/>
      <c r="C283" s="88"/>
      <c r="D283" s="88"/>
      <c r="E283" s="88"/>
    </row>
    <row r="284" spans="1:5" ht="15" customHeight="1" x14ac:dyDescent="0.3">
      <c r="A284" s="88"/>
      <c r="B284" s="88"/>
      <c r="C284" s="88"/>
      <c r="D284" s="88"/>
      <c r="E284" s="88"/>
    </row>
    <row r="285" spans="1:5" ht="15" customHeight="1" x14ac:dyDescent="0.3">
      <c r="A285" s="88"/>
      <c r="B285" s="88"/>
      <c r="C285" s="88"/>
      <c r="D285" s="88"/>
      <c r="E285" s="88"/>
    </row>
    <row r="286" spans="1:5" ht="15" customHeight="1" x14ac:dyDescent="0.3">
      <c r="A286" s="88"/>
      <c r="B286" s="88"/>
      <c r="C286" s="88"/>
      <c r="D286" s="88"/>
      <c r="E286" s="88"/>
    </row>
    <row r="287" spans="1:5" ht="15" customHeight="1" x14ac:dyDescent="0.3">
      <c r="A287" s="88"/>
      <c r="B287" s="88"/>
      <c r="C287" s="88"/>
      <c r="D287" s="88"/>
      <c r="E287" s="88"/>
    </row>
    <row r="288" spans="1:5" ht="15" customHeight="1" x14ac:dyDescent="0.3">
      <c r="A288" s="88"/>
      <c r="B288" s="88"/>
      <c r="C288" s="88"/>
      <c r="D288" s="88"/>
      <c r="E288" s="88"/>
    </row>
    <row r="289" spans="1:5" ht="15" customHeight="1" x14ac:dyDescent="0.3">
      <c r="A289" s="88"/>
      <c r="B289" s="88"/>
      <c r="C289" s="88"/>
      <c r="D289" s="88"/>
      <c r="E289" s="88"/>
    </row>
    <row r="290" spans="1:5" ht="15" customHeight="1" x14ac:dyDescent="0.3">
      <c r="A290" s="88"/>
      <c r="B290" s="88"/>
      <c r="C290" s="88"/>
      <c r="D290" s="88"/>
      <c r="E290" s="88"/>
    </row>
    <row r="291" spans="1:5" ht="15" customHeight="1" x14ac:dyDescent="0.3">
      <c r="A291" s="88"/>
      <c r="B291" s="88"/>
      <c r="C291" s="88"/>
      <c r="D291" s="88"/>
      <c r="E291" s="88"/>
    </row>
    <row r="292" spans="1:5" ht="15" customHeight="1" x14ac:dyDescent="0.3">
      <c r="A292" s="88"/>
      <c r="B292" s="88"/>
      <c r="C292" s="88"/>
      <c r="D292" s="88"/>
      <c r="E292" s="88"/>
    </row>
    <row r="293" spans="1:5" ht="15" customHeight="1" x14ac:dyDescent="0.3">
      <c r="A293" s="88"/>
      <c r="B293" s="88"/>
      <c r="C293" s="88"/>
      <c r="D293" s="88"/>
      <c r="E293" s="88"/>
    </row>
    <row r="294" spans="1:5" ht="15" customHeight="1" x14ac:dyDescent="0.3">
      <c r="A294" s="88"/>
      <c r="B294" s="88"/>
      <c r="C294" s="88"/>
      <c r="D294" s="88"/>
      <c r="E294" s="88"/>
    </row>
    <row r="295" spans="1:5" ht="15" customHeight="1" x14ac:dyDescent="0.3">
      <c r="A295" s="88"/>
      <c r="B295" s="88"/>
      <c r="C295" s="88"/>
      <c r="D295" s="88"/>
      <c r="E295" s="88"/>
    </row>
    <row r="296" spans="1:5" ht="15" customHeight="1" x14ac:dyDescent="0.3">
      <c r="A296" s="88"/>
      <c r="B296" s="88"/>
      <c r="C296" s="88"/>
      <c r="D296" s="88"/>
      <c r="E296" s="88"/>
    </row>
    <row r="297" spans="1:5" ht="15" customHeight="1" x14ac:dyDescent="0.3">
      <c r="A297" s="88"/>
      <c r="B297" s="88"/>
      <c r="C297" s="88"/>
      <c r="D297" s="88"/>
      <c r="E297" s="88"/>
    </row>
    <row r="298" spans="1:5" ht="15" customHeight="1" x14ac:dyDescent="0.3">
      <c r="A298" s="88"/>
      <c r="B298" s="88"/>
      <c r="C298" s="88"/>
      <c r="D298" s="88"/>
      <c r="E298" s="88"/>
    </row>
    <row r="299" spans="1:5" ht="15" customHeight="1" x14ac:dyDescent="0.3">
      <c r="A299" s="88"/>
      <c r="B299" s="88"/>
      <c r="C299" s="88"/>
      <c r="D299" s="88"/>
      <c r="E299" s="88"/>
    </row>
    <row r="300" spans="1:5" ht="15" customHeight="1" x14ac:dyDescent="0.3">
      <c r="A300" s="88"/>
      <c r="B300" s="88"/>
      <c r="C300" s="88"/>
      <c r="D300" s="88"/>
      <c r="E300" s="88"/>
    </row>
    <row r="301" spans="1:5" ht="15" customHeight="1" x14ac:dyDescent="0.3">
      <c r="A301" s="88"/>
      <c r="B301" s="88"/>
      <c r="C301" s="88"/>
      <c r="D301" s="88"/>
      <c r="E301" s="88"/>
    </row>
    <row r="302" spans="1:5" ht="15" customHeight="1" x14ac:dyDescent="0.3">
      <c r="A302" s="88"/>
      <c r="B302" s="88"/>
      <c r="C302" s="88"/>
      <c r="D302" s="88"/>
      <c r="E302" s="88"/>
    </row>
    <row r="303" spans="1:5" ht="15" customHeight="1" x14ac:dyDescent="0.3">
      <c r="A303" s="88"/>
      <c r="B303" s="88"/>
      <c r="C303" s="88"/>
      <c r="D303" s="88"/>
      <c r="E303" s="88"/>
    </row>
    <row r="304" spans="1:5" ht="15" customHeight="1" x14ac:dyDescent="0.3">
      <c r="A304" s="88"/>
      <c r="B304" s="88"/>
      <c r="C304" s="88"/>
      <c r="D304" s="88"/>
      <c r="E304" s="88"/>
    </row>
    <row r="305" spans="1:5" ht="15" customHeight="1" x14ac:dyDescent="0.3">
      <c r="A305" s="88"/>
      <c r="B305" s="88"/>
      <c r="C305" s="88"/>
      <c r="D305" s="88"/>
      <c r="E305" s="88"/>
    </row>
    <row r="306" spans="1:5" ht="15" customHeight="1" x14ac:dyDescent="0.3">
      <c r="A306" s="88"/>
      <c r="B306" s="88"/>
      <c r="C306" s="88"/>
      <c r="D306" s="88"/>
      <c r="E306" s="88"/>
    </row>
    <row r="307" spans="1:5" ht="15" customHeight="1" x14ac:dyDescent="0.3">
      <c r="A307" s="88"/>
      <c r="B307" s="88"/>
      <c r="C307" s="88"/>
      <c r="D307" s="88"/>
      <c r="E307" s="88"/>
    </row>
    <row r="308" spans="1:5" ht="15" customHeight="1" x14ac:dyDescent="0.3">
      <c r="A308" s="88"/>
      <c r="B308" s="88"/>
      <c r="C308" s="88"/>
      <c r="D308" s="88"/>
      <c r="E308" s="88"/>
    </row>
    <row r="309" spans="1:5" ht="15" customHeight="1" x14ac:dyDescent="0.3">
      <c r="A309" s="88"/>
      <c r="B309" s="88"/>
      <c r="C309" s="88"/>
      <c r="D309" s="88"/>
      <c r="E309" s="88"/>
    </row>
    <row r="310" spans="1:5" ht="15" customHeight="1" x14ac:dyDescent="0.3">
      <c r="A310" s="88"/>
      <c r="B310" s="88"/>
      <c r="C310" s="88"/>
      <c r="D310" s="88"/>
      <c r="E310" s="88"/>
    </row>
    <row r="311" spans="1:5" ht="15" customHeight="1" x14ac:dyDescent="0.3">
      <c r="A311" s="88"/>
      <c r="B311" s="88"/>
      <c r="C311" s="88"/>
      <c r="D311" s="88"/>
      <c r="E311" s="88"/>
    </row>
    <row r="312" spans="1:5" ht="15" customHeight="1" x14ac:dyDescent="0.3">
      <c r="A312" s="88"/>
      <c r="B312" s="88"/>
      <c r="C312" s="88"/>
      <c r="D312" s="88"/>
      <c r="E312" s="88"/>
    </row>
    <row r="313" spans="1:5" ht="15" customHeight="1" x14ac:dyDescent="0.3">
      <c r="A313" s="88"/>
      <c r="B313" s="88"/>
      <c r="C313" s="88"/>
      <c r="D313" s="88"/>
      <c r="E313" s="88"/>
    </row>
    <row r="314" spans="1:5" ht="15" customHeight="1" x14ac:dyDescent="0.3">
      <c r="A314" s="88"/>
      <c r="B314" s="88"/>
      <c r="C314" s="88"/>
      <c r="D314" s="88"/>
      <c r="E314" s="88"/>
    </row>
    <row r="315" spans="1:5" ht="15" customHeight="1" x14ac:dyDescent="0.3">
      <c r="A315" s="88"/>
      <c r="B315" s="88"/>
      <c r="C315" s="88"/>
      <c r="D315" s="88"/>
      <c r="E315" s="88"/>
    </row>
    <row r="316" spans="1:5" ht="15" customHeight="1" x14ac:dyDescent="0.3">
      <c r="A316" s="88"/>
      <c r="B316" s="88"/>
      <c r="C316" s="88"/>
      <c r="D316" s="88"/>
      <c r="E316" s="88"/>
    </row>
    <row r="317" spans="1:5" ht="15" customHeight="1" x14ac:dyDescent="0.3">
      <c r="A317" s="88"/>
      <c r="B317" s="88"/>
      <c r="C317" s="88"/>
      <c r="D317" s="88"/>
      <c r="E317" s="88"/>
    </row>
    <row r="318" spans="1:5" ht="15" customHeight="1" x14ac:dyDescent="0.3">
      <c r="A318" s="88"/>
      <c r="B318" s="88"/>
      <c r="C318" s="88"/>
      <c r="D318" s="88"/>
      <c r="E318" s="88"/>
    </row>
    <row r="319" spans="1:5" ht="15" customHeight="1" x14ac:dyDescent="0.3">
      <c r="A319" s="88"/>
      <c r="B319" s="88"/>
      <c r="C319" s="88"/>
      <c r="D319" s="88"/>
      <c r="E319" s="88"/>
    </row>
    <row r="320" spans="1:5" ht="15" customHeight="1" x14ac:dyDescent="0.3">
      <c r="A320" s="88"/>
      <c r="B320" s="88"/>
      <c r="C320" s="88"/>
      <c r="D320" s="88"/>
      <c r="E320" s="88"/>
    </row>
    <row r="321" spans="1:5" ht="15" customHeight="1" x14ac:dyDescent="0.3">
      <c r="A321" s="88"/>
      <c r="B321" s="88"/>
      <c r="C321" s="88"/>
      <c r="D321" s="88"/>
      <c r="E321" s="88"/>
    </row>
    <row r="322" spans="1:5" ht="15" customHeight="1" x14ac:dyDescent="0.3">
      <c r="A322" s="88"/>
      <c r="B322" s="88"/>
      <c r="C322" s="88"/>
      <c r="D322" s="88"/>
      <c r="E322" s="88"/>
    </row>
    <row r="323" spans="1:5" ht="15" customHeight="1" x14ac:dyDescent="0.3">
      <c r="A323" s="88"/>
      <c r="B323" s="88"/>
      <c r="C323" s="88"/>
      <c r="D323" s="88"/>
      <c r="E323" s="88"/>
    </row>
    <row r="324" spans="1:5" ht="15" customHeight="1" x14ac:dyDescent="0.3">
      <c r="A324" s="88"/>
      <c r="B324" s="88"/>
      <c r="C324" s="88"/>
      <c r="D324" s="88"/>
      <c r="E324" s="88"/>
    </row>
    <row r="325" spans="1:5" ht="15" customHeight="1" x14ac:dyDescent="0.3">
      <c r="A325" s="88"/>
      <c r="B325" s="88"/>
      <c r="C325" s="88"/>
      <c r="D325" s="88"/>
      <c r="E325" s="88"/>
    </row>
    <row r="326" spans="1:5" ht="15" customHeight="1" x14ac:dyDescent="0.3">
      <c r="A326" s="88"/>
      <c r="B326" s="88"/>
      <c r="C326" s="88"/>
      <c r="D326" s="88"/>
      <c r="E326" s="88"/>
    </row>
    <row r="327" spans="1:5" ht="15" customHeight="1" x14ac:dyDescent="0.3">
      <c r="A327" s="88"/>
      <c r="B327" s="88"/>
      <c r="C327" s="88"/>
      <c r="D327" s="88"/>
      <c r="E327" s="88"/>
    </row>
    <row r="328" spans="1:5" ht="15" customHeight="1" x14ac:dyDescent="0.3">
      <c r="A328" s="88"/>
      <c r="B328" s="88"/>
      <c r="C328" s="88"/>
      <c r="D328" s="88"/>
      <c r="E328" s="88"/>
    </row>
    <row r="329" spans="1:5" ht="15" customHeight="1" x14ac:dyDescent="0.3">
      <c r="A329" s="88"/>
      <c r="B329" s="88"/>
      <c r="C329" s="88"/>
      <c r="D329" s="88"/>
      <c r="E329" s="88"/>
    </row>
    <row r="330" spans="1:5" ht="15" customHeight="1" x14ac:dyDescent="0.3">
      <c r="A330" s="88"/>
      <c r="B330" s="88"/>
      <c r="C330" s="88"/>
      <c r="D330" s="88"/>
      <c r="E330" s="88"/>
    </row>
    <row r="331" spans="1:5" ht="15" customHeight="1" x14ac:dyDescent="0.3">
      <c r="A331" s="88"/>
      <c r="B331" s="88"/>
      <c r="C331" s="88"/>
      <c r="D331" s="88"/>
      <c r="E331" s="88"/>
    </row>
    <row r="332" spans="1:5" ht="15" customHeight="1" x14ac:dyDescent="0.3">
      <c r="A332" s="88"/>
      <c r="B332" s="88"/>
      <c r="C332" s="88"/>
      <c r="D332" s="88"/>
      <c r="E332" s="88"/>
    </row>
    <row r="333" spans="1:5" ht="15" customHeight="1" x14ac:dyDescent="0.3">
      <c r="A333" s="88"/>
      <c r="B333" s="88"/>
      <c r="C333" s="88"/>
      <c r="D333" s="88"/>
      <c r="E333" s="88"/>
    </row>
    <row r="334" spans="1:5" ht="15" customHeight="1" x14ac:dyDescent="0.3">
      <c r="A334" s="88"/>
      <c r="B334" s="88"/>
      <c r="C334" s="88"/>
      <c r="D334" s="88"/>
      <c r="E334" s="88"/>
    </row>
    <row r="335" spans="1:5" ht="15" customHeight="1" x14ac:dyDescent="0.3">
      <c r="A335" s="88"/>
      <c r="B335" s="88"/>
      <c r="C335" s="88"/>
      <c r="D335" s="88"/>
      <c r="E335" s="88"/>
    </row>
    <row r="336" spans="1:5" ht="15" customHeight="1" x14ac:dyDescent="0.3">
      <c r="A336" s="88"/>
      <c r="B336" s="88"/>
      <c r="C336" s="88"/>
      <c r="D336" s="88"/>
      <c r="E336" s="88"/>
    </row>
    <row r="337" spans="1:5" ht="15" customHeight="1" x14ac:dyDescent="0.3">
      <c r="A337" s="88"/>
      <c r="B337" s="88"/>
      <c r="C337" s="88"/>
      <c r="D337" s="88"/>
      <c r="E337" s="88"/>
    </row>
    <row r="338" spans="1:5" ht="15" customHeight="1" x14ac:dyDescent="0.3">
      <c r="A338" s="88"/>
      <c r="B338" s="88"/>
      <c r="C338" s="88"/>
      <c r="D338" s="88"/>
      <c r="E338" s="88"/>
    </row>
    <row r="339" spans="1:5" ht="15" customHeight="1" x14ac:dyDescent="0.3">
      <c r="A339" s="88"/>
      <c r="B339" s="88"/>
      <c r="C339" s="88"/>
      <c r="D339" s="88"/>
      <c r="E339" s="88"/>
    </row>
    <row r="340" spans="1:5" ht="15" customHeight="1" x14ac:dyDescent="0.3">
      <c r="A340" s="88"/>
      <c r="B340" s="88"/>
      <c r="C340" s="88"/>
      <c r="D340" s="88"/>
      <c r="E340" s="88"/>
    </row>
    <row r="341" spans="1:5" ht="15" customHeight="1" x14ac:dyDescent="0.3">
      <c r="A341" s="88"/>
      <c r="B341" s="88"/>
      <c r="C341" s="88"/>
      <c r="D341" s="88"/>
      <c r="E341" s="88"/>
    </row>
    <row r="342" spans="1:5" ht="15" customHeight="1" x14ac:dyDescent="0.3">
      <c r="A342" s="88"/>
      <c r="B342" s="88"/>
      <c r="C342" s="88"/>
      <c r="D342" s="88"/>
      <c r="E342" s="88"/>
    </row>
    <row r="343" spans="1:5" ht="15" customHeight="1" x14ac:dyDescent="0.3">
      <c r="A343" s="88"/>
      <c r="B343" s="88"/>
      <c r="C343" s="88"/>
      <c r="D343" s="88"/>
      <c r="E343" s="88"/>
    </row>
    <row r="344" spans="1:5" ht="15" customHeight="1" x14ac:dyDescent="0.3">
      <c r="A344" s="88"/>
      <c r="B344" s="88"/>
      <c r="C344" s="88"/>
      <c r="D344" s="88"/>
      <c r="E344" s="88"/>
    </row>
    <row r="345" spans="1:5" ht="15" customHeight="1" x14ac:dyDescent="0.3">
      <c r="A345" s="88"/>
      <c r="B345" s="88"/>
      <c r="C345" s="88"/>
      <c r="D345" s="88"/>
      <c r="E345" s="88"/>
    </row>
    <row r="346" spans="1:5" ht="15" customHeight="1" x14ac:dyDescent="0.3">
      <c r="A346" s="88"/>
      <c r="B346" s="88"/>
      <c r="C346" s="88"/>
      <c r="D346" s="88"/>
      <c r="E346" s="88"/>
    </row>
    <row r="347" spans="1:5" ht="15" customHeight="1" x14ac:dyDescent="0.3">
      <c r="A347" s="88"/>
      <c r="B347" s="88"/>
      <c r="C347" s="88"/>
      <c r="D347" s="88"/>
      <c r="E347" s="88"/>
    </row>
    <row r="348" spans="1:5" ht="15" customHeight="1" x14ac:dyDescent="0.3">
      <c r="A348" s="88"/>
      <c r="B348" s="88"/>
      <c r="C348" s="88"/>
      <c r="D348" s="88"/>
      <c r="E348" s="88"/>
    </row>
    <row r="349" spans="1:5" ht="15" customHeight="1" x14ac:dyDescent="0.3">
      <c r="A349" s="88"/>
      <c r="B349" s="88"/>
      <c r="C349" s="88"/>
      <c r="D349" s="88"/>
      <c r="E349" s="88"/>
    </row>
    <row r="350" spans="1:5" ht="15" customHeight="1" x14ac:dyDescent="0.3">
      <c r="A350" s="88"/>
      <c r="B350" s="88"/>
      <c r="C350" s="88"/>
      <c r="D350" s="88"/>
      <c r="E350" s="88"/>
    </row>
    <row r="351" spans="1:5" ht="15" customHeight="1" x14ac:dyDescent="0.3">
      <c r="A351" s="88"/>
      <c r="B351" s="88"/>
      <c r="C351" s="88"/>
      <c r="D351" s="88"/>
      <c r="E351" s="88"/>
    </row>
    <row r="352" spans="1:5" ht="15" customHeight="1" x14ac:dyDescent="0.3">
      <c r="A352" s="88"/>
      <c r="B352" s="88"/>
      <c r="C352" s="88"/>
      <c r="D352" s="88"/>
      <c r="E352" s="88"/>
    </row>
    <row r="353" spans="1:5" ht="15" customHeight="1" x14ac:dyDescent="0.3">
      <c r="A353" s="88"/>
      <c r="B353" s="88"/>
      <c r="C353" s="88"/>
      <c r="D353" s="88"/>
      <c r="E353" s="88"/>
    </row>
    <row r="354" spans="1:5" ht="15" customHeight="1" x14ac:dyDescent="0.3">
      <c r="A354" s="88"/>
      <c r="B354" s="88"/>
      <c r="C354" s="88"/>
      <c r="D354" s="88"/>
      <c r="E354" s="88"/>
    </row>
    <row r="355" spans="1:5" ht="15" customHeight="1" x14ac:dyDescent="0.3">
      <c r="A355" s="88"/>
      <c r="B355" s="88"/>
      <c r="C355" s="88"/>
      <c r="D355" s="88"/>
      <c r="E355" s="88"/>
    </row>
    <row r="356" spans="1:5" ht="15" customHeight="1" x14ac:dyDescent="0.3">
      <c r="A356" s="88"/>
      <c r="B356" s="88"/>
      <c r="C356" s="88"/>
      <c r="D356" s="88"/>
      <c r="E356" s="88"/>
    </row>
    <row r="357" spans="1:5" ht="15" customHeight="1" x14ac:dyDescent="0.3">
      <c r="A357" s="88"/>
      <c r="B357" s="88"/>
      <c r="C357" s="88"/>
      <c r="D357" s="88"/>
      <c r="E357" s="88"/>
    </row>
    <row r="358" spans="1:5" ht="15" customHeight="1" x14ac:dyDescent="0.3">
      <c r="A358" s="88"/>
      <c r="B358" s="88"/>
      <c r="C358" s="88"/>
      <c r="D358" s="88"/>
      <c r="E358" s="88"/>
    </row>
    <row r="359" spans="1:5" ht="15" customHeight="1" x14ac:dyDescent="0.3">
      <c r="A359" s="88"/>
      <c r="B359" s="88"/>
      <c r="C359" s="88"/>
      <c r="D359" s="88"/>
      <c r="E359" s="88"/>
    </row>
    <row r="360" spans="1:5" ht="15" customHeight="1" x14ac:dyDescent="0.3">
      <c r="A360" s="88"/>
      <c r="B360" s="88"/>
      <c r="C360" s="88"/>
      <c r="D360" s="88"/>
      <c r="E360" s="88"/>
    </row>
    <row r="361" spans="1:5" ht="15" customHeight="1" x14ac:dyDescent="0.3">
      <c r="A361" s="88"/>
      <c r="B361" s="88"/>
      <c r="C361" s="88"/>
      <c r="D361" s="88"/>
      <c r="E361" s="88"/>
    </row>
    <row r="362" spans="1:5" ht="15" customHeight="1" x14ac:dyDescent="0.3">
      <c r="A362" s="88"/>
      <c r="B362" s="88"/>
      <c r="C362" s="88"/>
      <c r="D362" s="88"/>
      <c r="E362" s="88"/>
    </row>
    <row r="363" spans="1:5" ht="15" customHeight="1" x14ac:dyDescent="0.3">
      <c r="A363" s="88"/>
      <c r="B363" s="88"/>
      <c r="C363" s="88"/>
      <c r="D363" s="88"/>
      <c r="E363" s="88"/>
    </row>
    <row r="364" spans="1:5" ht="15" customHeight="1" x14ac:dyDescent="0.3">
      <c r="A364" s="88"/>
      <c r="B364" s="88"/>
      <c r="C364" s="88"/>
      <c r="D364" s="88"/>
      <c r="E364" s="88"/>
    </row>
    <row r="365" spans="1:5" ht="15" customHeight="1" x14ac:dyDescent="0.3">
      <c r="A365" s="88"/>
      <c r="B365" s="88"/>
      <c r="C365" s="88"/>
      <c r="D365" s="88"/>
      <c r="E365" s="88"/>
    </row>
    <row r="366" spans="1:5" ht="15" customHeight="1" x14ac:dyDescent="0.3">
      <c r="A366" s="88"/>
      <c r="B366" s="88"/>
      <c r="C366" s="88"/>
      <c r="D366" s="88"/>
      <c r="E366" s="88"/>
    </row>
    <row r="367" spans="1:5" ht="15" customHeight="1" x14ac:dyDescent="0.3">
      <c r="A367" s="88"/>
      <c r="B367" s="88"/>
      <c r="C367" s="88"/>
      <c r="D367" s="88"/>
      <c r="E367" s="88"/>
    </row>
    <row r="368" spans="1:5" ht="15" customHeight="1" x14ac:dyDescent="0.3">
      <c r="A368" s="88"/>
      <c r="B368" s="88"/>
      <c r="C368" s="88"/>
      <c r="D368" s="88"/>
      <c r="E368" s="88"/>
    </row>
    <row r="369" spans="1:5" ht="15" customHeight="1" x14ac:dyDescent="0.3">
      <c r="A369" s="88"/>
      <c r="B369" s="88"/>
      <c r="C369" s="88"/>
      <c r="D369" s="88"/>
      <c r="E369" s="88"/>
    </row>
    <row r="370" spans="1:5" ht="15" customHeight="1" x14ac:dyDescent="0.3">
      <c r="A370" s="88"/>
      <c r="B370" s="88"/>
      <c r="C370" s="88"/>
      <c r="D370" s="88"/>
      <c r="E370" s="88"/>
    </row>
    <row r="371" spans="1:5" ht="15" customHeight="1" x14ac:dyDescent="0.3">
      <c r="A371" s="88"/>
      <c r="B371" s="88"/>
      <c r="C371" s="88"/>
      <c r="D371" s="88"/>
      <c r="E371" s="88"/>
    </row>
    <row r="372" spans="1:5" ht="15" customHeight="1" x14ac:dyDescent="0.3">
      <c r="A372" s="88"/>
      <c r="B372" s="88"/>
      <c r="C372" s="88"/>
      <c r="D372" s="88"/>
      <c r="E372" s="88"/>
    </row>
    <row r="373" spans="1:5" ht="15" customHeight="1" x14ac:dyDescent="0.3">
      <c r="A373" s="88"/>
      <c r="B373" s="88"/>
      <c r="C373" s="88"/>
      <c r="D373" s="88"/>
      <c r="E373" s="88"/>
    </row>
    <row r="374" spans="1:5" ht="15" customHeight="1" x14ac:dyDescent="0.3">
      <c r="A374" s="88"/>
      <c r="B374" s="88"/>
      <c r="C374" s="88"/>
      <c r="D374" s="88"/>
      <c r="E374" s="88"/>
    </row>
    <row r="375" spans="1:5" ht="15" customHeight="1" x14ac:dyDescent="0.3">
      <c r="A375" s="88"/>
      <c r="B375" s="88"/>
      <c r="C375" s="88"/>
      <c r="D375" s="88"/>
      <c r="E375" s="88"/>
    </row>
    <row r="376" spans="1:5" ht="15" customHeight="1" x14ac:dyDescent="0.3">
      <c r="A376" s="88"/>
      <c r="B376" s="88"/>
      <c r="C376" s="88"/>
      <c r="D376" s="88"/>
      <c r="E376" s="88"/>
    </row>
    <row r="377" spans="1:5" ht="15" customHeight="1" x14ac:dyDescent="0.3">
      <c r="A377" s="88"/>
      <c r="B377" s="88"/>
      <c r="C377" s="88"/>
      <c r="D377" s="88"/>
      <c r="E377" s="88"/>
    </row>
    <row r="378" spans="1:5" ht="15" customHeight="1" x14ac:dyDescent="0.3">
      <c r="A378" s="88"/>
      <c r="B378" s="88"/>
      <c r="C378" s="88"/>
      <c r="D378" s="88"/>
      <c r="E378" s="88"/>
    </row>
    <row r="379" spans="1:5" ht="15" customHeight="1" x14ac:dyDescent="0.3">
      <c r="A379" s="88"/>
      <c r="B379" s="88"/>
      <c r="C379" s="88"/>
      <c r="D379" s="88"/>
      <c r="E379" s="88"/>
    </row>
    <row r="380" spans="1:5" ht="15" customHeight="1" x14ac:dyDescent="0.3">
      <c r="A380" s="88"/>
      <c r="B380" s="88"/>
      <c r="C380" s="88"/>
      <c r="D380" s="88"/>
      <c r="E380" s="88"/>
    </row>
    <row r="381" spans="1:5" ht="15" customHeight="1" x14ac:dyDescent="0.3">
      <c r="A381" s="88"/>
      <c r="B381" s="88"/>
      <c r="C381" s="88"/>
      <c r="D381" s="88"/>
      <c r="E381" s="88"/>
    </row>
    <row r="382" spans="1:5" ht="15" customHeight="1" x14ac:dyDescent="0.3">
      <c r="A382" s="88"/>
      <c r="B382" s="88"/>
      <c r="C382" s="88"/>
      <c r="D382" s="88"/>
      <c r="E382" s="88"/>
    </row>
    <row r="383" spans="1:5" ht="15" customHeight="1" x14ac:dyDescent="0.3">
      <c r="A383" s="88"/>
      <c r="B383" s="88"/>
      <c r="C383" s="88"/>
      <c r="D383" s="88"/>
      <c r="E383" s="88"/>
    </row>
    <row r="384" spans="1:5" ht="15" customHeight="1" x14ac:dyDescent="0.3">
      <c r="A384" s="88"/>
      <c r="B384" s="88"/>
      <c r="C384" s="88"/>
      <c r="D384" s="88"/>
      <c r="E384" s="88"/>
    </row>
    <row r="385" spans="1:5" ht="15" customHeight="1" x14ac:dyDescent="0.3">
      <c r="A385" s="88"/>
      <c r="B385" s="88"/>
      <c r="C385" s="88"/>
      <c r="D385" s="88"/>
      <c r="E385" s="88"/>
    </row>
    <row r="386" spans="1:5" ht="15" customHeight="1" x14ac:dyDescent="0.3">
      <c r="A386" s="88"/>
      <c r="B386" s="88"/>
      <c r="C386" s="88"/>
      <c r="D386" s="88"/>
      <c r="E386" s="88"/>
    </row>
    <row r="387" spans="1:5" ht="15" customHeight="1" x14ac:dyDescent="0.3">
      <c r="A387" s="88"/>
      <c r="B387" s="88"/>
      <c r="C387" s="88"/>
      <c r="D387" s="88"/>
      <c r="E387" s="88"/>
    </row>
    <row r="388" spans="1:5" ht="15" customHeight="1" x14ac:dyDescent="0.3">
      <c r="A388" s="88"/>
      <c r="B388" s="88"/>
      <c r="C388" s="88"/>
      <c r="D388" s="88"/>
      <c r="E388" s="88"/>
    </row>
    <row r="389" spans="1:5" ht="15" customHeight="1" x14ac:dyDescent="0.3">
      <c r="A389" s="88"/>
      <c r="B389" s="88"/>
      <c r="C389" s="88"/>
      <c r="D389" s="88"/>
      <c r="E389" s="88"/>
    </row>
    <row r="390" spans="1:5" ht="15" customHeight="1" x14ac:dyDescent="0.3">
      <c r="A390" s="88"/>
      <c r="B390" s="88"/>
      <c r="C390" s="88"/>
      <c r="D390" s="88"/>
      <c r="E390" s="88"/>
    </row>
    <row r="391" spans="1:5" ht="15" customHeight="1" x14ac:dyDescent="0.3">
      <c r="A391" s="88"/>
      <c r="B391" s="88"/>
      <c r="C391" s="88"/>
      <c r="D391" s="88"/>
      <c r="E391" s="88"/>
    </row>
    <row r="392" spans="1:5" ht="15" customHeight="1" x14ac:dyDescent="0.3">
      <c r="A392" s="88"/>
      <c r="B392" s="88"/>
      <c r="C392" s="88"/>
      <c r="D392" s="88"/>
      <c r="E392" s="88"/>
    </row>
    <row r="393" spans="1:5" ht="15" customHeight="1" x14ac:dyDescent="0.3">
      <c r="A393" s="88"/>
      <c r="B393" s="88"/>
      <c r="C393" s="88"/>
      <c r="D393" s="88"/>
      <c r="E393" s="88"/>
    </row>
    <row r="394" spans="1:5" ht="15" customHeight="1" x14ac:dyDescent="0.3">
      <c r="A394" s="88"/>
      <c r="B394" s="88"/>
      <c r="C394" s="88"/>
      <c r="D394" s="88"/>
      <c r="E394" s="88"/>
    </row>
    <row r="395" spans="1:5" ht="15" customHeight="1" x14ac:dyDescent="0.3">
      <c r="A395" s="88"/>
      <c r="B395" s="88"/>
      <c r="C395" s="88"/>
      <c r="D395" s="88"/>
      <c r="E395" s="88"/>
    </row>
    <row r="396" spans="1:5" ht="15" customHeight="1" x14ac:dyDescent="0.3">
      <c r="A396" s="88"/>
      <c r="B396" s="88"/>
      <c r="C396" s="88"/>
      <c r="D396" s="88"/>
      <c r="E396" s="88"/>
    </row>
    <row r="397" spans="1:5" ht="15" customHeight="1" x14ac:dyDescent="0.3">
      <c r="A397" s="88"/>
      <c r="B397" s="88"/>
      <c r="C397" s="88"/>
      <c r="D397" s="88"/>
      <c r="E397" s="88"/>
    </row>
    <row r="398" spans="1:5" ht="15" customHeight="1" x14ac:dyDescent="0.3">
      <c r="A398" s="88"/>
      <c r="B398" s="88"/>
      <c r="C398" s="88"/>
      <c r="D398" s="88"/>
      <c r="E398" s="88"/>
    </row>
    <row r="399" spans="1:5" ht="15" customHeight="1" x14ac:dyDescent="0.3">
      <c r="A399" s="88"/>
      <c r="B399" s="88"/>
      <c r="C399" s="88"/>
      <c r="D399" s="88"/>
      <c r="E399" s="88"/>
    </row>
    <row r="400" spans="1:5" ht="15" customHeight="1" x14ac:dyDescent="0.3">
      <c r="A400" s="88"/>
      <c r="B400" s="88"/>
      <c r="C400" s="88"/>
      <c r="D400" s="88"/>
      <c r="E400" s="88"/>
    </row>
    <row r="401" spans="1:5" ht="15" customHeight="1" x14ac:dyDescent="0.3">
      <c r="A401" s="88"/>
      <c r="B401" s="88"/>
      <c r="C401" s="88"/>
      <c r="D401" s="88"/>
      <c r="E401" s="88"/>
    </row>
    <row r="402" spans="1:5" ht="15" customHeight="1" x14ac:dyDescent="0.3">
      <c r="A402" s="88"/>
      <c r="B402" s="88"/>
      <c r="C402" s="88"/>
      <c r="D402" s="88"/>
      <c r="E402" s="88"/>
    </row>
    <row r="403" spans="1:5" ht="15" customHeight="1" x14ac:dyDescent="0.3">
      <c r="A403" s="88"/>
      <c r="B403" s="88"/>
      <c r="C403" s="88"/>
      <c r="D403" s="88"/>
      <c r="E403" s="88"/>
    </row>
    <row r="404" spans="1:5" ht="15" customHeight="1" x14ac:dyDescent="0.3">
      <c r="A404" s="88"/>
      <c r="B404" s="88"/>
      <c r="C404" s="88"/>
      <c r="D404" s="88"/>
      <c r="E404" s="88"/>
    </row>
    <row r="405" spans="1:5" ht="15" customHeight="1" x14ac:dyDescent="0.3">
      <c r="A405" s="88"/>
      <c r="B405" s="88"/>
      <c r="C405" s="88"/>
      <c r="D405" s="88"/>
      <c r="E405" s="88"/>
    </row>
    <row r="406" spans="1:5" ht="15" customHeight="1" x14ac:dyDescent="0.3">
      <c r="A406" s="88"/>
      <c r="B406" s="88"/>
      <c r="C406" s="88"/>
      <c r="D406" s="88"/>
      <c r="E406" s="88"/>
    </row>
    <row r="407" spans="1:5" ht="15" customHeight="1" x14ac:dyDescent="0.3">
      <c r="A407" s="88"/>
      <c r="B407" s="88"/>
      <c r="C407" s="88"/>
      <c r="D407" s="88"/>
      <c r="E407" s="88"/>
    </row>
    <row r="408" spans="1:5" ht="15" customHeight="1" x14ac:dyDescent="0.3">
      <c r="A408" s="88"/>
      <c r="B408" s="88"/>
      <c r="C408" s="88"/>
      <c r="D408" s="88"/>
      <c r="E408" s="88"/>
    </row>
    <row r="409" spans="1:5" ht="15" customHeight="1" x14ac:dyDescent="0.3">
      <c r="A409" s="88"/>
      <c r="B409" s="88"/>
      <c r="C409" s="88"/>
      <c r="D409" s="88"/>
      <c r="E409" s="88"/>
    </row>
    <row r="410" spans="1:5" ht="15" customHeight="1" x14ac:dyDescent="0.3">
      <c r="A410" s="88"/>
      <c r="B410" s="88"/>
      <c r="C410" s="88"/>
      <c r="D410" s="88"/>
      <c r="E410" s="88"/>
    </row>
    <row r="411" spans="1:5" ht="15" customHeight="1" x14ac:dyDescent="0.3">
      <c r="A411" s="88"/>
      <c r="B411" s="88"/>
      <c r="C411" s="88"/>
      <c r="D411" s="88"/>
      <c r="E411" s="88"/>
    </row>
    <row r="412" spans="1:5" ht="15" customHeight="1" x14ac:dyDescent="0.3">
      <c r="A412" s="88"/>
      <c r="B412" s="88"/>
      <c r="C412" s="88"/>
      <c r="D412" s="88"/>
      <c r="E412" s="88"/>
    </row>
    <row r="413" spans="1:5" ht="15" customHeight="1" x14ac:dyDescent="0.3">
      <c r="A413" s="88"/>
      <c r="B413" s="88"/>
      <c r="C413" s="88"/>
      <c r="D413" s="88"/>
      <c r="E413" s="88"/>
    </row>
    <row r="414" spans="1:5" ht="15" customHeight="1" x14ac:dyDescent="0.3">
      <c r="A414" s="88"/>
      <c r="B414" s="88"/>
      <c r="C414" s="88"/>
      <c r="D414" s="88"/>
      <c r="E414" s="88"/>
    </row>
    <row r="415" spans="1:5" ht="15" customHeight="1" x14ac:dyDescent="0.3">
      <c r="A415" s="88"/>
      <c r="B415" s="88"/>
      <c r="C415" s="88"/>
      <c r="D415" s="88"/>
      <c r="E415" s="88"/>
    </row>
    <row r="416" spans="1:5" ht="15" customHeight="1" x14ac:dyDescent="0.3">
      <c r="A416" s="88"/>
      <c r="B416" s="88"/>
      <c r="C416" s="88"/>
      <c r="D416" s="88"/>
      <c r="E416" s="88"/>
    </row>
    <row r="417" spans="1:5" ht="15" customHeight="1" x14ac:dyDescent="0.3">
      <c r="A417" s="88"/>
      <c r="B417" s="88"/>
      <c r="C417" s="88"/>
      <c r="D417" s="88"/>
      <c r="E417" s="88"/>
    </row>
    <row r="418" spans="1:5" ht="15" customHeight="1" x14ac:dyDescent="0.3">
      <c r="A418" s="88"/>
      <c r="B418" s="88"/>
      <c r="C418" s="88"/>
      <c r="D418" s="88"/>
      <c r="E418" s="88"/>
    </row>
    <row r="419" spans="1:5" ht="15" customHeight="1" x14ac:dyDescent="0.3">
      <c r="A419" s="88"/>
      <c r="B419" s="88"/>
      <c r="C419" s="88"/>
      <c r="D419" s="88"/>
      <c r="E419" s="88"/>
    </row>
    <row r="420" spans="1:5" ht="15" customHeight="1" x14ac:dyDescent="0.3">
      <c r="A420" s="88"/>
      <c r="B420" s="88"/>
      <c r="C420" s="88"/>
      <c r="D420" s="88"/>
      <c r="E420" s="88"/>
    </row>
    <row r="421" spans="1:5" ht="15" customHeight="1" x14ac:dyDescent="0.3">
      <c r="A421" s="88"/>
      <c r="B421" s="88"/>
      <c r="C421" s="88"/>
      <c r="D421" s="88"/>
      <c r="E421" s="88"/>
    </row>
    <row r="422" spans="1:5" ht="15" customHeight="1" x14ac:dyDescent="0.3">
      <c r="A422" s="88"/>
      <c r="B422" s="88"/>
      <c r="C422" s="88"/>
      <c r="D422" s="88"/>
      <c r="E422" s="88"/>
    </row>
    <row r="423" spans="1:5" ht="15" customHeight="1" x14ac:dyDescent="0.3">
      <c r="A423" s="88"/>
      <c r="B423" s="88"/>
      <c r="C423" s="88"/>
      <c r="D423" s="88"/>
      <c r="E423" s="88"/>
    </row>
    <row r="424" spans="1:5" ht="15" customHeight="1" x14ac:dyDescent="0.3">
      <c r="A424" s="88"/>
      <c r="B424" s="88"/>
      <c r="C424" s="88"/>
      <c r="D424" s="88"/>
      <c r="E424" s="88"/>
    </row>
    <row r="425" spans="1:5" ht="15" customHeight="1" x14ac:dyDescent="0.3">
      <c r="A425" s="88"/>
      <c r="B425" s="88"/>
      <c r="C425" s="88"/>
      <c r="D425" s="88"/>
      <c r="E425" s="88"/>
    </row>
    <row r="426" spans="1:5" ht="15" customHeight="1" x14ac:dyDescent="0.3">
      <c r="A426" s="88"/>
      <c r="B426" s="88"/>
      <c r="C426" s="88"/>
      <c r="D426" s="88"/>
      <c r="E426" s="88"/>
    </row>
    <row r="427" spans="1:5" ht="15" customHeight="1" x14ac:dyDescent="0.3">
      <c r="A427" s="88"/>
      <c r="B427" s="88"/>
      <c r="C427" s="88"/>
      <c r="D427" s="88"/>
      <c r="E427" s="88"/>
    </row>
    <row r="428" spans="1:5" ht="15" customHeight="1" x14ac:dyDescent="0.3">
      <c r="A428" s="88"/>
      <c r="B428" s="88"/>
      <c r="C428" s="88"/>
      <c r="D428" s="88"/>
      <c r="E428" s="88"/>
    </row>
    <row r="429" spans="1:5" ht="15" customHeight="1" x14ac:dyDescent="0.3">
      <c r="A429" s="88"/>
      <c r="B429" s="88"/>
      <c r="C429" s="88"/>
      <c r="D429" s="88"/>
      <c r="E429" s="88"/>
    </row>
    <row r="430" spans="1:5" ht="15" customHeight="1" x14ac:dyDescent="0.3">
      <c r="A430" s="88"/>
      <c r="B430" s="88"/>
      <c r="C430" s="88"/>
      <c r="D430" s="88"/>
      <c r="E430" s="88"/>
    </row>
    <row r="431" spans="1:5" ht="15" customHeight="1" x14ac:dyDescent="0.3">
      <c r="A431" s="88"/>
      <c r="B431" s="88"/>
      <c r="C431" s="88"/>
      <c r="D431" s="88"/>
      <c r="E431" s="88"/>
    </row>
    <row r="432" spans="1:5" ht="15" customHeight="1" x14ac:dyDescent="0.3">
      <c r="A432" s="88"/>
      <c r="B432" s="88"/>
      <c r="C432" s="88"/>
      <c r="D432" s="88"/>
      <c r="E432" s="88"/>
    </row>
    <row r="433" spans="1:5" ht="15" customHeight="1" x14ac:dyDescent="0.3">
      <c r="A433" s="88"/>
      <c r="B433" s="88"/>
      <c r="C433" s="88"/>
      <c r="D433" s="88"/>
      <c r="E433" s="88"/>
    </row>
    <row r="434" spans="1:5" ht="15" customHeight="1" x14ac:dyDescent="0.3">
      <c r="A434" s="88"/>
      <c r="B434" s="88"/>
      <c r="C434" s="88"/>
      <c r="D434" s="88"/>
      <c r="E434" s="88"/>
    </row>
    <row r="435" spans="1:5" ht="15" customHeight="1" x14ac:dyDescent="0.3">
      <c r="A435" s="88"/>
      <c r="B435" s="88"/>
      <c r="C435" s="88"/>
      <c r="D435" s="88"/>
      <c r="E435" s="88"/>
    </row>
    <row r="436" spans="1:5" ht="15" customHeight="1" x14ac:dyDescent="0.3">
      <c r="A436" s="88"/>
      <c r="B436" s="88"/>
      <c r="C436" s="88"/>
      <c r="D436" s="88"/>
      <c r="E436" s="88"/>
    </row>
    <row r="437" spans="1:5" ht="15" customHeight="1" x14ac:dyDescent="0.3">
      <c r="A437" s="88"/>
      <c r="B437" s="88"/>
      <c r="C437" s="88"/>
      <c r="D437" s="88"/>
      <c r="E437" s="88"/>
    </row>
    <row r="438" spans="1:5" ht="15" customHeight="1" x14ac:dyDescent="0.3">
      <c r="A438" s="88"/>
      <c r="B438" s="88"/>
      <c r="C438" s="88"/>
      <c r="D438" s="88"/>
      <c r="E438" s="88"/>
    </row>
    <row r="439" spans="1:5" ht="15" customHeight="1" x14ac:dyDescent="0.3">
      <c r="A439" s="88"/>
      <c r="B439" s="88"/>
      <c r="C439" s="88"/>
      <c r="D439" s="88"/>
      <c r="E439" s="88"/>
    </row>
    <row r="440" spans="1:5" ht="15" customHeight="1" x14ac:dyDescent="0.3">
      <c r="A440" s="88"/>
      <c r="B440" s="88"/>
      <c r="C440" s="88"/>
      <c r="D440" s="88"/>
      <c r="E440" s="88"/>
    </row>
    <row r="441" spans="1:5" ht="15" customHeight="1" x14ac:dyDescent="0.3">
      <c r="A441" s="88"/>
      <c r="B441" s="88"/>
      <c r="C441" s="88"/>
      <c r="D441" s="88"/>
      <c r="E441" s="88"/>
    </row>
    <row r="442" spans="1:5" ht="15" customHeight="1" x14ac:dyDescent="0.3">
      <c r="A442" s="88"/>
      <c r="B442" s="88"/>
      <c r="C442" s="88"/>
      <c r="D442" s="88"/>
      <c r="E442" s="88"/>
    </row>
    <row r="443" spans="1:5" ht="15" customHeight="1" x14ac:dyDescent="0.3">
      <c r="A443" s="88"/>
      <c r="B443" s="88"/>
      <c r="C443" s="88"/>
      <c r="D443" s="88"/>
      <c r="E443" s="88"/>
    </row>
    <row r="444" spans="1:5" ht="15" customHeight="1" x14ac:dyDescent="0.3">
      <c r="A444" s="88"/>
      <c r="B444" s="88"/>
      <c r="C444" s="88"/>
      <c r="D444" s="88"/>
      <c r="E444" s="88"/>
    </row>
    <row r="445" spans="1:5" ht="15" customHeight="1" x14ac:dyDescent="0.3">
      <c r="A445" s="88"/>
      <c r="B445" s="88"/>
      <c r="C445" s="88"/>
      <c r="D445" s="88"/>
      <c r="E445" s="88"/>
    </row>
    <row r="446" spans="1:5" ht="15" customHeight="1" x14ac:dyDescent="0.3">
      <c r="A446" s="88"/>
      <c r="B446" s="88"/>
      <c r="C446" s="88"/>
      <c r="D446" s="88"/>
      <c r="E446" s="88"/>
    </row>
    <row r="447" spans="1:5" ht="15" customHeight="1" x14ac:dyDescent="0.3">
      <c r="A447" s="88"/>
      <c r="B447" s="88"/>
      <c r="C447" s="88"/>
      <c r="D447" s="88"/>
      <c r="E447" s="88"/>
    </row>
    <row r="448" spans="1:5" ht="15" customHeight="1" x14ac:dyDescent="0.3">
      <c r="A448" s="88"/>
      <c r="B448" s="88"/>
      <c r="C448" s="88"/>
      <c r="D448" s="88"/>
      <c r="E448" s="88"/>
    </row>
    <row r="449" spans="1:5" ht="15" customHeight="1" x14ac:dyDescent="0.3">
      <c r="A449" s="88"/>
      <c r="B449" s="88"/>
      <c r="C449" s="88"/>
      <c r="D449" s="88"/>
      <c r="E449" s="88"/>
    </row>
    <row r="450" spans="1:5" ht="15" customHeight="1" x14ac:dyDescent="0.3">
      <c r="A450" s="88"/>
      <c r="B450" s="88"/>
      <c r="C450" s="88"/>
      <c r="D450" s="88"/>
      <c r="E450" s="88"/>
    </row>
    <row r="451" spans="1:5" ht="15" customHeight="1" x14ac:dyDescent="0.3">
      <c r="A451" s="88"/>
      <c r="B451" s="88"/>
      <c r="C451" s="88"/>
      <c r="D451" s="88"/>
      <c r="E451" s="88"/>
    </row>
    <row r="452" spans="1:5" ht="15" customHeight="1" x14ac:dyDescent="0.3">
      <c r="A452" s="88"/>
      <c r="B452" s="88"/>
      <c r="C452" s="88"/>
      <c r="D452" s="88"/>
      <c r="E452" s="88"/>
    </row>
    <row r="453" spans="1:5" ht="15" customHeight="1" x14ac:dyDescent="0.3">
      <c r="A453" s="88"/>
      <c r="B453" s="88"/>
      <c r="C453" s="88"/>
      <c r="D453" s="88"/>
      <c r="E453" s="88"/>
    </row>
    <row r="454" spans="1:5" ht="15" customHeight="1" x14ac:dyDescent="0.3">
      <c r="A454" s="88"/>
      <c r="B454" s="88"/>
      <c r="C454" s="88"/>
      <c r="D454" s="88"/>
      <c r="E454" s="88"/>
    </row>
    <row r="455" spans="1:5" ht="15" customHeight="1" x14ac:dyDescent="0.3">
      <c r="A455" s="88"/>
      <c r="B455" s="88"/>
      <c r="C455" s="88"/>
      <c r="D455" s="88"/>
      <c r="E455" s="88"/>
    </row>
    <row r="456" spans="1:5" ht="15" customHeight="1" x14ac:dyDescent="0.3">
      <c r="A456" s="88"/>
      <c r="B456" s="88"/>
      <c r="C456" s="88"/>
      <c r="D456" s="88"/>
      <c r="E456" s="88"/>
    </row>
    <row r="457" spans="1:5" ht="15" customHeight="1" x14ac:dyDescent="0.3">
      <c r="A457" s="88"/>
      <c r="B457" s="88"/>
      <c r="C457" s="88"/>
      <c r="D457" s="88"/>
      <c r="E457" s="88"/>
    </row>
    <row r="458" spans="1:5" ht="15" customHeight="1" x14ac:dyDescent="0.3">
      <c r="A458" s="88"/>
      <c r="B458" s="88"/>
      <c r="C458" s="88"/>
      <c r="D458" s="88"/>
      <c r="E458" s="88"/>
    </row>
    <row r="459" spans="1:5" ht="15" customHeight="1" x14ac:dyDescent="0.3">
      <c r="A459" s="88"/>
      <c r="B459" s="88"/>
      <c r="C459" s="88"/>
      <c r="D459" s="88"/>
      <c r="E459" s="88"/>
    </row>
    <row r="460" spans="1:5" ht="15" customHeight="1" x14ac:dyDescent="0.3">
      <c r="A460" s="88"/>
      <c r="B460" s="88"/>
      <c r="C460" s="88"/>
      <c r="D460" s="88"/>
      <c r="E460" s="88"/>
    </row>
    <row r="461" spans="1:5" ht="15" customHeight="1" x14ac:dyDescent="0.3">
      <c r="A461" s="88"/>
      <c r="B461" s="88"/>
      <c r="C461" s="88"/>
      <c r="D461" s="88"/>
      <c r="E461" s="88"/>
    </row>
    <row r="462" spans="1:5" ht="15" customHeight="1" x14ac:dyDescent="0.3">
      <c r="A462" s="88"/>
      <c r="B462" s="88"/>
      <c r="C462" s="88"/>
      <c r="D462" s="88"/>
      <c r="E462" s="88"/>
    </row>
    <row r="463" spans="1:5" ht="15" customHeight="1" x14ac:dyDescent="0.3">
      <c r="A463" s="88"/>
      <c r="B463" s="88"/>
      <c r="C463" s="88"/>
      <c r="D463" s="88"/>
      <c r="E463" s="88"/>
    </row>
    <row r="464" spans="1:5" ht="15" customHeight="1" x14ac:dyDescent="0.3">
      <c r="A464" s="88"/>
      <c r="B464" s="88"/>
      <c r="C464" s="88"/>
      <c r="D464" s="88"/>
      <c r="E464" s="88"/>
    </row>
    <row r="465" spans="1:5" ht="15" customHeight="1" x14ac:dyDescent="0.3">
      <c r="A465" s="88"/>
      <c r="B465" s="88"/>
      <c r="C465" s="88"/>
      <c r="D465" s="88"/>
      <c r="E465" s="88"/>
    </row>
  </sheetData>
  <sheetProtection selectLockedCells="1" sort="0"/>
  <conditionalFormatting sqref="H3:T17">
    <cfRule type="cellIs" dxfId="10" priority="2" operator="lessThan">
      <formula>-1</formula>
    </cfRule>
  </conditionalFormatting>
  <pageMargins left="0.7" right="0.7" top="0.75" bottom="0.75" header="0.3" footer="0.3"/>
  <pageSetup paperSize="9" orientation="portrait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Fériés!$K$2:$K$6</xm:f>
          </x14:formula1>
          <xm:sqref>D2:D133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2"/>
  <sheetViews>
    <sheetView workbookViewId="0">
      <selection activeCell="K1" sqref="K1:K6"/>
    </sheetView>
  </sheetViews>
  <sheetFormatPr baseColWidth="10" defaultRowHeight="11.25" x14ac:dyDescent="0.15"/>
  <cols>
    <col min="1" max="2" width="10.90625" style="2"/>
    <col min="3" max="3" width="15.1796875" style="2" bestFit="1" customWidth="1"/>
    <col min="4" max="4" width="13.7265625" style="2" bestFit="1" customWidth="1"/>
    <col min="5" max="5" width="7.6328125" style="2" bestFit="1" customWidth="1"/>
    <col min="6" max="16384" width="10.90625" style="2"/>
  </cols>
  <sheetData>
    <row r="1" spans="1:11" x14ac:dyDescent="0.15">
      <c r="A1" s="1" t="s">
        <v>27</v>
      </c>
      <c r="C1" s="3" t="s">
        <v>28</v>
      </c>
      <c r="E1" s="1" t="s">
        <v>29</v>
      </c>
      <c r="H1" s="2" t="s">
        <v>49</v>
      </c>
      <c r="K1" s="2" t="s">
        <v>41</v>
      </c>
    </row>
    <row r="2" spans="1:11" x14ac:dyDescent="0.15">
      <c r="A2" s="4">
        <f>plan!A1</f>
        <v>2014</v>
      </c>
      <c r="C2" s="7">
        <f>DATE(A2,1,1)</f>
        <v>41640</v>
      </c>
      <c r="D2" s="8"/>
      <c r="E2" s="5">
        <f>ROUND(DATE(Année,4,MOD(234-11*MOD(Année,19),30))/7,0)*7-6</f>
        <v>41749</v>
      </c>
      <c r="H2" s="2" t="s">
        <v>50</v>
      </c>
      <c r="I2" s="2" t="s">
        <v>51</v>
      </c>
      <c r="K2" s="2" t="s">
        <v>26</v>
      </c>
    </row>
    <row r="3" spans="1:11" x14ac:dyDescent="0.15">
      <c r="C3" s="7">
        <f>DATE(A2,5,1)</f>
        <v>41760</v>
      </c>
      <c r="D3" s="8"/>
      <c r="H3" s="67">
        <v>41772</v>
      </c>
      <c r="I3" s="67">
        <v>41652</v>
      </c>
      <c r="K3" s="2" t="s">
        <v>37</v>
      </c>
    </row>
    <row r="4" spans="1:11" x14ac:dyDescent="0.15">
      <c r="C4" s="7">
        <f>DATE(A2,5,8)</f>
        <v>41767</v>
      </c>
      <c r="D4" s="8"/>
      <c r="H4" s="67">
        <v>41800</v>
      </c>
      <c r="I4" s="67">
        <v>41653</v>
      </c>
      <c r="K4" s="2" t="s">
        <v>34</v>
      </c>
    </row>
    <row r="5" spans="1:11" x14ac:dyDescent="0.15">
      <c r="C5" s="7">
        <f>DATE(A2,7,14)</f>
        <v>41834</v>
      </c>
      <c r="D5" s="8"/>
      <c r="H5" s="67"/>
      <c r="I5" s="67">
        <v>41654</v>
      </c>
      <c r="K5" s="2" t="s">
        <v>35</v>
      </c>
    </row>
    <row r="6" spans="1:11" x14ac:dyDescent="0.15">
      <c r="B6" s="6"/>
      <c r="C6" s="8"/>
      <c r="D6" s="7">
        <f>DATE(A2,8,15)</f>
        <v>41866</v>
      </c>
      <c r="H6" s="68">
        <v>41821</v>
      </c>
      <c r="I6" s="67">
        <v>41687</v>
      </c>
      <c r="K6" s="2" t="s">
        <v>62</v>
      </c>
    </row>
    <row r="7" spans="1:11" x14ac:dyDescent="0.15">
      <c r="C7" s="7">
        <f>DATE(A2,11,1)</f>
        <v>41944</v>
      </c>
      <c r="D7" s="8"/>
      <c r="H7" s="67">
        <v>41926</v>
      </c>
      <c r="I7" s="68">
        <v>41690</v>
      </c>
    </row>
    <row r="8" spans="1:11" x14ac:dyDescent="0.15">
      <c r="C8" s="7">
        <f>DATE(A2,11,11)</f>
        <v>41954</v>
      </c>
      <c r="D8" s="8"/>
      <c r="H8" s="67">
        <v>41968</v>
      </c>
      <c r="I8" s="68">
        <v>41715</v>
      </c>
    </row>
    <row r="9" spans="1:11" x14ac:dyDescent="0.15">
      <c r="C9" s="7">
        <f>DATE(A2,12,25)</f>
        <v>41998</v>
      </c>
      <c r="D9" s="8"/>
      <c r="H9" s="67">
        <v>41989</v>
      </c>
      <c r="I9" s="68">
        <v>41716</v>
      </c>
    </row>
    <row r="10" spans="1:11" x14ac:dyDescent="0.15">
      <c r="C10" s="9">
        <f>E2+1</f>
        <v>41750</v>
      </c>
      <c r="D10" s="8"/>
      <c r="H10" s="67">
        <v>41646</v>
      </c>
      <c r="I10" s="68">
        <v>41718</v>
      </c>
    </row>
    <row r="11" spans="1:11" x14ac:dyDescent="0.15">
      <c r="C11" s="9">
        <f>E2+39</f>
        <v>41788</v>
      </c>
      <c r="D11" s="8"/>
      <c r="H11" s="67">
        <v>41695</v>
      </c>
      <c r="I11" s="68">
        <v>41736</v>
      </c>
    </row>
    <row r="12" spans="1:11" x14ac:dyDescent="0.15">
      <c r="C12" s="9">
        <f>E2+50</f>
        <v>41799</v>
      </c>
      <c r="D12" s="8"/>
      <c r="H12" s="67"/>
      <c r="I12" s="68">
        <v>41737</v>
      </c>
    </row>
    <row r="13" spans="1:11" x14ac:dyDescent="0.15">
      <c r="H13" s="67"/>
      <c r="I13" s="68">
        <v>41739</v>
      </c>
    </row>
    <row r="14" spans="1:11" x14ac:dyDescent="0.15">
      <c r="H14" s="67">
        <v>41723</v>
      </c>
      <c r="I14" s="68">
        <v>41778</v>
      </c>
    </row>
    <row r="15" spans="1:11" ht="19.5" x14ac:dyDescent="0.4">
      <c r="A15" s="81" t="s">
        <v>52</v>
      </c>
      <c r="B15" s="82" t="s">
        <v>53</v>
      </c>
      <c r="C15" s="82" t="s">
        <v>54</v>
      </c>
      <c r="H15" s="67">
        <v>41744</v>
      </c>
      <c r="I15" s="68">
        <v>41779</v>
      </c>
    </row>
    <row r="16" spans="1:11" ht="19.5" x14ac:dyDescent="0.4">
      <c r="A16" s="83"/>
      <c r="B16" s="84">
        <v>41629</v>
      </c>
      <c r="C16" s="84">
        <v>41645</v>
      </c>
      <c r="H16" s="67">
        <v>41730</v>
      </c>
      <c r="I16" s="68">
        <v>41781</v>
      </c>
    </row>
    <row r="17" spans="1:9" ht="19.5" x14ac:dyDescent="0.4">
      <c r="A17" s="83"/>
      <c r="B17" s="84">
        <v>41699</v>
      </c>
      <c r="C17" s="84">
        <v>41715</v>
      </c>
      <c r="H17" s="67"/>
      <c r="I17" s="68">
        <v>41806</v>
      </c>
    </row>
    <row r="18" spans="1:9" ht="19.5" x14ac:dyDescent="0.4">
      <c r="A18" s="83"/>
      <c r="B18" s="84">
        <v>41755</v>
      </c>
      <c r="C18" s="84">
        <v>41771</v>
      </c>
      <c r="H18" s="69"/>
      <c r="I18" s="67">
        <v>41807</v>
      </c>
    </row>
    <row r="19" spans="1:9" ht="19.5" x14ac:dyDescent="0.4">
      <c r="A19" s="83"/>
      <c r="B19" s="84">
        <v>41825</v>
      </c>
      <c r="C19" s="84">
        <v>41884</v>
      </c>
      <c r="H19" s="69"/>
      <c r="I19" s="67">
        <v>41809</v>
      </c>
    </row>
    <row r="20" spans="1:9" ht="19.5" x14ac:dyDescent="0.4">
      <c r="A20" s="83"/>
      <c r="B20" s="84">
        <v>41930</v>
      </c>
      <c r="C20" s="84">
        <v>41947</v>
      </c>
      <c r="H20" s="69"/>
      <c r="I20" s="67">
        <v>41890</v>
      </c>
    </row>
    <row r="21" spans="1:9" ht="19.5" x14ac:dyDescent="0.4">
      <c r="A21" s="85"/>
      <c r="B21" s="84">
        <v>41993</v>
      </c>
      <c r="C21" s="84">
        <v>42009</v>
      </c>
      <c r="H21" s="69"/>
      <c r="I21" s="67">
        <v>41891</v>
      </c>
    </row>
    <row r="22" spans="1:9" x14ac:dyDescent="0.15">
      <c r="H22" s="69"/>
      <c r="I22" s="67">
        <v>41893</v>
      </c>
    </row>
    <row r="23" spans="1:9" x14ac:dyDescent="0.15">
      <c r="H23" s="69"/>
      <c r="I23" s="67">
        <v>41918</v>
      </c>
    </row>
    <row r="24" spans="1:9" x14ac:dyDescent="0.15">
      <c r="H24" s="69"/>
      <c r="I24" s="67">
        <v>41919</v>
      </c>
    </row>
    <row r="25" spans="1:9" x14ac:dyDescent="0.15">
      <c r="H25" s="69"/>
      <c r="I25" s="67">
        <v>41921</v>
      </c>
    </row>
    <row r="26" spans="1:9" x14ac:dyDescent="0.15">
      <c r="H26" s="69"/>
      <c r="I26" s="67">
        <v>41946</v>
      </c>
    </row>
    <row r="27" spans="1:9" x14ac:dyDescent="0.15">
      <c r="H27" s="69"/>
      <c r="I27" s="67">
        <v>41947</v>
      </c>
    </row>
    <row r="28" spans="1:9" x14ac:dyDescent="0.15">
      <c r="H28" s="69"/>
      <c r="I28" s="67">
        <v>41949</v>
      </c>
    </row>
    <row r="29" spans="1:9" x14ac:dyDescent="0.15">
      <c r="H29" s="69"/>
      <c r="I29" s="67">
        <v>41974</v>
      </c>
    </row>
    <row r="30" spans="1:9" x14ac:dyDescent="0.15">
      <c r="H30" s="69"/>
      <c r="I30" s="67">
        <v>41975</v>
      </c>
    </row>
    <row r="31" spans="1:9" x14ac:dyDescent="0.15">
      <c r="H31" s="69"/>
      <c r="I31" s="67">
        <v>41977</v>
      </c>
    </row>
    <row r="32" spans="1:9" x14ac:dyDescent="0.15">
      <c r="H32" s="67">
        <v>41898</v>
      </c>
      <c r="I32" s="68"/>
    </row>
  </sheetData>
  <pageMargins left="0.78740157499999996" right="0.78740157499999996" top="0.984251969" bottom="0.984251969" header="0.4921259845" footer="0.4921259845"/>
  <headerFooter alignWithMargins="0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40"/>
  <sheetViews>
    <sheetView showGridLines="0" workbookViewId="0">
      <selection activeCell="E25" sqref="E25"/>
    </sheetView>
  </sheetViews>
  <sheetFormatPr baseColWidth="10" defaultRowHeight="16.5" x14ac:dyDescent="0.3"/>
  <cols>
    <col min="4" max="7" width="5.6328125" customWidth="1"/>
    <col min="8" max="8" width="15" hidden="1" customWidth="1"/>
    <col min="9" max="12" width="10.90625" hidden="1" customWidth="1"/>
  </cols>
  <sheetData>
    <row r="1" spans="1:12" x14ac:dyDescent="0.3">
      <c r="A1" t="s">
        <v>30</v>
      </c>
    </row>
    <row r="2" spans="1:12" x14ac:dyDescent="0.3">
      <c r="A2" t="s">
        <v>36</v>
      </c>
    </row>
    <row r="3" spans="1:12" x14ac:dyDescent="0.3">
      <c r="A3" s="10">
        <f>EDATE(plan!B2,-7)</f>
        <v>41426</v>
      </c>
      <c r="B3" s="10">
        <f>EOMONTH(A3,11)</f>
        <v>41790</v>
      </c>
    </row>
    <row r="4" spans="1:12" x14ac:dyDescent="0.3">
      <c r="J4" s="10">
        <f>EDATE(plan!B2,3)</f>
        <v>41730</v>
      </c>
      <c r="K4" s="10">
        <f>EDATE(plan!B2,6)</f>
        <v>41821</v>
      </c>
      <c r="L4" s="10">
        <f>EDATE(plan!B2,9)</f>
        <v>41913</v>
      </c>
    </row>
    <row r="5" spans="1:12" x14ac:dyDescent="0.3">
      <c r="A5" s="13" t="s">
        <v>32</v>
      </c>
      <c r="B5" s="13" t="s">
        <v>31</v>
      </c>
      <c r="C5" s="13" t="s">
        <v>33</v>
      </c>
      <c r="D5" s="14" t="s">
        <v>26</v>
      </c>
      <c r="E5" s="14" t="s">
        <v>34</v>
      </c>
      <c r="F5" s="14" t="s">
        <v>35</v>
      </c>
      <c r="G5" s="14" t="s">
        <v>37</v>
      </c>
      <c r="H5" s="14" t="s">
        <v>40</v>
      </c>
      <c r="I5" t="s">
        <v>41</v>
      </c>
      <c r="J5" s="22" t="s">
        <v>48</v>
      </c>
      <c r="K5" s="22" t="s">
        <v>42</v>
      </c>
      <c r="L5" s="22" t="s">
        <v>43</v>
      </c>
    </row>
    <row r="6" spans="1:12" x14ac:dyDescent="0.3">
      <c r="A6" s="70" t="s">
        <v>15</v>
      </c>
      <c r="B6" s="71"/>
      <c r="C6" s="72">
        <v>38765</v>
      </c>
      <c r="D6" s="25">
        <f t="shared" ref="D6:D20" ca="1" si="0">IF(AND(TODAY()&gt;=$A$3,TODAY()&gt;=$B$3,DATEDIF($A$3,TODAY(),"m")+1),DATEDIF(H6,$B$3,"m")+1)*2.08</f>
        <v>24.96</v>
      </c>
      <c r="E6" s="25">
        <f ca="1">IF(Tableau3[[#This Row],[date d''entrée]]&gt;DATE(1986,1,1),IF(TODAY()&lt;$J$4,"",IF(AND(TODAY()&gt;=$K$4,TODAY()&lt;$L$4),K6,L6)),"")</f>
        <v>10</v>
      </c>
      <c r="F6" s="26"/>
      <c r="G6" s="25" t="str">
        <f ca="1">IF(Tableau3[[#This Row],[date d''entrée]]&lt;=DATE(1986,1,1),IF(TODAY()&lt;$J$4,"",IF(AND(TODAY()&gt;=$K$4,TODAY()&lt;$L$4),K6,K6)),"")</f>
        <v/>
      </c>
      <c r="H6" s="27">
        <f t="shared" ref="H6:H20" si="1">IF(C6&lt;=$A$3,$A$3,C6)</f>
        <v>41426</v>
      </c>
      <c r="I6" s="26"/>
      <c r="J6" s="28">
        <f>IF(C6&gt;$J$4,"",IF(C6&lt;plan!$B$2,5,($J$4-C6)*0.05555))</f>
        <v>5</v>
      </c>
      <c r="K6" s="28">
        <f>IF(C6&gt;$K$4,"",IF(C6&lt;plan!$B$2,10,($K$4-C6)*0.05555))</f>
        <v>10</v>
      </c>
      <c r="L6" s="28">
        <f>IF(C6&gt;$L$4,"",IF(C6&lt;plan!$B$2,15,($L$4-C6)*0.05555))</f>
        <v>15</v>
      </c>
    </row>
    <row r="7" spans="1:12" x14ac:dyDescent="0.3">
      <c r="A7" s="70" t="s">
        <v>1</v>
      </c>
      <c r="B7" s="70"/>
      <c r="C7" s="72">
        <v>39492</v>
      </c>
      <c r="D7" s="25">
        <f t="shared" ca="1" si="0"/>
        <v>24.96</v>
      </c>
      <c r="E7" s="25">
        <f ca="1">IF(Tableau3[[#This Row],[date d''entrée]]&gt;DATE(1986,1,1),IF(TODAY()&lt;$J$4,"",IF(AND(TODAY()&gt;=$K$4,TODAY()&lt;$L$4),K7,L7)),"")</f>
        <v>10</v>
      </c>
      <c r="F7" s="26"/>
      <c r="G7" s="45" t="str">
        <f ca="1">IF(Tableau3[[#This Row],[date d''entrée]]&lt;=DATE(1986,1,1),IF(TODAY()&lt;$J$4,"",IF(AND(TODAY()&gt;=$K$4,TODAY()&lt;$L$4),K7,K7)),"")</f>
        <v/>
      </c>
      <c r="H7" s="27">
        <f t="shared" si="1"/>
        <v>41426</v>
      </c>
      <c r="I7" s="26"/>
      <c r="J7" s="28">
        <f>IF(C7&gt;$J$4,"",IF(C7&lt;plan!$B$2,5,($J$4-C7)*0.05555))</f>
        <v>5</v>
      </c>
      <c r="K7" s="28">
        <f>IF(C7&gt;$K$4,"",IF(C7&lt;plan!$B$2,10,($K$4-C7)*0.05555))</f>
        <v>10</v>
      </c>
      <c r="L7" s="28">
        <f>IF(C7&gt;$L$4,"",IF(C7&lt;plan!$B$2,15,($L$4-C7)*0.05555))</f>
        <v>15</v>
      </c>
    </row>
    <row r="8" spans="1:12" x14ac:dyDescent="0.3">
      <c r="A8" s="70" t="s">
        <v>7</v>
      </c>
      <c r="B8" s="70"/>
      <c r="C8" s="72">
        <v>37636</v>
      </c>
      <c r="D8" s="25">
        <f t="shared" ca="1" si="0"/>
        <v>24.96</v>
      </c>
      <c r="E8" s="25">
        <f ca="1">IF(Tableau3[[#This Row],[date d''entrée]]&gt;DATE(1986,1,1),IF(TODAY()&lt;$J$4,"",IF(AND(TODAY()&gt;=$K$4,TODAY()&lt;$L$4),K8,L8)),"")</f>
        <v>10</v>
      </c>
      <c r="F8" s="26"/>
      <c r="G8" s="45" t="str">
        <f ca="1">IF(Tableau3[[#This Row],[date d''entrée]]&lt;=DATE(1986,1,1),IF(TODAY()&lt;$J$4,"",IF(AND(TODAY()&gt;=$K$4,TODAY()&lt;$L$4),K8,K8)),"")</f>
        <v/>
      </c>
      <c r="H8" s="27">
        <f t="shared" si="1"/>
        <v>41426</v>
      </c>
      <c r="I8" s="26"/>
      <c r="J8" s="28">
        <f>IF(C8&gt;$J$4,"",IF(C8&lt;plan!$B$2,5,($J$4-C8)*0.05555))</f>
        <v>5</v>
      </c>
      <c r="K8" s="28">
        <f>IF(C8&gt;$K$4,"",IF(C8&lt;plan!$B$2,10,($K$4-C8)*0.05555))</f>
        <v>10</v>
      </c>
      <c r="L8" s="28">
        <f>IF(C8&gt;$L$4,"",IF(C8&lt;plan!$B$2,15,($L$4-C8)*0.05555))</f>
        <v>15</v>
      </c>
    </row>
    <row r="9" spans="1:12" x14ac:dyDescent="0.3">
      <c r="A9" s="70" t="s">
        <v>16</v>
      </c>
      <c r="B9" s="70"/>
      <c r="C9" s="72">
        <v>31382</v>
      </c>
      <c r="D9" s="25">
        <f t="shared" ca="1" si="0"/>
        <v>24.96</v>
      </c>
      <c r="E9" s="25" t="str">
        <f ca="1">IF(Tableau3[[#This Row],[date d''entrée]]&gt;DATE(1986,1,1),IF(TODAY()&lt;$J$4,"",IF(AND(TODAY()&gt;=$K$4,TODAY()&lt;$L$4),K9,L9)),"")</f>
        <v/>
      </c>
      <c r="F9" s="26"/>
      <c r="G9" s="45">
        <f ca="1">IF(Tableau3[[#This Row],[date d''entrée]]&lt;=DATE(1986,1,1),IF(TODAY()&lt;$J$4,"",IF(AND(TODAY()&gt;=$K$4,TODAY()&lt;$L$4),K9,K9)),"")</f>
        <v>10</v>
      </c>
      <c r="H9" s="27">
        <f t="shared" si="1"/>
        <v>41426</v>
      </c>
      <c r="I9" s="26"/>
      <c r="J9" s="28">
        <f>IF(C9&gt;$J$4,"",IF(C9&lt;plan!$B$2,5,($J$4-C9)*0.05555))</f>
        <v>5</v>
      </c>
      <c r="K9" s="28">
        <f>IF(C9&gt;$K$4,"",IF(C9&lt;plan!$B$2,10,($K$4-C9)*0.05555))</f>
        <v>10</v>
      </c>
      <c r="L9" s="28">
        <f>IF(C9&gt;$L$4,"",IF(C9&lt;plan!$B$2,15,($L$4-C9)*0.05555))</f>
        <v>15</v>
      </c>
    </row>
    <row r="10" spans="1:12" x14ac:dyDescent="0.3">
      <c r="A10" s="70" t="s">
        <v>4</v>
      </c>
      <c r="B10" s="70"/>
      <c r="C10" s="72">
        <v>38658</v>
      </c>
      <c r="D10" s="25">
        <f t="shared" ca="1" si="0"/>
        <v>24.96</v>
      </c>
      <c r="E10" s="25">
        <f ca="1">IF(Tableau3[[#This Row],[date d''entrée]]&gt;DATE(1986,1,1),IF(TODAY()&lt;$J$4,"",IF(AND(TODAY()&gt;=$K$4,TODAY()&lt;$L$4),K10,L10)),"")</f>
        <v>10</v>
      </c>
      <c r="F10" s="26"/>
      <c r="G10" s="45" t="str">
        <f ca="1">IF(Tableau3[[#This Row],[date d''entrée]]&lt;=DATE(1986,1,1),IF(TODAY()&lt;$J$4,"",IF(AND(TODAY()&gt;=$K$4,TODAY()&lt;$L$4),K10,K10)),"")</f>
        <v/>
      </c>
      <c r="H10" s="27">
        <f t="shared" si="1"/>
        <v>41426</v>
      </c>
      <c r="I10" s="26"/>
      <c r="J10" s="28">
        <f>IF(C10&gt;$J$4,"",IF(C10&lt;plan!$B$2,5,($J$4-C10)*0.05555))</f>
        <v>5</v>
      </c>
      <c r="K10" s="28">
        <f>IF(C10&gt;$K$4,"",IF(C10&lt;plan!$B$2,10,($K$4-C10)*0.05555))</f>
        <v>10</v>
      </c>
      <c r="L10" s="28">
        <f>IF(C10&gt;$L$4,"",IF(C10&lt;plan!$B$2,15,($L$4-C10)*0.05555))</f>
        <v>15</v>
      </c>
    </row>
    <row r="11" spans="1:12" x14ac:dyDescent="0.3">
      <c r="A11" s="70" t="s">
        <v>8</v>
      </c>
      <c r="B11" s="70"/>
      <c r="C11" s="72">
        <v>40269</v>
      </c>
      <c r="D11" s="25">
        <f t="shared" ca="1" si="0"/>
        <v>24.96</v>
      </c>
      <c r="E11" s="25">
        <f ca="1">IF(Tableau3[[#This Row],[date d''entrée]]&gt;DATE(1986,1,1),IF(TODAY()&lt;$J$4,"",IF(AND(TODAY()&gt;=$K$4,TODAY()&lt;$L$4),K11,L11)),"")</f>
        <v>10</v>
      </c>
      <c r="F11" s="26"/>
      <c r="G11" s="45" t="str">
        <f ca="1">IF(Tableau3[[#This Row],[date d''entrée]]&lt;=DATE(1986,1,1),IF(TODAY()&lt;$J$4,"",IF(AND(TODAY()&gt;=$K$4,TODAY()&lt;$L$4),K11,K11)),"")</f>
        <v/>
      </c>
      <c r="H11" s="27">
        <f t="shared" si="1"/>
        <v>41426</v>
      </c>
      <c r="I11" s="26"/>
      <c r="J11" s="28">
        <f>IF(C11&gt;$J$4,"",IF(C11&lt;plan!$B$2,5,($J$4-C11)*0.05555))</f>
        <v>5</v>
      </c>
      <c r="K11" s="28">
        <f>IF(C11&gt;$K$4,"",IF(C11&lt;plan!$B$2,10,($K$4-C11)*0.05555))</f>
        <v>10</v>
      </c>
      <c r="L11" s="28">
        <f>IF(C11&gt;$L$4,"",IF(C11&lt;plan!$B$2,15,($L$4-C11)*0.05555))</f>
        <v>15</v>
      </c>
    </row>
    <row r="12" spans="1:12" x14ac:dyDescent="0.3">
      <c r="A12" s="70" t="s">
        <v>11</v>
      </c>
      <c r="B12" s="70"/>
      <c r="C12" s="72">
        <v>31294</v>
      </c>
      <c r="D12" s="25">
        <f t="shared" ca="1" si="0"/>
        <v>24.96</v>
      </c>
      <c r="E12" s="25" t="str">
        <f ca="1">IF(Tableau3[[#This Row],[date d''entrée]]&gt;DATE(1986,1,1),IF(TODAY()&lt;$J$4,"",IF(AND(TODAY()&gt;=$K$4,TODAY()&lt;$L$4),K12,L12)),"")</f>
        <v/>
      </c>
      <c r="F12" s="26"/>
      <c r="G12" s="45">
        <f ca="1">IF(Tableau3[[#This Row],[date d''entrée]]&lt;=DATE(1986,1,1),IF(TODAY()&lt;$J$4,"",IF(AND(TODAY()&gt;=$K$4,TODAY()&lt;$L$4),K12,K12)),"")</f>
        <v>10</v>
      </c>
      <c r="H12" s="27">
        <f t="shared" si="1"/>
        <v>41426</v>
      </c>
      <c r="I12" s="26"/>
      <c r="J12" s="28">
        <f>IF(C12&gt;$J$4,"",IF(C12&lt;plan!$B$2,5,($J$4-C12)*0.05555))</f>
        <v>5</v>
      </c>
      <c r="K12" s="28">
        <f>IF(C12&gt;$K$4,"",IF(C12&lt;plan!$B$2,10,($K$4-C12)*0.05555))</f>
        <v>10</v>
      </c>
      <c r="L12" s="28">
        <f>IF(C12&gt;$L$4,"",IF(C12&lt;plan!$B$2,15,($L$4-C12)*0.05555))</f>
        <v>15</v>
      </c>
    </row>
    <row r="13" spans="1:12" x14ac:dyDescent="0.3">
      <c r="A13" s="70" t="s">
        <v>19</v>
      </c>
      <c r="B13" s="70"/>
      <c r="C13" s="72">
        <v>37622</v>
      </c>
      <c r="D13" s="25">
        <f t="shared" ca="1" si="0"/>
        <v>24.96</v>
      </c>
      <c r="E13" s="25">
        <f ca="1">IF(Tableau3[[#This Row],[date d''entrée]]&gt;DATE(1986,1,1),IF(TODAY()&lt;$J$4,"",IF(AND(TODAY()&gt;=$K$4,TODAY()&lt;$L$4),K13,L13)),"")</f>
        <v>10</v>
      </c>
      <c r="F13" s="26"/>
      <c r="G13" s="45" t="str">
        <f ca="1">IF(Tableau3[[#This Row],[date d''entrée]]&lt;=DATE(1986,1,1),IF(TODAY()&lt;$J$4,"",IF(AND(TODAY()&gt;=$K$4,TODAY()&lt;$L$4),K13,K13)),"")</f>
        <v/>
      </c>
      <c r="H13" s="27">
        <f t="shared" si="1"/>
        <v>41426</v>
      </c>
      <c r="I13" s="26"/>
      <c r="J13" s="25">
        <f>IF(C13&gt;$J$4,"",IF(C13&lt;plan!$B$2,5,($J$4-C13)*0.05555))</f>
        <v>5</v>
      </c>
      <c r="K13" s="28">
        <f>IF(C13&gt;$K$4,"",IF(C13&lt;plan!$B$2,10,($K$4-C13)*0.05555))</f>
        <v>10</v>
      </c>
      <c r="L13" s="28">
        <f>IF(C13&gt;$L$4,"",IF(C13&lt;plan!$B$2,15,($L$4-C13)*0.05555))</f>
        <v>15</v>
      </c>
    </row>
    <row r="14" spans="1:12" x14ac:dyDescent="0.3">
      <c r="A14" s="70" t="s">
        <v>17</v>
      </c>
      <c r="B14" s="70"/>
      <c r="C14" s="72">
        <v>31382</v>
      </c>
      <c r="D14" s="25">
        <f t="shared" ca="1" si="0"/>
        <v>24.96</v>
      </c>
      <c r="E14" s="25" t="str">
        <f ca="1">IF(Tableau3[[#This Row],[date d''entrée]]&gt;DATE(1986,1,1),IF(TODAY()&lt;$J$4,"",IF(AND(TODAY()&gt;=$K$4,TODAY()&lt;$L$4),K14,L14)),"")</f>
        <v/>
      </c>
      <c r="F14" s="29"/>
      <c r="G14" s="45">
        <f ca="1">IF(Tableau3[[#This Row],[date d''entrée]]&lt;=DATE(1986,1,1),IF(TODAY()&lt;$J$4,"",IF(AND(TODAY()&gt;=$K$4,TODAY()&lt;$L$4),K14,K14)),"")</f>
        <v>10</v>
      </c>
      <c r="H14" s="27">
        <f t="shared" si="1"/>
        <v>41426</v>
      </c>
      <c r="I14" s="26"/>
      <c r="J14" s="28">
        <f>IF(C14&gt;$J$4,"",IF(C14&lt;plan!$B$2,5,($J$4-C14)*0.05555))</f>
        <v>5</v>
      </c>
      <c r="K14" s="28">
        <f>IF(C14&gt;$K$4,"",IF(C14&lt;plan!$B$2,10,($K$4-C14)*0.05555))</f>
        <v>10</v>
      </c>
      <c r="L14" s="28">
        <f>IF(C14&gt;$L$4,"",IF(C14&lt;plan!$B$2,15,($L$4-C14)*0.05555))</f>
        <v>15</v>
      </c>
    </row>
    <row r="15" spans="1:12" x14ac:dyDescent="0.3">
      <c r="A15" s="71" t="s">
        <v>2</v>
      </c>
      <c r="B15" s="71"/>
      <c r="C15" s="72">
        <v>37408</v>
      </c>
      <c r="D15" s="25">
        <f t="shared" ca="1" si="0"/>
        <v>24.96</v>
      </c>
      <c r="E15" s="25">
        <f ca="1">IF(Tableau3[[#This Row],[date d''entrée]]&gt;DATE(1986,1,1),IF(TODAY()&lt;$J$4,"",IF(AND(TODAY()&gt;=$K$4,TODAY()&lt;$L$4),K15,L15)),"")</f>
        <v>10</v>
      </c>
      <c r="F15" s="26"/>
      <c r="G15" s="45" t="str">
        <f ca="1">IF(Tableau3[[#This Row],[date d''entrée]]&lt;=DATE(1986,1,1),IF(TODAY()&lt;$J$4,"",IF(AND(TODAY()&gt;=$K$4,TODAY()&lt;$L$4),K15,K15)),"")</f>
        <v/>
      </c>
      <c r="H15" s="27">
        <f t="shared" si="1"/>
        <v>41426</v>
      </c>
      <c r="I15" s="26"/>
      <c r="J15" s="28">
        <f>IF(C15&gt;$J$4,"",IF(C15&lt;plan!$B$2,5,($J$4-C15)*0.05555))</f>
        <v>5</v>
      </c>
      <c r="K15" s="28">
        <f>IF(C15&gt;$K$4,"",IF(C15&lt;plan!$B$2,10,($K$4-C15)*0.05555))</f>
        <v>10</v>
      </c>
      <c r="L15" s="28">
        <f>IF(C15&gt;$L$4,"",IF(C15&lt;plan!$B$2,15,($L$4-C15)*0.05555))</f>
        <v>15</v>
      </c>
    </row>
    <row r="16" spans="1:12" x14ac:dyDescent="0.3">
      <c r="A16" s="70" t="s">
        <v>12</v>
      </c>
      <c r="B16" s="70"/>
      <c r="C16" s="72">
        <v>31382</v>
      </c>
      <c r="D16" s="25">
        <f t="shared" ca="1" si="0"/>
        <v>24.96</v>
      </c>
      <c r="E16" s="25" t="str">
        <f ca="1">IF(Tableau3[[#This Row],[date d''entrée]]&gt;DATE(1986,1,1),IF(TODAY()&lt;$J$4,"",IF(AND(TODAY()&gt;=$K$4,TODAY()&lt;$L$4),K16,L16)),"")</f>
        <v/>
      </c>
      <c r="F16" s="26"/>
      <c r="G16" s="45">
        <f ca="1">IF(Tableau3[[#This Row],[date d''entrée]]&lt;=DATE(1986,1,1),IF(TODAY()&lt;$J$4,"",IF(AND(TODAY()&gt;=$K$4,TODAY()&lt;$L$4),K16,K16)),"")</f>
        <v>10</v>
      </c>
      <c r="H16" s="27">
        <f t="shared" si="1"/>
        <v>41426</v>
      </c>
      <c r="I16" s="26"/>
      <c r="J16" s="28">
        <f>IF(C16&gt;$J$4,"",IF(C16&lt;plan!$B$2,5,($J$4-C16)*0.05555))</f>
        <v>5</v>
      </c>
      <c r="K16" s="28">
        <f>IF(C16&gt;$K$4,"",IF(C16&lt;plan!$B$2,10,($K$4-C16)*0.05555))</f>
        <v>10</v>
      </c>
      <c r="L16" s="28">
        <f>IF(C16&gt;$L$4,"",IF(C16&lt;plan!$B$2,15,($L$4-C16)*0.05555))</f>
        <v>15</v>
      </c>
    </row>
    <row r="17" spans="1:12" x14ac:dyDescent="0.3">
      <c r="A17" s="70" t="s">
        <v>9</v>
      </c>
      <c r="B17" s="70"/>
      <c r="C17" s="72">
        <v>41228</v>
      </c>
      <c r="D17" s="25">
        <f t="shared" ca="1" si="0"/>
        <v>24.96</v>
      </c>
      <c r="E17" s="25">
        <f ca="1">IF(Tableau3[[#This Row],[date d''entrée]]&gt;DATE(1986,1,1),IF(TODAY()&lt;$J$4,"",IF(AND(TODAY()&gt;=$K$4,TODAY()&lt;$L$4),K17,L17)),"")</f>
        <v>10</v>
      </c>
      <c r="F17" s="26"/>
      <c r="G17" s="45" t="str">
        <f ca="1">IF(Tableau3[[#This Row],[date d''entrée]]&lt;=DATE(1986,1,1),IF(TODAY()&lt;$J$4,"",IF(AND(TODAY()&gt;=$K$4,TODAY()&lt;$L$4),K17,K17)),"")</f>
        <v/>
      </c>
      <c r="H17" s="27">
        <f t="shared" si="1"/>
        <v>41426</v>
      </c>
      <c r="I17" s="26"/>
      <c r="J17" s="28">
        <f>IF(C17&gt;$J$4,"",IF(C17&lt;plan!$B$2,5,($J$4-C17)*0.05555))</f>
        <v>5</v>
      </c>
      <c r="K17" s="28">
        <f>IF(C17&gt;$K$4,"",IF(C17&lt;plan!$B$2,10,($K$4-C17)*0.05555))</f>
        <v>10</v>
      </c>
      <c r="L17" s="28">
        <f>IF(C17&gt;$L$4,"",IF(C17&lt;plan!$B$2,15,($L$4-C17)*0.05555))</f>
        <v>15</v>
      </c>
    </row>
    <row r="18" spans="1:12" x14ac:dyDescent="0.3">
      <c r="A18" s="70" t="s">
        <v>20</v>
      </c>
      <c r="B18" s="70"/>
      <c r="C18" s="72">
        <v>34764</v>
      </c>
      <c r="D18" s="25">
        <f t="shared" ca="1" si="0"/>
        <v>24.96</v>
      </c>
      <c r="E18" s="25">
        <f ca="1">IF(Tableau3[[#This Row],[date d''entrée]]&gt;DATE(1986,1,1),IF(TODAY()&lt;$J$4,"",IF(AND(TODAY()&gt;=$K$4,TODAY()&lt;$L$4),K18,L18)),"")</f>
        <v>10</v>
      </c>
      <c r="F18" s="26"/>
      <c r="G18" s="45" t="str">
        <f ca="1">IF(Tableau3[[#This Row],[date d''entrée]]&lt;=DATE(1986,1,1),IF(TODAY()&lt;$J$4,"",IF(AND(TODAY()&gt;=$K$4,TODAY()&lt;$L$4),K18,K18)),"")</f>
        <v/>
      </c>
      <c r="H18" s="27">
        <f t="shared" si="1"/>
        <v>41426</v>
      </c>
      <c r="I18" s="26"/>
      <c r="J18" s="28">
        <f>IF(C18&gt;$J$4,"",IF(C18&lt;plan!$B$2,5,($J$4-C18)*0.05555))</f>
        <v>5</v>
      </c>
      <c r="K18" s="28">
        <f>IF(C18&gt;$K$4,"",IF(C18&lt;plan!$B$2,10,($K$4-C18)*0.05555))</f>
        <v>10</v>
      </c>
      <c r="L18" s="28">
        <f>IF(C18&gt;$L$4,"",IF(C18&lt;plan!$B$2,15,($L$4-C18)*0.05555))</f>
        <v>15</v>
      </c>
    </row>
    <row r="19" spans="1:12" x14ac:dyDescent="0.3">
      <c r="A19" s="70" t="s">
        <v>13</v>
      </c>
      <c r="B19" s="70"/>
      <c r="C19" s="72">
        <v>41456</v>
      </c>
      <c r="D19" s="25">
        <f t="shared" ca="1" si="0"/>
        <v>22.880000000000003</v>
      </c>
      <c r="E19" s="25">
        <f ca="1">IF(Tableau3[[#This Row],[date d''entrée]]&gt;DATE(1986,1,1),IF(TODAY()&lt;$J$4,"",IF(AND(TODAY()&gt;=$K$4,TODAY()&lt;$L$4),K19,L19)),"")</f>
        <v>10</v>
      </c>
      <c r="F19" s="26"/>
      <c r="G19" s="45" t="str">
        <f ca="1">IF(Tableau3[[#This Row],[date d''entrée]]&lt;=DATE(1986,1,1),IF(TODAY()&lt;$J$4,"",IF(AND(TODAY()&gt;=$K$4,TODAY()&lt;$L$4),K19,K19)),"")</f>
        <v/>
      </c>
      <c r="H19" s="27">
        <f t="shared" si="1"/>
        <v>41456</v>
      </c>
      <c r="I19" s="26"/>
      <c r="J19" s="28">
        <f>IF(C19&gt;$J$4,"",IF(C19&lt;plan!$B$2,5,($J$4-C19)*0.05555))</f>
        <v>5</v>
      </c>
      <c r="K19" s="28">
        <f>IF(C19&gt;$K$4,"",IF(C19&lt;plan!$B$2,10,($K$4-C19)*0.05555))</f>
        <v>10</v>
      </c>
      <c r="L19" s="28">
        <f>IF(C19&gt;$L$4,"",IF(C19&lt;plan!$B$2,15,($L$4-C19)*0.05555))</f>
        <v>15</v>
      </c>
    </row>
    <row r="20" spans="1:12" x14ac:dyDescent="0.3">
      <c r="A20" s="70" t="s">
        <v>5</v>
      </c>
      <c r="B20" s="70"/>
      <c r="C20" s="72">
        <v>38363</v>
      </c>
      <c r="D20" s="25">
        <f t="shared" ca="1" si="0"/>
        <v>24.96</v>
      </c>
      <c r="E20" s="25">
        <f ca="1">IF(Tableau3[[#This Row],[date d''entrée]]&gt;DATE(1986,1,1),IF(TODAY()&lt;$J$4,"",IF(AND(TODAY()&gt;=$K$4,TODAY()&lt;$L$4),K20,L20)),"")</f>
        <v>10</v>
      </c>
      <c r="F20" s="26"/>
      <c r="G20" s="45" t="str">
        <f ca="1">IF(Tableau3[[#This Row],[date d''entrée]]&lt;=DATE(1986,1,1),IF(TODAY()&lt;$J$4,"",IF(AND(TODAY()&gt;=$K$4,TODAY()&lt;$L$4),K20,K20)),"")</f>
        <v/>
      </c>
      <c r="H20" s="27">
        <f t="shared" si="1"/>
        <v>41426</v>
      </c>
      <c r="I20" s="31"/>
      <c r="J20" s="30">
        <f>IF(C20&gt;$J$4,"",IF(C20&lt;plan!$B$2,5,($J$4-C20)*0.05555))</f>
        <v>5</v>
      </c>
      <c r="K20" s="30">
        <f>IF(C20&gt;$K$4,"",IF(C20&lt;plan!$B$2,10,($K$4-C20)*0.05555))</f>
        <v>10</v>
      </c>
      <c r="L20" s="30">
        <f>IF(C20&gt;$L$4,"",IF(C20&lt;plan!$B$2,15,($L$4-C20)*0.05555))</f>
        <v>15</v>
      </c>
    </row>
    <row r="26" spans="1:12" x14ac:dyDescent="0.3">
      <c r="F26" s="12"/>
    </row>
    <row r="27" spans="1:12" x14ac:dyDescent="0.3">
      <c r="F27" s="12"/>
    </row>
    <row r="39" spans="6:6" x14ac:dyDescent="0.3">
      <c r="F39" s="12"/>
    </row>
    <row r="40" spans="6:6" x14ac:dyDescent="0.3">
      <c r="F40" s="1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plan</vt:lpstr>
      <vt:lpstr>base</vt:lpstr>
      <vt:lpstr>Fériés</vt:lpstr>
      <vt:lpstr>droits</vt:lpstr>
      <vt:lpstr>Année</vt:lpstr>
      <vt:lpstr>date</vt:lpstr>
      <vt:lpstr>deb</vt:lpstr>
      <vt:lpstr>droits!dernier</vt:lpstr>
      <vt:lpstr>F</vt:lpstr>
      <vt:lpstr>fériés</vt:lpstr>
      <vt:lpstr>plan!Impression_des_titres</vt:lpstr>
      <vt:lpstr>droits!p24537907</vt:lpstr>
      <vt:lpstr>droits!p24539498</vt:lpstr>
      <vt:lpstr>droits!p24539737</vt:lpstr>
      <vt:lpstr>vac_deb</vt:lpstr>
      <vt:lpstr>vac_fin</vt:lpstr>
      <vt:lpstr>week</vt:lpstr>
      <vt:lpstr>zone_1</vt:lpstr>
      <vt:lpstr>zone_2</vt:lpstr>
      <vt:lpstr>zone_3</vt:lpstr>
      <vt:lpstr>zone_4</vt:lpstr>
      <vt:lpstr>zone_5</vt:lpstr>
      <vt:lpstr>zone_6</vt:lpstr>
      <vt:lpstr>base!Zone_d_impression</vt:lpstr>
      <vt:lpstr>plan!Zone_d_impression</vt:lpstr>
      <vt:lpstr>zone_type</vt:lpstr>
    </vt:vector>
  </TitlesOfParts>
  <Company>ADAPEI de la Drôme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TERRASSON Marc</dc:creator>
  <cp:lastModifiedBy>marc_terrasson@hotmail.com</cp:lastModifiedBy>
  <cp:lastPrinted>2014-07-15T14:39:23Z</cp:lastPrinted>
  <dcterms:created xsi:type="dcterms:W3CDTF">2014-07-08T09:41:57Z</dcterms:created>
  <dcterms:modified xsi:type="dcterms:W3CDTF">2014-09-21T12:26:26Z</dcterms:modified>
</cp:coreProperties>
</file>