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docx" ContentType="application/vnd.openxmlformats-officedocument.wordprocessingml.document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3.xml" ContentType="application/vnd.openxmlformats-officedocument.drawingml.chartshapes+xml"/>
  <Override PartName="/xl/charts/chart4.xml" ContentType="application/vnd.openxmlformats-officedocument.drawingml.chart+xml"/>
  <Override PartName="/xl/drawings/drawing4.xml" ContentType="application/vnd.openxmlformats-officedocument.drawingml.chartshapes+xml"/>
  <Override PartName="/xl/charts/chart5.xml" ContentType="application/vnd.openxmlformats-officedocument.drawingml.chart+xml"/>
  <Override PartName="/xl/drawings/drawing5.xml" ContentType="application/vnd.openxmlformats-officedocument.drawingml.chartshap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rc\Desktop\"/>
    </mc:Choice>
  </mc:AlternateContent>
  <bookViews>
    <workbookView xWindow="8370" yWindow="0" windowWidth="20490" windowHeight="7755"/>
  </bookViews>
  <sheets>
    <sheet name="Modèle" sheetId="6" r:id="rId1"/>
  </sheets>
  <definedNames>
    <definedName name="Base" localSheetId="0">Tableau22[]</definedName>
    <definedName name="Base">#REF!</definedName>
    <definedName name="choix_item" localSheetId="0">Modèle!$A$233</definedName>
    <definedName name="choix_item">#REF!</definedName>
    <definedName name="_xlnm.Print_Titles" localSheetId="0">Modèle!$9:$9</definedName>
    <definedName name="Items_disp">"'=INDEX(Base""EQUIV(choix_items""Base[Items]""0)""EQUIV(Indice_choix""Base[#En-têtes]""0)):INDEX(Base""EQUIV(date_départ""Base[Date])+nb_jours-1""EQUIV(Indice_choix""Base[#En-têtes]""0))"</definedName>
    <definedName name="nb_items" localSheetId="0">Modèle!$A$234</definedName>
    <definedName name="nb_items">#REF!</definedName>
    <definedName name="_xlnm.Print_Area" localSheetId="0">Modèle!$A$8:$N$312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436" i="6" l="1"/>
  <c r="K436" i="6"/>
  <c r="J436" i="6"/>
  <c r="I436" i="6"/>
  <c r="H436" i="6"/>
  <c r="F436" i="6"/>
  <c r="E436" i="6"/>
  <c r="D436" i="6"/>
  <c r="C436" i="6"/>
  <c r="B436" i="6"/>
  <c r="A431" i="6"/>
  <c r="A430" i="6"/>
  <c r="A429" i="6"/>
  <c r="A428" i="6"/>
  <c r="A427" i="6"/>
  <c r="A426" i="6"/>
  <c r="A425" i="6"/>
  <c r="A424" i="6"/>
  <c r="A423" i="6"/>
  <c r="A422" i="6"/>
  <c r="A421" i="6"/>
  <c r="H230" i="6"/>
  <c r="O207" i="6"/>
  <c r="O206" i="6"/>
  <c r="M206" i="6"/>
  <c r="G206" i="6"/>
  <c r="O205" i="6"/>
  <c r="M205" i="6"/>
  <c r="G205" i="6"/>
  <c r="O204" i="6"/>
  <c r="M204" i="6"/>
  <c r="G204" i="6"/>
  <c r="O203" i="6"/>
  <c r="M203" i="6"/>
  <c r="G203" i="6"/>
  <c r="O202" i="6"/>
  <c r="M202" i="6"/>
  <c r="G202" i="6"/>
  <c r="O201" i="6"/>
  <c r="M201" i="6"/>
  <c r="G201" i="6"/>
  <c r="O200" i="6"/>
  <c r="M200" i="6"/>
  <c r="G200" i="6"/>
  <c r="O199" i="6"/>
  <c r="M199" i="6"/>
  <c r="G199" i="6"/>
  <c r="O198" i="6"/>
  <c r="M198" i="6"/>
  <c r="G198" i="6"/>
  <c r="O197" i="6"/>
  <c r="M197" i="6"/>
  <c r="G197" i="6"/>
  <c r="O196" i="6"/>
  <c r="M196" i="6"/>
  <c r="G196" i="6"/>
  <c r="O195" i="6"/>
  <c r="M195" i="6"/>
  <c r="G195" i="6"/>
  <c r="O194" i="6"/>
  <c r="M194" i="6"/>
  <c r="G194" i="6"/>
  <c r="O193" i="6"/>
  <c r="M193" i="6"/>
  <c r="G193" i="6"/>
  <c r="O192" i="6"/>
  <c r="M192" i="6"/>
  <c r="G192" i="6"/>
  <c r="O191" i="6"/>
  <c r="M191" i="6"/>
  <c r="G191" i="6"/>
  <c r="O190" i="6"/>
  <c r="M190" i="6"/>
  <c r="G190" i="6"/>
  <c r="O189" i="6"/>
  <c r="M189" i="6"/>
  <c r="G189" i="6"/>
  <c r="O188" i="6"/>
  <c r="M188" i="6"/>
  <c r="G188" i="6"/>
  <c r="O187" i="6"/>
  <c r="L187" i="6"/>
  <c r="L431" i="6" s="1"/>
  <c r="K187" i="6"/>
  <c r="K431" i="6" s="1"/>
  <c r="J187" i="6"/>
  <c r="J431" i="6" s="1"/>
  <c r="I187" i="6"/>
  <c r="I431" i="6" s="1"/>
  <c r="H187" i="6"/>
  <c r="H431" i="6" s="1"/>
  <c r="F187" i="6"/>
  <c r="F431" i="6" s="1"/>
  <c r="E187" i="6"/>
  <c r="E431" i="6" s="1"/>
  <c r="D187" i="6"/>
  <c r="D431" i="6" s="1"/>
  <c r="C187" i="6"/>
  <c r="C431" i="6" s="1"/>
  <c r="B187" i="6"/>
  <c r="B431" i="6" s="1"/>
  <c r="O186" i="6"/>
  <c r="O185" i="6"/>
  <c r="M185" i="6"/>
  <c r="G185" i="6"/>
  <c r="O184" i="6"/>
  <c r="M184" i="6"/>
  <c r="G184" i="6"/>
  <c r="O183" i="6"/>
  <c r="M183" i="6"/>
  <c r="G183" i="6"/>
  <c r="O182" i="6"/>
  <c r="M182" i="6"/>
  <c r="G182" i="6"/>
  <c r="O181" i="6"/>
  <c r="M181" i="6"/>
  <c r="G181" i="6"/>
  <c r="O180" i="6"/>
  <c r="M180" i="6"/>
  <c r="G180" i="6"/>
  <c r="O179" i="6"/>
  <c r="M179" i="6"/>
  <c r="G179" i="6"/>
  <c r="O178" i="6"/>
  <c r="M178" i="6"/>
  <c r="G178" i="6"/>
  <c r="O177" i="6"/>
  <c r="M177" i="6"/>
  <c r="G177" i="6"/>
  <c r="O176" i="6"/>
  <c r="M176" i="6"/>
  <c r="G176" i="6"/>
  <c r="O175" i="6"/>
  <c r="M175" i="6"/>
  <c r="G175" i="6"/>
  <c r="O174" i="6"/>
  <c r="M174" i="6"/>
  <c r="G174" i="6"/>
  <c r="O173" i="6"/>
  <c r="M173" i="6"/>
  <c r="G173" i="6"/>
  <c r="O172" i="6"/>
  <c r="M172" i="6"/>
  <c r="G172" i="6"/>
  <c r="O171" i="6"/>
  <c r="L171" i="6"/>
  <c r="L430" i="6" s="1"/>
  <c r="K171" i="6"/>
  <c r="K430" i="6" s="1"/>
  <c r="J171" i="6"/>
  <c r="J430" i="6" s="1"/>
  <c r="I171" i="6"/>
  <c r="I430" i="6" s="1"/>
  <c r="H171" i="6"/>
  <c r="H430" i="6" s="1"/>
  <c r="F171" i="6"/>
  <c r="F430" i="6" s="1"/>
  <c r="E171" i="6"/>
  <c r="E430" i="6" s="1"/>
  <c r="D171" i="6"/>
  <c r="D430" i="6" s="1"/>
  <c r="C171" i="6"/>
  <c r="C430" i="6" s="1"/>
  <c r="B171" i="6"/>
  <c r="B430" i="6" s="1"/>
  <c r="O170" i="6"/>
  <c r="O169" i="6"/>
  <c r="M169" i="6"/>
  <c r="G169" i="6"/>
  <c r="O168" i="6"/>
  <c r="M168" i="6"/>
  <c r="G168" i="6"/>
  <c r="O167" i="6"/>
  <c r="M167" i="6"/>
  <c r="G167" i="6"/>
  <c r="O166" i="6"/>
  <c r="M166" i="6"/>
  <c r="G166" i="6"/>
  <c r="O165" i="6"/>
  <c r="M165" i="6"/>
  <c r="G165" i="6"/>
  <c r="O164" i="6"/>
  <c r="M164" i="6"/>
  <c r="G164" i="6"/>
  <c r="O163" i="6"/>
  <c r="M163" i="6"/>
  <c r="G163" i="6"/>
  <c r="O162" i="6"/>
  <c r="M162" i="6"/>
  <c r="G162" i="6"/>
  <c r="O161" i="6"/>
  <c r="M161" i="6"/>
  <c r="G161" i="6"/>
  <c r="O160" i="6"/>
  <c r="M160" i="6"/>
  <c r="G160" i="6"/>
  <c r="O159" i="6"/>
  <c r="M159" i="6"/>
  <c r="G159" i="6"/>
  <c r="O158" i="6"/>
  <c r="M158" i="6"/>
  <c r="G158" i="6"/>
  <c r="O157" i="6"/>
  <c r="M157" i="6"/>
  <c r="G157" i="6"/>
  <c r="O156" i="6"/>
  <c r="M156" i="6"/>
  <c r="G156" i="6"/>
  <c r="O155" i="6"/>
  <c r="M155" i="6"/>
  <c r="G155" i="6"/>
  <c r="O154" i="6"/>
  <c r="M154" i="6"/>
  <c r="G154" i="6"/>
  <c r="O153" i="6"/>
  <c r="M153" i="6"/>
  <c r="G153" i="6"/>
  <c r="O152" i="6"/>
  <c r="M152" i="6"/>
  <c r="G152" i="6"/>
  <c r="O151" i="6"/>
  <c r="M151" i="6"/>
  <c r="G151" i="6"/>
  <c r="O150" i="6"/>
  <c r="M150" i="6"/>
  <c r="G150" i="6"/>
  <c r="O149" i="6"/>
  <c r="M149" i="6"/>
  <c r="G149" i="6"/>
  <c r="O148" i="6"/>
  <c r="M148" i="6"/>
  <c r="G148" i="6"/>
  <c r="O147" i="6"/>
  <c r="L147" i="6"/>
  <c r="L429" i="6" s="1"/>
  <c r="K147" i="6"/>
  <c r="K429" i="6" s="1"/>
  <c r="J147" i="6"/>
  <c r="J429" i="6" s="1"/>
  <c r="I147" i="6"/>
  <c r="I429" i="6" s="1"/>
  <c r="H147" i="6"/>
  <c r="H429" i="6" s="1"/>
  <c r="F147" i="6"/>
  <c r="F429" i="6" s="1"/>
  <c r="E147" i="6"/>
  <c r="E429" i="6" s="1"/>
  <c r="D147" i="6"/>
  <c r="D429" i="6" s="1"/>
  <c r="C147" i="6"/>
  <c r="C429" i="6" s="1"/>
  <c r="B147" i="6"/>
  <c r="B429" i="6" s="1"/>
  <c r="O146" i="6"/>
  <c r="O145" i="6"/>
  <c r="M145" i="6"/>
  <c r="G145" i="6"/>
  <c r="O144" i="6"/>
  <c r="M144" i="6"/>
  <c r="G144" i="6"/>
  <c r="O143" i="6"/>
  <c r="M143" i="6"/>
  <c r="G143" i="6"/>
  <c r="O142" i="6"/>
  <c r="M142" i="6"/>
  <c r="G142" i="6"/>
  <c r="O141" i="6"/>
  <c r="M141" i="6"/>
  <c r="G141" i="6"/>
  <c r="O140" i="6"/>
  <c r="M140" i="6"/>
  <c r="G140" i="6"/>
  <c r="O139" i="6"/>
  <c r="M139" i="6"/>
  <c r="G139" i="6"/>
  <c r="O138" i="6"/>
  <c r="M138" i="6"/>
  <c r="G138" i="6"/>
  <c r="O137" i="6"/>
  <c r="M137" i="6"/>
  <c r="G137" i="6"/>
  <c r="O136" i="6"/>
  <c r="M136" i="6"/>
  <c r="G136" i="6"/>
  <c r="O135" i="6"/>
  <c r="M135" i="6"/>
  <c r="G135" i="6"/>
  <c r="O134" i="6"/>
  <c r="M134" i="6"/>
  <c r="G134" i="6"/>
  <c r="O133" i="6"/>
  <c r="M133" i="6"/>
  <c r="G133" i="6"/>
  <c r="O132" i="6"/>
  <c r="M132" i="6"/>
  <c r="G132" i="6"/>
  <c r="O131" i="6"/>
  <c r="M131" i="6"/>
  <c r="G131" i="6"/>
  <c r="O130" i="6"/>
  <c r="L130" i="6"/>
  <c r="L428" i="6" s="1"/>
  <c r="K130" i="6"/>
  <c r="K428" i="6" s="1"/>
  <c r="J130" i="6"/>
  <c r="J428" i="6" s="1"/>
  <c r="I130" i="6"/>
  <c r="I428" i="6" s="1"/>
  <c r="H130" i="6"/>
  <c r="H428" i="6" s="1"/>
  <c r="F130" i="6"/>
  <c r="F428" i="6" s="1"/>
  <c r="E130" i="6"/>
  <c r="E428" i="6" s="1"/>
  <c r="D130" i="6"/>
  <c r="D428" i="6" s="1"/>
  <c r="C130" i="6"/>
  <c r="C428" i="6" s="1"/>
  <c r="B130" i="6"/>
  <c r="B428" i="6" s="1"/>
  <c r="O129" i="6"/>
  <c r="O128" i="6"/>
  <c r="M128" i="6"/>
  <c r="G128" i="6"/>
  <c r="O127" i="6"/>
  <c r="M127" i="6"/>
  <c r="G127" i="6"/>
  <c r="O126" i="6"/>
  <c r="M126" i="6"/>
  <c r="G126" i="6"/>
  <c r="O125" i="6"/>
  <c r="M125" i="6"/>
  <c r="G125" i="6"/>
  <c r="O124" i="6"/>
  <c r="M124" i="6"/>
  <c r="G124" i="6"/>
  <c r="O123" i="6"/>
  <c r="M123" i="6"/>
  <c r="G123" i="6"/>
  <c r="O122" i="6"/>
  <c r="M122" i="6"/>
  <c r="G122" i="6"/>
  <c r="O121" i="6"/>
  <c r="M121" i="6"/>
  <c r="G121" i="6"/>
  <c r="O120" i="6"/>
  <c r="M120" i="6"/>
  <c r="G120" i="6"/>
  <c r="O119" i="6"/>
  <c r="M119" i="6"/>
  <c r="G119" i="6"/>
  <c r="O118" i="6"/>
  <c r="M118" i="6"/>
  <c r="G118" i="6"/>
  <c r="O117" i="6"/>
  <c r="M117" i="6"/>
  <c r="G117" i="6"/>
  <c r="O116" i="6"/>
  <c r="M116" i="6"/>
  <c r="G116" i="6"/>
  <c r="O115" i="6"/>
  <c r="M115" i="6"/>
  <c r="G115" i="6"/>
  <c r="O114" i="6"/>
  <c r="L114" i="6"/>
  <c r="L427" i="6" s="1"/>
  <c r="K114" i="6"/>
  <c r="K427" i="6" s="1"/>
  <c r="J114" i="6"/>
  <c r="J427" i="6" s="1"/>
  <c r="I114" i="6"/>
  <c r="I427" i="6" s="1"/>
  <c r="H114" i="6"/>
  <c r="H427" i="6" s="1"/>
  <c r="F114" i="6"/>
  <c r="F427" i="6" s="1"/>
  <c r="E114" i="6"/>
  <c r="E427" i="6" s="1"/>
  <c r="D114" i="6"/>
  <c r="D427" i="6" s="1"/>
  <c r="C114" i="6"/>
  <c r="C427" i="6" s="1"/>
  <c r="B114" i="6"/>
  <c r="B427" i="6" s="1"/>
  <c r="O113" i="6"/>
  <c r="O112" i="6"/>
  <c r="M112" i="6"/>
  <c r="G112" i="6"/>
  <c r="O111" i="6"/>
  <c r="M111" i="6"/>
  <c r="G111" i="6"/>
  <c r="O110" i="6"/>
  <c r="M110" i="6"/>
  <c r="G110" i="6"/>
  <c r="O109" i="6"/>
  <c r="M109" i="6"/>
  <c r="G109" i="6"/>
  <c r="O108" i="6"/>
  <c r="M108" i="6"/>
  <c r="G108" i="6"/>
  <c r="O107" i="6"/>
  <c r="M107" i="6"/>
  <c r="G107" i="6"/>
  <c r="O106" i="6"/>
  <c r="M106" i="6"/>
  <c r="G106" i="6"/>
  <c r="O105" i="6"/>
  <c r="M105" i="6"/>
  <c r="G105" i="6"/>
  <c r="O104" i="6"/>
  <c r="M104" i="6"/>
  <c r="G104" i="6"/>
  <c r="O103" i="6"/>
  <c r="M103" i="6"/>
  <c r="G103" i="6"/>
  <c r="O102" i="6"/>
  <c r="M102" i="6"/>
  <c r="G102" i="6"/>
  <c r="O101" i="6"/>
  <c r="M101" i="6"/>
  <c r="G101" i="6"/>
  <c r="O100" i="6"/>
  <c r="M100" i="6"/>
  <c r="G100" i="6"/>
  <c r="O99" i="6"/>
  <c r="M99" i="6"/>
  <c r="G99" i="6"/>
  <c r="O98" i="6"/>
  <c r="M98" i="6"/>
  <c r="G98" i="6"/>
  <c r="O97" i="6"/>
  <c r="M97" i="6"/>
  <c r="G97" i="6"/>
  <c r="O96" i="6"/>
  <c r="L96" i="6"/>
  <c r="L426" i="6" s="1"/>
  <c r="K96" i="6"/>
  <c r="K426" i="6" s="1"/>
  <c r="J96" i="6"/>
  <c r="J426" i="6" s="1"/>
  <c r="I96" i="6"/>
  <c r="I426" i="6" s="1"/>
  <c r="H96" i="6"/>
  <c r="H426" i="6" s="1"/>
  <c r="F96" i="6"/>
  <c r="F426" i="6" s="1"/>
  <c r="E96" i="6"/>
  <c r="E426" i="6" s="1"/>
  <c r="D96" i="6"/>
  <c r="D426" i="6" s="1"/>
  <c r="C96" i="6"/>
  <c r="C426" i="6" s="1"/>
  <c r="B96" i="6"/>
  <c r="B426" i="6" s="1"/>
  <c r="O95" i="6"/>
  <c r="O94" i="6"/>
  <c r="M94" i="6"/>
  <c r="G94" i="6"/>
  <c r="O93" i="6"/>
  <c r="M93" i="6"/>
  <c r="G93" i="6"/>
  <c r="O92" i="6"/>
  <c r="M92" i="6"/>
  <c r="G92" i="6"/>
  <c r="O91" i="6"/>
  <c r="M91" i="6"/>
  <c r="G91" i="6"/>
  <c r="O90" i="6"/>
  <c r="M90" i="6"/>
  <c r="G90" i="6"/>
  <c r="O89" i="6"/>
  <c r="M89" i="6"/>
  <c r="G89" i="6"/>
  <c r="O88" i="6"/>
  <c r="M88" i="6"/>
  <c r="G88" i="6"/>
  <c r="O87" i="6"/>
  <c r="M87" i="6"/>
  <c r="G87" i="6"/>
  <c r="O86" i="6"/>
  <c r="M86" i="6"/>
  <c r="G86" i="6"/>
  <c r="O85" i="6"/>
  <c r="M85" i="6"/>
  <c r="G85" i="6"/>
  <c r="O84" i="6"/>
  <c r="M84" i="6"/>
  <c r="G84" i="6"/>
  <c r="O83" i="6"/>
  <c r="M83" i="6"/>
  <c r="G83" i="6"/>
  <c r="O82" i="6"/>
  <c r="M82" i="6"/>
  <c r="G82" i="6"/>
  <c r="O81" i="6"/>
  <c r="M81" i="6"/>
  <c r="G81" i="6"/>
  <c r="O80" i="6"/>
  <c r="M80" i="6"/>
  <c r="G80" i="6"/>
  <c r="O79" i="6"/>
  <c r="M79" i="6"/>
  <c r="G79" i="6"/>
  <c r="O78" i="6"/>
  <c r="M78" i="6"/>
  <c r="G78" i="6"/>
  <c r="O77" i="6"/>
  <c r="L77" i="6"/>
  <c r="L425" i="6" s="1"/>
  <c r="K77" i="6"/>
  <c r="K425" i="6" s="1"/>
  <c r="J77" i="6"/>
  <c r="J425" i="6" s="1"/>
  <c r="I77" i="6"/>
  <c r="I425" i="6" s="1"/>
  <c r="H77" i="6"/>
  <c r="H425" i="6" s="1"/>
  <c r="F77" i="6"/>
  <c r="F425" i="6" s="1"/>
  <c r="E77" i="6"/>
  <c r="E425" i="6" s="1"/>
  <c r="D77" i="6"/>
  <c r="D425" i="6" s="1"/>
  <c r="C77" i="6"/>
  <c r="C425" i="6" s="1"/>
  <c r="B77" i="6"/>
  <c r="B425" i="6" s="1"/>
  <c r="O76" i="6"/>
  <c r="O75" i="6"/>
  <c r="M75" i="6"/>
  <c r="G75" i="6"/>
  <c r="O74" i="6"/>
  <c r="M74" i="6"/>
  <c r="G74" i="6"/>
  <c r="O73" i="6"/>
  <c r="M73" i="6"/>
  <c r="G73" i="6"/>
  <c r="O72" i="6"/>
  <c r="M72" i="6"/>
  <c r="G72" i="6"/>
  <c r="O71" i="6"/>
  <c r="M71" i="6"/>
  <c r="G71" i="6"/>
  <c r="O70" i="6"/>
  <c r="M70" i="6"/>
  <c r="G70" i="6"/>
  <c r="O69" i="6"/>
  <c r="M69" i="6"/>
  <c r="G69" i="6"/>
  <c r="O68" i="6"/>
  <c r="M68" i="6"/>
  <c r="G68" i="6"/>
  <c r="O67" i="6"/>
  <c r="M67" i="6"/>
  <c r="G67" i="6"/>
  <c r="O66" i="6"/>
  <c r="M66" i="6"/>
  <c r="G66" i="6"/>
  <c r="O65" i="6"/>
  <c r="M65" i="6"/>
  <c r="G65" i="6"/>
  <c r="O64" i="6"/>
  <c r="M64" i="6"/>
  <c r="G64" i="6"/>
  <c r="O63" i="6"/>
  <c r="M63" i="6"/>
  <c r="G63" i="6"/>
  <c r="O62" i="6"/>
  <c r="M62" i="6"/>
  <c r="G62" i="6"/>
  <c r="O61" i="6"/>
  <c r="L61" i="6"/>
  <c r="L424" i="6" s="1"/>
  <c r="K61" i="6"/>
  <c r="K424" i="6" s="1"/>
  <c r="J61" i="6"/>
  <c r="J424" i="6" s="1"/>
  <c r="I61" i="6"/>
  <c r="I424" i="6" s="1"/>
  <c r="H61" i="6"/>
  <c r="H424" i="6" s="1"/>
  <c r="F61" i="6"/>
  <c r="F424" i="6" s="1"/>
  <c r="E61" i="6"/>
  <c r="E424" i="6" s="1"/>
  <c r="D61" i="6"/>
  <c r="D424" i="6" s="1"/>
  <c r="C61" i="6"/>
  <c r="C424" i="6" s="1"/>
  <c r="B61" i="6"/>
  <c r="B424" i="6" s="1"/>
  <c r="O60" i="6"/>
  <c r="O59" i="6"/>
  <c r="M59" i="6"/>
  <c r="G59" i="6"/>
  <c r="O58" i="6"/>
  <c r="M58" i="6"/>
  <c r="G58" i="6"/>
  <c r="O57" i="6"/>
  <c r="M57" i="6"/>
  <c r="G57" i="6"/>
  <c r="O56" i="6"/>
  <c r="M56" i="6"/>
  <c r="G56" i="6"/>
  <c r="O55" i="6"/>
  <c r="M55" i="6"/>
  <c r="G55" i="6"/>
  <c r="O54" i="6"/>
  <c r="M54" i="6"/>
  <c r="G54" i="6"/>
  <c r="O53" i="6"/>
  <c r="M53" i="6"/>
  <c r="G53" i="6"/>
  <c r="O52" i="6"/>
  <c r="M52" i="6"/>
  <c r="G52" i="6"/>
  <c r="O51" i="6"/>
  <c r="M51" i="6"/>
  <c r="G51" i="6"/>
  <c r="O50" i="6"/>
  <c r="M50" i="6"/>
  <c r="G50" i="6"/>
  <c r="O49" i="6"/>
  <c r="M49" i="6"/>
  <c r="G49" i="6"/>
  <c r="O48" i="6"/>
  <c r="M48" i="6"/>
  <c r="G48" i="6"/>
  <c r="O47" i="6"/>
  <c r="M47" i="6"/>
  <c r="G47" i="6"/>
  <c r="O46" i="6"/>
  <c r="M46" i="6"/>
  <c r="G46" i="6"/>
  <c r="O45" i="6"/>
  <c r="M45" i="6"/>
  <c r="G45" i="6"/>
  <c r="O44" i="6"/>
  <c r="L44" i="6"/>
  <c r="L423" i="6" s="1"/>
  <c r="K44" i="6"/>
  <c r="K423" i="6" s="1"/>
  <c r="J44" i="6"/>
  <c r="J423" i="6" s="1"/>
  <c r="I44" i="6"/>
  <c r="I423" i="6" s="1"/>
  <c r="H44" i="6"/>
  <c r="H423" i="6" s="1"/>
  <c r="F44" i="6"/>
  <c r="F423" i="6" s="1"/>
  <c r="E44" i="6"/>
  <c r="E423" i="6" s="1"/>
  <c r="D44" i="6"/>
  <c r="D423" i="6" s="1"/>
  <c r="C44" i="6"/>
  <c r="C423" i="6" s="1"/>
  <c r="B44" i="6"/>
  <c r="B423" i="6" s="1"/>
  <c r="O43" i="6"/>
  <c r="O42" i="6"/>
  <c r="M42" i="6"/>
  <c r="G42" i="6"/>
  <c r="O41" i="6"/>
  <c r="M41" i="6"/>
  <c r="G41" i="6"/>
  <c r="O40" i="6"/>
  <c r="M40" i="6"/>
  <c r="G40" i="6"/>
  <c r="O39" i="6"/>
  <c r="M39" i="6"/>
  <c r="G39" i="6"/>
  <c r="O38" i="6"/>
  <c r="M38" i="6"/>
  <c r="G38" i="6"/>
  <c r="O37" i="6"/>
  <c r="M37" i="6"/>
  <c r="G37" i="6"/>
  <c r="O36" i="6"/>
  <c r="M36" i="6"/>
  <c r="G36" i="6"/>
  <c r="O35" i="6"/>
  <c r="M35" i="6"/>
  <c r="G35" i="6"/>
  <c r="O34" i="6"/>
  <c r="M34" i="6"/>
  <c r="G34" i="6"/>
  <c r="O33" i="6"/>
  <c r="M33" i="6"/>
  <c r="G33" i="6"/>
  <c r="O32" i="6"/>
  <c r="M32" i="6"/>
  <c r="G32" i="6"/>
  <c r="O31" i="6"/>
  <c r="M31" i="6"/>
  <c r="G31" i="6"/>
  <c r="O30" i="6"/>
  <c r="M30" i="6"/>
  <c r="G30" i="6"/>
  <c r="O29" i="6"/>
  <c r="M29" i="6"/>
  <c r="G29" i="6"/>
  <c r="O28" i="6"/>
  <c r="M28" i="6"/>
  <c r="G28" i="6"/>
  <c r="O27" i="6"/>
  <c r="L27" i="6"/>
  <c r="L422" i="6" s="1"/>
  <c r="K27" i="6"/>
  <c r="K422" i="6" s="1"/>
  <c r="J27" i="6"/>
  <c r="J422" i="6" s="1"/>
  <c r="I27" i="6"/>
  <c r="I422" i="6" s="1"/>
  <c r="H27" i="6"/>
  <c r="H422" i="6" s="1"/>
  <c r="F27" i="6"/>
  <c r="F422" i="6" s="1"/>
  <c r="E27" i="6"/>
  <c r="E422" i="6" s="1"/>
  <c r="D27" i="6"/>
  <c r="D422" i="6" s="1"/>
  <c r="C27" i="6"/>
  <c r="C422" i="6" s="1"/>
  <c r="B27" i="6"/>
  <c r="B422" i="6" s="1"/>
  <c r="O26" i="6"/>
  <c r="O25" i="6"/>
  <c r="M25" i="6"/>
  <c r="G25" i="6"/>
  <c r="O24" i="6"/>
  <c r="M24" i="6"/>
  <c r="G24" i="6"/>
  <c r="O23" i="6"/>
  <c r="M23" i="6"/>
  <c r="G23" i="6"/>
  <c r="O22" i="6"/>
  <c r="M22" i="6"/>
  <c r="G22" i="6"/>
  <c r="O21" i="6"/>
  <c r="M21" i="6"/>
  <c r="G21" i="6"/>
  <c r="O20" i="6"/>
  <c r="M20" i="6"/>
  <c r="G20" i="6"/>
  <c r="O19" i="6"/>
  <c r="M19" i="6"/>
  <c r="G19" i="6"/>
  <c r="O18" i="6"/>
  <c r="M18" i="6"/>
  <c r="G18" i="6"/>
  <c r="O17" i="6"/>
  <c r="M17" i="6"/>
  <c r="G17" i="6"/>
  <c r="O16" i="6"/>
  <c r="M16" i="6"/>
  <c r="G16" i="6"/>
  <c r="O15" i="6"/>
  <c r="M15" i="6"/>
  <c r="G15" i="6"/>
  <c r="O14" i="6"/>
  <c r="M14" i="6"/>
  <c r="G14" i="6"/>
  <c r="O13" i="6"/>
  <c r="M13" i="6"/>
  <c r="G13" i="6"/>
  <c r="O12" i="6"/>
  <c r="M12" i="6"/>
  <c r="G12" i="6"/>
  <c r="O11" i="6"/>
  <c r="M11" i="6"/>
  <c r="G11" i="6"/>
  <c r="O10" i="6"/>
  <c r="L10" i="6"/>
  <c r="L421" i="6" s="1"/>
  <c r="K10" i="6"/>
  <c r="K421" i="6" s="1"/>
  <c r="J10" i="6"/>
  <c r="J421" i="6" s="1"/>
  <c r="I10" i="6"/>
  <c r="I421" i="6" s="1"/>
  <c r="H10" i="6"/>
  <c r="H421" i="6" s="1"/>
  <c r="F10" i="6"/>
  <c r="F421" i="6" s="1"/>
  <c r="E10" i="6"/>
  <c r="E421" i="6" s="1"/>
  <c r="D10" i="6"/>
  <c r="D421" i="6" s="1"/>
  <c r="C10" i="6"/>
  <c r="C421" i="6" s="1"/>
  <c r="B10" i="6"/>
  <c r="B421" i="6" s="1"/>
  <c r="A9" i="6"/>
  <c r="O9" i="6" s="1"/>
  <c r="H8" i="6"/>
  <c r="H435" i="6" s="1"/>
  <c r="B8" i="6"/>
  <c r="B435" i="6" s="1"/>
  <c r="O7" i="6"/>
  <c r="O6" i="6"/>
  <c r="O5" i="6"/>
  <c r="O4" i="6"/>
  <c r="O3" i="6"/>
  <c r="O2" i="6"/>
  <c r="O1" i="6"/>
  <c r="G27" i="6" l="1"/>
  <c r="G171" i="6"/>
  <c r="G439" i="6" s="1"/>
  <c r="M171" i="6"/>
  <c r="M27" i="6"/>
  <c r="M77" i="6"/>
  <c r="G147" i="6"/>
  <c r="M147" i="6"/>
  <c r="G187" i="6"/>
  <c r="M187" i="6"/>
  <c r="M96" i="6"/>
  <c r="L439" i="6"/>
  <c r="G10" i="6"/>
  <c r="M44" i="6"/>
  <c r="M10" i="6"/>
  <c r="G44" i="6"/>
  <c r="G96" i="6"/>
  <c r="M114" i="6"/>
  <c r="M130" i="6"/>
  <c r="B419" i="6"/>
  <c r="C438" i="6"/>
  <c r="C437" i="6"/>
  <c r="L437" i="6"/>
  <c r="D438" i="6"/>
  <c r="I438" i="6"/>
  <c r="A439" i="6"/>
  <c r="E439" i="6"/>
  <c r="I439" i="6"/>
  <c r="M61" i="6"/>
  <c r="H419" i="6"/>
  <c r="H437" i="6"/>
  <c r="D437" i="6"/>
  <c r="I437" i="6"/>
  <c r="A438" i="6"/>
  <c r="E438" i="6"/>
  <c r="J438" i="6"/>
  <c r="B439" i="6"/>
  <c r="F439" i="6"/>
  <c r="J439" i="6"/>
  <c r="G114" i="6"/>
  <c r="G130" i="6"/>
  <c r="A437" i="6"/>
  <c r="E437" i="6"/>
  <c r="J437" i="6"/>
  <c r="B438" i="6"/>
  <c r="F438" i="6"/>
  <c r="K438" i="6"/>
  <c r="K439" i="6"/>
  <c r="G61" i="6"/>
  <c r="G77" i="6"/>
  <c r="B437" i="6"/>
  <c r="F437" i="6"/>
  <c r="K437" i="6"/>
  <c r="H438" i="6"/>
  <c r="L438" i="6"/>
  <c r="D439" i="6"/>
  <c r="H439" i="6"/>
  <c r="C439" i="6" l="1"/>
</calcChain>
</file>

<file path=xl/sharedStrings.xml><?xml version="1.0" encoding="utf-8"?>
<sst xmlns="http://schemas.openxmlformats.org/spreadsheetml/2006/main" count="230" uniqueCount="92">
  <si>
    <t>Acquis</t>
  </si>
  <si>
    <t>Non acquis/ compensé</t>
  </si>
  <si>
    <t>Gérer l’entretien de son logement</t>
  </si>
  <si>
    <t>Investir son logement</t>
  </si>
  <si>
    <t>Relativiser les difficultés dans le logement</t>
  </si>
  <si>
    <t>Alimentation</t>
  </si>
  <si>
    <t xml:space="preserve">Respecter un budget alimentaire </t>
  </si>
  <si>
    <t>Savoir prendre seul son traitement médical régulièrement</t>
  </si>
  <si>
    <t>Etre conscient de son état de santé</t>
  </si>
  <si>
    <t>Gérer ses RDV médicaux</t>
  </si>
  <si>
    <t>Adapter son hygiène de vie à son état de santé</t>
  </si>
  <si>
    <t>Se rendre à la pharmacie</t>
  </si>
  <si>
    <t>Savoir appeler du secours</t>
  </si>
  <si>
    <t>Savoir se soigner en cas de petite blessure</t>
  </si>
  <si>
    <t>Budget</t>
  </si>
  <si>
    <t>Savoir compter son argent</t>
  </si>
  <si>
    <t>Reconnaître les billets et pièces</t>
  </si>
  <si>
    <t>Avoir la notion de l’argent</t>
  </si>
  <si>
    <t xml:space="preserve">Respecter un budget </t>
  </si>
  <si>
    <t>Savoir se mettre en relation en cas de difficultés</t>
  </si>
  <si>
    <t>Savoir anticiper ses dépenses futures</t>
  </si>
  <si>
    <t>Connaître son budget mensuel (charge fixe)</t>
  </si>
  <si>
    <t>Déplacement</t>
  </si>
  <si>
    <t>Se déplacer dans des lieux connus</t>
  </si>
  <si>
    <t>Se déplacer dans des lieux inconnus</t>
  </si>
  <si>
    <t>Utiliser les moyens de transport en commun</t>
  </si>
  <si>
    <t>Gestion administrative</t>
  </si>
  <si>
    <t>Avoir ses papiers à jour</t>
  </si>
  <si>
    <t>Reconnaître les différents documents administratifs</t>
  </si>
  <si>
    <t>Savoir-faire seul une démarche administrative</t>
  </si>
  <si>
    <t>Renouveler un document administratif seul</t>
  </si>
  <si>
    <t>Echanger avec un environnement connu</t>
  </si>
  <si>
    <t>Echanger avec un environnement inconnu</t>
  </si>
  <si>
    <t>Construire une relation</t>
  </si>
  <si>
    <t>Entretenir et maintenir une relation</t>
  </si>
  <si>
    <t>Choisir ses loisirs</t>
  </si>
  <si>
    <t>Gérer et organiser son temps libre</t>
  </si>
  <si>
    <t>Faire valoir ses droits</t>
  </si>
  <si>
    <t>Utilisation des complexes socio-culturels</t>
  </si>
  <si>
    <t>Inscription à un club sportif</t>
  </si>
  <si>
    <t>Repère dans le temps</t>
  </si>
  <si>
    <t>Connaître le système calendaire</t>
  </si>
  <si>
    <t>Connaître l’heure</t>
  </si>
  <si>
    <t>Se repérer dans l’espace- temps</t>
  </si>
  <si>
    <t>Communication</t>
  </si>
  <si>
    <t>Utiliser le langage verbal</t>
  </si>
  <si>
    <t>Expliquer une situation complexe</t>
  </si>
  <si>
    <t>Exprimer ses ressentis</t>
  </si>
  <si>
    <t>Comprendre un document</t>
  </si>
  <si>
    <t>Téléphoner</t>
  </si>
  <si>
    <t>Utiliser un ordinateur</t>
  </si>
  <si>
    <t>Emploi</t>
  </si>
  <si>
    <t>Rechercher un travail</t>
  </si>
  <si>
    <t>Se maintenir en emploi</t>
  </si>
  <si>
    <t>En cours d’acquis/stimulé ou soutenu</t>
  </si>
  <si>
    <t>Pas concerné / pas évaluable</t>
  </si>
  <si>
    <t>Acquis mais fluctuant en fonction du moment</t>
  </si>
  <si>
    <t>observations</t>
  </si>
  <si>
    <t>Observations</t>
  </si>
  <si>
    <t>Savoir gérer son linge</t>
  </si>
  <si>
    <t>Porter une attention à son hygiene corporelle</t>
  </si>
  <si>
    <t>Porter une attention à sa tenue vestimentaire</t>
  </si>
  <si>
    <t xml:space="preserve">Préparer son repas </t>
  </si>
  <si>
    <t>Demander de l'aide</t>
  </si>
  <si>
    <t xml:space="preserve">Savoir faire un menu varié et équilibré </t>
  </si>
  <si>
    <t>je suis autonome</t>
  </si>
  <si>
    <t>il faut juste me le rappeler</t>
  </si>
  <si>
    <t>j'ai besoin d'un coup de main</t>
  </si>
  <si>
    <t>j'ai besoin d'une aide extérieure</t>
  </si>
  <si>
    <t>Je ne suis pas concerné</t>
  </si>
  <si>
    <t>Modèle</t>
  </si>
  <si>
    <t>Items</t>
  </si>
  <si>
    <t>écart et commentaires</t>
  </si>
  <si>
    <t xml:space="preserve">items: </t>
  </si>
  <si>
    <t>Personne Accompagnée</t>
  </si>
  <si>
    <t>Accompagnateur</t>
  </si>
  <si>
    <t>Nom</t>
  </si>
  <si>
    <t>Prénom</t>
  </si>
  <si>
    <t>Réagir en cas d’imprévu (ou de difficultés)</t>
  </si>
  <si>
    <t>Logement</t>
  </si>
  <si>
    <t>Etablir une liste de courses</t>
  </si>
  <si>
    <t>Hygiène</t>
  </si>
  <si>
    <t>Gérer ses Rdv médicaux avec un spécialiste</t>
  </si>
  <si>
    <t>Santé</t>
  </si>
  <si>
    <t xml:space="preserve"> Rechercher et repérer  les personnes qui peuvent me soutenir dans mes démarches</t>
  </si>
  <si>
    <t>Vie Sociale</t>
  </si>
  <si>
    <t xml:space="preserve"> lire</t>
  </si>
  <si>
    <t xml:space="preserve"> écrire</t>
  </si>
  <si>
    <t>S’adapter à un emploi</t>
  </si>
  <si>
    <t>X</t>
  </si>
  <si>
    <t>x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</si>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</sst>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\ [$€]_-;\-* #,##0.00\ [$€]_-;_-* &quot;-&quot;??\ [$€]_-;_-@_-"/>
    <numFmt numFmtId="165" formatCode="#.##0\.00"/>
    <numFmt numFmtId="166" formatCode="#\.00"/>
    <numFmt numFmtId="167" formatCode="\$#\.00"/>
  </numFmts>
  <fonts count="2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sz val="10"/>
      <name val="Arial"/>
      <family val="2"/>
    </font>
    <font>
      <b/>
      <sz val="11"/>
      <name val="Calibri"/>
      <family val="2"/>
      <scheme val="minor"/>
    </font>
    <font>
      <b/>
      <sz val="16"/>
      <name val="Wingdings"/>
      <charset val="2"/>
    </font>
    <font>
      <b/>
      <sz val="12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name val="Arial"/>
      <family val="2"/>
    </font>
    <font>
      <b/>
      <i/>
      <sz val="12"/>
      <name val="Arial"/>
      <family val="2"/>
    </font>
    <font>
      <b/>
      <u/>
      <sz val="12"/>
      <name val="Arial"/>
      <family val="2"/>
    </font>
    <font>
      <sz val="12"/>
      <name val="Calibri"/>
      <family val="2"/>
      <scheme val="minor"/>
    </font>
    <font>
      <b/>
      <sz val="26"/>
      <color rgb="FFFF7F00"/>
      <name val="Wingdings"/>
      <charset val="2"/>
    </font>
    <font>
      <b/>
      <sz val="14"/>
      <name val="Calibri"/>
      <family val="2"/>
      <scheme val="minor"/>
    </font>
    <font>
      <b/>
      <sz val="10"/>
      <color theme="1"/>
      <name val="Arial Unicode MS"/>
      <family val="2"/>
    </font>
    <font>
      <sz val="12"/>
      <color theme="0"/>
      <name val="Tempus Sans ITC"/>
      <family val="2"/>
    </font>
    <font>
      <b/>
      <sz val="16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rgb="FFE9CDDE"/>
      <name val="Tempus Sans ITC"/>
      <family val="5"/>
    </font>
    <font>
      <sz val="11"/>
      <color theme="0"/>
      <name val="Calibri"/>
      <family val="2"/>
      <scheme val="minor"/>
    </font>
    <font>
      <b/>
      <sz val="12"/>
      <color rgb="FFF3D1F3"/>
      <name val="Tempus Sans ITC"/>
      <family val="5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6"/>
      </patternFill>
    </fill>
    <fill>
      <patternFill patternType="solid">
        <fgColor rgb="FFF3D1F3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0.2499465926084170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1">
    <xf numFmtId="0" fontId="0" fillId="0" borderId="0"/>
    <xf numFmtId="0" fontId="2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164" fontId="4" fillId="0" borderId="0" applyFont="0" applyFill="0" applyBorder="0" applyAlignment="0" applyProtection="0"/>
    <xf numFmtId="165" fontId="2" fillId="0" borderId="0">
      <protection locked="0"/>
    </xf>
    <xf numFmtId="166" fontId="2" fillId="0" borderId="0">
      <protection locked="0"/>
    </xf>
    <xf numFmtId="167" fontId="2" fillId="0" borderId="0">
      <protection locked="0"/>
    </xf>
    <xf numFmtId="0" fontId="4" fillId="3" borderId="0"/>
    <xf numFmtId="0" fontId="17" fillId="4" borderId="0" applyNumberFormat="0" applyBorder="0" applyAlignment="0" applyProtection="0"/>
    <xf numFmtId="0" fontId="20" fillId="0" borderId="0" applyNumberFormat="0" applyFill="0" applyBorder="0" applyAlignment="0" applyProtection="0"/>
  </cellStyleXfs>
  <cellXfs count="43">
    <xf numFmtId="0" fontId="0" fillId="0" borderId="0" xfId="0"/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0" fillId="2" borderId="0" xfId="0" applyFill="1" applyBorder="1" applyAlignment="1">
      <alignment horizontal="centerContinuous" vertical="top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Continuous"/>
    </xf>
    <xf numFmtId="0" fontId="0" fillId="0" borderId="0" xfId="0" applyBorder="1" applyAlignment="1">
      <alignment horizontal="left" vertical="center" shrinkToFit="1"/>
    </xf>
    <xf numFmtId="0" fontId="10" fillId="0" borderId="6" xfId="0" applyFont="1" applyBorder="1" applyAlignment="1">
      <alignment horizontal="left" vertical="center" wrapText="1" shrinkToFit="1"/>
    </xf>
    <xf numFmtId="0" fontId="10" fillId="0" borderId="4" xfId="0" applyFont="1" applyBorder="1" applyAlignment="1">
      <alignment horizontal="left" vertical="center" wrapText="1" shrinkToFit="1"/>
    </xf>
    <xf numFmtId="0" fontId="10" fillId="0" borderId="7" xfId="0" applyFont="1" applyBorder="1" applyAlignment="1">
      <alignment horizontal="left" vertical="center" wrapText="1" shrinkToFit="1"/>
    </xf>
    <xf numFmtId="0" fontId="11" fillId="0" borderId="1" xfId="0" applyFont="1" applyBorder="1" applyAlignment="1">
      <alignment horizontal="left" vertical="center" wrapText="1" shrinkToFit="1"/>
    </xf>
    <xf numFmtId="0" fontId="13" fillId="0" borderId="0" xfId="0" applyFont="1" applyBorder="1" applyAlignment="1">
      <alignment vertical="center"/>
    </xf>
    <xf numFmtId="0" fontId="13" fillId="0" borderId="0" xfId="0" applyFont="1" applyBorder="1"/>
    <xf numFmtId="0" fontId="13" fillId="2" borderId="0" xfId="0" applyFont="1" applyFill="1" applyBorder="1"/>
    <xf numFmtId="0" fontId="15" fillId="0" borderId="0" xfId="0" applyFont="1" applyBorder="1"/>
    <xf numFmtId="0" fontId="16" fillId="0" borderId="0" xfId="0" applyFont="1" applyAlignment="1">
      <alignment vertical="center"/>
    </xf>
    <xf numFmtId="0" fontId="15" fillId="0" borderId="0" xfId="0" applyFont="1" applyBorder="1" applyProtection="1">
      <protection locked="0"/>
    </xf>
    <xf numFmtId="0" fontId="9" fillId="5" borderId="0" xfId="0" applyFont="1" applyFill="1" applyBorder="1" applyAlignment="1">
      <alignment horizontal="right"/>
    </xf>
    <xf numFmtId="0" fontId="0" fillId="5" borderId="0" xfId="0" applyFill="1" applyBorder="1"/>
    <xf numFmtId="0" fontId="18" fillId="0" borderId="0" xfId="0" applyFont="1" applyBorder="1" applyAlignment="1" applyProtection="1">
      <alignment horizontal="center" wrapText="1"/>
      <protection locked="0"/>
    </xf>
    <xf numFmtId="0" fontId="8" fillId="0" borderId="11" xfId="0" applyFont="1" applyBorder="1" applyAlignment="1">
      <alignment horizontal="centerContinuous" vertical="top"/>
    </xf>
    <xf numFmtId="0" fontId="8" fillId="0" borderId="12" xfId="0" applyFont="1" applyBorder="1" applyAlignment="1">
      <alignment horizontal="centerContinuous" vertical="top"/>
    </xf>
    <xf numFmtId="0" fontId="18" fillId="0" borderId="0" xfId="0" applyFont="1" applyBorder="1" applyAlignment="1">
      <alignment horizontal="right"/>
    </xf>
    <xf numFmtId="0" fontId="19" fillId="0" borderId="0" xfId="0" applyFont="1" applyBorder="1" applyProtection="1">
      <protection locked="0"/>
    </xf>
    <xf numFmtId="0" fontId="9" fillId="0" borderId="9" xfId="0" applyFont="1" applyFill="1" applyBorder="1" applyAlignment="1">
      <alignment horizontal="center" vertical="center"/>
    </xf>
    <xf numFmtId="0" fontId="0" fillId="0" borderId="2" xfId="0" applyFill="1" applyBorder="1" applyAlignment="1" applyProtection="1">
      <alignment horizontal="center" vertical="center" wrapText="1" shrinkToFit="1"/>
      <protection locked="0"/>
    </xf>
    <xf numFmtId="0" fontId="6" fillId="0" borderId="0" xfId="0" applyNumberFormat="1" applyFont="1" applyFill="1" applyBorder="1" applyAlignment="1">
      <alignment horizontal="center" vertical="center"/>
    </xf>
    <xf numFmtId="0" fontId="0" fillId="0" borderId="5" xfId="0" applyFill="1" applyBorder="1" applyAlignment="1" applyProtection="1">
      <alignment horizontal="left" vertical="center" shrinkToFit="1"/>
      <protection locked="0"/>
    </xf>
    <xf numFmtId="0" fontId="0" fillId="0" borderId="3" xfId="0" applyFill="1" applyBorder="1" applyAlignment="1" applyProtection="1">
      <alignment horizontal="center" vertical="center" wrapText="1" shrinkToFit="1"/>
      <protection locked="0"/>
    </xf>
    <xf numFmtId="0" fontId="0" fillId="0" borderId="8" xfId="0" applyFill="1" applyBorder="1" applyAlignment="1" applyProtection="1">
      <alignment horizontal="center" vertical="center" wrapText="1" shrinkToFit="1"/>
      <protection locked="0"/>
    </xf>
    <xf numFmtId="0" fontId="0" fillId="0" borderId="1" xfId="0" applyFill="1" applyBorder="1" applyAlignment="1" applyProtection="1">
      <alignment horizontal="center" vertical="center" wrapText="1" shrinkToFit="1"/>
      <protection locked="0"/>
    </xf>
    <xf numFmtId="0" fontId="0" fillId="0" borderId="10" xfId="0" applyFill="1" applyBorder="1" applyProtection="1">
      <protection locked="0"/>
    </xf>
    <xf numFmtId="0" fontId="12" fillId="6" borderId="0" xfId="0" applyFont="1" applyFill="1" applyBorder="1" applyAlignment="1">
      <alignment vertical="center" wrapText="1"/>
    </xf>
    <xf numFmtId="10" fontId="5" fillId="6" borderId="5" xfId="0" applyNumberFormat="1" applyFont="1" applyFill="1" applyBorder="1" applyAlignment="1">
      <alignment horizontal="center" vertical="center" wrapText="1"/>
    </xf>
    <xf numFmtId="0" fontId="14" fillId="6" borderId="0" xfId="0" applyNumberFormat="1" applyFont="1" applyFill="1" applyBorder="1" applyAlignment="1">
      <alignment horizontal="center" vertical="center"/>
    </xf>
    <xf numFmtId="0" fontId="7" fillId="7" borderId="13" xfId="0" applyFont="1" applyFill="1" applyBorder="1" applyAlignment="1">
      <alignment horizontal="center" vertical="center" textRotation="45" wrapText="1"/>
    </xf>
    <xf numFmtId="0" fontId="1" fillId="0" borderId="14" xfId="0" applyFont="1" applyFill="1" applyBorder="1" applyAlignment="1">
      <alignment horizontal="center" vertical="center" textRotation="45"/>
    </xf>
    <xf numFmtId="0" fontId="20" fillId="0" borderId="0" xfId="10" applyBorder="1" applyProtection="1">
      <protection locked="0"/>
    </xf>
    <xf numFmtId="0" fontId="1" fillId="0" borderId="15" xfId="0" applyFont="1" applyFill="1" applyBorder="1" applyAlignment="1">
      <alignment horizontal="center" vertical="center" textRotation="45"/>
    </xf>
    <xf numFmtId="0" fontId="0" fillId="0" borderId="5" xfId="0" applyFill="1" applyBorder="1" applyProtection="1">
      <protection locked="0"/>
    </xf>
    <xf numFmtId="0" fontId="21" fillId="5" borderId="0" xfId="9" applyFont="1" applyFill="1" applyBorder="1" applyAlignment="1" applyProtection="1">
      <alignment vertical="center"/>
      <protection locked="0"/>
    </xf>
    <xf numFmtId="0" fontId="22" fillId="0" borderId="0" xfId="0" applyFont="1" applyBorder="1" applyAlignment="1">
      <alignment horizontal="center"/>
    </xf>
    <xf numFmtId="0" fontId="23" fillId="5" borderId="0" xfId="9" applyFont="1" applyFill="1" applyBorder="1" applyAlignment="1" applyProtection="1">
      <alignment vertical="center"/>
      <protection locked="0"/>
    </xf>
  </cellXfs>
  <cellStyles count="11">
    <cellStyle name="Accent3" xfId="9" builtinId="37"/>
    <cellStyle name="Date" xfId="1"/>
    <cellStyle name="En-tete1" xfId="2"/>
    <cellStyle name="En-tete2" xfId="3"/>
    <cellStyle name="Euro" xfId="4"/>
    <cellStyle name="Financier" xfId="5"/>
    <cellStyle name="Fixe" xfId="6"/>
    <cellStyle name="Lien hypertexte" xfId="10" builtinId="8"/>
    <cellStyle name="Monetaire" xfId="7"/>
    <cellStyle name="Normal" xfId="0" builtinId="0"/>
    <cellStyle name="YELLOW" xfId="8"/>
  </cellStyles>
  <dxfs count="180">
    <dxf>
      <font>
        <b/>
        <strike val="0"/>
        <outline val="0"/>
        <shadow val="0"/>
        <u val="none"/>
        <vertAlign val="baseline"/>
        <sz val="14"/>
        <color auto="1"/>
        <name val="Calibri"/>
        <scheme val="minor"/>
      </font>
    </dxf>
    <dxf>
      <alignment horizontal="center" vertical="bottom" textRotation="0" wrapText="0" indent="0" justifyLastLine="0" shrinkToFit="0" readingOrder="0"/>
    </dxf>
    <dxf>
      <font>
        <b/>
        <i val="0"/>
        <color rgb="FF41E749"/>
      </font>
      <fill>
        <patternFill patternType="none">
          <bgColor auto="1"/>
        </patternFill>
      </fill>
    </dxf>
    <dxf>
      <font>
        <b/>
        <i val="0"/>
        <color rgb="FF41E749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7030A0"/>
      </font>
      <fill>
        <patternFill patternType="none">
          <bgColor auto="1"/>
        </patternFill>
      </fill>
    </dxf>
    <dxf>
      <font>
        <b/>
        <i val="0"/>
        <color rgb="FFFF0000"/>
      </font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41E749"/>
      </font>
      <fill>
        <patternFill patternType="none">
          <bgColor auto="1"/>
        </patternFill>
      </fill>
    </dxf>
    <dxf>
      <font>
        <b/>
        <i val="0"/>
        <color rgb="FF41E749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7030A0"/>
      </font>
      <fill>
        <patternFill patternType="none">
          <bgColor auto="1"/>
        </patternFill>
      </fill>
    </dxf>
    <dxf>
      <font>
        <b/>
        <i val="0"/>
        <color rgb="FFFF0000"/>
      </font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</dxfs>
  <tableStyles count="0" defaultTableStyle="TableStyleMedium2" defaultPivotStyle="PivotStyleLight16"/>
  <colors>
    <mruColors>
      <color rgb="FFF3D1F3"/>
      <color rgb="FFE9CDDE"/>
      <color rgb="FF41E749"/>
      <color rgb="FFEBBBE9"/>
      <color rgb="FFFFFFCC"/>
      <color rgb="FFFF7F00"/>
      <color rgb="FFC28DCD"/>
      <color rgb="FFE0C5E5"/>
      <color rgb="FFD6BBEB"/>
      <color rgb="FFE8D9F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943224808011714E-3"/>
          <c:y val="4.6989710132225623E-2"/>
          <c:w val="0.87537537730892456"/>
          <c:h val="0.7679489939646434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Modèle!$A$421</c:f>
              <c:strCache>
                <c:ptCount val="1"/>
                <c:pt idx="0">
                  <c:v>Logement</c:v>
                </c:pt>
              </c:strCache>
            </c:strRef>
          </c:tx>
          <c:invertIfNegative val="0"/>
          <c:cat>
            <c:multiLvlStrRef>
              <c:f>(Modèle!$B$419:$F$420,Modèle!$H$419:$L$420)</c:f>
              <c:multiLvlStrCache>
                <c:ptCount val="10"/>
                <c:lvl>
                  <c:pt idx="0">
                    <c:v>je suis autonome</c:v>
                  </c:pt>
                  <c:pt idx="1">
                    <c:v>il faut juste me le rappeler</c:v>
                  </c:pt>
                  <c:pt idx="2">
                    <c:v>j'ai besoin d'un coup de main</c:v>
                  </c:pt>
                  <c:pt idx="3">
                    <c:v>j'ai besoin d'une aide extérieure</c:v>
                  </c:pt>
                  <c:pt idx="4">
                    <c:v>Je ne suis pas concerné</c:v>
                  </c:pt>
                  <c:pt idx="5">
                    <c:v>Acquis</c:v>
                  </c:pt>
                  <c:pt idx="6">
                    <c:v>En cours d’acquis/stimulé ou soutenu</c:v>
                  </c:pt>
                  <c:pt idx="7">
                    <c:v>Acquis mais fluctuant en fonction du moment</c:v>
                  </c:pt>
                  <c:pt idx="8">
                    <c:v>Non acquis/ compensé</c:v>
                  </c:pt>
                  <c:pt idx="9">
                    <c:v>Pas concerné / pas évaluable</c:v>
                  </c:pt>
                </c:lvl>
                <c:lvl>
                  <c:pt idx="0">
                    <c:v>Evaluation réalisée par Modèle Modèle</c:v>
                  </c:pt>
                  <c:pt idx="5">
                    <c:v>Evaluation réalisée par Prénom Nom</c:v>
                  </c:pt>
                </c:lvl>
              </c:multiLvlStrCache>
            </c:multiLvlStrRef>
          </c:cat>
          <c:val>
            <c:numRef>
              <c:f>(Modèle!$B$421:$F$421,Modèle!$H$421:$L$421)</c:f>
              <c:numCache>
                <c:formatCode>General</c:formatCode>
                <c:ptCount val="10"/>
                <c:pt idx="0">
                  <c:v>1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1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</c:numCache>
            </c:numRef>
          </c:val>
        </c:ser>
        <c:ser>
          <c:idx val="1"/>
          <c:order val="1"/>
          <c:tx>
            <c:strRef>
              <c:f>Modèle!$A$422</c:f>
              <c:strCache>
                <c:ptCount val="1"/>
                <c:pt idx="0">
                  <c:v>Alimentation</c:v>
                </c:pt>
              </c:strCache>
            </c:strRef>
          </c:tx>
          <c:invertIfNegative val="0"/>
          <c:cat>
            <c:multiLvlStrRef>
              <c:f>(Modèle!$B$419:$F$420,Modèle!$H$419:$L$420)</c:f>
              <c:multiLvlStrCache>
                <c:ptCount val="10"/>
                <c:lvl>
                  <c:pt idx="0">
                    <c:v>je suis autonome</c:v>
                  </c:pt>
                  <c:pt idx="1">
                    <c:v>il faut juste me le rappeler</c:v>
                  </c:pt>
                  <c:pt idx="2">
                    <c:v>j'ai besoin d'un coup de main</c:v>
                  </c:pt>
                  <c:pt idx="3">
                    <c:v>j'ai besoin d'une aide extérieure</c:v>
                  </c:pt>
                  <c:pt idx="4">
                    <c:v>Je ne suis pas concerné</c:v>
                  </c:pt>
                  <c:pt idx="5">
                    <c:v>Acquis</c:v>
                  </c:pt>
                  <c:pt idx="6">
                    <c:v>En cours d’acquis/stimulé ou soutenu</c:v>
                  </c:pt>
                  <c:pt idx="7">
                    <c:v>Acquis mais fluctuant en fonction du moment</c:v>
                  </c:pt>
                  <c:pt idx="8">
                    <c:v>Non acquis/ compensé</c:v>
                  </c:pt>
                  <c:pt idx="9">
                    <c:v>Pas concerné / pas évaluable</c:v>
                  </c:pt>
                </c:lvl>
                <c:lvl>
                  <c:pt idx="0">
                    <c:v>Evaluation réalisée par Modèle Modèle</c:v>
                  </c:pt>
                  <c:pt idx="5">
                    <c:v>Evaluation réalisée par Prénom Nom</c:v>
                  </c:pt>
                </c:lvl>
              </c:multiLvlStrCache>
            </c:multiLvlStrRef>
          </c:cat>
          <c:val>
            <c:numRef>
              <c:f>(Modèle!$B$422:$F$422,Modèle!$H$422:$L$422)</c:f>
              <c:numCache>
                <c:formatCode>General</c:formatCode>
                <c:ptCount val="10"/>
                <c:pt idx="0">
                  <c:v>1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1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</c:numCache>
            </c:numRef>
          </c:val>
        </c:ser>
        <c:ser>
          <c:idx val="2"/>
          <c:order val="2"/>
          <c:tx>
            <c:strRef>
              <c:f>Modèle!$A$423</c:f>
              <c:strCache>
                <c:ptCount val="1"/>
                <c:pt idx="0">
                  <c:v>Hygiène</c:v>
                </c:pt>
              </c:strCache>
            </c:strRef>
          </c:tx>
          <c:invertIfNegative val="0"/>
          <c:cat>
            <c:multiLvlStrRef>
              <c:f>(Modèle!$B$419:$F$420,Modèle!$H$419:$L$420)</c:f>
              <c:multiLvlStrCache>
                <c:ptCount val="10"/>
                <c:lvl>
                  <c:pt idx="0">
                    <c:v>je suis autonome</c:v>
                  </c:pt>
                  <c:pt idx="1">
                    <c:v>il faut juste me le rappeler</c:v>
                  </c:pt>
                  <c:pt idx="2">
                    <c:v>j'ai besoin d'un coup de main</c:v>
                  </c:pt>
                  <c:pt idx="3">
                    <c:v>j'ai besoin d'une aide extérieure</c:v>
                  </c:pt>
                  <c:pt idx="4">
                    <c:v>Je ne suis pas concerné</c:v>
                  </c:pt>
                  <c:pt idx="5">
                    <c:v>Acquis</c:v>
                  </c:pt>
                  <c:pt idx="6">
                    <c:v>En cours d’acquis/stimulé ou soutenu</c:v>
                  </c:pt>
                  <c:pt idx="7">
                    <c:v>Acquis mais fluctuant en fonction du moment</c:v>
                  </c:pt>
                  <c:pt idx="8">
                    <c:v>Non acquis/ compensé</c:v>
                  </c:pt>
                  <c:pt idx="9">
                    <c:v>Pas concerné / pas évaluable</c:v>
                  </c:pt>
                </c:lvl>
                <c:lvl>
                  <c:pt idx="0">
                    <c:v>Evaluation réalisée par Modèle Modèle</c:v>
                  </c:pt>
                  <c:pt idx="5">
                    <c:v>Evaluation réalisée par Prénom Nom</c:v>
                  </c:pt>
                </c:lvl>
              </c:multiLvlStrCache>
            </c:multiLvlStrRef>
          </c:cat>
          <c:val>
            <c:numRef>
              <c:f>(Modèle!$B$423:$F$423,Modèle!$H$423:$L$423)</c:f>
              <c:numCache>
                <c:formatCode>General</c:formatCode>
                <c:ptCount val="10"/>
                <c:pt idx="0">
                  <c:v>#N/A</c:v>
                </c:pt>
                <c:pt idx="1">
                  <c:v>1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1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</c:numCache>
            </c:numRef>
          </c:val>
        </c:ser>
        <c:ser>
          <c:idx val="3"/>
          <c:order val="3"/>
          <c:tx>
            <c:strRef>
              <c:f>Modèle!$A$424</c:f>
              <c:strCache>
                <c:ptCount val="1"/>
                <c:pt idx="0">
                  <c:v>Santé</c:v>
                </c:pt>
              </c:strCache>
            </c:strRef>
          </c:tx>
          <c:invertIfNegative val="0"/>
          <c:cat>
            <c:multiLvlStrRef>
              <c:f>(Modèle!$B$419:$F$420,Modèle!$H$419:$L$420)</c:f>
              <c:multiLvlStrCache>
                <c:ptCount val="10"/>
                <c:lvl>
                  <c:pt idx="0">
                    <c:v>je suis autonome</c:v>
                  </c:pt>
                  <c:pt idx="1">
                    <c:v>il faut juste me le rappeler</c:v>
                  </c:pt>
                  <c:pt idx="2">
                    <c:v>j'ai besoin d'un coup de main</c:v>
                  </c:pt>
                  <c:pt idx="3">
                    <c:v>j'ai besoin d'une aide extérieure</c:v>
                  </c:pt>
                  <c:pt idx="4">
                    <c:v>Je ne suis pas concerné</c:v>
                  </c:pt>
                  <c:pt idx="5">
                    <c:v>Acquis</c:v>
                  </c:pt>
                  <c:pt idx="6">
                    <c:v>En cours d’acquis/stimulé ou soutenu</c:v>
                  </c:pt>
                  <c:pt idx="7">
                    <c:v>Acquis mais fluctuant en fonction du moment</c:v>
                  </c:pt>
                  <c:pt idx="8">
                    <c:v>Non acquis/ compensé</c:v>
                  </c:pt>
                  <c:pt idx="9">
                    <c:v>Pas concerné / pas évaluable</c:v>
                  </c:pt>
                </c:lvl>
                <c:lvl>
                  <c:pt idx="0">
                    <c:v>Evaluation réalisée par Modèle Modèle</c:v>
                  </c:pt>
                  <c:pt idx="5">
                    <c:v>Evaluation réalisée par Prénom Nom</c:v>
                  </c:pt>
                </c:lvl>
              </c:multiLvlStrCache>
            </c:multiLvlStrRef>
          </c:cat>
          <c:val>
            <c:numRef>
              <c:f>(Modèle!$B$424:$F$424,Modèle!$H$424:$L$424)</c:f>
              <c:numCache>
                <c:formatCode>General</c:formatCode>
                <c:ptCount val="10"/>
                <c:pt idx="0">
                  <c:v>#N/A</c:v>
                </c:pt>
                <c:pt idx="1">
                  <c:v>1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1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</c:numCache>
            </c:numRef>
          </c:val>
        </c:ser>
        <c:ser>
          <c:idx val="4"/>
          <c:order val="4"/>
          <c:tx>
            <c:strRef>
              <c:f>Modèle!$A$425</c:f>
              <c:strCache>
                <c:ptCount val="1"/>
                <c:pt idx="0">
                  <c:v>Budget</c:v>
                </c:pt>
              </c:strCache>
            </c:strRef>
          </c:tx>
          <c:invertIfNegative val="0"/>
          <c:cat>
            <c:multiLvlStrRef>
              <c:f>(Modèle!$B$419:$F$420,Modèle!$H$419:$L$420)</c:f>
              <c:multiLvlStrCache>
                <c:ptCount val="10"/>
                <c:lvl>
                  <c:pt idx="0">
                    <c:v>je suis autonome</c:v>
                  </c:pt>
                  <c:pt idx="1">
                    <c:v>il faut juste me le rappeler</c:v>
                  </c:pt>
                  <c:pt idx="2">
                    <c:v>j'ai besoin d'un coup de main</c:v>
                  </c:pt>
                  <c:pt idx="3">
                    <c:v>j'ai besoin d'une aide extérieure</c:v>
                  </c:pt>
                  <c:pt idx="4">
                    <c:v>Je ne suis pas concerné</c:v>
                  </c:pt>
                  <c:pt idx="5">
                    <c:v>Acquis</c:v>
                  </c:pt>
                  <c:pt idx="6">
                    <c:v>En cours d’acquis/stimulé ou soutenu</c:v>
                  </c:pt>
                  <c:pt idx="7">
                    <c:v>Acquis mais fluctuant en fonction du moment</c:v>
                  </c:pt>
                  <c:pt idx="8">
                    <c:v>Non acquis/ compensé</c:v>
                  </c:pt>
                  <c:pt idx="9">
                    <c:v>Pas concerné / pas évaluable</c:v>
                  </c:pt>
                </c:lvl>
                <c:lvl>
                  <c:pt idx="0">
                    <c:v>Evaluation réalisée par Modèle Modèle</c:v>
                  </c:pt>
                  <c:pt idx="5">
                    <c:v>Evaluation réalisée par Prénom Nom</c:v>
                  </c:pt>
                </c:lvl>
              </c:multiLvlStrCache>
            </c:multiLvlStrRef>
          </c:cat>
          <c:val>
            <c:numRef>
              <c:f>(Modèle!$B$425:$F$425,Modèle!$H$425:$L$425)</c:f>
              <c:numCache>
                <c:formatCode>General</c:formatCode>
                <c:ptCount val="10"/>
                <c:pt idx="0">
                  <c:v>#N/A</c:v>
                </c:pt>
                <c:pt idx="1">
                  <c:v>1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1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</c:numCache>
            </c:numRef>
          </c:val>
        </c:ser>
        <c:ser>
          <c:idx val="5"/>
          <c:order val="5"/>
          <c:tx>
            <c:strRef>
              <c:f>Modèle!$A$426</c:f>
              <c:strCache>
                <c:ptCount val="1"/>
                <c:pt idx="0">
                  <c:v>Déplacement</c:v>
                </c:pt>
              </c:strCache>
            </c:strRef>
          </c:tx>
          <c:invertIfNegative val="0"/>
          <c:cat>
            <c:multiLvlStrRef>
              <c:f>(Modèle!$B$419:$F$420,Modèle!$H$419:$L$420)</c:f>
              <c:multiLvlStrCache>
                <c:ptCount val="10"/>
                <c:lvl>
                  <c:pt idx="0">
                    <c:v>je suis autonome</c:v>
                  </c:pt>
                  <c:pt idx="1">
                    <c:v>il faut juste me le rappeler</c:v>
                  </c:pt>
                  <c:pt idx="2">
                    <c:v>j'ai besoin d'un coup de main</c:v>
                  </c:pt>
                  <c:pt idx="3">
                    <c:v>j'ai besoin d'une aide extérieure</c:v>
                  </c:pt>
                  <c:pt idx="4">
                    <c:v>Je ne suis pas concerné</c:v>
                  </c:pt>
                  <c:pt idx="5">
                    <c:v>Acquis</c:v>
                  </c:pt>
                  <c:pt idx="6">
                    <c:v>En cours d’acquis/stimulé ou soutenu</c:v>
                  </c:pt>
                  <c:pt idx="7">
                    <c:v>Acquis mais fluctuant en fonction du moment</c:v>
                  </c:pt>
                  <c:pt idx="8">
                    <c:v>Non acquis/ compensé</c:v>
                  </c:pt>
                  <c:pt idx="9">
                    <c:v>Pas concerné / pas évaluable</c:v>
                  </c:pt>
                </c:lvl>
                <c:lvl>
                  <c:pt idx="0">
                    <c:v>Evaluation réalisée par Modèle Modèle</c:v>
                  </c:pt>
                  <c:pt idx="5">
                    <c:v>Evaluation réalisée par Prénom Nom</c:v>
                  </c:pt>
                </c:lvl>
              </c:multiLvlStrCache>
            </c:multiLvlStrRef>
          </c:cat>
          <c:val>
            <c:numRef>
              <c:f>(Modèle!$B$426:$F$426,Modèle!$H$426:$L$426)</c:f>
              <c:numCache>
                <c:formatCode>General</c:formatCode>
                <c:ptCount val="10"/>
                <c:pt idx="0">
                  <c:v>1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1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</c:numCache>
            </c:numRef>
          </c:val>
        </c:ser>
        <c:ser>
          <c:idx val="6"/>
          <c:order val="6"/>
          <c:tx>
            <c:strRef>
              <c:f>Modèle!$A$427</c:f>
              <c:strCache>
                <c:ptCount val="1"/>
                <c:pt idx="0">
                  <c:v>Gestion administrative</c:v>
                </c:pt>
              </c:strCache>
            </c:strRef>
          </c:tx>
          <c:invertIfNegative val="0"/>
          <c:cat>
            <c:multiLvlStrRef>
              <c:f>(Modèle!$B$419:$F$420,Modèle!$H$419:$L$420)</c:f>
              <c:multiLvlStrCache>
                <c:ptCount val="10"/>
                <c:lvl>
                  <c:pt idx="0">
                    <c:v>je suis autonome</c:v>
                  </c:pt>
                  <c:pt idx="1">
                    <c:v>il faut juste me le rappeler</c:v>
                  </c:pt>
                  <c:pt idx="2">
                    <c:v>j'ai besoin d'un coup de main</c:v>
                  </c:pt>
                  <c:pt idx="3">
                    <c:v>j'ai besoin d'une aide extérieure</c:v>
                  </c:pt>
                  <c:pt idx="4">
                    <c:v>Je ne suis pas concerné</c:v>
                  </c:pt>
                  <c:pt idx="5">
                    <c:v>Acquis</c:v>
                  </c:pt>
                  <c:pt idx="6">
                    <c:v>En cours d’acquis/stimulé ou soutenu</c:v>
                  </c:pt>
                  <c:pt idx="7">
                    <c:v>Acquis mais fluctuant en fonction du moment</c:v>
                  </c:pt>
                  <c:pt idx="8">
                    <c:v>Non acquis/ compensé</c:v>
                  </c:pt>
                  <c:pt idx="9">
                    <c:v>Pas concerné / pas évaluable</c:v>
                  </c:pt>
                </c:lvl>
                <c:lvl>
                  <c:pt idx="0">
                    <c:v>Evaluation réalisée par Modèle Modèle</c:v>
                  </c:pt>
                  <c:pt idx="5">
                    <c:v>Evaluation réalisée par Prénom Nom</c:v>
                  </c:pt>
                </c:lvl>
              </c:multiLvlStrCache>
            </c:multiLvlStrRef>
          </c:cat>
          <c:val>
            <c:numRef>
              <c:f>(Modèle!$B$427:$F$427,Modèle!$H$427:$L$427)</c:f>
              <c:numCache>
                <c:formatCode>General</c:formatCode>
                <c:ptCount val="10"/>
                <c:pt idx="0">
                  <c:v>#N/A</c:v>
                </c:pt>
                <c:pt idx="1">
                  <c:v>0.5</c:v>
                </c:pt>
                <c:pt idx="2">
                  <c:v>0.25</c:v>
                </c:pt>
                <c:pt idx="3">
                  <c:v>0.25</c:v>
                </c:pt>
                <c:pt idx="4">
                  <c:v>#N/A</c:v>
                </c:pt>
                <c:pt idx="5">
                  <c:v>#N/A</c:v>
                </c:pt>
                <c:pt idx="6">
                  <c:v>0.75</c:v>
                </c:pt>
                <c:pt idx="7">
                  <c:v>0.25</c:v>
                </c:pt>
                <c:pt idx="8">
                  <c:v>#N/A</c:v>
                </c:pt>
                <c:pt idx="9">
                  <c:v>#N/A</c:v>
                </c:pt>
              </c:numCache>
            </c:numRef>
          </c:val>
        </c:ser>
        <c:ser>
          <c:idx val="7"/>
          <c:order val="7"/>
          <c:tx>
            <c:strRef>
              <c:f>Modèle!$A$428</c:f>
              <c:strCache>
                <c:ptCount val="1"/>
                <c:pt idx="0">
                  <c:v>Vie Sociale</c:v>
                </c:pt>
              </c:strCache>
            </c:strRef>
          </c:tx>
          <c:invertIfNegative val="0"/>
          <c:cat>
            <c:multiLvlStrRef>
              <c:f>(Modèle!$B$419:$F$420,Modèle!$H$419:$L$420)</c:f>
              <c:multiLvlStrCache>
                <c:ptCount val="10"/>
                <c:lvl>
                  <c:pt idx="0">
                    <c:v>je suis autonome</c:v>
                  </c:pt>
                  <c:pt idx="1">
                    <c:v>il faut juste me le rappeler</c:v>
                  </c:pt>
                  <c:pt idx="2">
                    <c:v>j'ai besoin d'un coup de main</c:v>
                  </c:pt>
                  <c:pt idx="3">
                    <c:v>j'ai besoin d'une aide extérieure</c:v>
                  </c:pt>
                  <c:pt idx="4">
                    <c:v>Je ne suis pas concerné</c:v>
                  </c:pt>
                  <c:pt idx="5">
                    <c:v>Acquis</c:v>
                  </c:pt>
                  <c:pt idx="6">
                    <c:v>En cours d’acquis/stimulé ou soutenu</c:v>
                  </c:pt>
                  <c:pt idx="7">
                    <c:v>Acquis mais fluctuant en fonction du moment</c:v>
                  </c:pt>
                  <c:pt idx="8">
                    <c:v>Non acquis/ compensé</c:v>
                  </c:pt>
                  <c:pt idx="9">
                    <c:v>Pas concerné / pas évaluable</c:v>
                  </c:pt>
                </c:lvl>
                <c:lvl>
                  <c:pt idx="0">
                    <c:v>Evaluation réalisée par Modèle Modèle</c:v>
                  </c:pt>
                  <c:pt idx="5">
                    <c:v>Evaluation réalisée par Prénom Nom</c:v>
                  </c:pt>
                </c:lvl>
              </c:multiLvlStrCache>
            </c:multiLvlStrRef>
          </c:cat>
          <c:val>
            <c:numRef>
              <c:f>(Modèle!$B$428:$F$428,Modèle!$H$428:$L$428)</c:f>
              <c:numCache>
                <c:formatCode>General</c:formatCode>
                <c:ptCount val="10"/>
                <c:pt idx="0">
                  <c:v>#N/A</c:v>
                </c:pt>
                <c:pt idx="1">
                  <c:v>0.81818181818181823</c:v>
                </c:pt>
                <c:pt idx="2">
                  <c:v>#N/A</c:v>
                </c:pt>
                <c:pt idx="3">
                  <c:v>9.0909090909090912E-2</c:v>
                </c:pt>
                <c:pt idx="4">
                  <c:v>9.0909090909090912E-2</c:v>
                </c:pt>
                <c:pt idx="5">
                  <c:v>1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</c:numCache>
            </c:numRef>
          </c:val>
        </c:ser>
        <c:ser>
          <c:idx val="8"/>
          <c:order val="8"/>
          <c:tx>
            <c:strRef>
              <c:f>Modèle!$A$429</c:f>
              <c:strCache>
                <c:ptCount val="1"/>
                <c:pt idx="0">
                  <c:v>Repère dans le temps</c:v>
                </c:pt>
              </c:strCache>
            </c:strRef>
          </c:tx>
          <c:invertIfNegative val="0"/>
          <c:cat>
            <c:multiLvlStrRef>
              <c:f>(Modèle!$B$419:$F$420,Modèle!$H$419:$L$420)</c:f>
              <c:multiLvlStrCache>
                <c:ptCount val="10"/>
                <c:lvl>
                  <c:pt idx="0">
                    <c:v>je suis autonome</c:v>
                  </c:pt>
                  <c:pt idx="1">
                    <c:v>il faut juste me le rappeler</c:v>
                  </c:pt>
                  <c:pt idx="2">
                    <c:v>j'ai besoin d'un coup de main</c:v>
                  </c:pt>
                  <c:pt idx="3">
                    <c:v>j'ai besoin d'une aide extérieure</c:v>
                  </c:pt>
                  <c:pt idx="4">
                    <c:v>Je ne suis pas concerné</c:v>
                  </c:pt>
                  <c:pt idx="5">
                    <c:v>Acquis</c:v>
                  </c:pt>
                  <c:pt idx="6">
                    <c:v>En cours d’acquis/stimulé ou soutenu</c:v>
                  </c:pt>
                  <c:pt idx="7">
                    <c:v>Acquis mais fluctuant en fonction du moment</c:v>
                  </c:pt>
                  <c:pt idx="8">
                    <c:v>Non acquis/ compensé</c:v>
                  </c:pt>
                  <c:pt idx="9">
                    <c:v>Pas concerné / pas évaluable</c:v>
                  </c:pt>
                </c:lvl>
                <c:lvl>
                  <c:pt idx="0">
                    <c:v>Evaluation réalisée par Modèle Modèle</c:v>
                  </c:pt>
                  <c:pt idx="5">
                    <c:v>Evaluation réalisée par Prénom Nom</c:v>
                  </c:pt>
                </c:lvl>
              </c:multiLvlStrCache>
            </c:multiLvlStrRef>
          </c:cat>
          <c:val>
            <c:numRef>
              <c:f>(Modèle!$B$429:$F$429,Modèle!$H$429:$L$429)</c:f>
              <c:numCache>
                <c:formatCode>General</c:formatCode>
                <c:ptCount val="10"/>
                <c:pt idx="0">
                  <c:v>#N/A</c:v>
                </c:pt>
                <c:pt idx="1">
                  <c:v>#N/A</c:v>
                </c:pt>
                <c:pt idx="2">
                  <c:v>1</c:v>
                </c:pt>
                <c:pt idx="3">
                  <c:v>#N/A</c:v>
                </c:pt>
                <c:pt idx="4">
                  <c:v>#N/A</c:v>
                </c:pt>
                <c:pt idx="5">
                  <c:v>0.66666666666666663</c:v>
                </c:pt>
                <c:pt idx="6">
                  <c:v>0.33333333333333331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</c:numCache>
            </c:numRef>
          </c:val>
        </c:ser>
        <c:ser>
          <c:idx val="9"/>
          <c:order val="9"/>
          <c:tx>
            <c:strRef>
              <c:f>Modèle!$A$430</c:f>
              <c:strCache>
                <c:ptCount val="1"/>
                <c:pt idx="0">
                  <c:v>Communication</c:v>
                </c:pt>
              </c:strCache>
            </c:strRef>
          </c:tx>
          <c:invertIfNegative val="0"/>
          <c:cat>
            <c:multiLvlStrRef>
              <c:f>(Modèle!$B$419:$F$420,Modèle!$H$419:$L$420)</c:f>
              <c:multiLvlStrCache>
                <c:ptCount val="10"/>
                <c:lvl>
                  <c:pt idx="0">
                    <c:v>je suis autonome</c:v>
                  </c:pt>
                  <c:pt idx="1">
                    <c:v>il faut juste me le rappeler</c:v>
                  </c:pt>
                  <c:pt idx="2">
                    <c:v>j'ai besoin d'un coup de main</c:v>
                  </c:pt>
                  <c:pt idx="3">
                    <c:v>j'ai besoin d'une aide extérieure</c:v>
                  </c:pt>
                  <c:pt idx="4">
                    <c:v>Je ne suis pas concerné</c:v>
                  </c:pt>
                  <c:pt idx="5">
                    <c:v>Acquis</c:v>
                  </c:pt>
                  <c:pt idx="6">
                    <c:v>En cours d’acquis/stimulé ou soutenu</c:v>
                  </c:pt>
                  <c:pt idx="7">
                    <c:v>Acquis mais fluctuant en fonction du moment</c:v>
                  </c:pt>
                  <c:pt idx="8">
                    <c:v>Non acquis/ compensé</c:v>
                  </c:pt>
                  <c:pt idx="9">
                    <c:v>Pas concerné / pas évaluable</c:v>
                  </c:pt>
                </c:lvl>
                <c:lvl>
                  <c:pt idx="0">
                    <c:v>Evaluation réalisée par Modèle Modèle</c:v>
                  </c:pt>
                  <c:pt idx="5">
                    <c:v>Evaluation réalisée par Prénom Nom</c:v>
                  </c:pt>
                </c:lvl>
              </c:multiLvlStrCache>
            </c:multiLvlStrRef>
          </c:cat>
          <c:val>
            <c:numRef>
              <c:f>(Modèle!$B$430:$F$430,Modèle!$H$430:$L$430)</c:f>
              <c:numCache>
                <c:formatCode>General</c:formatCode>
                <c:ptCount val="10"/>
                <c:pt idx="0">
                  <c:v>0.25</c:v>
                </c:pt>
                <c:pt idx="1">
                  <c:v>0.75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0.875</c:v>
                </c:pt>
                <c:pt idx="7">
                  <c:v>0.125</c:v>
                </c:pt>
                <c:pt idx="8">
                  <c:v>#N/A</c:v>
                </c:pt>
                <c:pt idx="9">
                  <c:v>#N/A</c:v>
                </c:pt>
              </c:numCache>
            </c:numRef>
          </c:val>
        </c:ser>
        <c:ser>
          <c:idx val="10"/>
          <c:order val="10"/>
          <c:tx>
            <c:strRef>
              <c:f>Modèle!$A$431</c:f>
              <c:strCache>
                <c:ptCount val="1"/>
                <c:pt idx="0">
                  <c:v>Emploi</c:v>
                </c:pt>
              </c:strCache>
            </c:strRef>
          </c:tx>
          <c:invertIfNegative val="0"/>
          <c:cat>
            <c:multiLvlStrRef>
              <c:f>(Modèle!$B$419:$F$420,Modèle!$H$419:$L$420)</c:f>
              <c:multiLvlStrCache>
                <c:ptCount val="10"/>
                <c:lvl>
                  <c:pt idx="0">
                    <c:v>je suis autonome</c:v>
                  </c:pt>
                  <c:pt idx="1">
                    <c:v>il faut juste me le rappeler</c:v>
                  </c:pt>
                  <c:pt idx="2">
                    <c:v>j'ai besoin d'un coup de main</c:v>
                  </c:pt>
                  <c:pt idx="3">
                    <c:v>j'ai besoin d'une aide extérieure</c:v>
                  </c:pt>
                  <c:pt idx="4">
                    <c:v>Je ne suis pas concerné</c:v>
                  </c:pt>
                  <c:pt idx="5">
                    <c:v>Acquis</c:v>
                  </c:pt>
                  <c:pt idx="6">
                    <c:v>En cours d’acquis/stimulé ou soutenu</c:v>
                  </c:pt>
                  <c:pt idx="7">
                    <c:v>Acquis mais fluctuant en fonction du moment</c:v>
                  </c:pt>
                  <c:pt idx="8">
                    <c:v>Non acquis/ compensé</c:v>
                  </c:pt>
                  <c:pt idx="9">
                    <c:v>Pas concerné / pas évaluable</c:v>
                  </c:pt>
                </c:lvl>
                <c:lvl>
                  <c:pt idx="0">
                    <c:v>Evaluation réalisée par Modèle Modèle</c:v>
                  </c:pt>
                  <c:pt idx="5">
                    <c:v>Evaluation réalisée par Prénom Nom</c:v>
                  </c:pt>
                </c:lvl>
              </c:multiLvlStrCache>
            </c:multiLvlStrRef>
          </c:cat>
          <c:val>
            <c:numRef>
              <c:f>(Modèle!$B$431:$F$431,Modèle!$H$431:$L$431)</c:f>
              <c:numCache>
                <c:formatCode>General</c:formatCode>
                <c:ptCount val="10"/>
                <c:pt idx="0">
                  <c:v>0.33333333333333331</c:v>
                </c:pt>
                <c:pt idx="1">
                  <c:v>0.66666666666666663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1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96"/>
        <c:overlap val="-55"/>
        <c:axId val="350006096"/>
        <c:axId val="350005704"/>
      </c:barChart>
      <c:catAx>
        <c:axId val="35000609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350005704"/>
        <c:crosses val="autoZero"/>
        <c:auto val="1"/>
        <c:lblAlgn val="ctr"/>
        <c:lblOffset val="100"/>
        <c:noMultiLvlLbl val="0"/>
      </c:catAx>
      <c:valAx>
        <c:axId val="350005704"/>
        <c:scaling>
          <c:orientation val="minMax"/>
        </c:scaling>
        <c:delete val="1"/>
        <c:axPos val="l"/>
        <c:majorGridlines/>
        <c:numFmt formatCode="General" sourceLinked="1"/>
        <c:majorTickMark val="out"/>
        <c:minorTickMark val="none"/>
        <c:tickLblPos val="nextTo"/>
        <c:crossAx val="350006096"/>
        <c:crosses val="autoZero"/>
        <c:crossBetween val="between"/>
      </c:valAx>
    </c:plotArea>
    <c:legend>
      <c:legendPos val="r"/>
      <c:overlay val="0"/>
    </c:legend>
    <c:plotVisOnly val="0"/>
    <c:dispBlanksAs val="gap"/>
    <c:showDLblsOverMax val="0"/>
  </c:chart>
  <c:printSettings>
    <c:headerFooter/>
    <c:pageMargins b="0.75" l="0.7" r="0.7" t="0.75" header="0.3" footer="0.3"/>
    <c:pageSetup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Modèle!$B$420</c:f>
              <c:strCache>
                <c:ptCount val="1"/>
                <c:pt idx="0">
                  <c:v>je suis autonome</c:v>
                </c:pt>
              </c:strCache>
            </c:strRef>
          </c:tx>
          <c:invertIfNegative val="0"/>
          <c:cat>
            <c:strRef>
              <c:f>Modèle!$A$421:$A$431</c:f>
              <c:strCache>
                <c:ptCount val="11"/>
                <c:pt idx="0">
                  <c:v>Logement</c:v>
                </c:pt>
                <c:pt idx="1">
                  <c:v>Alimentation</c:v>
                </c:pt>
                <c:pt idx="2">
                  <c:v>Hygiène</c:v>
                </c:pt>
                <c:pt idx="3">
                  <c:v>Santé</c:v>
                </c:pt>
                <c:pt idx="4">
                  <c:v>Budget</c:v>
                </c:pt>
                <c:pt idx="5">
                  <c:v>Déplacement</c:v>
                </c:pt>
                <c:pt idx="6">
                  <c:v>Gestion administrative</c:v>
                </c:pt>
                <c:pt idx="7">
                  <c:v>Vie Sociale</c:v>
                </c:pt>
                <c:pt idx="8">
                  <c:v>Repère dans le temps</c:v>
                </c:pt>
                <c:pt idx="9">
                  <c:v>Communication</c:v>
                </c:pt>
                <c:pt idx="10">
                  <c:v>Emploi</c:v>
                </c:pt>
              </c:strCache>
            </c:strRef>
          </c:cat>
          <c:val>
            <c:numRef>
              <c:f>Modèle!$B$421:$B$431</c:f>
              <c:numCache>
                <c:formatCode>General</c:formatCode>
                <c:ptCount val="11"/>
                <c:pt idx="0">
                  <c:v>1</c:v>
                </c:pt>
                <c:pt idx="1">
                  <c:v>1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1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0.25</c:v>
                </c:pt>
                <c:pt idx="10">
                  <c:v>0.33333333333333331</c:v>
                </c:pt>
              </c:numCache>
            </c:numRef>
          </c:val>
        </c:ser>
        <c:ser>
          <c:idx val="1"/>
          <c:order val="1"/>
          <c:tx>
            <c:strRef>
              <c:f>Modèle!$C$420</c:f>
              <c:strCache>
                <c:ptCount val="1"/>
                <c:pt idx="0">
                  <c:v>il faut juste me le rappeler</c:v>
                </c:pt>
              </c:strCache>
            </c:strRef>
          </c:tx>
          <c:invertIfNegative val="0"/>
          <c:cat>
            <c:strRef>
              <c:f>Modèle!$A$421:$A$431</c:f>
              <c:strCache>
                <c:ptCount val="11"/>
                <c:pt idx="0">
                  <c:v>Logement</c:v>
                </c:pt>
                <c:pt idx="1">
                  <c:v>Alimentation</c:v>
                </c:pt>
                <c:pt idx="2">
                  <c:v>Hygiène</c:v>
                </c:pt>
                <c:pt idx="3">
                  <c:v>Santé</c:v>
                </c:pt>
                <c:pt idx="4">
                  <c:v>Budget</c:v>
                </c:pt>
                <c:pt idx="5">
                  <c:v>Déplacement</c:v>
                </c:pt>
                <c:pt idx="6">
                  <c:v>Gestion administrative</c:v>
                </c:pt>
                <c:pt idx="7">
                  <c:v>Vie Sociale</c:v>
                </c:pt>
                <c:pt idx="8">
                  <c:v>Repère dans le temps</c:v>
                </c:pt>
                <c:pt idx="9">
                  <c:v>Communication</c:v>
                </c:pt>
                <c:pt idx="10">
                  <c:v>Emploi</c:v>
                </c:pt>
              </c:strCache>
            </c:strRef>
          </c:cat>
          <c:val>
            <c:numRef>
              <c:f>Modèle!$C$421:$C$431</c:f>
              <c:numCache>
                <c:formatCode>General</c:formatCode>
                <c:ptCount val="11"/>
                <c:pt idx="0">
                  <c:v>#N/A</c:v>
                </c:pt>
                <c:pt idx="1">
                  <c:v>#N/A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#N/A</c:v>
                </c:pt>
                <c:pt idx="6">
                  <c:v>0.5</c:v>
                </c:pt>
                <c:pt idx="7">
                  <c:v>0.81818181818181823</c:v>
                </c:pt>
                <c:pt idx="8">
                  <c:v>#N/A</c:v>
                </c:pt>
                <c:pt idx="9">
                  <c:v>0.75</c:v>
                </c:pt>
                <c:pt idx="10">
                  <c:v>0.66666666666666663</c:v>
                </c:pt>
              </c:numCache>
            </c:numRef>
          </c:val>
        </c:ser>
        <c:ser>
          <c:idx val="2"/>
          <c:order val="2"/>
          <c:tx>
            <c:strRef>
              <c:f>Modèle!$D$420</c:f>
              <c:strCache>
                <c:ptCount val="1"/>
                <c:pt idx="0">
                  <c:v>j'ai besoin d'un coup de main</c:v>
                </c:pt>
              </c:strCache>
            </c:strRef>
          </c:tx>
          <c:invertIfNegative val="0"/>
          <c:cat>
            <c:strRef>
              <c:f>Modèle!$A$421:$A$431</c:f>
              <c:strCache>
                <c:ptCount val="11"/>
                <c:pt idx="0">
                  <c:v>Logement</c:v>
                </c:pt>
                <c:pt idx="1">
                  <c:v>Alimentation</c:v>
                </c:pt>
                <c:pt idx="2">
                  <c:v>Hygiène</c:v>
                </c:pt>
                <c:pt idx="3">
                  <c:v>Santé</c:v>
                </c:pt>
                <c:pt idx="4">
                  <c:v>Budget</c:v>
                </c:pt>
                <c:pt idx="5">
                  <c:v>Déplacement</c:v>
                </c:pt>
                <c:pt idx="6">
                  <c:v>Gestion administrative</c:v>
                </c:pt>
                <c:pt idx="7">
                  <c:v>Vie Sociale</c:v>
                </c:pt>
                <c:pt idx="8">
                  <c:v>Repère dans le temps</c:v>
                </c:pt>
                <c:pt idx="9">
                  <c:v>Communication</c:v>
                </c:pt>
                <c:pt idx="10">
                  <c:v>Emploi</c:v>
                </c:pt>
              </c:strCache>
            </c:strRef>
          </c:cat>
          <c:val>
            <c:numRef>
              <c:f>Modèle!$D$421:$D$431</c:f>
              <c:numCache>
                <c:formatCode>General</c:formatCode>
                <c:ptCount val="11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0.25</c:v>
                </c:pt>
                <c:pt idx="7">
                  <c:v>#N/A</c:v>
                </c:pt>
                <c:pt idx="8">
                  <c:v>1</c:v>
                </c:pt>
                <c:pt idx="9">
                  <c:v>#N/A</c:v>
                </c:pt>
                <c:pt idx="10">
                  <c:v>#N/A</c:v>
                </c:pt>
              </c:numCache>
            </c:numRef>
          </c:val>
        </c:ser>
        <c:ser>
          <c:idx val="3"/>
          <c:order val="3"/>
          <c:tx>
            <c:strRef>
              <c:f>Modèle!$E$420</c:f>
              <c:strCache>
                <c:ptCount val="1"/>
                <c:pt idx="0">
                  <c:v>j'ai besoin d'une aide extérieure</c:v>
                </c:pt>
              </c:strCache>
            </c:strRef>
          </c:tx>
          <c:invertIfNegative val="0"/>
          <c:cat>
            <c:strRef>
              <c:f>Modèle!$A$421:$A$431</c:f>
              <c:strCache>
                <c:ptCount val="11"/>
                <c:pt idx="0">
                  <c:v>Logement</c:v>
                </c:pt>
                <c:pt idx="1">
                  <c:v>Alimentation</c:v>
                </c:pt>
                <c:pt idx="2">
                  <c:v>Hygiène</c:v>
                </c:pt>
                <c:pt idx="3">
                  <c:v>Santé</c:v>
                </c:pt>
                <c:pt idx="4">
                  <c:v>Budget</c:v>
                </c:pt>
                <c:pt idx="5">
                  <c:v>Déplacement</c:v>
                </c:pt>
                <c:pt idx="6">
                  <c:v>Gestion administrative</c:v>
                </c:pt>
                <c:pt idx="7">
                  <c:v>Vie Sociale</c:v>
                </c:pt>
                <c:pt idx="8">
                  <c:v>Repère dans le temps</c:v>
                </c:pt>
                <c:pt idx="9">
                  <c:v>Communication</c:v>
                </c:pt>
                <c:pt idx="10">
                  <c:v>Emploi</c:v>
                </c:pt>
              </c:strCache>
            </c:strRef>
          </c:cat>
          <c:val>
            <c:numRef>
              <c:f>Modèle!$E$421:$E$431</c:f>
              <c:numCache>
                <c:formatCode>General</c:formatCode>
                <c:ptCount val="11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0.25</c:v>
                </c:pt>
                <c:pt idx="7">
                  <c:v>9.0909090909090912E-2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</c:numCache>
            </c:numRef>
          </c:val>
        </c:ser>
        <c:ser>
          <c:idx val="4"/>
          <c:order val="4"/>
          <c:tx>
            <c:strRef>
              <c:f>Modèle!$F$420</c:f>
              <c:strCache>
                <c:ptCount val="1"/>
                <c:pt idx="0">
                  <c:v>Je ne suis pas concerné</c:v>
                </c:pt>
              </c:strCache>
            </c:strRef>
          </c:tx>
          <c:invertIfNegative val="0"/>
          <c:cat>
            <c:strRef>
              <c:f>Modèle!$A$421:$A$431</c:f>
              <c:strCache>
                <c:ptCount val="11"/>
                <c:pt idx="0">
                  <c:v>Logement</c:v>
                </c:pt>
                <c:pt idx="1">
                  <c:v>Alimentation</c:v>
                </c:pt>
                <c:pt idx="2">
                  <c:v>Hygiène</c:v>
                </c:pt>
                <c:pt idx="3">
                  <c:v>Santé</c:v>
                </c:pt>
                <c:pt idx="4">
                  <c:v>Budget</c:v>
                </c:pt>
                <c:pt idx="5">
                  <c:v>Déplacement</c:v>
                </c:pt>
                <c:pt idx="6">
                  <c:v>Gestion administrative</c:v>
                </c:pt>
                <c:pt idx="7">
                  <c:v>Vie Sociale</c:v>
                </c:pt>
                <c:pt idx="8">
                  <c:v>Repère dans le temps</c:v>
                </c:pt>
                <c:pt idx="9">
                  <c:v>Communication</c:v>
                </c:pt>
                <c:pt idx="10">
                  <c:v>Emploi</c:v>
                </c:pt>
              </c:strCache>
            </c:strRef>
          </c:cat>
          <c:val>
            <c:numRef>
              <c:f>Modèle!$F$421:$F$431</c:f>
              <c:numCache>
                <c:formatCode>General</c:formatCode>
                <c:ptCount val="11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9.0909090909090912E-2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</c:numCache>
            </c:numRef>
          </c:val>
        </c:ser>
        <c:ser>
          <c:idx val="5"/>
          <c:order val="5"/>
          <c:tx>
            <c:strRef>
              <c:f>Modèle!$H$420</c:f>
              <c:strCache>
                <c:ptCount val="1"/>
                <c:pt idx="0">
                  <c:v>Acquis</c:v>
                </c:pt>
              </c:strCache>
            </c:strRef>
          </c:tx>
          <c:invertIfNegative val="0"/>
          <c:cat>
            <c:strRef>
              <c:f>Modèle!$A$421:$A$431</c:f>
              <c:strCache>
                <c:ptCount val="11"/>
                <c:pt idx="0">
                  <c:v>Logement</c:v>
                </c:pt>
                <c:pt idx="1">
                  <c:v>Alimentation</c:v>
                </c:pt>
                <c:pt idx="2">
                  <c:v>Hygiène</c:v>
                </c:pt>
                <c:pt idx="3">
                  <c:v>Santé</c:v>
                </c:pt>
                <c:pt idx="4">
                  <c:v>Budget</c:v>
                </c:pt>
                <c:pt idx="5">
                  <c:v>Déplacement</c:v>
                </c:pt>
                <c:pt idx="6">
                  <c:v>Gestion administrative</c:v>
                </c:pt>
                <c:pt idx="7">
                  <c:v>Vie Sociale</c:v>
                </c:pt>
                <c:pt idx="8">
                  <c:v>Repère dans le temps</c:v>
                </c:pt>
                <c:pt idx="9">
                  <c:v>Communication</c:v>
                </c:pt>
                <c:pt idx="10">
                  <c:v>Emploi</c:v>
                </c:pt>
              </c:strCache>
            </c:strRef>
          </c:cat>
          <c:val>
            <c:numRef>
              <c:f>Modèle!$H$421:$H$431</c:f>
              <c:numCache>
                <c:formatCode>General</c:formatCode>
                <c:ptCount val="11"/>
                <c:pt idx="0">
                  <c:v>#N/A</c:v>
                </c:pt>
                <c:pt idx="1">
                  <c:v>1</c:v>
                </c:pt>
                <c:pt idx="2">
                  <c:v>#N/A</c:v>
                </c:pt>
                <c:pt idx="3">
                  <c:v>1</c:v>
                </c:pt>
                <c:pt idx="4">
                  <c:v>1</c:v>
                </c:pt>
                <c:pt idx="5">
                  <c:v>#N/A</c:v>
                </c:pt>
                <c:pt idx="6">
                  <c:v>#N/A</c:v>
                </c:pt>
                <c:pt idx="7">
                  <c:v>1</c:v>
                </c:pt>
                <c:pt idx="8">
                  <c:v>0.66666666666666663</c:v>
                </c:pt>
                <c:pt idx="9">
                  <c:v>#N/A</c:v>
                </c:pt>
                <c:pt idx="10">
                  <c:v>1</c:v>
                </c:pt>
              </c:numCache>
            </c:numRef>
          </c:val>
        </c:ser>
        <c:ser>
          <c:idx val="6"/>
          <c:order val="6"/>
          <c:tx>
            <c:strRef>
              <c:f>Modèle!$I$420</c:f>
              <c:strCache>
                <c:ptCount val="1"/>
                <c:pt idx="0">
                  <c:v>En cours d’acquis/stimulé ou soutenu</c:v>
                </c:pt>
              </c:strCache>
            </c:strRef>
          </c:tx>
          <c:invertIfNegative val="0"/>
          <c:cat>
            <c:strRef>
              <c:f>Modèle!$A$421:$A$431</c:f>
              <c:strCache>
                <c:ptCount val="11"/>
                <c:pt idx="0">
                  <c:v>Logement</c:v>
                </c:pt>
                <c:pt idx="1">
                  <c:v>Alimentation</c:v>
                </c:pt>
                <c:pt idx="2">
                  <c:v>Hygiène</c:v>
                </c:pt>
                <c:pt idx="3">
                  <c:v>Santé</c:v>
                </c:pt>
                <c:pt idx="4">
                  <c:v>Budget</c:v>
                </c:pt>
                <c:pt idx="5">
                  <c:v>Déplacement</c:v>
                </c:pt>
                <c:pt idx="6">
                  <c:v>Gestion administrative</c:v>
                </c:pt>
                <c:pt idx="7">
                  <c:v>Vie Sociale</c:v>
                </c:pt>
                <c:pt idx="8">
                  <c:v>Repère dans le temps</c:v>
                </c:pt>
                <c:pt idx="9">
                  <c:v>Communication</c:v>
                </c:pt>
                <c:pt idx="10">
                  <c:v>Emploi</c:v>
                </c:pt>
              </c:strCache>
            </c:strRef>
          </c:cat>
          <c:val>
            <c:numRef>
              <c:f>Modèle!$I$421:$I$431</c:f>
              <c:numCache>
                <c:formatCode>General</c:formatCode>
                <c:ptCount val="11"/>
                <c:pt idx="0">
                  <c:v>1</c:v>
                </c:pt>
                <c:pt idx="1">
                  <c:v>#N/A</c:v>
                </c:pt>
                <c:pt idx="2">
                  <c:v>1</c:v>
                </c:pt>
                <c:pt idx="3">
                  <c:v>#N/A</c:v>
                </c:pt>
                <c:pt idx="4">
                  <c:v>#N/A</c:v>
                </c:pt>
                <c:pt idx="5">
                  <c:v>1</c:v>
                </c:pt>
                <c:pt idx="6">
                  <c:v>0.75</c:v>
                </c:pt>
                <c:pt idx="7">
                  <c:v>#N/A</c:v>
                </c:pt>
                <c:pt idx="8">
                  <c:v>0.33333333333333331</c:v>
                </c:pt>
                <c:pt idx="9">
                  <c:v>0.875</c:v>
                </c:pt>
                <c:pt idx="10">
                  <c:v>#N/A</c:v>
                </c:pt>
              </c:numCache>
            </c:numRef>
          </c:val>
        </c:ser>
        <c:ser>
          <c:idx val="7"/>
          <c:order val="7"/>
          <c:tx>
            <c:strRef>
              <c:f>Modèle!$J$420</c:f>
              <c:strCache>
                <c:ptCount val="1"/>
                <c:pt idx="0">
                  <c:v>Acquis mais fluctuant en fonction du moment</c:v>
                </c:pt>
              </c:strCache>
            </c:strRef>
          </c:tx>
          <c:invertIfNegative val="0"/>
          <c:cat>
            <c:strRef>
              <c:f>Modèle!$A$421:$A$431</c:f>
              <c:strCache>
                <c:ptCount val="11"/>
                <c:pt idx="0">
                  <c:v>Logement</c:v>
                </c:pt>
                <c:pt idx="1">
                  <c:v>Alimentation</c:v>
                </c:pt>
                <c:pt idx="2">
                  <c:v>Hygiène</c:v>
                </c:pt>
                <c:pt idx="3">
                  <c:v>Santé</c:v>
                </c:pt>
                <c:pt idx="4">
                  <c:v>Budget</c:v>
                </c:pt>
                <c:pt idx="5">
                  <c:v>Déplacement</c:v>
                </c:pt>
                <c:pt idx="6">
                  <c:v>Gestion administrative</c:v>
                </c:pt>
                <c:pt idx="7">
                  <c:v>Vie Sociale</c:v>
                </c:pt>
                <c:pt idx="8">
                  <c:v>Repère dans le temps</c:v>
                </c:pt>
                <c:pt idx="9">
                  <c:v>Communication</c:v>
                </c:pt>
                <c:pt idx="10">
                  <c:v>Emploi</c:v>
                </c:pt>
              </c:strCache>
            </c:strRef>
          </c:cat>
          <c:val>
            <c:numRef>
              <c:f>Modèle!$J$421:$J$431</c:f>
              <c:numCache>
                <c:formatCode>General</c:formatCode>
                <c:ptCount val="11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0.25</c:v>
                </c:pt>
                <c:pt idx="7">
                  <c:v>#N/A</c:v>
                </c:pt>
                <c:pt idx="8">
                  <c:v>#N/A</c:v>
                </c:pt>
                <c:pt idx="9">
                  <c:v>0.125</c:v>
                </c:pt>
                <c:pt idx="10">
                  <c:v>#N/A</c:v>
                </c:pt>
              </c:numCache>
            </c:numRef>
          </c:val>
        </c:ser>
        <c:ser>
          <c:idx val="8"/>
          <c:order val="8"/>
          <c:tx>
            <c:strRef>
              <c:f>Modèle!$K$420</c:f>
              <c:strCache>
                <c:ptCount val="1"/>
                <c:pt idx="0">
                  <c:v>Non acquis/ compensé</c:v>
                </c:pt>
              </c:strCache>
            </c:strRef>
          </c:tx>
          <c:invertIfNegative val="0"/>
          <c:cat>
            <c:strRef>
              <c:f>Modèle!$A$421:$A$431</c:f>
              <c:strCache>
                <c:ptCount val="11"/>
                <c:pt idx="0">
                  <c:v>Logement</c:v>
                </c:pt>
                <c:pt idx="1">
                  <c:v>Alimentation</c:v>
                </c:pt>
                <c:pt idx="2">
                  <c:v>Hygiène</c:v>
                </c:pt>
                <c:pt idx="3">
                  <c:v>Santé</c:v>
                </c:pt>
                <c:pt idx="4">
                  <c:v>Budget</c:v>
                </c:pt>
                <c:pt idx="5">
                  <c:v>Déplacement</c:v>
                </c:pt>
                <c:pt idx="6">
                  <c:v>Gestion administrative</c:v>
                </c:pt>
                <c:pt idx="7">
                  <c:v>Vie Sociale</c:v>
                </c:pt>
                <c:pt idx="8">
                  <c:v>Repère dans le temps</c:v>
                </c:pt>
                <c:pt idx="9">
                  <c:v>Communication</c:v>
                </c:pt>
                <c:pt idx="10">
                  <c:v>Emploi</c:v>
                </c:pt>
              </c:strCache>
            </c:strRef>
          </c:cat>
          <c:val>
            <c:numRef>
              <c:f>Modèle!$K$421:$K$431</c:f>
              <c:numCache>
                <c:formatCode>General</c:formatCode>
                <c:ptCount val="11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</c:numCache>
            </c:numRef>
          </c:val>
        </c:ser>
        <c:ser>
          <c:idx val="9"/>
          <c:order val="9"/>
          <c:tx>
            <c:strRef>
              <c:f>Modèle!$L$420</c:f>
              <c:strCache>
                <c:ptCount val="1"/>
                <c:pt idx="0">
                  <c:v>Pas concerné / pas évaluable</c:v>
                </c:pt>
              </c:strCache>
            </c:strRef>
          </c:tx>
          <c:invertIfNegative val="0"/>
          <c:cat>
            <c:strRef>
              <c:f>Modèle!$A$421:$A$431</c:f>
              <c:strCache>
                <c:ptCount val="11"/>
                <c:pt idx="0">
                  <c:v>Logement</c:v>
                </c:pt>
                <c:pt idx="1">
                  <c:v>Alimentation</c:v>
                </c:pt>
                <c:pt idx="2">
                  <c:v>Hygiène</c:v>
                </c:pt>
                <c:pt idx="3">
                  <c:v>Santé</c:v>
                </c:pt>
                <c:pt idx="4">
                  <c:v>Budget</c:v>
                </c:pt>
                <c:pt idx="5">
                  <c:v>Déplacement</c:v>
                </c:pt>
                <c:pt idx="6">
                  <c:v>Gestion administrative</c:v>
                </c:pt>
                <c:pt idx="7">
                  <c:v>Vie Sociale</c:v>
                </c:pt>
                <c:pt idx="8">
                  <c:v>Repère dans le temps</c:v>
                </c:pt>
                <c:pt idx="9">
                  <c:v>Communication</c:v>
                </c:pt>
                <c:pt idx="10">
                  <c:v>Emploi</c:v>
                </c:pt>
              </c:strCache>
            </c:strRef>
          </c:cat>
          <c:val>
            <c:numRef>
              <c:f>Modèle!$L$421:$L$431</c:f>
              <c:numCache>
                <c:formatCode>General</c:formatCode>
                <c:ptCount val="11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50010408"/>
        <c:axId val="350004528"/>
      </c:barChart>
      <c:catAx>
        <c:axId val="35001040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crossAx val="350004528"/>
        <c:crosses val="autoZero"/>
        <c:auto val="1"/>
        <c:lblAlgn val="ctr"/>
        <c:lblOffset val="100"/>
        <c:noMultiLvlLbl val="0"/>
      </c:catAx>
      <c:valAx>
        <c:axId val="350004528"/>
        <c:scaling>
          <c:orientation val="minMax"/>
        </c:scaling>
        <c:delete val="0"/>
        <c:axPos val="b"/>
        <c:majorGridlines/>
        <c:numFmt formatCode="General" sourceLinked="1"/>
        <c:majorTickMark val="none"/>
        <c:minorTickMark val="none"/>
        <c:tickLblPos val="nextTo"/>
        <c:crossAx val="35001040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7362931315161356"/>
          <c:y val="3.7512633901425604E-2"/>
          <c:w val="0.31521522717317724"/>
          <c:h val="0.94766375918311097"/>
        </c:manualLayout>
      </c:layout>
      <c:overlay val="0"/>
    </c:legend>
    <c:plotVisOnly val="0"/>
    <c:dispBlanksAs val="zero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cat>
            <c:multiLvlStrRef>
              <c:f>(Modèle!$B$435:$F$436,Modèle!$H$435:$L$436)</c:f>
              <c:multiLvlStrCache>
                <c:ptCount val="10"/>
                <c:lvl>
                  <c:pt idx="0">
                    <c:v>je suis autonome</c:v>
                  </c:pt>
                  <c:pt idx="1">
                    <c:v>il faut juste me le rappeler</c:v>
                  </c:pt>
                  <c:pt idx="2">
                    <c:v>j'ai besoin d'un coup de main</c:v>
                  </c:pt>
                  <c:pt idx="3">
                    <c:v>j'ai besoin d'une aide extérieure</c:v>
                  </c:pt>
                  <c:pt idx="4">
                    <c:v>Je ne suis pas concerné</c:v>
                  </c:pt>
                  <c:pt idx="5">
                    <c:v>Acquis</c:v>
                  </c:pt>
                  <c:pt idx="6">
                    <c:v>En cours d’acquis/stimulé ou soutenu</c:v>
                  </c:pt>
                  <c:pt idx="7">
                    <c:v>Acquis mais fluctuant en fonction du moment</c:v>
                  </c:pt>
                  <c:pt idx="8">
                    <c:v>Non acquis/ compensé</c:v>
                  </c:pt>
                  <c:pt idx="9">
                    <c:v>Pas concerné / pas évaluable</c:v>
                  </c:pt>
                </c:lvl>
                <c:lvl>
                  <c:pt idx="0">
                    <c:v>Evaluation réalisée par Modèle Modèle</c:v>
                  </c:pt>
                  <c:pt idx="5">
                    <c:v>Evaluation réalisée par Prénom Nom</c:v>
                  </c:pt>
                </c:lvl>
              </c:multiLvlStrCache>
            </c:multiLvlStrRef>
          </c:cat>
          <c:val>
            <c:numRef>
              <c:f>(Modèle!$B$437:$F$437,Modèle!$H$437:$L$437)</c:f>
              <c:numCache>
                <c:formatCode>General</c:formatCode>
                <c:ptCount val="10"/>
                <c:pt idx="0">
                  <c:v>#N/A</c:v>
                </c:pt>
                <c:pt idx="1">
                  <c:v>1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1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50009232"/>
        <c:axId val="350010016"/>
      </c:barChart>
      <c:catAx>
        <c:axId val="35000923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350010016"/>
        <c:crosses val="autoZero"/>
        <c:auto val="1"/>
        <c:lblAlgn val="ctr"/>
        <c:lblOffset val="100"/>
        <c:noMultiLvlLbl val="0"/>
      </c:catAx>
      <c:valAx>
        <c:axId val="350010016"/>
        <c:scaling>
          <c:orientation val="minMax"/>
        </c:scaling>
        <c:delete val="1"/>
        <c:axPos val="l"/>
        <c:majorGridlines/>
        <c:numFmt formatCode="General" sourceLinked="1"/>
        <c:majorTickMark val="out"/>
        <c:minorTickMark val="none"/>
        <c:tickLblPos val="nextTo"/>
        <c:crossAx val="350009232"/>
        <c:crossesAt val="1"/>
        <c:crossBetween val="between"/>
      </c:valAx>
    </c:plotArea>
    <c:plotVisOnly val="0"/>
    <c:dispBlanksAs val="gap"/>
    <c:showDLblsOverMax val="0"/>
  </c:chart>
  <c:printSettings>
    <c:headerFooter/>
    <c:pageMargins b="0.75" l="0.7" r="0.7" t="0.75" header="0.3" footer="0.3"/>
    <c:pageSetup/>
  </c:printSettings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autoTitleDeleted val="1"/>
    <c:plotArea>
      <c:layout/>
      <c:radarChart>
        <c:radarStyle val="filled"/>
        <c:varyColors val="0"/>
        <c:ser>
          <c:idx val="1"/>
          <c:order val="0"/>
          <c:tx>
            <c:strRef>
              <c:f>Modèle!$A$438</c:f>
              <c:strCache>
                <c:ptCount val="1"/>
                <c:pt idx="0">
                  <c:v>Communication</c:v>
                </c:pt>
              </c:strCache>
            </c:strRef>
          </c:tx>
          <c:cat>
            <c:strRef>
              <c:f>(Modèle!$B$436:$F$436,Modèle!$H$436:$L$436)</c:f>
              <c:strCache>
                <c:ptCount val="10"/>
                <c:pt idx="0">
                  <c:v>je suis autonome</c:v>
                </c:pt>
                <c:pt idx="1">
                  <c:v>il faut juste me le rappeler</c:v>
                </c:pt>
                <c:pt idx="2">
                  <c:v>j'ai besoin d'un coup de main</c:v>
                </c:pt>
                <c:pt idx="3">
                  <c:v>j'ai besoin d'une aide extérieure</c:v>
                </c:pt>
                <c:pt idx="4">
                  <c:v>Je ne suis pas concerné</c:v>
                </c:pt>
                <c:pt idx="5">
                  <c:v>Acquis</c:v>
                </c:pt>
                <c:pt idx="6">
                  <c:v>En cours d’acquis/stimulé ou soutenu</c:v>
                </c:pt>
                <c:pt idx="7">
                  <c:v>Acquis mais fluctuant en fonction du moment</c:v>
                </c:pt>
                <c:pt idx="8">
                  <c:v>Non acquis/ compensé</c:v>
                </c:pt>
                <c:pt idx="9">
                  <c:v>Pas concerné / pas évaluable</c:v>
                </c:pt>
              </c:strCache>
            </c:strRef>
          </c:cat>
          <c:val>
            <c:numRef>
              <c:f>(Modèle!$B$438:$F$438,Modèle!$H$438:$L$438)</c:f>
              <c:numCache>
                <c:formatCode>General</c:formatCode>
                <c:ptCount val="10"/>
                <c:pt idx="0">
                  <c:v>0.25</c:v>
                </c:pt>
                <c:pt idx="1">
                  <c:v>0.75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0.875</c:v>
                </c:pt>
                <c:pt idx="7">
                  <c:v>0.125</c:v>
                </c:pt>
                <c:pt idx="8">
                  <c:v>#N/A</c:v>
                </c:pt>
                <c:pt idx="9">
                  <c:v>#N/A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47045432"/>
        <c:axId val="347046216"/>
      </c:radarChart>
      <c:catAx>
        <c:axId val="347045432"/>
        <c:scaling>
          <c:orientation val="minMax"/>
        </c:scaling>
        <c:delete val="0"/>
        <c:axPos val="b"/>
        <c:majorGridlines/>
        <c:numFmt formatCode="General" sourceLinked="1"/>
        <c:majorTickMark val="none"/>
        <c:minorTickMark val="none"/>
        <c:tickLblPos val="nextTo"/>
        <c:spPr>
          <a:ln w="6350">
            <a:noFill/>
          </a:ln>
        </c:spPr>
        <c:crossAx val="347046216"/>
        <c:crosses val="autoZero"/>
        <c:auto val="1"/>
        <c:lblAlgn val="ctr"/>
        <c:lblOffset val="100"/>
        <c:noMultiLvlLbl val="0"/>
      </c:catAx>
      <c:valAx>
        <c:axId val="34704621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one"/>
        <c:crossAx val="347045432"/>
        <c:crosses val="autoZero"/>
        <c:crossBetween val="between"/>
      </c:valAx>
    </c:plotArea>
    <c:plotVisOnly val="0"/>
    <c:dispBlanksAs val="gap"/>
    <c:showDLblsOverMax val="0"/>
  </c:chart>
  <c:printSettings>
    <c:headerFooter/>
    <c:pageMargins b="0.75" l="0.7" r="0.7" t="0.75" header="0.3" footer="0.3"/>
    <c:pageSetup orientation="portrait"/>
  </c:printSettings>
  <c:userShapes r:id="rId1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1"/>
    <c:view3D>
      <c:rotX val="15"/>
      <c:rotY val="0"/>
      <c:rAngAx val="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1"/>
          <c:order val="0"/>
          <c:explosion val="25"/>
          <c:cat>
            <c:strRef>
              <c:f>(Modèle!$B$436:$F$436,Modèle!$H$436:$L$436)</c:f>
              <c:strCache>
                <c:ptCount val="10"/>
                <c:pt idx="0">
                  <c:v>je suis autonome</c:v>
                </c:pt>
                <c:pt idx="1">
                  <c:v>il faut juste me le rappeler</c:v>
                </c:pt>
                <c:pt idx="2">
                  <c:v>j'ai besoin d'un coup de main</c:v>
                </c:pt>
                <c:pt idx="3">
                  <c:v>j'ai besoin d'une aide extérieure</c:v>
                </c:pt>
                <c:pt idx="4">
                  <c:v>Je ne suis pas concerné</c:v>
                </c:pt>
                <c:pt idx="5">
                  <c:v>Acquis</c:v>
                </c:pt>
                <c:pt idx="6">
                  <c:v>En cours d’acquis/stimulé ou soutenu</c:v>
                </c:pt>
                <c:pt idx="7">
                  <c:v>Acquis mais fluctuant en fonction du moment</c:v>
                </c:pt>
                <c:pt idx="8">
                  <c:v>Non acquis/ compensé</c:v>
                </c:pt>
                <c:pt idx="9">
                  <c:v>Pas concerné / pas évaluable</c:v>
                </c:pt>
              </c:strCache>
            </c:strRef>
          </c:cat>
          <c:val>
            <c:numRef>
              <c:f>(Modèle!$B$439:$F$439,Modèle!$H$439:$L$439)</c:f>
              <c:numCache>
                <c:formatCode>General</c:formatCode>
                <c:ptCount val="10"/>
                <c:pt idx="0">
                  <c:v>1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1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</c:numCache>
            </c:numRef>
          </c:val>
        </c:ser>
        <c:ser>
          <c:idx val="0"/>
          <c:order val="1"/>
          <c:explosion val="25"/>
          <c:dPt>
            <c:idx val="3"/>
            <c:bubble3D val="0"/>
            <c:explosion val="23"/>
          </c:dPt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(Modèle!$B$436:$F$436,Modèle!$H$436:$L$436)</c:f>
              <c:strCache>
                <c:ptCount val="10"/>
                <c:pt idx="0">
                  <c:v>je suis autonome</c:v>
                </c:pt>
                <c:pt idx="1">
                  <c:v>il faut juste me le rappeler</c:v>
                </c:pt>
                <c:pt idx="2">
                  <c:v>j'ai besoin d'un coup de main</c:v>
                </c:pt>
                <c:pt idx="3">
                  <c:v>j'ai besoin d'une aide extérieure</c:v>
                </c:pt>
                <c:pt idx="4">
                  <c:v>Je ne suis pas concerné</c:v>
                </c:pt>
                <c:pt idx="5">
                  <c:v>Acquis</c:v>
                </c:pt>
                <c:pt idx="6">
                  <c:v>En cours d’acquis/stimulé ou soutenu</c:v>
                </c:pt>
                <c:pt idx="7">
                  <c:v>Acquis mais fluctuant en fonction du moment</c:v>
                </c:pt>
                <c:pt idx="8">
                  <c:v>Non acquis/ compensé</c:v>
                </c:pt>
                <c:pt idx="9">
                  <c:v>Pas concerné / pas évaluable</c:v>
                </c:pt>
              </c:strCache>
            </c:strRef>
          </c:cat>
          <c:val>
            <c:numRef>
              <c:f>(Modèle!$B$437:$F$437,Modèle!$H$437:$L$437)</c:f>
              <c:numCache>
                <c:formatCode>General</c:formatCode>
                <c:ptCount val="10"/>
                <c:pt idx="0">
                  <c:v>#N/A</c:v>
                </c:pt>
                <c:pt idx="1">
                  <c:v>1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1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</c:pie3DChart>
    </c:plotArea>
    <c:legend>
      <c:legendPos val="r"/>
      <c:overlay val="0"/>
    </c:legend>
    <c:plotVisOnly val="0"/>
    <c:dispBlanksAs val="gap"/>
    <c:showDLblsOverMax val="0"/>
  </c:chart>
  <c:printSettings>
    <c:headerFooter/>
    <c:pageMargins b="0.75" l="0.7" r="0.7" t="0.75" header="0.3" footer="0.3"/>
    <c:pageSetup orientation="portrait"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986118</xdr:colOff>
      <xdr:row>7</xdr:row>
      <xdr:rowOff>280150</xdr:rowOff>
    </xdr:from>
    <xdr:to>
      <xdr:col>7</xdr:col>
      <xdr:colOff>762002</xdr:colOff>
      <xdr:row>8</xdr:row>
      <xdr:rowOff>13166</xdr:rowOff>
    </xdr:to>
    <xdr:sp macro="" textlink="">
      <xdr:nvSpPr>
        <xdr:cNvPr id="2" name="Accolade ouvrante 1"/>
        <xdr:cNvSpPr/>
      </xdr:nvSpPr>
      <xdr:spPr>
        <a:xfrm rot="5400000">
          <a:off x="6774939" y="-2555921"/>
          <a:ext cx="333091" cy="6995834"/>
        </a:xfrm>
        <a:prstGeom prst="leftBrace">
          <a:avLst>
            <a:gd name="adj1" fmla="val 39732"/>
            <a:gd name="adj2" fmla="val 58023"/>
          </a:avLst>
        </a:prstGeom>
        <a:ln>
          <a:solidFill>
            <a:srgbClr val="C28DCD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974911</xdr:colOff>
      <xdr:row>7</xdr:row>
      <xdr:rowOff>257735</xdr:rowOff>
    </xdr:from>
    <xdr:to>
      <xdr:col>13</xdr:col>
      <xdr:colOff>649943</xdr:colOff>
      <xdr:row>7</xdr:row>
      <xdr:rowOff>580184</xdr:rowOff>
    </xdr:to>
    <xdr:sp macro="" textlink="">
      <xdr:nvSpPr>
        <xdr:cNvPr id="3" name="Accolade ouvrante 2"/>
        <xdr:cNvSpPr/>
      </xdr:nvSpPr>
      <xdr:spPr>
        <a:xfrm rot="5400000">
          <a:off x="13938577" y="-2533231"/>
          <a:ext cx="322449" cy="6894982"/>
        </a:xfrm>
        <a:prstGeom prst="leftBrace">
          <a:avLst>
            <a:gd name="adj1" fmla="val 39732"/>
            <a:gd name="adj2" fmla="val 59016"/>
          </a:avLst>
        </a:prstGeom>
        <a:ln>
          <a:solidFill>
            <a:srgbClr val="C28DCD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107157</xdr:colOff>
      <xdr:row>7</xdr:row>
      <xdr:rowOff>47626</xdr:rowOff>
    </xdr:from>
    <xdr:to>
      <xdr:col>0</xdr:col>
      <xdr:colOff>1238251</xdr:colOff>
      <xdr:row>8</xdr:row>
      <xdr:rowOff>11907</xdr:rowOff>
    </xdr:to>
    <xdr:sp macro="[0]!copie_onglet" textlink="">
      <xdr:nvSpPr>
        <xdr:cNvPr id="4" name="Rectangle à coins arrondis 3"/>
        <xdr:cNvSpPr/>
      </xdr:nvSpPr>
      <xdr:spPr>
        <a:xfrm>
          <a:off x="107157" y="542926"/>
          <a:ext cx="1131094" cy="564356"/>
        </a:xfrm>
        <a:prstGeom prst="roundRect">
          <a:avLst/>
        </a:prstGeom>
        <a:ln>
          <a:solidFill>
            <a:schemeClr val="bg1">
              <a:lumMod val="50000"/>
            </a:schemeClr>
          </a:solidFill>
        </a:ln>
      </xdr:spPr>
      <xdr:style>
        <a:lnRef idx="1">
          <a:schemeClr val="accent5"/>
        </a:lnRef>
        <a:fillRef idx="1003">
          <a:schemeClr val="lt2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Créer  une</a:t>
          </a:r>
          <a:r>
            <a:rPr lang="fr-FR" sz="1100" b="1" baseline="0"/>
            <a:t> nouvelle évaluation</a:t>
          </a:r>
          <a:endParaRPr lang="fr-FR" sz="1100" b="1"/>
        </a:p>
      </xdr:txBody>
    </xdr:sp>
    <xdr:clientData fPrintsWithSheet="0"/>
  </xdr:twoCellAnchor>
  <xdr:twoCellAnchor>
    <xdr:from>
      <xdr:col>1</xdr:col>
      <xdr:colOff>214315</xdr:colOff>
      <xdr:row>207</xdr:row>
      <xdr:rowOff>9524</xdr:rowOff>
    </xdr:from>
    <xdr:to>
      <xdr:col>12</xdr:col>
      <xdr:colOff>154783</xdr:colOff>
      <xdr:row>228</xdr:row>
      <xdr:rowOff>55218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212414</xdr:colOff>
      <xdr:row>228</xdr:row>
      <xdr:rowOff>154299</xdr:rowOff>
    </xdr:from>
    <xdr:to>
      <xdr:col>6</xdr:col>
      <xdr:colOff>140976</xdr:colOff>
      <xdr:row>248</xdr:row>
      <xdr:rowOff>151847</xdr:rowOff>
    </xdr:to>
    <xdr:graphicFrame macro="">
      <xdr:nvGraphicFramePr>
        <xdr:cNvPr id="6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308009</xdr:colOff>
      <xdr:row>230</xdr:row>
      <xdr:rowOff>85759</xdr:rowOff>
    </xdr:from>
    <xdr:to>
      <xdr:col>12</xdr:col>
      <xdr:colOff>2415</xdr:colOff>
      <xdr:row>248</xdr:row>
      <xdr:rowOff>148049</xdr:rowOff>
    </xdr:to>
    <xdr:graphicFrame macro="">
      <xdr:nvGraphicFramePr>
        <xdr:cNvPr id="7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207067</xdr:colOff>
      <xdr:row>251</xdr:row>
      <xdr:rowOff>138043</xdr:rowOff>
    </xdr:from>
    <xdr:to>
      <xdr:col>6</xdr:col>
      <xdr:colOff>179457</xdr:colOff>
      <xdr:row>268</xdr:row>
      <xdr:rowOff>32268</xdr:rowOff>
    </xdr:to>
    <xdr:graphicFrame macro="">
      <xdr:nvGraphicFramePr>
        <xdr:cNvPr id="8" name="Graphique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6</xdr:col>
      <xdr:colOff>303696</xdr:colOff>
      <xdr:row>251</xdr:row>
      <xdr:rowOff>138043</xdr:rowOff>
    </xdr:from>
    <xdr:to>
      <xdr:col>11</xdr:col>
      <xdr:colOff>1339021</xdr:colOff>
      <xdr:row>268</xdr:row>
      <xdr:rowOff>32268</xdr:rowOff>
    </xdr:to>
    <xdr:graphicFrame macro="">
      <xdr:nvGraphicFramePr>
        <xdr:cNvPr id="9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1312069</xdr:colOff>
      <xdr:row>7</xdr:row>
      <xdr:rowOff>71438</xdr:rowOff>
    </xdr:from>
    <xdr:to>
      <xdr:col>0</xdr:col>
      <xdr:colOff>2443163</xdr:colOff>
      <xdr:row>8</xdr:row>
      <xdr:rowOff>35719</xdr:rowOff>
    </xdr:to>
    <xdr:sp macro="[0]!EnregistrerSous" textlink="">
      <xdr:nvSpPr>
        <xdr:cNvPr id="10" name="Rectangle à coins arrondis 9"/>
        <xdr:cNvSpPr/>
      </xdr:nvSpPr>
      <xdr:spPr>
        <a:xfrm>
          <a:off x="1312069" y="566738"/>
          <a:ext cx="1131094" cy="564356"/>
        </a:xfrm>
        <a:prstGeom prst="roundRect">
          <a:avLst/>
        </a:prstGeom>
        <a:ln>
          <a:solidFill>
            <a:schemeClr val="bg1">
              <a:lumMod val="50000"/>
            </a:schemeClr>
          </a:solidFill>
        </a:ln>
      </xdr:spPr>
      <xdr:style>
        <a:lnRef idx="1">
          <a:schemeClr val="accent5"/>
        </a:lnRef>
        <a:fillRef idx="1003">
          <a:schemeClr val="lt2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Valider</a:t>
          </a:r>
          <a:r>
            <a:rPr lang="fr-FR" sz="1100" b="1" baseline="0"/>
            <a:t> évaluation</a:t>
          </a:r>
          <a:endParaRPr lang="fr-FR" sz="1100" b="1"/>
        </a:p>
      </xdr:txBody>
    </xdr:sp>
    <xdr:clientData fPrintsWithSheet="0"/>
  </xdr:twoCellAnchor>
  <xdr:twoCellAnchor>
    <xdr:from>
      <xdr:col>0</xdr:col>
      <xdr:colOff>678656</xdr:colOff>
      <xdr:row>8</xdr:row>
      <xdr:rowOff>271462</xdr:rowOff>
    </xdr:from>
    <xdr:to>
      <xdr:col>0</xdr:col>
      <xdr:colOff>1809750</xdr:colOff>
      <xdr:row>8</xdr:row>
      <xdr:rowOff>583406</xdr:rowOff>
    </xdr:to>
    <xdr:sp macro="[0]!_xludf.quit" textlink="">
      <xdr:nvSpPr>
        <xdr:cNvPr id="11" name="Rectangle à coins arrondis 10"/>
        <xdr:cNvSpPr/>
      </xdr:nvSpPr>
      <xdr:spPr>
        <a:xfrm>
          <a:off x="678656" y="1366837"/>
          <a:ext cx="1131094" cy="311944"/>
        </a:xfrm>
        <a:prstGeom prst="roundRect">
          <a:avLst/>
        </a:prstGeom>
        <a:ln>
          <a:solidFill>
            <a:schemeClr val="bg1">
              <a:lumMod val="50000"/>
            </a:schemeClr>
          </a:solidFill>
        </a:ln>
      </xdr:spPr>
      <xdr:style>
        <a:lnRef idx="1">
          <a:schemeClr val="accent5"/>
        </a:lnRef>
        <a:fillRef idx="1003">
          <a:schemeClr val="lt2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Quitter</a:t>
          </a:r>
        </a:p>
      </xdr:txBody>
    </xdr:sp>
    <xdr:clientData fPrintsWithSheet="0"/>
  </xdr:twoCellAnchor>
  <xdr:twoCellAnchor>
    <xdr:from>
      <xdr:col>1</xdr:col>
      <xdr:colOff>179456</xdr:colOff>
      <xdr:row>269</xdr:row>
      <xdr:rowOff>110435</xdr:rowOff>
    </xdr:from>
    <xdr:to>
      <xdr:col>12</xdr:col>
      <xdr:colOff>27608</xdr:colOff>
      <xdr:row>322</xdr:row>
      <xdr:rowOff>0</xdr:rowOff>
    </xdr:to>
    <xdr:sp macro="" textlink="" fLocksText="0">
      <xdr:nvSpPr>
        <xdr:cNvPr id="12" name="analyse"/>
        <xdr:cNvSpPr txBox="1"/>
      </xdr:nvSpPr>
      <xdr:spPr>
        <a:xfrm>
          <a:off x="2636630" y="45181631"/>
          <a:ext cx="13970000" cy="1013239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 u="sng"/>
            <a:t>Analyses, Hypothèses et pistes de travail:</a:t>
          </a:r>
        </a:p>
      </xdr:txBody>
    </xdr:sp>
    <xdr:clientData fLocksWithSheet="0"/>
  </xdr:twoCellAnchor>
  <xdr:twoCellAnchor>
    <xdr:from>
      <xdr:col>5</xdr:col>
      <xdr:colOff>855869</xdr:colOff>
      <xdr:row>0</xdr:row>
      <xdr:rowOff>110436</xdr:rowOff>
    </xdr:from>
    <xdr:to>
      <xdr:col>8</xdr:col>
      <xdr:colOff>276086</xdr:colOff>
      <xdr:row>7</xdr:row>
      <xdr:rowOff>303696</xdr:rowOff>
    </xdr:to>
    <xdr:sp macro="[0]!masquerobjet" textlink="">
      <xdr:nvSpPr>
        <xdr:cNvPr id="13" name="Ellipse 12"/>
        <xdr:cNvSpPr/>
      </xdr:nvSpPr>
      <xdr:spPr>
        <a:xfrm>
          <a:off x="8837819" y="110436"/>
          <a:ext cx="2496792" cy="688560"/>
        </a:xfrm>
        <a:prstGeom prst="ellipse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200" b="1"/>
            <a:t>Afiicher/masquer</a:t>
          </a:r>
        </a:p>
        <a:p>
          <a:pPr algn="ctr"/>
          <a:r>
            <a:rPr lang="fr-FR" sz="1200" b="1" baseline="0"/>
            <a:t>méthode utilisation </a:t>
          </a:r>
          <a:endParaRPr lang="fr-FR" sz="1200" b="1"/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276225</xdr:colOff>
          <xdr:row>7</xdr:row>
          <xdr:rowOff>323850</xdr:rowOff>
        </xdr:from>
        <xdr:to>
          <xdr:col>9</xdr:col>
          <xdr:colOff>638175</xdr:colOff>
          <xdr:row>63</xdr:row>
          <xdr:rowOff>38100</xdr:rowOff>
        </xdr:to>
        <xdr:sp macro="" textlink="">
          <xdr:nvSpPr>
            <xdr:cNvPr id="6145" name="aide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1362075</xdr:colOff>
          <xdr:row>228</xdr:row>
          <xdr:rowOff>152400</xdr:rowOff>
        </xdr:from>
        <xdr:to>
          <xdr:col>9</xdr:col>
          <xdr:colOff>952500</xdr:colOff>
          <xdr:row>230</xdr:row>
          <xdr:rowOff>38100</xdr:rowOff>
        </xdr:to>
        <xdr:sp macro="" textlink="">
          <xdr:nvSpPr>
            <xdr:cNvPr id="6146" name="ComboBox1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1352550</xdr:colOff>
          <xdr:row>249</xdr:row>
          <xdr:rowOff>161925</xdr:rowOff>
        </xdr:from>
        <xdr:to>
          <xdr:col>3</xdr:col>
          <xdr:colOff>942975</xdr:colOff>
          <xdr:row>251</xdr:row>
          <xdr:rowOff>47625</xdr:rowOff>
        </xdr:to>
        <xdr:sp macro="" textlink="">
          <xdr:nvSpPr>
            <xdr:cNvPr id="6152" name="ComboBox2" hidden="1">
              <a:extLst>
                <a:ext uri="{63B3BB69-23CF-44E3-9099-C40C66FF867C}">
                  <a14:compatExt spid="_x0000_s61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1371600</xdr:colOff>
          <xdr:row>249</xdr:row>
          <xdr:rowOff>161925</xdr:rowOff>
        </xdr:from>
        <xdr:to>
          <xdr:col>9</xdr:col>
          <xdr:colOff>971550</xdr:colOff>
          <xdr:row>251</xdr:row>
          <xdr:rowOff>57150</xdr:rowOff>
        </xdr:to>
        <xdr:sp macro="" textlink="">
          <xdr:nvSpPr>
            <xdr:cNvPr id="6153" name="ComboBox3" hidden="1">
              <a:extLst>
                <a:ext uri="{63B3BB69-23CF-44E3-9099-C40C66FF867C}">
                  <a14:compatExt spid="_x0000_s61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0.4473</cdr:x>
      <cdr:y>0.03197</cdr:y>
    </cdr:from>
    <cdr:to>
      <cdr:x>0.44815</cdr:x>
      <cdr:y>1</cdr:y>
    </cdr:to>
    <cdr:cxnSp macro="">
      <cdr:nvCxnSpPr>
        <cdr:cNvPr id="2" name="Connecteur droit 1"/>
        <cdr:cNvCxnSpPr/>
      </cdr:nvCxnSpPr>
      <cdr:spPr>
        <a:xfrm xmlns:a="http://schemas.openxmlformats.org/drawingml/2006/main">
          <a:off x="6289675" y="137332"/>
          <a:ext cx="11933" cy="4158893"/>
        </a:xfrm>
        <a:prstGeom xmlns:a="http://schemas.openxmlformats.org/drawingml/2006/main" prst="line">
          <a:avLst/>
        </a:prstGeom>
        <a:ln xmlns:a="http://schemas.openxmlformats.org/drawingml/2006/main" w="76200" cmpd="tri">
          <a:solidFill>
            <a:schemeClr val="bg1">
              <a:lumMod val="65000"/>
            </a:schemeClr>
          </a:solidFill>
          <a:round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0.50098</cdr:x>
      <cdr:y>0.01603</cdr:y>
    </cdr:from>
    <cdr:to>
      <cdr:x>0.50098</cdr:x>
      <cdr:y>0.99359</cdr:y>
    </cdr:to>
    <cdr:cxnSp macro="">
      <cdr:nvCxnSpPr>
        <cdr:cNvPr id="3" name="Connecteur droit 2"/>
        <cdr:cNvCxnSpPr/>
      </cdr:nvCxnSpPr>
      <cdr:spPr>
        <a:xfrm xmlns:a="http://schemas.openxmlformats.org/drawingml/2006/main" flipH="1">
          <a:off x="3047998" y="59531"/>
          <a:ext cx="0" cy="3631406"/>
        </a:xfrm>
        <a:prstGeom xmlns:a="http://schemas.openxmlformats.org/drawingml/2006/main" prst="line">
          <a:avLst/>
        </a:prstGeom>
        <a:ln xmlns:a="http://schemas.openxmlformats.org/drawingml/2006/main" w="76200" cmpd="tri">
          <a:solidFill>
            <a:schemeClr val="bg1">
              <a:lumMod val="65000"/>
            </a:schemeClr>
          </a:solidFill>
          <a:round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0.02216</cdr:x>
      <cdr:y>0.04118</cdr:y>
    </cdr:from>
    <cdr:to>
      <cdr:x>0.23988</cdr:x>
      <cdr:y>0.15882</cdr:y>
    </cdr:to>
    <cdr:sp macro="" textlink="Modèle!$C$251">
      <cdr:nvSpPr>
        <cdr:cNvPr id="2" name="ZoneTexte 1"/>
        <cdr:cNvSpPr txBox="1"/>
      </cdr:nvSpPr>
      <cdr:spPr>
        <a:xfrm xmlns:a="http://schemas.openxmlformats.org/drawingml/2006/main">
          <a:off x="152340" y="130938"/>
          <a:ext cx="1496730" cy="37405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146FDE93-AEFC-424A-AE96-842F779E5022}" type="TxLink">
            <a:rPr lang="en-US" sz="1400" b="1" i="0" u="none" strike="noStrike">
              <a:solidFill>
                <a:srgbClr val="000000"/>
              </a:solidFill>
              <a:latin typeface="Calibri"/>
            </a:rPr>
            <a:pPr/>
            <a:t>Communication</a:t>
          </a:fld>
          <a:endParaRPr lang="fr-FR" sz="1400" b="1"/>
        </a:p>
      </cdr:txBody>
    </cdr:sp>
  </cdr:relSizeAnchor>
</c:userShapes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0.02216</cdr:x>
      <cdr:y>0.04118</cdr:y>
    </cdr:from>
    <cdr:to>
      <cdr:x>0.23988</cdr:x>
      <cdr:y>0.15882</cdr:y>
    </cdr:to>
    <cdr:sp macro="" textlink="Modèle!$I$251">
      <cdr:nvSpPr>
        <cdr:cNvPr id="2" name="ZoneTexte 1"/>
        <cdr:cNvSpPr txBox="1"/>
      </cdr:nvSpPr>
      <cdr:spPr>
        <a:xfrm xmlns:a="http://schemas.openxmlformats.org/drawingml/2006/main">
          <a:off x="152340" y="130938"/>
          <a:ext cx="1496730" cy="37405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7221D273-1679-4381-B9B6-FA2203DB6765}" type="TxLink">
            <a:rPr lang="en-US" sz="1400" b="1" i="0" u="none" strike="noStrike">
              <a:solidFill>
                <a:srgbClr val="000000"/>
              </a:solidFill>
              <a:latin typeface="Tempus Sans ITC"/>
            </a:rPr>
            <a:pPr/>
            <a:t>Alimentation</a:t>
          </a:fld>
          <a:endParaRPr lang="fr-FR" sz="1400" b="1"/>
        </a:p>
      </cdr:txBody>
    </cdr:sp>
  </cdr:relSizeAnchor>
</c:userShapes>
</file>

<file path=xl/tables/table1.xml><?xml version="1.0" encoding="utf-8"?>
<table xmlns="http://schemas.openxmlformats.org/spreadsheetml/2006/main" id="1" name="Tableau22" displayName="Tableau22" ref="A420:L431" totalsRowShown="0" headerRowDxfId="1">
  <autoFilter ref="A420:L431"/>
  <tableColumns count="12">
    <tableColumn id="1" name="Items" dataDxfId="0"/>
    <tableColumn id="2" name="je suis autonome"/>
    <tableColumn id="3" name="il faut juste me le rappeler"/>
    <tableColumn id="4" name="j'ai besoin d'un coup de main"/>
    <tableColumn id="5" name="j'ai besoin d'une aide extérieure"/>
    <tableColumn id="6" name="Je ne suis pas concerné"/>
    <tableColumn id="7" name="Colonne1"/>
    <tableColumn id="8" name="Acquis"/>
    <tableColumn id="9" name="En cours d’acquis/stimulé ou soutenu"/>
    <tableColumn id="10" name="Acquis mais fluctuant en fonction du moment"/>
    <tableColumn id="11" name="Non acquis/ compensé"/>
    <tableColumn id="12" name="Pas concerné / pas évaluabl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2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1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3.xml"/><Relationship Id="rId4" Type="http://schemas.openxmlformats.org/officeDocument/2006/relationships/package" Target="../embeddings/Document_Microsoft_Word1.docx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O442"/>
  <sheetViews>
    <sheetView showGridLines="0" tabSelected="1" zoomScale="69" zoomScaleNormal="69" zoomScaleSheetLayoutView="69" workbookViewId="0">
      <pane xSplit="13" ySplit="9" topLeftCell="N10" activePane="bottomRight" state="frozen"/>
      <selection pane="topRight" activeCell="N1" sqref="N1"/>
      <selection pane="bottomLeft" activeCell="A10" sqref="A10"/>
      <selection pane="bottomRight" activeCell="N224" sqref="N224"/>
    </sheetView>
  </sheetViews>
  <sheetFormatPr baseColWidth="10" defaultRowHeight="15.75" x14ac:dyDescent="0.25"/>
  <cols>
    <col min="1" max="1" width="36.85546875" style="12" customWidth="1"/>
    <col min="2" max="6" width="20.7109375" style="2" customWidth="1"/>
    <col min="7" max="7" width="4.7109375" style="1" customWidth="1"/>
    <col min="8" max="12" width="20.7109375" style="2" customWidth="1"/>
    <col min="13" max="13" width="4.7109375" style="2" customWidth="1"/>
    <col min="14" max="14" width="62.7109375" style="2" customWidth="1"/>
    <col min="15" max="16384" width="11.42578125" style="2"/>
  </cols>
  <sheetData>
    <row r="1" spans="1:15" ht="20.100000000000001" customHeight="1" x14ac:dyDescent="0.35">
      <c r="A1" s="22" t="s">
        <v>74</v>
      </c>
      <c r="B1" s="23" t="s">
        <v>70</v>
      </c>
      <c r="C1" s="23" t="s">
        <v>70</v>
      </c>
      <c r="E1" s="37"/>
      <c r="F1" s="37"/>
      <c r="O1" s="6" t="str">
        <f t="shared" ref="O1:O64" si="0">IF(A1&lt;&gt;"","","OK")</f>
        <v/>
      </c>
    </row>
    <row r="2" spans="1:15" ht="20.100000000000001" customHeight="1" x14ac:dyDescent="0.35">
      <c r="A2" s="22" t="s">
        <v>75</v>
      </c>
      <c r="B2" s="23" t="s">
        <v>77</v>
      </c>
      <c r="C2" s="23" t="s">
        <v>76</v>
      </c>
      <c r="O2" s="6" t="str">
        <f t="shared" si="0"/>
        <v/>
      </c>
    </row>
    <row r="3" spans="1:15" ht="20.100000000000001" hidden="1" customHeight="1" x14ac:dyDescent="0.25">
      <c r="O3" s="6" t="str">
        <f t="shared" si="0"/>
        <v>OK</v>
      </c>
    </row>
    <row r="4" spans="1:15" ht="20.100000000000001" hidden="1" customHeight="1" x14ac:dyDescent="0.25">
      <c r="O4" s="6" t="str">
        <f t="shared" si="0"/>
        <v>OK</v>
      </c>
    </row>
    <row r="5" spans="1:15" ht="20.100000000000001" hidden="1" customHeight="1" x14ac:dyDescent="0.25">
      <c r="O5" s="6" t="str">
        <f t="shared" si="0"/>
        <v>OK</v>
      </c>
    </row>
    <row r="6" spans="1:15" ht="20.100000000000001" hidden="1" customHeight="1" x14ac:dyDescent="0.25">
      <c r="O6" s="6" t="str">
        <f t="shared" si="0"/>
        <v>OK</v>
      </c>
    </row>
    <row r="7" spans="1:15" ht="20.100000000000001" hidden="1" customHeight="1" x14ac:dyDescent="0.25">
      <c r="O7" s="6" t="str">
        <f t="shared" si="0"/>
        <v>OK</v>
      </c>
    </row>
    <row r="8" spans="1:15" ht="47.25" customHeight="1" x14ac:dyDescent="0.25">
      <c r="A8" s="11"/>
      <c r="B8" s="21" t="str">
        <f>"Evaluation réalisée par "&amp;B1&amp;" "&amp;C1</f>
        <v>Evaluation réalisée par Modèle Modèle</v>
      </c>
      <c r="C8" s="21"/>
      <c r="D8" s="21"/>
      <c r="E8" s="21"/>
      <c r="F8" s="21"/>
      <c r="G8" s="20"/>
      <c r="H8" s="21" t="str">
        <f>"Evaluation réalisée par "&amp;B2&amp;" "&amp;C2</f>
        <v>Evaluation réalisée par Prénom Nom</v>
      </c>
      <c r="I8" s="3"/>
      <c r="J8" s="3"/>
      <c r="K8" s="3"/>
      <c r="L8" s="3"/>
      <c r="O8" s="6"/>
    </row>
    <row r="9" spans="1:15" ht="78.75" customHeight="1" thickBot="1" x14ac:dyDescent="0.4">
      <c r="A9" s="19" t="str">
        <f>IF(B1=C1,C1,B1&amp;" "&amp;C1)</f>
        <v>Modèle</v>
      </c>
      <c r="B9" s="35" t="s">
        <v>65</v>
      </c>
      <c r="C9" s="35" t="s">
        <v>66</v>
      </c>
      <c r="D9" s="35" t="s">
        <v>67</v>
      </c>
      <c r="E9" s="35" t="s">
        <v>68</v>
      </c>
      <c r="F9" s="35" t="s">
        <v>69</v>
      </c>
      <c r="G9" s="36"/>
      <c r="H9" s="35" t="s">
        <v>0</v>
      </c>
      <c r="I9" s="35" t="s">
        <v>54</v>
      </c>
      <c r="J9" s="35" t="s">
        <v>56</v>
      </c>
      <c r="K9" s="35" t="s">
        <v>1</v>
      </c>
      <c r="L9" s="35" t="s">
        <v>55</v>
      </c>
      <c r="M9" s="38"/>
      <c r="N9" s="24" t="s">
        <v>72</v>
      </c>
      <c r="O9" s="6" t="str">
        <f t="shared" si="0"/>
        <v/>
      </c>
    </row>
    <row r="10" spans="1:15" ht="30" customHeight="1" x14ac:dyDescent="0.25">
      <c r="A10" s="32" t="s">
        <v>79</v>
      </c>
      <c r="B10" s="33">
        <f>COUNTIF(B11:B25,"x")/COUNTA($A$11:$A$25)</f>
        <v>1</v>
      </c>
      <c r="C10" s="33">
        <f t="shared" ref="C10:F10" si="1">COUNTIF(C11:C25,"x")/COUNTA($A$11:$A$25)</f>
        <v>0</v>
      </c>
      <c r="D10" s="33">
        <f t="shared" si="1"/>
        <v>0</v>
      </c>
      <c r="E10" s="33">
        <f t="shared" si="1"/>
        <v>0</v>
      </c>
      <c r="F10" s="33">
        <f t="shared" si="1"/>
        <v>0</v>
      </c>
      <c r="G10" s="34" t="str">
        <f>IF(SUM(B10:F10)&lt;&gt;100%,"D","C")</f>
        <v>C</v>
      </c>
      <c r="H10" s="33">
        <f>COUNTIF(H11:H25,"x")/COUNTA($A$11:$A$25)</f>
        <v>0</v>
      </c>
      <c r="I10" s="33">
        <f t="shared" ref="I10:L10" si="2">COUNTIF(I11:I25,"x")/COUNTA($A$11:$A$25)</f>
        <v>1</v>
      </c>
      <c r="J10" s="33">
        <f t="shared" si="2"/>
        <v>0</v>
      </c>
      <c r="K10" s="33">
        <f t="shared" si="2"/>
        <v>0</v>
      </c>
      <c r="L10" s="33">
        <f t="shared" si="2"/>
        <v>0</v>
      </c>
      <c r="M10" s="34" t="str">
        <f>IF(SUM(H10:L10)&lt;&gt;100%,"D","C")</f>
        <v>C</v>
      </c>
      <c r="N10" s="39"/>
      <c r="O10" s="6" t="str">
        <f t="shared" si="0"/>
        <v/>
      </c>
    </row>
    <row r="11" spans="1:15" s="6" customFormat="1" ht="30" customHeight="1" x14ac:dyDescent="0.25">
      <c r="A11" s="7" t="s">
        <v>2</v>
      </c>
      <c r="B11" s="25" t="s">
        <v>90</v>
      </c>
      <c r="C11" s="25"/>
      <c r="D11" s="25"/>
      <c r="E11" s="25"/>
      <c r="F11" s="25"/>
      <c r="G11" s="26" t="str">
        <f>IF(COUNTA(B11:F11)&lt;&gt;1,"L","J")</f>
        <v>J</v>
      </c>
      <c r="H11" s="25"/>
      <c r="I11" s="25" t="s">
        <v>90</v>
      </c>
      <c r="J11" s="25"/>
      <c r="K11" s="25"/>
      <c r="L11" s="25"/>
      <c r="M11" s="26" t="str">
        <f>IF(COUNTA(H11:L11)&lt;&gt;1,"L","J")</f>
        <v>J</v>
      </c>
      <c r="N11" s="27"/>
      <c r="O11" s="6" t="str">
        <f t="shared" si="0"/>
        <v/>
      </c>
    </row>
    <row r="12" spans="1:15" s="6" customFormat="1" ht="30" customHeight="1" x14ac:dyDescent="0.25">
      <c r="A12" s="8" t="s">
        <v>3</v>
      </c>
      <c r="B12" s="28" t="s">
        <v>90</v>
      </c>
      <c r="C12" s="28"/>
      <c r="D12" s="28"/>
      <c r="E12" s="28"/>
      <c r="F12" s="28"/>
      <c r="G12" s="26" t="str">
        <f t="shared" ref="G12:G75" si="3">IF(COUNTA(B12:F12)&lt;&gt;1,"L","J")</f>
        <v>J</v>
      </c>
      <c r="H12" s="28"/>
      <c r="I12" s="28" t="s">
        <v>90</v>
      </c>
      <c r="J12" s="28"/>
      <c r="K12" s="28"/>
      <c r="L12" s="28"/>
      <c r="M12" s="26" t="str">
        <f t="shared" ref="M12:M75" si="4">IF(COUNTA(H12:L12)&lt;&gt;1,"L","J")</f>
        <v>J</v>
      </c>
      <c r="N12" s="27"/>
      <c r="O12" s="6" t="str">
        <f t="shared" si="0"/>
        <v/>
      </c>
    </row>
    <row r="13" spans="1:15" s="6" customFormat="1" ht="30" customHeight="1" x14ac:dyDescent="0.25">
      <c r="A13" s="8" t="s">
        <v>78</v>
      </c>
      <c r="B13" s="28" t="s">
        <v>90</v>
      </c>
      <c r="C13" s="28"/>
      <c r="D13" s="28"/>
      <c r="E13" s="28"/>
      <c r="F13" s="28"/>
      <c r="G13" s="26" t="str">
        <f t="shared" si="3"/>
        <v>J</v>
      </c>
      <c r="H13" s="28"/>
      <c r="I13" s="28" t="s">
        <v>90</v>
      </c>
      <c r="J13" s="28"/>
      <c r="K13" s="28"/>
      <c r="L13" s="28"/>
      <c r="M13" s="26" t="str">
        <f t="shared" si="4"/>
        <v>J</v>
      </c>
      <c r="N13" s="27"/>
      <c r="O13" s="6" t="str">
        <f t="shared" si="0"/>
        <v/>
      </c>
    </row>
    <row r="14" spans="1:15" s="6" customFormat="1" ht="30" customHeight="1" x14ac:dyDescent="0.25">
      <c r="A14" s="9" t="s">
        <v>4</v>
      </c>
      <c r="B14" s="29" t="s">
        <v>90</v>
      </c>
      <c r="C14" s="29"/>
      <c r="D14" s="29"/>
      <c r="E14" s="29"/>
      <c r="F14" s="29"/>
      <c r="G14" s="26" t="str">
        <f t="shared" si="3"/>
        <v>J</v>
      </c>
      <c r="H14" s="29"/>
      <c r="I14" s="29" t="s">
        <v>90</v>
      </c>
      <c r="J14" s="29"/>
      <c r="K14" s="29"/>
      <c r="L14" s="29"/>
      <c r="M14" s="26" t="str">
        <f t="shared" si="4"/>
        <v>J</v>
      </c>
      <c r="N14" s="27"/>
      <c r="O14" s="6" t="str">
        <f t="shared" si="0"/>
        <v/>
      </c>
    </row>
    <row r="15" spans="1:15" s="6" customFormat="1" ht="30" hidden="1" customHeight="1" x14ac:dyDescent="0.25">
      <c r="A15" s="9"/>
      <c r="B15" s="29"/>
      <c r="C15" s="29"/>
      <c r="D15" s="29"/>
      <c r="E15" s="29"/>
      <c r="F15" s="29"/>
      <c r="G15" s="26" t="str">
        <f t="shared" si="3"/>
        <v>L</v>
      </c>
      <c r="H15" s="29"/>
      <c r="I15" s="29"/>
      <c r="J15" s="29"/>
      <c r="K15" s="29"/>
      <c r="L15" s="29"/>
      <c r="M15" s="26" t="str">
        <f t="shared" si="4"/>
        <v>L</v>
      </c>
      <c r="N15" s="27"/>
      <c r="O15" s="6" t="str">
        <f t="shared" si="0"/>
        <v>OK</v>
      </c>
    </row>
    <row r="16" spans="1:15" s="6" customFormat="1" ht="30" hidden="1" customHeight="1" x14ac:dyDescent="0.25">
      <c r="A16" s="9"/>
      <c r="B16" s="29"/>
      <c r="C16" s="29"/>
      <c r="D16" s="29"/>
      <c r="E16" s="29"/>
      <c r="F16" s="29"/>
      <c r="G16" s="26" t="str">
        <f t="shared" si="3"/>
        <v>L</v>
      </c>
      <c r="H16" s="29"/>
      <c r="I16" s="29"/>
      <c r="J16" s="29"/>
      <c r="K16" s="29"/>
      <c r="L16" s="29"/>
      <c r="M16" s="26" t="str">
        <f t="shared" si="4"/>
        <v>L</v>
      </c>
      <c r="N16" s="27"/>
      <c r="O16" s="6" t="str">
        <f t="shared" si="0"/>
        <v>OK</v>
      </c>
    </row>
    <row r="17" spans="1:15" s="6" customFormat="1" ht="30" hidden="1" customHeight="1" x14ac:dyDescent="0.25">
      <c r="A17" s="9"/>
      <c r="B17" s="29"/>
      <c r="C17" s="29"/>
      <c r="D17" s="29"/>
      <c r="E17" s="29"/>
      <c r="F17" s="29"/>
      <c r="G17" s="26" t="str">
        <f t="shared" si="3"/>
        <v>L</v>
      </c>
      <c r="H17" s="29"/>
      <c r="I17" s="29"/>
      <c r="J17" s="29"/>
      <c r="K17" s="29"/>
      <c r="L17" s="29"/>
      <c r="M17" s="26" t="str">
        <f t="shared" si="4"/>
        <v>L</v>
      </c>
      <c r="N17" s="27"/>
      <c r="O17" s="6" t="str">
        <f t="shared" si="0"/>
        <v>OK</v>
      </c>
    </row>
    <row r="18" spans="1:15" s="6" customFormat="1" ht="30" hidden="1" customHeight="1" x14ac:dyDescent="0.25">
      <c r="A18" s="8"/>
      <c r="B18" s="28"/>
      <c r="C18" s="28"/>
      <c r="D18" s="28"/>
      <c r="E18" s="28"/>
      <c r="F18" s="28"/>
      <c r="G18" s="26" t="str">
        <f t="shared" si="3"/>
        <v>L</v>
      </c>
      <c r="H18" s="28"/>
      <c r="I18" s="28"/>
      <c r="J18" s="28"/>
      <c r="K18" s="28"/>
      <c r="L18" s="28"/>
      <c r="M18" s="26" t="str">
        <f t="shared" si="4"/>
        <v>L</v>
      </c>
      <c r="N18" s="27"/>
      <c r="O18" s="6" t="str">
        <f t="shared" si="0"/>
        <v>OK</v>
      </c>
    </row>
    <row r="19" spans="1:15" s="6" customFormat="1" ht="30" hidden="1" customHeight="1" x14ac:dyDescent="0.25">
      <c r="A19" s="9"/>
      <c r="B19" s="29"/>
      <c r="C19" s="29"/>
      <c r="D19" s="29"/>
      <c r="E19" s="29"/>
      <c r="F19" s="29"/>
      <c r="G19" s="26" t="str">
        <f t="shared" si="3"/>
        <v>L</v>
      </c>
      <c r="H19" s="29"/>
      <c r="I19" s="29"/>
      <c r="J19" s="29"/>
      <c r="K19" s="29"/>
      <c r="L19" s="29"/>
      <c r="M19" s="26" t="str">
        <f t="shared" si="4"/>
        <v>L</v>
      </c>
      <c r="N19" s="27"/>
      <c r="O19" s="6" t="str">
        <f t="shared" si="0"/>
        <v>OK</v>
      </c>
    </row>
    <row r="20" spans="1:15" s="6" customFormat="1" ht="30" hidden="1" customHeight="1" x14ac:dyDescent="0.25">
      <c r="A20" s="9"/>
      <c r="B20" s="29"/>
      <c r="C20" s="29"/>
      <c r="D20" s="29"/>
      <c r="E20" s="29"/>
      <c r="F20" s="29"/>
      <c r="G20" s="26" t="str">
        <f t="shared" si="3"/>
        <v>L</v>
      </c>
      <c r="H20" s="29"/>
      <c r="I20" s="29"/>
      <c r="J20" s="29"/>
      <c r="K20" s="29"/>
      <c r="L20" s="29"/>
      <c r="M20" s="26" t="str">
        <f t="shared" si="4"/>
        <v>L</v>
      </c>
      <c r="N20" s="27"/>
      <c r="O20" s="6" t="str">
        <f t="shared" si="0"/>
        <v>OK</v>
      </c>
    </row>
    <row r="21" spans="1:15" s="6" customFormat="1" ht="30" hidden="1" customHeight="1" x14ac:dyDescent="0.25">
      <c r="A21" s="9"/>
      <c r="B21" s="29"/>
      <c r="C21" s="29"/>
      <c r="D21" s="29"/>
      <c r="E21" s="29"/>
      <c r="F21" s="29"/>
      <c r="G21" s="26" t="str">
        <f t="shared" si="3"/>
        <v>L</v>
      </c>
      <c r="H21" s="29"/>
      <c r="I21" s="29"/>
      <c r="J21" s="29"/>
      <c r="K21" s="29"/>
      <c r="L21" s="29"/>
      <c r="M21" s="26" t="str">
        <f t="shared" si="4"/>
        <v>L</v>
      </c>
      <c r="N21" s="27"/>
      <c r="O21" s="6" t="str">
        <f t="shared" si="0"/>
        <v>OK</v>
      </c>
    </row>
    <row r="22" spans="1:15" s="6" customFormat="1" ht="30" hidden="1" customHeight="1" x14ac:dyDescent="0.25">
      <c r="A22" s="9"/>
      <c r="B22" s="29"/>
      <c r="C22" s="29"/>
      <c r="D22" s="29"/>
      <c r="E22" s="29"/>
      <c r="F22" s="29"/>
      <c r="G22" s="26" t="str">
        <f t="shared" si="3"/>
        <v>L</v>
      </c>
      <c r="H22" s="29"/>
      <c r="I22" s="29"/>
      <c r="J22" s="29"/>
      <c r="K22" s="29"/>
      <c r="L22" s="29"/>
      <c r="M22" s="26" t="str">
        <f t="shared" si="4"/>
        <v>L</v>
      </c>
      <c r="N22" s="27"/>
      <c r="O22" s="6" t="str">
        <f t="shared" si="0"/>
        <v>OK</v>
      </c>
    </row>
    <row r="23" spans="1:15" s="6" customFormat="1" ht="30" hidden="1" customHeight="1" x14ac:dyDescent="0.25">
      <c r="A23" s="9"/>
      <c r="B23" s="29"/>
      <c r="C23" s="29"/>
      <c r="D23" s="29"/>
      <c r="E23" s="29"/>
      <c r="F23" s="29"/>
      <c r="G23" s="26" t="str">
        <f t="shared" si="3"/>
        <v>L</v>
      </c>
      <c r="H23" s="29"/>
      <c r="I23" s="29"/>
      <c r="J23" s="29"/>
      <c r="K23" s="29"/>
      <c r="L23" s="29"/>
      <c r="M23" s="26" t="str">
        <f t="shared" si="4"/>
        <v>L</v>
      </c>
      <c r="N23" s="27"/>
      <c r="O23" s="6" t="str">
        <f t="shared" si="0"/>
        <v>OK</v>
      </c>
    </row>
    <row r="24" spans="1:15" s="6" customFormat="1" ht="30" hidden="1" customHeight="1" x14ac:dyDescent="0.25">
      <c r="A24" s="9"/>
      <c r="B24" s="29"/>
      <c r="C24" s="29"/>
      <c r="D24" s="29"/>
      <c r="E24" s="29"/>
      <c r="F24" s="29"/>
      <c r="G24" s="26" t="str">
        <f t="shared" si="3"/>
        <v>L</v>
      </c>
      <c r="H24" s="29"/>
      <c r="I24" s="29"/>
      <c r="J24" s="29"/>
      <c r="K24" s="29"/>
      <c r="L24" s="29"/>
      <c r="M24" s="26" t="str">
        <f t="shared" si="4"/>
        <v>L</v>
      </c>
      <c r="N24" s="27"/>
      <c r="O24" s="6" t="str">
        <f t="shared" si="0"/>
        <v>OK</v>
      </c>
    </row>
    <row r="25" spans="1:15" s="6" customFormat="1" ht="30" hidden="1" customHeight="1" x14ac:dyDescent="0.25">
      <c r="A25" s="8"/>
      <c r="B25" s="28"/>
      <c r="C25" s="28"/>
      <c r="D25" s="28"/>
      <c r="E25" s="28"/>
      <c r="F25" s="28"/>
      <c r="G25" s="26" t="str">
        <f t="shared" si="3"/>
        <v>L</v>
      </c>
      <c r="H25" s="28"/>
      <c r="I25" s="28"/>
      <c r="J25" s="28"/>
      <c r="K25" s="28"/>
      <c r="L25" s="28"/>
      <c r="M25" s="26" t="str">
        <f t="shared" si="4"/>
        <v>L</v>
      </c>
      <c r="N25" s="27"/>
      <c r="O25" s="6" t="str">
        <f t="shared" si="0"/>
        <v>OK</v>
      </c>
    </row>
    <row r="26" spans="1:15" s="6" customFormat="1" ht="30" customHeight="1" x14ac:dyDescent="0.25">
      <c r="A26" s="10" t="s">
        <v>58</v>
      </c>
      <c r="B26" s="30"/>
      <c r="C26" s="30"/>
      <c r="D26" s="30"/>
      <c r="E26" s="30"/>
      <c r="F26" s="30"/>
      <c r="G26" s="26"/>
      <c r="H26" s="30"/>
      <c r="I26" s="30"/>
      <c r="J26" s="30"/>
      <c r="K26" s="30"/>
      <c r="L26" s="30"/>
      <c r="M26" s="26"/>
      <c r="N26" s="27"/>
      <c r="O26" s="6" t="str">
        <f t="shared" si="0"/>
        <v/>
      </c>
    </row>
    <row r="27" spans="1:15" s="6" customFormat="1" ht="30" customHeight="1" x14ac:dyDescent="0.25">
      <c r="A27" s="32" t="s">
        <v>5</v>
      </c>
      <c r="B27" s="33">
        <f>COUNTIF(B28:B31,"x")/4</f>
        <v>1</v>
      </c>
      <c r="C27" s="33">
        <f>COUNTIF(C28:C42,"x")/COUNTA($A$28:$A$42)</f>
        <v>0</v>
      </c>
      <c r="D27" s="33">
        <f t="shared" ref="D27:L27" si="5">COUNTIF(D28:D42,"x")/COUNTA($A$28:$A$42)</f>
        <v>0</v>
      </c>
      <c r="E27" s="33">
        <f t="shared" si="5"/>
        <v>0</v>
      </c>
      <c r="F27" s="33">
        <f t="shared" si="5"/>
        <v>0</v>
      </c>
      <c r="G27" s="34" t="str">
        <f>IF(SUM(B27:F27)&lt;&gt;100%,"D","C")</f>
        <v>C</v>
      </c>
      <c r="H27" s="33">
        <f t="shared" si="5"/>
        <v>1</v>
      </c>
      <c r="I27" s="33">
        <f t="shared" si="5"/>
        <v>0</v>
      </c>
      <c r="J27" s="33">
        <f t="shared" si="5"/>
        <v>0</v>
      </c>
      <c r="K27" s="33">
        <f t="shared" si="5"/>
        <v>0</v>
      </c>
      <c r="L27" s="33">
        <f t="shared" si="5"/>
        <v>0</v>
      </c>
      <c r="M27" s="34" t="str">
        <f>IF(SUM(H27:L27)&lt;&gt;100%,"D","C")</f>
        <v>C</v>
      </c>
      <c r="N27" s="27"/>
      <c r="O27" s="6" t="str">
        <f t="shared" si="0"/>
        <v/>
      </c>
    </row>
    <row r="28" spans="1:15" s="6" customFormat="1" ht="30" customHeight="1" x14ac:dyDescent="0.25">
      <c r="A28" s="8" t="s">
        <v>64</v>
      </c>
      <c r="B28" s="28" t="s">
        <v>90</v>
      </c>
      <c r="C28" s="28"/>
      <c r="D28" s="28"/>
      <c r="E28" s="28"/>
      <c r="F28" s="28"/>
      <c r="G28" s="26" t="str">
        <f t="shared" si="3"/>
        <v>J</v>
      </c>
      <c r="H28" s="28" t="s">
        <v>90</v>
      </c>
      <c r="I28" s="28"/>
      <c r="J28" s="28"/>
      <c r="K28" s="28"/>
      <c r="L28" s="28"/>
      <c r="M28" s="26" t="str">
        <f t="shared" si="4"/>
        <v>J</v>
      </c>
      <c r="N28" s="27"/>
      <c r="O28" s="6" t="str">
        <f t="shared" si="0"/>
        <v/>
      </c>
    </row>
    <row r="29" spans="1:15" s="6" customFormat="1" ht="30" customHeight="1" x14ac:dyDescent="0.25">
      <c r="A29" s="8" t="s">
        <v>80</v>
      </c>
      <c r="B29" s="28" t="s">
        <v>90</v>
      </c>
      <c r="C29" s="28"/>
      <c r="D29" s="28"/>
      <c r="E29" s="28"/>
      <c r="F29" s="28"/>
      <c r="G29" s="26" t="str">
        <f t="shared" si="3"/>
        <v>J</v>
      </c>
      <c r="H29" s="28" t="s">
        <v>90</v>
      </c>
      <c r="I29" s="28"/>
      <c r="J29" s="28"/>
      <c r="K29" s="28"/>
      <c r="L29" s="28"/>
      <c r="M29" s="26" t="str">
        <f t="shared" si="4"/>
        <v>J</v>
      </c>
      <c r="N29" s="27"/>
      <c r="O29" s="6" t="str">
        <f t="shared" si="0"/>
        <v/>
      </c>
    </row>
    <row r="30" spans="1:15" s="6" customFormat="1" ht="30" customHeight="1" x14ac:dyDescent="0.25">
      <c r="A30" s="8" t="s">
        <v>6</v>
      </c>
      <c r="B30" s="28" t="s">
        <v>90</v>
      </c>
      <c r="C30" s="28"/>
      <c r="D30" s="28"/>
      <c r="E30" s="28"/>
      <c r="F30" s="28"/>
      <c r="G30" s="26" t="str">
        <f t="shared" si="3"/>
        <v>J</v>
      </c>
      <c r="H30" s="28" t="s">
        <v>90</v>
      </c>
      <c r="I30" s="28"/>
      <c r="J30" s="28"/>
      <c r="K30" s="28"/>
      <c r="L30" s="28"/>
      <c r="M30" s="26" t="str">
        <f t="shared" si="4"/>
        <v>J</v>
      </c>
      <c r="N30" s="27"/>
      <c r="O30" s="6" t="str">
        <f t="shared" si="0"/>
        <v/>
      </c>
    </row>
    <row r="31" spans="1:15" s="6" customFormat="1" ht="30" customHeight="1" x14ac:dyDescent="0.25">
      <c r="A31" s="9" t="s">
        <v>62</v>
      </c>
      <c r="B31" s="29" t="s">
        <v>90</v>
      </c>
      <c r="C31" s="29"/>
      <c r="D31" s="29"/>
      <c r="E31" s="29"/>
      <c r="F31" s="29"/>
      <c r="G31" s="26" t="str">
        <f t="shared" si="3"/>
        <v>J</v>
      </c>
      <c r="H31" s="29" t="s">
        <v>90</v>
      </c>
      <c r="I31" s="29"/>
      <c r="J31" s="29"/>
      <c r="K31" s="29"/>
      <c r="L31" s="29"/>
      <c r="M31" s="26" t="str">
        <f t="shared" si="4"/>
        <v>J</v>
      </c>
      <c r="N31" s="27"/>
      <c r="O31" s="6" t="str">
        <f t="shared" si="0"/>
        <v/>
      </c>
    </row>
    <row r="32" spans="1:15" s="6" customFormat="1" ht="30" hidden="1" customHeight="1" x14ac:dyDescent="0.25">
      <c r="A32" s="9"/>
      <c r="B32" s="29"/>
      <c r="C32" s="29"/>
      <c r="D32" s="29"/>
      <c r="E32" s="29"/>
      <c r="F32" s="29"/>
      <c r="G32" s="26" t="str">
        <f t="shared" si="3"/>
        <v>L</v>
      </c>
      <c r="H32" s="29"/>
      <c r="I32" s="29"/>
      <c r="J32" s="29"/>
      <c r="K32" s="29"/>
      <c r="L32" s="29"/>
      <c r="M32" s="26" t="str">
        <f t="shared" si="4"/>
        <v>L</v>
      </c>
      <c r="N32" s="27"/>
      <c r="O32" s="6" t="str">
        <f t="shared" si="0"/>
        <v>OK</v>
      </c>
    </row>
    <row r="33" spans="1:15" s="6" customFormat="1" ht="30" hidden="1" customHeight="1" x14ac:dyDescent="0.25">
      <c r="A33" s="9"/>
      <c r="B33" s="29"/>
      <c r="C33" s="29"/>
      <c r="D33" s="29"/>
      <c r="E33" s="29"/>
      <c r="F33" s="29"/>
      <c r="G33" s="26" t="str">
        <f t="shared" si="3"/>
        <v>L</v>
      </c>
      <c r="H33" s="29"/>
      <c r="I33" s="29"/>
      <c r="J33" s="29"/>
      <c r="K33" s="29"/>
      <c r="L33" s="29"/>
      <c r="M33" s="26" t="str">
        <f t="shared" si="4"/>
        <v>L</v>
      </c>
      <c r="N33" s="27"/>
      <c r="O33" s="6" t="str">
        <f t="shared" si="0"/>
        <v>OK</v>
      </c>
    </row>
    <row r="34" spans="1:15" s="6" customFormat="1" ht="30" hidden="1" customHeight="1" x14ac:dyDescent="0.25">
      <c r="A34" s="9"/>
      <c r="B34" s="29"/>
      <c r="C34" s="29"/>
      <c r="D34" s="29"/>
      <c r="E34" s="29"/>
      <c r="F34" s="29"/>
      <c r="G34" s="26" t="str">
        <f t="shared" si="3"/>
        <v>L</v>
      </c>
      <c r="H34" s="29"/>
      <c r="I34" s="29"/>
      <c r="J34" s="29"/>
      <c r="K34" s="29"/>
      <c r="L34" s="29"/>
      <c r="M34" s="26" t="str">
        <f t="shared" si="4"/>
        <v>L</v>
      </c>
      <c r="N34" s="27"/>
      <c r="O34" s="6" t="str">
        <f t="shared" si="0"/>
        <v>OK</v>
      </c>
    </row>
    <row r="35" spans="1:15" s="6" customFormat="1" ht="30" hidden="1" customHeight="1" x14ac:dyDescent="0.25">
      <c r="A35" s="8"/>
      <c r="B35" s="28"/>
      <c r="C35" s="28"/>
      <c r="D35" s="28"/>
      <c r="E35" s="28"/>
      <c r="F35" s="28"/>
      <c r="G35" s="26" t="str">
        <f t="shared" si="3"/>
        <v>L</v>
      </c>
      <c r="H35" s="28"/>
      <c r="I35" s="28"/>
      <c r="J35" s="28"/>
      <c r="K35" s="28"/>
      <c r="L35" s="28"/>
      <c r="M35" s="26" t="str">
        <f t="shared" si="4"/>
        <v>L</v>
      </c>
      <c r="N35" s="27"/>
      <c r="O35" s="6" t="str">
        <f t="shared" si="0"/>
        <v>OK</v>
      </c>
    </row>
    <row r="36" spans="1:15" s="6" customFormat="1" ht="30" hidden="1" customHeight="1" x14ac:dyDescent="0.25">
      <c r="A36" s="9"/>
      <c r="B36" s="29"/>
      <c r="C36" s="29"/>
      <c r="D36" s="29"/>
      <c r="E36" s="29"/>
      <c r="F36" s="29"/>
      <c r="G36" s="26" t="str">
        <f t="shared" si="3"/>
        <v>L</v>
      </c>
      <c r="H36" s="29"/>
      <c r="I36" s="29"/>
      <c r="J36" s="29"/>
      <c r="K36" s="29"/>
      <c r="L36" s="29"/>
      <c r="M36" s="26" t="str">
        <f t="shared" si="4"/>
        <v>L</v>
      </c>
      <c r="N36" s="27"/>
      <c r="O36" s="6" t="str">
        <f t="shared" si="0"/>
        <v>OK</v>
      </c>
    </row>
    <row r="37" spans="1:15" s="6" customFormat="1" ht="30" hidden="1" customHeight="1" x14ac:dyDescent="0.25">
      <c r="A37" s="9"/>
      <c r="B37" s="29"/>
      <c r="C37" s="29"/>
      <c r="D37" s="29"/>
      <c r="E37" s="29"/>
      <c r="F37" s="29"/>
      <c r="G37" s="26" t="str">
        <f t="shared" si="3"/>
        <v>L</v>
      </c>
      <c r="H37" s="29"/>
      <c r="I37" s="29"/>
      <c r="J37" s="29"/>
      <c r="K37" s="29"/>
      <c r="L37" s="29"/>
      <c r="M37" s="26" t="str">
        <f t="shared" si="4"/>
        <v>L</v>
      </c>
      <c r="N37" s="27"/>
      <c r="O37" s="6" t="str">
        <f t="shared" si="0"/>
        <v>OK</v>
      </c>
    </row>
    <row r="38" spans="1:15" s="6" customFormat="1" ht="30" hidden="1" customHeight="1" x14ac:dyDescent="0.25">
      <c r="A38" s="9"/>
      <c r="B38" s="29"/>
      <c r="C38" s="29"/>
      <c r="D38" s="29"/>
      <c r="E38" s="29"/>
      <c r="F38" s="29"/>
      <c r="G38" s="26" t="str">
        <f t="shared" si="3"/>
        <v>L</v>
      </c>
      <c r="H38" s="29"/>
      <c r="I38" s="29"/>
      <c r="J38" s="29"/>
      <c r="K38" s="29"/>
      <c r="L38" s="29"/>
      <c r="M38" s="26" t="str">
        <f t="shared" si="4"/>
        <v>L</v>
      </c>
      <c r="N38" s="27"/>
      <c r="O38" s="6" t="str">
        <f t="shared" si="0"/>
        <v>OK</v>
      </c>
    </row>
    <row r="39" spans="1:15" s="6" customFormat="1" ht="30" hidden="1" customHeight="1" x14ac:dyDescent="0.25">
      <c r="A39" s="9"/>
      <c r="B39" s="29"/>
      <c r="C39" s="29"/>
      <c r="D39" s="29"/>
      <c r="E39" s="29"/>
      <c r="F39" s="29"/>
      <c r="G39" s="26" t="str">
        <f t="shared" si="3"/>
        <v>L</v>
      </c>
      <c r="H39" s="29"/>
      <c r="I39" s="29"/>
      <c r="J39" s="29"/>
      <c r="K39" s="29"/>
      <c r="L39" s="29"/>
      <c r="M39" s="26" t="str">
        <f t="shared" si="4"/>
        <v>L</v>
      </c>
      <c r="N39" s="27"/>
      <c r="O39" s="6" t="str">
        <f t="shared" si="0"/>
        <v>OK</v>
      </c>
    </row>
    <row r="40" spans="1:15" s="6" customFormat="1" ht="30" hidden="1" customHeight="1" x14ac:dyDescent="0.25">
      <c r="A40" s="9"/>
      <c r="B40" s="29"/>
      <c r="C40" s="29"/>
      <c r="D40" s="29"/>
      <c r="E40" s="29"/>
      <c r="F40" s="29"/>
      <c r="G40" s="26" t="str">
        <f t="shared" si="3"/>
        <v>L</v>
      </c>
      <c r="H40" s="29"/>
      <c r="I40" s="29"/>
      <c r="J40" s="29"/>
      <c r="K40" s="29"/>
      <c r="L40" s="29"/>
      <c r="M40" s="26" t="str">
        <f t="shared" si="4"/>
        <v>L</v>
      </c>
      <c r="N40" s="27"/>
      <c r="O40" s="6" t="str">
        <f t="shared" si="0"/>
        <v>OK</v>
      </c>
    </row>
    <row r="41" spans="1:15" s="6" customFormat="1" ht="30" hidden="1" customHeight="1" x14ac:dyDescent="0.25">
      <c r="A41" s="9"/>
      <c r="B41" s="29"/>
      <c r="C41" s="29"/>
      <c r="D41" s="29"/>
      <c r="E41" s="29"/>
      <c r="F41" s="29"/>
      <c r="G41" s="26" t="str">
        <f t="shared" si="3"/>
        <v>L</v>
      </c>
      <c r="H41" s="29"/>
      <c r="I41" s="29"/>
      <c r="J41" s="29"/>
      <c r="K41" s="29"/>
      <c r="L41" s="29"/>
      <c r="M41" s="26" t="str">
        <f t="shared" si="4"/>
        <v>L</v>
      </c>
      <c r="N41" s="27"/>
      <c r="O41" s="6" t="str">
        <f t="shared" si="0"/>
        <v>OK</v>
      </c>
    </row>
    <row r="42" spans="1:15" s="6" customFormat="1" ht="30" hidden="1" customHeight="1" x14ac:dyDescent="0.25">
      <c r="A42" s="9"/>
      <c r="B42" s="29"/>
      <c r="C42" s="29"/>
      <c r="D42" s="29"/>
      <c r="E42" s="29"/>
      <c r="F42" s="29"/>
      <c r="G42" s="26" t="str">
        <f t="shared" si="3"/>
        <v>L</v>
      </c>
      <c r="H42" s="29"/>
      <c r="I42" s="29"/>
      <c r="J42" s="29"/>
      <c r="K42" s="29"/>
      <c r="L42" s="29"/>
      <c r="M42" s="26" t="str">
        <f t="shared" si="4"/>
        <v>L</v>
      </c>
      <c r="N42" s="27"/>
      <c r="O42" s="6" t="str">
        <f t="shared" si="0"/>
        <v>OK</v>
      </c>
    </row>
    <row r="43" spans="1:15" s="6" customFormat="1" ht="30" customHeight="1" x14ac:dyDescent="0.25">
      <c r="A43" s="10" t="s">
        <v>58</v>
      </c>
      <c r="B43" s="30"/>
      <c r="C43" s="30"/>
      <c r="D43" s="30"/>
      <c r="E43" s="30"/>
      <c r="F43" s="30"/>
      <c r="G43" s="26"/>
      <c r="H43" s="30"/>
      <c r="I43" s="30"/>
      <c r="J43" s="30"/>
      <c r="K43" s="30"/>
      <c r="L43" s="30"/>
      <c r="M43" s="26"/>
      <c r="N43" s="27"/>
      <c r="O43" s="6" t="str">
        <f t="shared" si="0"/>
        <v/>
      </c>
    </row>
    <row r="44" spans="1:15" s="6" customFormat="1" ht="30" customHeight="1" x14ac:dyDescent="0.25">
      <c r="A44" s="32" t="s">
        <v>81</v>
      </c>
      <c r="B44" s="33">
        <f>COUNTIF(B45:B59,"x")/COUNTA($A$45:$A$59)</f>
        <v>0</v>
      </c>
      <c r="C44" s="33">
        <f t="shared" ref="C44:F44" si="6">COUNTIF(C45:C59,"x")/COUNTA($A$45:$A$59)</f>
        <v>1</v>
      </c>
      <c r="D44" s="33">
        <f t="shared" si="6"/>
        <v>0</v>
      </c>
      <c r="E44" s="33">
        <f t="shared" si="6"/>
        <v>0</v>
      </c>
      <c r="F44" s="33">
        <f t="shared" si="6"/>
        <v>0</v>
      </c>
      <c r="G44" s="34" t="str">
        <f>IF(SUM(B44:F44)&lt;&gt;100%,"D","C")</f>
        <v>C</v>
      </c>
      <c r="H44" s="33">
        <f>COUNTIF(H45:H59,"x")/COUNTA($A$45:$A$59)</f>
        <v>0</v>
      </c>
      <c r="I44" s="33">
        <f t="shared" ref="I44:L44" si="7">COUNTIF(I45:I59,"x")/COUNTA($A$45:$A$59)</f>
        <v>1</v>
      </c>
      <c r="J44" s="33">
        <f t="shared" si="7"/>
        <v>0</v>
      </c>
      <c r="K44" s="33">
        <f t="shared" si="7"/>
        <v>0</v>
      </c>
      <c r="L44" s="33">
        <f t="shared" si="7"/>
        <v>0</v>
      </c>
      <c r="M44" s="34" t="str">
        <f>IF(SUM(H44:L44)&lt;&gt;100%,"D","C")</f>
        <v>C</v>
      </c>
      <c r="N44" s="27"/>
      <c r="O44" s="6" t="str">
        <f t="shared" si="0"/>
        <v/>
      </c>
    </row>
    <row r="45" spans="1:15" s="6" customFormat="1" ht="30" customHeight="1" x14ac:dyDescent="0.25">
      <c r="A45" s="8" t="s">
        <v>59</v>
      </c>
      <c r="B45" s="28"/>
      <c r="C45" s="28" t="s">
        <v>90</v>
      </c>
      <c r="D45" s="28"/>
      <c r="E45" s="28"/>
      <c r="F45" s="28"/>
      <c r="G45" s="26" t="str">
        <f t="shared" si="3"/>
        <v>J</v>
      </c>
      <c r="H45" s="28"/>
      <c r="I45" s="28" t="s">
        <v>90</v>
      </c>
      <c r="J45" s="28"/>
      <c r="K45" s="28"/>
      <c r="L45" s="28"/>
      <c r="M45" s="26" t="str">
        <f t="shared" si="4"/>
        <v>J</v>
      </c>
      <c r="N45" s="27"/>
      <c r="O45" s="6" t="str">
        <f t="shared" si="0"/>
        <v/>
      </c>
    </row>
    <row r="46" spans="1:15" s="6" customFormat="1" ht="30" customHeight="1" x14ac:dyDescent="0.25">
      <c r="A46" s="8" t="s">
        <v>60</v>
      </c>
      <c r="B46" s="28"/>
      <c r="C46" s="28" t="s">
        <v>90</v>
      </c>
      <c r="D46" s="28"/>
      <c r="E46" s="28"/>
      <c r="F46" s="28"/>
      <c r="G46" s="26" t="str">
        <f t="shared" si="3"/>
        <v>J</v>
      </c>
      <c r="H46" s="28"/>
      <c r="I46" s="28" t="s">
        <v>90</v>
      </c>
      <c r="J46" s="28"/>
      <c r="K46" s="28"/>
      <c r="L46" s="28"/>
      <c r="M46" s="26" t="str">
        <f t="shared" si="4"/>
        <v>J</v>
      </c>
      <c r="N46" s="27"/>
      <c r="O46" s="6" t="str">
        <f t="shared" si="0"/>
        <v/>
      </c>
    </row>
    <row r="47" spans="1:15" s="6" customFormat="1" ht="30" customHeight="1" x14ac:dyDescent="0.25">
      <c r="A47" s="8" t="s">
        <v>61</v>
      </c>
      <c r="B47" s="29"/>
      <c r="C47" s="29" t="s">
        <v>90</v>
      </c>
      <c r="D47" s="29"/>
      <c r="E47" s="29"/>
      <c r="F47" s="29"/>
      <c r="G47" s="26" t="str">
        <f t="shared" si="3"/>
        <v>J</v>
      </c>
      <c r="H47" s="29"/>
      <c r="I47" s="29" t="s">
        <v>90</v>
      </c>
      <c r="J47" s="29"/>
      <c r="K47" s="29"/>
      <c r="L47" s="29"/>
      <c r="M47" s="26" t="str">
        <f t="shared" si="4"/>
        <v>J</v>
      </c>
      <c r="N47" s="27"/>
      <c r="O47" s="6" t="str">
        <f t="shared" si="0"/>
        <v/>
      </c>
    </row>
    <row r="48" spans="1:15" s="6" customFormat="1" ht="30" hidden="1" customHeight="1" x14ac:dyDescent="0.25">
      <c r="A48" s="8"/>
      <c r="B48" s="28"/>
      <c r="C48" s="28"/>
      <c r="D48" s="28"/>
      <c r="E48" s="28"/>
      <c r="F48" s="28"/>
      <c r="G48" s="26" t="str">
        <f t="shared" si="3"/>
        <v>L</v>
      </c>
      <c r="H48" s="28"/>
      <c r="I48" s="28"/>
      <c r="J48" s="28"/>
      <c r="K48" s="28"/>
      <c r="L48" s="28"/>
      <c r="M48" s="26" t="str">
        <f t="shared" si="4"/>
        <v>L</v>
      </c>
      <c r="N48" s="27"/>
      <c r="O48" s="6" t="str">
        <f t="shared" si="0"/>
        <v>OK</v>
      </c>
    </row>
    <row r="49" spans="1:15" s="6" customFormat="1" ht="30" hidden="1" customHeight="1" x14ac:dyDescent="0.25">
      <c r="A49" s="9"/>
      <c r="B49" s="29"/>
      <c r="C49" s="29"/>
      <c r="D49" s="29"/>
      <c r="E49" s="29"/>
      <c r="F49" s="29"/>
      <c r="G49" s="26" t="str">
        <f t="shared" si="3"/>
        <v>L</v>
      </c>
      <c r="H49" s="29"/>
      <c r="I49" s="29"/>
      <c r="J49" s="29"/>
      <c r="K49" s="29"/>
      <c r="L49" s="29"/>
      <c r="M49" s="26" t="str">
        <f t="shared" si="4"/>
        <v>L</v>
      </c>
      <c r="N49" s="27"/>
      <c r="O49" s="6" t="str">
        <f t="shared" si="0"/>
        <v>OK</v>
      </c>
    </row>
    <row r="50" spans="1:15" s="6" customFormat="1" ht="30" hidden="1" customHeight="1" x14ac:dyDescent="0.25">
      <c r="A50" s="9"/>
      <c r="B50" s="29"/>
      <c r="C50" s="29"/>
      <c r="D50" s="29"/>
      <c r="E50" s="29"/>
      <c r="F50" s="29"/>
      <c r="G50" s="26" t="str">
        <f t="shared" si="3"/>
        <v>L</v>
      </c>
      <c r="H50" s="29"/>
      <c r="I50" s="29"/>
      <c r="J50" s="29"/>
      <c r="K50" s="29"/>
      <c r="L50" s="29"/>
      <c r="M50" s="26" t="str">
        <f t="shared" si="4"/>
        <v>L</v>
      </c>
      <c r="N50" s="27"/>
      <c r="O50" s="6" t="str">
        <f t="shared" si="0"/>
        <v>OK</v>
      </c>
    </row>
    <row r="51" spans="1:15" s="6" customFormat="1" ht="30" hidden="1" customHeight="1" x14ac:dyDescent="0.25">
      <c r="A51" s="9"/>
      <c r="B51" s="29"/>
      <c r="C51" s="29"/>
      <c r="D51" s="29"/>
      <c r="E51" s="29"/>
      <c r="F51" s="29"/>
      <c r="G51" s="26" t="str">
        <f t="shared" si="3"/>
        <v>L</v>
      </c>
      <c r="H51" s="29"/>
      <c r="I51" s="29"/>
      <c r="J51" s="29"/>
      <c r="K51" s="29"/>
      <c r="L51" s="29"/>
      <c r="M51" s="26" t="str">
        <f t="shared" si="4"/>
        <v>L</v>
      </c>
      <c r="N51" s="27"/>
      <c r="O51" s="6" t="str">
        <f t="shared" si="0"/>
        <v>OK</v>
      </c>
    </row>
    <row r="52" spans="1:15" s="6" customFormat="1" ht="30" hidden="1" customHeight="1" x14ac:dyDescent="0.25">
      <c r="A52" s="8"/>
      <c r="B52" s="28"/>
      <c r="C52" s="28"/>
      <c r="D52" s="28"/>
      <c r="E52" s="28"/>
      <c r="F52" s="28"/>
      <c r="G52" s="26" t="str">
        <f t="shared" si="3"/>
        <v>L</v>
      </c>
      <c r="H52" s="28"/>
      <c r="I52" s="28"/>
      <c r="J52" s="28"/>
      <c r="K52" s="28"/>
      <c r="L52" s="28"/>
      <c r="M52" s="26" t="str">
        <f t="shared" si="4"/>
        <v>L</v>
      </c>
      <c r="N52" s="27"/>
      <c r="O52" s="6" t="str">
        <f t="shared" si="0"/>
        <v>OK</v>
      </c>
    </row>
    <row r="53" spans="1:15" s="6" customFormat="1" ht="30" hidden="1" customHeight="1" x14ac:dyDescent="0.25">
      <c r="A53" s="9"/>
      <c r="B53" s="29"/>
      <c r="C53" s="29"/>
      <c r="D53" s="29"/>
      <c r="E53" s="29"/>
      <c r="F53" s="29"/>
      <c r="G53" s="26" t="str">
        <f t="shared" si="3"/>
        <v>L</v>
      </c>
      <c r="H53" s="29"/>
      <c r="I53" s="29"/>
      <c r="J53" s="29"/>
      <c r="K53" s="29"/>
      <c r="L53" s="29"/>
      <c r="M53" s="26" t="str">
        <f t="shared" si="4"/>
        <v>L</v>
      </c>
      <c r="N53" s="27"/>
      <c r="O53" s="6" t="str">
        <f t="shared" si="0"/>
        <v>OK</v>
      </c>
    </row>
    <row r="54" spans="1:15" s="6" customFormat="1" ht="30" hidden="1" customHeight="1" x14ac:dyDescent="0.25">
      <c r="A54" s="9"/>
      <c r="B54" s="29"/>
      <c r="C54" s="29"/>
      <c r="D54" s="29"/>
      <c r="E54" s="29"/>
      <c r="F54" s="29"/>
      <c r="G54" s="26" t="str">
        <f t="shared" si="3"/>
        <v>L</v>
      </c>
      <c r="H54" s="29"/>
      <c r="I54" s="29"/>
      <c r="J54" s="29"/>
      <c r="K54" s="29"/>
      <c r="L54" s="29"/>
      <c r="M54" s="26" t="str">
        <f t="shared" si="4"/>
        <v>L</v>
      </c>
      <c r="N54" s="27"/>
      <c r="O54" s="6" t="str">
        <f t="shared" si="0"/>
        <v>OK</v>
      </c>
    </row>
    <row r="55" spans="1:15" s="6" customFormat="1" ht="30" hidden="1" customHeight="1" x14ac:dyDescent="0.25">
      <c r="A55" s="9"/>
      <c r="B55" s="29"/>
      <c r="C55" s="29"/>
      <c r="D55" s="29"/>
      <c r="E55" s="29"/>
      <c r="F55" s="29"/>
      <c r="G55" s="26" t="str">
        <f t="shared" si="3"/>
        <v>L</v>
      </c>
      <c r="H55" s="29"/>
      <c r="I55" s="29"/>
      <c r="J55" s="29"/>
      <c r="K55" s="29"/>
      <c r="L55" s="29"/>
      <c r="M55" s="26" t="str">
        <f t="shared" si="4"/>
        <v>L</v>
      </c>
      <c r="N55" s="27"/>
      <c r="O55" s="6" t="str">
        <f t="shared" si="0"/>
        <v>OK</v>
      </c>
    </row>
    <row r="56" spans="1:15" s="6" customFormat="1" ht="30" hidden="1" customHeight="1" x14ac:dyDescent="0.25">
      <c r="A56" s="9"/>
      <c r="B56" s="29"/>
      <c r="C56" s="29"/>
      <c r="D56" s="29"/>
      <c r="E56" s="29"/>
      <c r="F56" s="29"/>
      <c r="G56" s="26" t="str">
        <f t="shared" si="3"/>
        <v>L</v>
      </c>
      <c r="H56" s="29"/>
      <c r="I56" s="29"/>
      <c r="J56" s="29"/>
      <c r="K56" s="29"/>
      <c r="L56" s="29"/>
      <c r="M56" s="26" t="str">
        <f t="shared" si="4"/>
        <v>L</v>
      </c>
      <c r="N56" s="27"/>
      <c r="O56" s="6" t="str">
        <f t="shared" si="0"/>
        <v>OK</v>
      </c>
    </row>
    <row r="57" spans="1:15" s="6" customFormat="1" ht="30" hidden="1" customHeight="1" x14ac:dyDescent="0.25">
      <c r="A57" s="9"/>
      <c r="B57" s="29"/>
      <c r="C57" s="29"/>
      <c r="D57" s="29"/>
      <c r="E57" s="29"/>
      <c r="F57" s="29"/>
      <c r="G57" s="26" t="str">
        <f t="shared" si="3"/>
        <v>L</v>
      </c>
      <c r="H57" s="29"/>
      <c r="I57" s="29"/>
      <c r="J57" s="29"/>
      <c r="K57" s="29"/>
      <c r="L57" s="29"/>
      <c r="M57" s="26" t="str">
        <f t="shared" si="4"/>
        <v>L</v>
      </c>
      <c r="N57" s="27"/>
      <c r="O57" s="6" t="str">
        <f t="shared" si="0"/>
        <v>OK</v>
      </c>
    </row>
    <row r="58" spans="1:15" s="6" customFormat="1" ht="30" hidden="1" customHeight="1" x14ac:dyDescent="0.25">
      <c r="A58" s="9"/>
      <c r="B58" s="29"/>
      <c r="C58" s="29"/>
      <c r="D58" s="29"/>
      <c r="E58" s="29"/>
      <c r="F58" s="29"/>
      <c r="G58" s="26" t="str">
        <f t="shared" si="3"/>
        <v>L</v>
      </c>
      <c r="H58" s="29"/>
      <c r="I58" s="29"/>
      <c r="J58" s="29"/>
      <c r="K58" s="29"/>
      <c r="L58" s="29"/>
      <c r="M58" s="26" t="str">
        <f t="shared" si="4"/>
        <v>L</v>
      </c>
      <c r="N58" s="27"/>
      <c r="O58" s="6" t="str">
        <f t="shared" si="0"/>
        <v>OK</v>
      </c>
    </row>
    <row r="59" spans="1:15" s="6" customFormat="1" ht="30" hidden="1" customHeight="1" x14ac:dyDescent="0.25">
      <c r="A59" s="9"/>
      <c r="B59" s="29"/>
      <c r="C59" s="29"/>
      <c r="D59" s="29"/>
      <c r="E59" s="29"/>
      <c r="F59" s="29"/>
      <c r="G59" s="26" t="str">
        <f t="shared" si="3"/>
        <v>L</v>
      </c>
      <c r="H59" s="29"/>
      <c r="I59" s="29"/>
      <c r="J59" s="29"/>
      <c r="K59" s="29"/>
      <c r="L59" s="29"/>
      <c r="M59" s="26" t="str">
        <f t="shared" si="4"/>
        <v>L</v>
      </c>
      <c r="N59" s="27"/>
      <c r="O59" s="6" t="str">
        <f t="shared" si="0"/>
        <v>OK</v>
      </c>
    </row>
    <row r="60" spans="1:15" s="6" customFormat="1" ht="30" customHeight="1" x14ac:dyDescent="0.25">
      <c r="A60" s="10" t="s">
        <v>58</v>
      </c>
      <c r="B60" s="30"/>
      <c r="C60" s="30"/>
      <c r="D60" s="30"/>
      <c r="E60" s="30"/>
      <c r="F60" s="30"/>
      <c r="G60" s="26"/>
      <c r="H60" s="30"/>
      <c r="I60" s="30"/>
      <c r="J60" s="30"/>
      <c r="K60" s="30"/>
      <c r="L60" s="30"/>
      <c r="M60" s="26"/>
      <c r="N60" s="27"/>
      <c r="O60" s="6" t="str">
        <f t="shared" si="0"/>
        <v/>
      </c>
    </row>
    <row r="61" spans="1:15" s="6" customFormat="1" ht="30" customHeight="1" x14ac:dyDescent="0.25">
      <c r="A61" s="32" t="s">
        <v>83</v>
      </c>
      <c r="B61" s="33">
        <f>COUNTIF(B62:B75,"x")/COUNTA($A$62:$A$75)</f>
        <v>0</v>
      </c>
      <c r="C61" s="33">
        <f t="shared" ref="C61:F61" si="8">COUNTIF(C62:C75,"x")/COUNTA($A$62:$A$75)</f>
        <v>1</v>
      </c>
      <c r="D61" s="33">
        <f t="shared" si="8"/>
        <v>0</v>
      </c>
      <c r="E61" s="33">
        <f t="shared" si="8"/>
        <v>0</v>
      </c>
      <c r="F61" s="33">
        <f t="shared" si="8"/>
        <v>0</v>
      </c>
      <c r="G61" s="34" t="str">
        <f>IF(SUM(B61:F61)&lt;&gt;100%,"D","C")</f>
        <v>C</v>
      </c>
      <c r="H61" s="33">
        <f>COUNTIF(H62:H75,"x")/COUNTA($A$62:$A$75)</f>
        <v>1</v>
      </c>
      <c r="I61" s="33">
        <f t="shared" ref="I61:L61" si="9">COUNTIF(I62:I75,"x")/COUNTA($A$62:$A$75)</f>
        <v>0</v>
      </c>
      <c r="J61" s="33">
        <f t="shared" si="9"/>
        <v>0</v>
      </c>
      <c r="K61" s="33">
        <f t="shared" si="9"/>
        <v>0</v>
      </c>
      <c r="L61" s="33">
        <f t="shared" si="9"/>
        <v>0</v>
      </c>
      <c r="M61" s="34" t="str">
        <f>IF(SUM(H61:L61)&lt;&gt;100%,"D","C")</f>
        <v>C</v>
      </c>
      <c r="N61" s="27"/>
      <c r="O61" s="6" t="str">
        <f t="shared" si="0"/>
        <v/>
      </c>
    </row>
    <row r="62" spans="1:15" s="6" customFormat="1" ht="30" customHeight="1" x14ac:dyDescent="0.25">
      <c r="A62" s="8" t="s">
        <v>7</v>
      </c>
      <c r="B62" s="28"/>
      <c r="C62" s="28" t="s">
        <v>90</v>
      </c>
      <c r="D62" s="28"/>
      <c r="E62" s="28"/>
      <c r="F62" s="28"/>
      <c r="G62" s="26" t="str">
        <f t="shared" si="3"/>
        <v>J</v>
      </c>
      <c r="H62" s="28" t="s">
        <v>90</v>
      </c>
      <c r="I62" s="28"/>
      <c r="J62" s="28"/>
      <c r="K62" s="28"/>
      <c r="L62" s="28"/>
      <c r="M62" s="26" t="str">
        <f t="shared" si="4"/>
        <v>J</v>
      </c>
      <c r="N62" s="27"/>
      <c r="O62" s="6" t="str">
        <f t="shared" si="0"/>
        <v/>
      </c>
    </row>
    <row r="63" spans="1:15" s="6" customFormat="1" ht="30" customHeight="1" x14ac:dyDescent="0.25">
      <c r="A63" s="8" t="s">
        <v>8</v>
      </c>
      <c r="B63" s="28"/>
      <c r="C63" s="28" t="s">
        <v>90</v>
      </c>
      <c r="D63" s="28"/>
      <c r="E63" s="28"/>
      <c r="F63" s="28"/>
      <c r="G63" s="26" t="str">
        <f t="shared" si="3"/>
        <v>J</v>
      </c>
      <c r="H63" s="28" t="s">
        <v>90</v>
      </c>
      <c r="I63" s="28"/>
      <c r="J63" s="28"/>
      <c r="K63" s="28"/>
      <c r="L63" s="28"/>
      <c r="M63" s="26" t="str">
        <f t="shared" si="4"/>
        <v>J</v>
      </c>
      <c r="N63" s="27"/>
      <c r="O63" s="6" t="str">
        <f t="shared" si="0"/>
        <v/>
      </c>
    </row>
    <row r="64" spans="1:15" s="6" customFormat="1" ht="30" customHeight="1" x14ac:dyDescent="0.25">
      <c r="A64" s="8" t="s">
        <v>9</v>
      </c>
      <c r="B64" s="28"/>
      <c r="C64" s="28" t="s">
        <v>90</v>
      </c>
      <c r="D64" s="28"/>
      <c r="E64" s="28"/>
      <c r="F64" s="28"/>
      <c r="G64" s="26" t="str">
        <f t="shared" si="3"/>
        <v>J</v>
      </c>
      <c r="H64" s="28" t="s">
        <v>90</v>
      </c>
      <c r="I64" s="28"/>
      <c r="J64" s="28"/>
      <c r="K64" s="28"/>
      <c r="L64" s="28"/>
      <c r="M64" s="26" t="str">
        <f t="shared" si="4"/>
        <v>J</v>
      </c>
      <c r="N64" s="27"/>
      <c r="O64" s="6" t="str">
        <f t="shared" si="0"/>
        <v/>
      </c>
    </row>
    <row r="65" spans="1:15" s="6" customFormat="1" ht="30" customHeight="1" x14ac:dyDescent="0.25">
      <c r="A65" s="9" t="s">
        <v>82</v>
      </c>
      <c r="B65" s="29"/>
      <c r="C65" s="29" t="s">
        <v>90</v>
      </c>
      <c r="D65" s="29"/>
      <c r="E65" s="29"/>
      <c r="F65" s="29"/>
      <c r="G65" s="26" t="str">
        <f t="shared" si="3"/>
        <v>J</v>
      </c>
      <c r="H65" s="29" t="s">
        <v>90</v>
      </c>
      <c r="I65" s="29"/>
      <c r="J65" s="29"/>
      <c r="K65" s="29"/>
      <c r="L65" s="29"/>
      <c r="M65" s="26" t="str">
        <f t="shared" si="4"/>
        <v>J</v>
      </c>
      <c r="N65" s="27"/>
      <c r="O65" s="6" t="str">
        <f t="shared" ref="O65:O128" si="10">IF(A65&lt;&gt;"","","OK")</f>
        <v/>
      </c>
    </row>
    <row r="66" spans="1:15" s="6" customFormat="1" ht="30" customHeight="1" x14ac:dyDescent="0.25">
      <c r="A66" s="9" t="s">
        <v>10</v>
      </c>
      <c r="B66" s="29"/>
      <c r="C66" s="29" t="s">
        <v>90</v>
      </c>
      <c r="D66" s="29"/>
      <c r="E66" s="29"/>
      <c r="F66" s="29"/>
      <c r="G66" s="26" t="str">
        <f t="shared" si="3"/>
        <v>J</v>
      </c>
      <c r="H66" s="29" t="s">
        <v>90</v>
      </c>
      <c r="I66" s="29"/>
      <c r="J66" s="29"/>
      <c r="K66" s="29"/>
      <c r="L66" s="29"/>
      <c r="M66" s="26" t="str">
        <f t="shared" si="4"/>
        <v>J</v>
      </c>
      <c r="N66" s="27"/>
      <c r="O66" s="6" t="str">
        <f t="shared" si="10"/>
        <v/>
      </c>
    </row>
    <row r="67" spans="1:15" s="6" customFormat="1" ht="30" customHeight="1" x14ac:dyDescent="0.25">
      <c r="A67" s="9" t="s">
        <v>11</v>
      </c>
      <c r="B67" s="29"/>
      <c r="C67" s="29" t="s">
        <v>90</v>
      </c>
      <c r="D67" s="29"/>
      <c r="E67" s="29"/>
      <c r="F67" s="29"/>
      <c r="G67" s="26" t="str">
        <f t="shared" si="3"/>
        <v>J</v>
      </c>
      <c r="H67" s="29" t="s">
        <v>90</v>
      </c>
      <c r="I67" s="29"/>
      <c r="J67" s="29"/>
      <c r="K67" s="29"/>
      <c r="L67" s="29"/>
      <c r="M67" s="26" t="str">
        <f t="shared" si="4"/>
        <v>J</v>
      </c>
      <c r="N67" s="27"/>
      <c r="O67" s="6" t="str">
        <f t="shared" si="10"/>
        <v/>
      </c>
    </row>
    <row r="68" spans="1:15" s="6" customFormat="1" ht="30" customHeight="1" x14ac:dyDescent="0.25">
      <c r="A68" s="8" t="s">
        <v>12</v>
      </c>
      <c r="B68" s="28"/>
      <c r="C68" s="28" t="s">
        <v>90</v>
      </c>
      <c r="D68" s="28"/>
      <c r="E68" s="28"/>
      <c r="F68" s="28"/>
      <c r="G68" s="26" t="str">
        <f t="shared" si="3"/>
        <v>J</v>
      </c>
      <c r="H68" s="28" t="s">
        <v>90</v>
      </c>
      <c r="I68" s="28"/>
      <c r="J68" s="28"/>
      <c r="K68" s="28"/>
      <c r="L68" s="28"/>
      <c r="M68" s="26" t="str">
        <f t="shared" si="4"/>
        <v>J</v>
      </c>
      <c r="N68" s="27"/>
      <c r="O68" s="6" t="str">
        <f t="shared" si="10"/>
        <v/>
      </c>
    </row>
    <row r="69" spans="1:15" s="6" customFormat="1" ht="30" customHeight="1" x14ac:dyDescent="0.25">
      <c r="A69" s="9" t="s">
        <v>13</v>
      </c>
      <c r="B69" s="29"/>
      <c r="C69" s="29" t="s">
        <v>90</v>
      </c>
      <c r="D69" s="29"/>
      <c r="E69" s="29"/>
      <c r="F69" s="29"/>
      <c r="G69" s="26" t="str">
        <f t="shared" si="3"/>
        <v>J</v>
      </c>
      <c r="H69" s="29" t="s">
        <v>90</v>
      </c>
      <c r="I69" s="29"/>
      <c r="J69" s="29"/>
      <c r="K69" s="29"/>
      <c r="L69" s="29"/>
      <c r="M69" s="26" t="str">
        <f t="shared" si="4"/>
        <v>J</v>
      </c>
      <c r="N69" s="27"/>
      <c r="O69" s="6" t="str">
        <f t="shared" si="10"/>
        <v/>
      </c>
    </row>
    <row r="70" spans="1:15" s="6" customFormat="1" ht="30" hidden="1" customHeight="1" x14ac:dyDescent="0.25">
      <c r="A70" s="9"/>
      <c r="B70" s="29"/>
      <c r="C70" s="29"/>
      <c r="D70" s="29"/>
      <c r="E70" s="29"/>
      <c r="F70" s="29"/>
      <c r="G70" s="26" t="str">
        <f t="shared" si="3"/>
        <v>L</v>
      </c>
      <c r="H70" s="29"/>
      <c r="I70" s="29"/>
      <c r="J70" s="29"/>
      <c r="K70" s="29"/>
      <c r="L70" s="29"/>
      <c r="M70" s="26" t="str">
        <f t="shared" si="4"/>
        <v>L</v>
      </c>
      <c r="N70" s="27"/>
      <c r="O70" s="6" t="str">
        <f t="shared" si="10"/>
        <v>OK</v>
      </c>
    </row>
    <row r="71" spans="1:15" s="6" customFormat="1" ht="30" hidden="1" customHeight="1" x14ac:dyDescent="0.25">
      <c r="A71" s="9"/>
      <c r="B71" s="29"/>
      <c r="C71" s="29"/>
      <c r="D71" s="29"/>
      <c r="E71" s="29"/>
      <c r="F71" s="29"/>
      <c r="G71" s="26" t="str">
        <f t="shared" si="3"/>
        <v>L</v>
      </c>
      <c r="H71" s="29"/>
      <c r="I71" s="29"/>
      <c r="J71" s="29"/>
      <c r="K71" s="29"/>
      <c r="L71" s="29"/>
      <c r="M71" s="26" t="str">
        <f t="shared" si="4"/>
        <v>L</v>
      </c>
      <c r="N71" s="27"/>
      <c r="O71" s="6" t="str">
        <f t="shared" si="10"/>
        <v>OK</v>
      </c>
    </row>
    <row r="72" spans="1:15" s="6" customFormat="1" ht="30" hidden="1" customHeight="1" x14ac:dyDescent="0.25">
      <c r="A72" s="9"/>
      <c r="B72" s="29"/>
      <c r="C72" s="29"/>
      <c r="D72" s="29"/>
      <c r="E72" s="29"/>
      <c r="F72" s="29"/>
      <c r="G72" s="26" t="str">
        <f t="shared" si="3"/>
        <v>L</v>
      </c>
      <c r="H72" s="29"/>
      <c r="I72" s="29"/>
      <c r="J72" s="29"/>
      <c r="K72" s="29"/>
      <c r="L72" s="29"/>
      <c r="M72" s="26" t="str">
        <f t="shared" si="4"/>
        <v>L</v>
      </c>
      <c r="N72" s="27"/>
      <c r="O72" s="6" t="str">
        <f t="shared" si="10"/>
        <v>OK</v>
      </c>
    </row>
    <row r="73" spans="1:15" s="6" customFormat="1" ht="30" hidden="1" customHeight="1" x14ac:dyDescent="0.25">
      <c r="A73" s="9"/>
      <c r="B73" s="29"/>
      <c r="C73" s="29"/>
      <c r="D73" s="29"/>
      <c r="E73" s="29"/>
      <c r="F73" s="29"/>
      <c r="G73" s="26" t="str">
        <f t="shared" si="3"/>
        <v>L</v>
      </c>
      <c r="H73" s="29"/>
      <c r="I73" s="29"/>
      <c r="J73" s="29"/>
      <c r="K73" s="29"/>
      <c r="L73" s="29"/>
      <c r="M73" s="26" t="str">
        <f t="shared" si="4"/>
        <v>L</v>
      </c>
      <c r="N73" s="27"/>
      <c r="O73" s="6" t="str">
        <f t="shared" si="10"/>
        <v>OK</v>
      </c>
    </row>
    <row r="74" spans="1:15" s="6" customFormat="1" ht="30" hidden="1" customHeight="1" x14ac:dyDescent="0.25">
      <c r="A74" s="9"/>
      <c r="B74" s="29"/>
      <c r="C74" s="29"/>
      <c r="D74" s="29"/>
      <c r="E74" s="29"/>
      <c r="F74" s="29"/>
      <c r="G74" s="26" t="str">
        <f t="shared" si="3"/>
        <v>L</v>
      </c>
      <c r="H74" s="29"/>
      <c r="I74" s="29"/>
      <c r="J74" s="29"/>
      <c r="K74" s="29"/>
      <c r="L74" s="29"/>
      <c r="M74" s="26" t="str">
        <f t="shared" si="4"/>
        <v>L</v>
      </c>
      <c r="N74" s="27"/>
      <c r="O74" s="6" t="str">
        <f t="shared" si="10"/>
        <v>OK</v>
      </c>
    </row>
    <row r="75" spans="1:15" s="6" customFormat="1" ht="30" hidden="1" customHeight="1" x14ac:dyDescent="0.25">
      <c r="A75" s="9"/>
      <c r="B75" s="29"/>
      <c r="C75" s="29"/>
      <c r="D75" s="29"/>
      <c r="E75" s="29"/>
      <c r="F75" s="29"/>
      <c r="G75" s="26" t="str">
        <f t="shared" si="3"/>
        <v>L</v>
      </c>
      <c r="H75" s="29"/>
      <c r="I75" s="29"/>
      <c r="J75" s="29"/>
      <c r="K75" s="29"/>
      <c r="L75" s="29"/>
      <c r="M75" s="26" t="str">
        <f t="shared" si="4"/>
        <v>L</v>
      </c>
      <c r="N75" s="27"/>
      <c r="O75" s="6" t="str">
        <f t="shared" si="10"/>
        <v>OK</v>
      </c>
    </row>
    <row r="76" spans="1:15" s="6" customFormat="1" ht="30" customHeight="1" x14ac:dyDescent="0.25">
      <c r="A76" s="10" t="s">
        <v>58</v>
      </c>
      <c r="B76" s="30"/>
      <c r="C76" s="30"/>
      <c r="D76" s="30"/>
      <c r="E76" s="30"/>
      <c r="F76" s="30"/>
      <c r="G76" s="26"/>
      <c r="H76" s="30"/>
      <c r="I76" s="30"/>
      <c r="J76" s="30"/>
      <c r="K76" s="30"/>
      <c r="L76" s="30"/>
      <c r="M76" s="26"/>
      <c r="N76" s="27"/>
      <c r="O76" s="6" t="str">
        <f t="shared" si="10"/>
        <v/>
      </c>
    </row>
    <row r="77" spans="1:15" s="6" customFormat="1" ht="30" customHeight="1" x14ac:dyDescent="0.25">
      <c r="A77" s="32" t="s">
        <v>14</v>
      </c>
      <c r="B77" s="33">
        <f>COUNTIF(B78:B94,"x")/COUNTA($A$78:$A$94)</f>
        <v>0</v>
      </c>
      <c r="C77" s="33">
        <f t="shared" ref="C77:F77" si="11">COUNTIF(C78:C94,"x")/COUNTA($A$78:$A$94)</f>
        <v>1</v>
      </c>
      <c r="D77" s="33">
        <f t="shared" si="11"/>
        <v>0</v>
      </c>
      <c r="E77" s="33">
        <f t="shared" si="11"/>
        <v>0</v>
      </c>
      <c r="F77" s="33">
        <f t="shared" si="11"/>
        <v>0</v>
      </c>
      <c r="G77" s="34" t="str">
        <f>IF(SUM(B77:F77)&lt;&gt;100%,"D","C")</f>
        <v>C</v>
      </c>
      <c r="H77" s="33">
        <f>COUNTIF(H78:H94,"x")/COUNTA($A$78:$A$94)</f>
        <v>1</v>
      </c>
      <c r="I77" s="33">
        <f t="shared" ref="I77:L77" si="12">COUNTIF(I78:I94,"x")/COUNTA($A$78:$A$94)</f>
        <v>0</v>
      </c>
      <c r="J77" s="33">
        <f t="shared" si="12"/>
        <v>0</v>
      </c>
      <c r="K77" s="33">
        <f t="shared" si="12"/>
        <v>0</v>
      </c>
      <c r="L77" s="33">
        <f t="shared" si="12"/>
        <v>0</v>
      </c>
      <c r="M77" s="34" t="str">
        <f>IF(SUM(H77:L77)&lt;&gt;100%,"D","C")</f>
        <v>C</v>
      </c>
      <c r="N77" s="27"/>
      <c r="O77" s="6" t="str">
        <f t="shared" si="10"/>
        <v/>
      </c>
    </row>
    <row r="78" spans="1:15" s="6" customFormat="1" ht="30" customHeight="1" x14ac:dyDescent="0.25">
      <c r="A78" s="8" t="s">
        <v>15</v>
      </c>
      <c r="B78" s="28"/>
      <c r="C78" s="28" t="s">
        <v>90</v>
      </c>
      <c r="D78" s="28"/>
      <c r="E78" s="28"/>
      <c r="F78" s="28"/>
      <c r="G78" s="26" t="str">
        <f t="shared" ref="G78:G141" si="13">IF(COUNTA(B78:F78)&lt;&gt;1,"L","J")</f>
        <v>J</v>
      </c>
      <c r="H78" s="28" t="s">
        <v>90</v>
      </c>
      <c r="I78" s="28"/>
      <c r="J78" s="28"/>
      <c r="K78" s="28"/>
      <c r="L78" s="28"/>
      <c r="M78" s="26" t="str">
        <f t="shared" ref="M78:M141" si="14">IF(COUNTA(H78:L78)&lt;&gt;1,"L","J")</f>
        <v>J</v>
      </c>
      <c r="N78" s="27"/>
      <c r="O78" s="6" t="str">
        <f t="shared" si="10"/>
        <v/>
      </c>
    </row>
    <row r="79" spans="1:15" s="6" customFormat="1" ht="30" customHeight="1" x14ac:dyDescent="0.25">
      <c r="A79" s="9" t="s">
        <v>16</v>
      </c>
      <c r="B79" s="29"/>
      <c r="C79" s="29" t="s">
        <v>90</v>
      </c>
      <c r="D79" s="29"/>
      <c r="E79" s="29"/>
      <c r="F79" s="29"/>
      <c r="G79" s="26" t="str">
        <f t="shared" si="13"/>
        <v>J</v>
      </c>
      <c r="H79" s="29" t="s">
        <v>90</v>
      </c>
      <c r="I79" s="29"/>
      <c r="J79" s="29"/>
      <c r="K79" s="29"/>
      <c r="L79" s="29"/>
      <c r="M79" s="26" t="str">
        <f t="shared" si="14"/>
        <v>J</v>
      </c>
      <c r="N79" s="27"/>
      <c r="O79" s="6" t="str">
        <f t="shared" si="10"/>
        <v/>
      </c>
    </row>
    <row r="80" spans="1:15" s="6" customFormat="1" ht="30" customHeight="1" x14ac:dyDescent="0.25">
      <c r="A80" s="8" t="s">
        <v>17</v>
      </c>
      <c r="B80" s="28"/>
      <c r="C80" s="28" t="s">
        <v>90</v>
      </c>
      <c r="D80" s="28"/>
      <c r="E80" s="28"/>
      <c r="F80" s="28"/>
      <c r="G80" s="26" t="str">
        <f t="shared" si="13"/>
        <v>J</v>
      </c>
      <c r="H80" s="28" t="s">
        <v>90</v>
      </c>
      <c r="I80" s="28"/>
      <c r="J80" s="28"/>
      <c r="K80" s="28"/>
      <c r="L80" s="28"/>
      <c r="M80" s="26" t="str">
        <f t="shared" si="14"/>
        <v>J</v>
      </c>
      <c r="N80" s="27"/>
      <c r="O80" s="6" t="str">
        <f t="shared" si="10"/>
        <v/>
      </c>
    </row>
    <row r="81" spans="1:15" s="6" customFormat="1" ht="30" customHeight="1" x14ac:dyDescent="0.25">
      <c r="A81" s="8" t="s">
        <v>18</v>
      </c>
      <c r="B81" s="28"/>
      <c r="C81" s="28" t="s">
        <v>90</v>
      </c>
      <c r="D81" s="28"/>
      <c r="E81" s="28"/>
      <c r="F81" s="28"/>
      <c r="G81" s="26" t="str">
        <f t="shared" si="13"/>
        <v>J</v>
      </c>
      <c r="H81" s="28" t="s">
        <v>90</v>
      </c>
      <c r="I81" s="28"/>
      <c r="J81" s="28"/>
      <c r="K81" s="28"/>
      <c r="L81" s="28"/>
      <c r="M81" s="26" t="str">
        <f t="shared" si="14"/>
        <v>J</v>
      </c>
      <c r="N81" s="27"/>
      <c r="O81" s="6" t="str">
        <f t="shared" si="10"/>
        <v/>
      </c>
    </row>
    <row r="82" spans="1:15" s="6" customFormat="1" ht="30" customHeight="1" x14ac:dyDescent="0.25">
      <c r="A82" s="8" t="s">
        <v>19</v>
      </c>
      <c r="B82" s="28"/>
      <c r="C82" s="28" t="s">
        <v>90</v>
      </c>
      <c r="D82" s="28"/>
      <c r="E82" s="28"/>
      <c r="F82" s="28"/>
      <c r="G82" s="26" t="str">
        <f t="shared" si="13"/>
        <v>J</v>
      </c>
      <c r="H82" s="28" t="s">
        <v>90</v>
      </c>
      <c r="I82" s="28"/>
      <c r="J82" s="28"/>
      <c r="K82" s="28"/>
      <c r="L82" s="28"/>
      <c r="M82" s="26" t="str">
        <f t="shared" si="14"/>
        <v>J</v>
      </c>
      <c r="N82" s="27"/>
      <c r="O82" s="6" t="str">
        <f t="shared" si="10"/>
        <v/>
      </c>
    </row>
    <row r="83" spans="1:15" s="6" customFormat="1" ht="30" customHeight="1" x14ac:dyDescent="0.25">
      <c r="A83" s="8" t="s">
        <v>20</v>
      </c>
      <c r="B83" s="28"/>
      <c r="C83" s="28" t="s">
        <v>90</v>
      </c>
      <c r="D83" s="28"/>
      <c r="E83" s="28"/>
      <c r="F83" s="28"/>
      <c r="G83" s="26" t="str">
        <f t="shared" si="13"/>
        <v>J</v>
      </c>
      <c r="H83" s="28" t="s">
        <v>90</v>
      </c>
      <c r="I83" s="28"/>
      <c r="J83" s="28"/>
      <c r="K83" s="28"/>
      <c r="L83" s="28"/>
      <c r="M83" s="26" t="str">
        <f t="shared" si="14"/>
        <v>J</v>
      </c>
      <c r="N83" s="27"/>
      <c r="O83" s="6" t="str">
        <f t="shared" si="10"/>
        <v/>
      </c>
    </row>
    <row r="84" spans="1:15" s="6" customFormat="1" ht="30" customHeight="1" x14ac:dyDescent="0.25">
      <c r="A84" s="8" t="s">
        <v>21</v>
      </c>
      <c r="B84" s="28"/>
      <c r="C84" s="28" t="s">
        <v>90</v>
      </c>
      <c r="D84" s="28"/>
      <c r="E84" s="28"/>
      <c r="F84" s="28"/>
      <c r="G84" s="26" t="str">
        <f t="shared" si="13"/>
        <v>J</v>
      </c>
      <c r="H84" s="28" t="s">
        <v>90</v>
      </c>
      <c r="I84" s="28"/>
      <c r="J84" s="28"/>
      <c r="K84" s="28"/>
      <c r="L84" s="28"/>
      <c r="M84" s="26" t="str">
        <f t="shared" si="14"/>
        <v>J</v>
      </c>
      <c r="N84" s="27"/>
      <c r="O84" s="6" t="str">
        <f t="shared" si="10"/>
        <v/>
      </c>
    </row>
    <row r="85" spans="1:15" s="6" customFormat="1" ht="30" hidden="1" customHeight="1" x14ac:dyDescent="0.25">
      <c r="A85" s="8"/>
      <c r="B85" s="28"/>
      <c r="C85" s="28"/>
      <c r="D85" s="28"/>
      <c r="E85" s="28"/>
      <c r="F85" s="28"/>
      <c r="G85" s="26" t="str">
        <f t="shared" si="13"/>
        <v>L</v>
      </c>
      <c r="H85" s="28"/>
      <c r="I85" s="28"/>
      <c r="J85" s="28"/>
      <c r="K85" s="28"/>
      <c r="L85" s="28"/>
      <c r="M85" s="26" t="str">
        <f t="shared" si="14"/>
        <v>L</v>
      </c>
      <c r="N85" s="27"/>
      <c r="O85" s="6" t="str">
        <f t="shared" si="10"/>
        <v>OK</v>
      </c>
    </row>
    <row r="86" spans="1:15" s="6" customFormat="1" ht="30" hidden="1" customHeight="1" x14ac:dyDescent="0.25">
      <c r="A86" s="9"/>
      <c r="B86" s="29"/>
      <c r="C86" s="29"/>
      <c r="D86" s="29"/>
      <c r="E86" s="29"/>
      <c r="F86" s="29"/>
      <c r="G86" s="26" t="str">
        <f t="shared" si="13"/>
        <v>L</v>
      </c>
      <c r="H86" s="29"/>
      <c r="I86" s="29"/>
      <c r="J86" s="29"/>
      <c r="K86" s="29"/>
      <c r="L86" s="29"/>
      <c r="M86" s="26" t="str">
        <f t="shared" si="14"/>
        <v>L</v>
      </c>
      <c r="N86" s="27"/>
      <c r="O86" s="6" t="str">
        <f t="shared" si="10"/>
        <v>OK</v>
      </c>
    </row>
    <row r="87" spans="1:15" s="6" customFormat="1" ht="30" hidden="1" customHeight="1" x14ac:dyDescent="0.25">
      <c r="A87" s="8"/>
      <c r="B87" s="28"/>
      <c r="C87" s="28"/>
      <c r="D87" s="28"/>
      <c r="E87" s="28"/>
      <c r="F87" s="28"/>
      <c r="G87" s="26" t="str">
        <f t="shared" si="13"/>
        <v>L</v>
      </c>
      <c r="H87" s="28"/>
      <c r="I87" s="28"/>
      <c r="J87" s="28"/>
      <c r="K87" s="28"/>
      <c r="L87" s="28"/>
      <c r="M87" s="26" t="str">
        <f t="shared" si="14"/>
        <v>L</v>
      </c>
      <c r="N87" s="27"/>
      <c r="O87" s="6" t="str">
        <f t="shared" si="10"/>
        <v>OK</v>
      </c>
    </row>
    <row r="88" spans="1:15" s="6" customFormat="1" ht="30" hidden="1" customHeight="1" x14ac:dyDescent="0.25">
      <c r="A88" s="9"/>
      <c r="B88" s="29"/>
      <c r="C88" s="29"/>
      <c r="D88" s="29"/>
      <c r="E88" s="29"/>
      <c r="F88" s="29"/>
      <c r="G88" s="26" t="str">
        <f t="shared" si="13"/>
        <v>L</v>
      </c>
      <c r="H88" s="29"/>
      <c r="I88" s="29"/>
      <c r="J88" s="29"/>
      <c r="K88" s="29"/>
      <c r="L88" s="29"/>
      <c r="M88" s="26" t="str">
        <f t="shared" si="14"/>
        <v>L</v>
      </c>
      <c r="N88" s="27"/>
      <c r="O88" s="6" t="str">
        <f t="shared" si="10"/>
        <v>OK</v>
      </c>
    </row>
    <row r="89" spans="1:15" s="6" customFormat="1" ht="30" hidden="1" customHeight="1" x14ac:dyDescent="0.25">
      <c r="A89" s="9"/>
      <c r="B89" s="29"/>
      <c r="C89" s="29"/>
      <c r="D89" s="29"/>
      <c r="E89" s="29"/>
      <c r="F89" s="29"/>
      <c r="G89" s="26" t="str">
        <f t="shared" si="13"/>
        <v>L</v>
      </c>
      <c r="H89" s="29"/>
      <c r="I89" s="29"/>
      <c r="J89" s="29"/>
      <c r="K89" s="29"/>
      <c r="L89" s="29"/>
      <c r="M89" s="26" t="str">
        <f t="shared" si="14"/>
        <v>L</v>
      </c>
      <c r="N89" s="27"/>
      <c r="O89" s="6" t="str">
        <f t="shared" si="10"/>
        <v>OK</v>
      </c>
    </row>
    <row r="90" spans="1:15" s="6" customFormat="1" ht="30" hidden="1" customHeight="1" x14ac:dyDescent="0.25">
      <c r="A90" s="9"/>
      <c r="B90" s="29"/>
      <c r="C90" s="29"/>
      <c r="D90" s="29"/>
      <c r="E90" s="29"/>
      <c r="F90" s="29"/>
      <c r="G90" s="26" t="str">
        <f t="shared" si="13"/>
        <v>L</v>
      </c>
      <c r="H90" s="29"/>
      <c r="I90" s="29"/>
      <c r="J90" s="29"/>
      <c r="K90" s="29"/>
      <c r="L90" s="29"/>
      <c r="M90" s="26" t="str">
        <f t="shared" si="14"/>
        <v>L</v>
      </c>
      <c r="N90" s="27"/>
      <c r="O90" s="6" t="str">
        <f t="shared" si="10"/>
        <v>OK</v>
      </c>
    </row>
    <row r="91" spans="1:15" s="6" customFormat="1" ht="30" hidden="1" customHeight="1" x14ac:dyDescent="0.25">
      <c r="A91" s="9"/>
      <c r="B91" s="29"/>
      <c r="C91" s="29"/>
      <c r="D91" s="29"/>
      <c r="E91" s="29"/>
      <c r="F91" s="29"/>
      <c r="G91" s="26" t="str">
        <f t="shared" si="13"/>
        <v>L</v>
      </c>
      <c r="H91" s="29"/>
      <c r="I91" s="29"/>
      <c r="J91" s="29"/>
      <c r="K91" s="29"/>
      <c r="L91" s="29"/>
      <c r="M91" s="26" t="str">
        <f t="shared" si="14"/>
        <v>L</v>
      </c>
      <c r="N91" s="27"/>
      <c r="O91" s="6" t="str">
        <f t="shared" si="10"/>
        <v>OK</v>
      </c>
    </row>
    <row r="92" spans="1:15" s="6" customFormat="1" ht="30" hidden="1" customHeight="1" x14ac:dyDescent="0.25">
      <c r="A92" s="9"/>
      <c r="B92" s="29"/>
      <c r="C92" s="29"/>
      <c r="D92" s="29"/>
      <c r="E92" s="29"/>
      <c r="F92" s="29"/>
      <c r="G92" s="26" t="str">
        <f t="shared" si="13"/>
        <v>L</v>
      </c>
      <c r="H92" s="29"/>
      <c r="I92" s="29"/>
      <c r="J92" s="29"/>
      <c r="K92" s="29"/>
      <c r="L92" s="29"/>
      <c r="M92" s="26" t="str">
        <f t="shared" si="14"/>
        <v>L</v>
      </c>
      <c r="N92" s="27"/>
      <c r="O92" s="6" t="str">
        <f t="shared" si="10"/>
        <v>OK</v>
      </c>
    </row>
    <row r="93" spans="1:15" s="6" customFormat="1" ht="30" hidden="1" customHeight="1" x14ac:dyDescent="0.25">
      <c r="A93" s="9"/>
      <c r="B93" s="29"/>
      <c r="C93" s="29"/>
      <c r="D93" s="29"/>
      <c r="E93" s="29"/>
      <c r="F93" s="29"/>
      <c r="G93" s="26" t="str">
        <f t="shared" si="13"/>
        <v>L</v>
      </c>
      <c r="H93" s="29"/>
      <c r="I93" s="29"/>
      <c r="J93" s="29"/>
      <c r="K93" s="29"/>
      <c r="L93" s="29"/>
      <c r="M93" s="26" t="str">
        <f t="shared" si="14"/>
        <v>L</v>
      </c>
      <c r="N93" s="27"/>
      <c r="O93" s="6" t="str">
        <f t="shared" si="10"/>
        <v>OK</v>
      </c>
    </row>
    <row r="94" spans="1:15" s="6" customFormat="1" ht="30" hidden="1" customHeight="1" x14ac:dyDescent="0.25">
      <c r="A94" s="9"/>
      <c r="B94" s="29"/>
      <c r="C94" s="29"/>
      <c r="D94" s="29"/>
      <c r="E94" s="29"/>
      <c r="F94" s="29"/>
      <c r="G94" s="26" t="str">
        <f t="shared" si="13"/>
        <v>L</v>
      </c>
      <c r="H94" s="29"/>
      <c r="I94" s="29"/>
      <c r="J94" s="29"/>
      <c r="K94" s="29"/>
      <c r="L94" s="29"/>
      <c r="M94" s="26" t="str">
        <f t="shared" si="14"/>
        <v>L</v>
      </c>
      <c r="N94" s="27"/>
      <c r="O94" s="6" t="str">
        <f t="shared" si="10"/>
        <v>OK</v>
      </c>
    </row>
    <row r="95" spans="1:15" s="6" customFormat="1" ht="30" customHeight="1" x14ac:dyDescent="0.25">
      <c r="A95" s="10" t="s">
        <v>58</v>
      </c>
      <c r="B95" s="30"/>
      <c r="C95" s="30"/>
      <c r="D95" s="30"/>
      <c r="E95" s="30"/>
      <c r="F95" s="30"/>
      <c r="G95" s="26"/>
      <c r="H95" s="30"/>
      <c r="I95" s="30"/>
      <c r="J95" s="30"/>
      <c r="K95" s="30"/>
      <c r="L95" s="30"/>
      <c r="M95" s="26"/>
      <c r="N95" s="27"/>
      <c r="O95" s="6" t="str">
        <f t="shared" si="10"/>
        <v/>
      </c>
    </row>
    <row r="96" spans="1:15" s="6" customFormat="1" ht="30" customHeight="1" x14ac:dyDescent="0.25">
      <c r="A96" s="32" t="s">
        <v>22</v>
      </c>
      <c r="B96" s="33">
        <f>COUNTIF(B97:B112,"x")/COUNTA($A$97:$A$112)</f>
        <v>1</v>
      </c>
      <c r="C96" s="33">
        <f t="shared" ref="C96:F96" si="15">COUNTIF(C97:C112,"x")/COUNTA($A$97:$A$112)</f>
        <v>0</v>
      </c>
      <c r="D96" s="33">
        <f t="shared" si="15"/>
        <v>0</v>
      </c>
      <c r="E96" s="33">
        <f t="shared" si="15"/>
        <v>0</v>
      </c>
      <c r="F96" s="33">
        <f t="shared" si="15"/>
        <v>0</v>
      </c>
      <c r="G96" s="34" t="str">
        <f>IF(SUM(B96:F96)&lt;&gt;100%,"D","C")</f>
        <v>C</v>
      </c>
      <c r="H96" s="33">
        <f>COUNTIF(H97:H112,"x")/COUNTA($A$97:$A$112)</f>
        <v>0</v>
      </c>
      <c r="I96" s="33">
        <f t="shared" ref="I96:L96" si="16">COUNTIF(I97:I112,"x")/COUNTA($A$97:$A$112)</f>
        <v>1</v>
      </c>
      <c r="J96" s="33">
        <f t="shared" si="16"/>
        <v>0</v>
      </c>
      <c r="K96" s="33">
        <f t="shared" si="16"/>
        <v>0</v>
      </c>
      <c r="L96" s="33">
        <f t="shared" si="16"/>
        <v>0</v>
      </c>
      <c r="M96" s="34" t="str">
        <f>IF(SUM(H96:L96)&lt;&gt;100%,"D","C")</f>
        <v>C</v>
      </c>
      <c r="N96" s="27"/>
      <c r="O96" s="6" t="str">
        <f t="shared" si="10"/>
        <v/>
      </c>
    </row>
    <row r="97" spans="1:15" s="6" customFormat="1" ht="30" customHeight="1" x14ac:dyDescent="0.25">
      <c r="A97" s="9" t="s">
        <v>23</v>
      </c>
      <c r="B97" s="29" t="s">
        <v>90</v>
      </c>
      <c r="C97" s="29"/>
      <c r="D97" s="29"/>
      <c r="E97" s="29"/>
      <c r="F97" s="29"/>
      <c r="G97" s="26" t="str">
        <f t="shared" si="13"/>
        <v>J</v>
      </c>
      <c r="H97" s="29"/>
      <c r="I97" s="29" t="s">
        <v>90</v>
      </c>
      <c r="J97" s="29"/>
      <c r="K97" s="29"/>
      <c r="L97" s="29"/>
      <c r="M97" s="26" t="str">
        <f t="shared" si="14"/>
        <v>J</v>
      </c>
      <c r="N97" s="27"/>
      <c r="O97" s="6" t="str">
        <f t="shared" si="10"/>
        <v/>
      </c>
    </row>
    <row r="98" spans="1:15" s="6" customFormat="1" ht="30" customHeight="1" x14ac:dyDescent="0.25">
      <c r="A98" s="8" t="s">
        <v>24</v>
      </c>
      <c r="B98" s="28" t="s">
        <v>90</v>
      </c>
      <c r="C98" s="28"/>
      <c r="D98" s="28"/>
      <c r="E98" s="28"/>
      <c r="F98" s="28"/>
      <c r="G98" s="26" t="str">
        <f t="shared" si="13"/>
        <v>J</v>
      </c>
      <c r="H98" s="28"/>
      <c r="I98" s="28" t="s">
        <v>90</v>
      </c>
      <c r="J98" s="28"/>
      <c r="K98" s="28"/>
      <c r="L98" s="28"/>
      <c r="M98" s="26" t="str">
        <f t="shared" si="14"/>
        <v>J</v>
      </c>
      <c r="N98" s="27"/>
      <c r="O98" s="6" t="str">
        <f t="shared" si="10"/>
        <v/>
      </c>
    </row>
    <row r="99" spans="1:15" s="6" customFormat="1" ht="30" customHeight="1" x14ac:dyDescent="0.25">
      <c r="A99" s="8" t="s">
        <v>25</v>
      </c>
      <c r="B99" s="28" t="s">
        <v>90</v>
      </c>
      <c r="C99" s="28"/>
      <c r="D99" s="28"/>
      <c r="E99" s="28"/>
      <c r="F99" s="28"/>
      <c r="G99" s="26" t="str">
        <f t="shared" si="13"/>
        <v>J</v>
      </c>
      <c r="H99" s="28"/>
      <c r="I99" s="28" t="s">
        <v>90</v>
      </c>
      <c r="J99" s="28"/>
      <c r="K99" s="28"/>
      <c r="L99" s="28"/>
      <c r="M99" s="26" t="str">
        <f t="shared" si="14"/>
        <v>J</v>
      </c>
      <c r="N99" s="27"/>
      <c r="O99" s="6" t="str">
        <f t="shared" si="10"/>
        <v/>
      </c>
    </row>
    <row r="100" spans="1:15" s="6" customFormat="1" ht="30" hidden="1" customHeight="1" x14ac:dyDescent="0.25">
      <c r="A100" s="8"/>
      <c r="B100" s="28"/>
      <c r="C100" s="28"/>
      <c r="D100" s="28"/>
      <c r="E100" s="28"/>
      <c r="F100" s="28"/>
      <c r="G100" s="26" t="str">
        <f t="shared" si="13"/>
        <v>L</v>
      </c>
      <c r="H100" s="28"/>
      <c r="I100" s="28"/>
      <c r="J100" s="28"/>
      <c r="K100" s="28"/>
      <c r="L100" s="28"/>
      <c r="M100" s="26" t="str">
        <f t="shared" si="14"/>
        <v>L</v>
      </c>
      <c r="N100" s="27"/>
      <c r="O100" s="6" t="str">
        <f t="shared" si="10"/>
        <v>OK</v>
      </c>
    </row>
    <row r="101" spans="1:15" s="6" customFormat="1" ht="30" hidden="1" customHeight="1" x14ac:dyDescent="0.25">
      <c r="A101" s="8"/>
      <c r="B101" s="28"/>
      <c r="C101" s="28"/>
      <c r="D101" s="28"/>
      <c r="E101" s="28"/>
      <c r="F101" s="28"/>
      <c r="G101" s="26" t="str">
        <f t="shared" si="13"/>
        <v>L</v>
      </c>
      <c r="H101" s="28"/>
      <c r="I101" s="28"/>
      <c r="J101" s="28"/>
      <c r="K101" s="28"/>
      <c r="L101" s="28"/>
      <c r="M101" s="26" t="str">
        <f t="shared" si="14"/>
        <v>L</v>
      </c>
      <c r="N101" s="27"/>
      <c r="O101" s="6" t="str">
        <f t="shared" si="10"/>
        <v>OK</v>
      </c>
    </row>
    <row r="102" spans="1:15" s="6" customFormat="1" ht="30" hidden="1" customHeight="1" x14ac:dyDescent="0.25">
      <c r="A102" s="9"/>
      <c r="B102" s="29"/>
      <c r="C102" s="29"/>
      <c r="D102" s="29"/>
      <c r="E102" s="29"/>
      <c r="F102" s="29"/>
      <c r="G102" s="26" t="str">
        <f t="shared" si="13"/>
        <v>L</v>
      </c>
      <c r="H102" s="29"/>
      <c r="I102" s="29"/>
      <c r="J102" s="29"/>
      <c r="K102" s="29"/>
      <c r="L102" s="29"/>
      <c r="M102" s="26" t="str">
        <f t="shared" si="14"/>
        <v>L</v>
      </c>
      <c r="N102" s="27"/>
      <c r="O102" s="6" t="str">
        <f t="shared" si="10"/>
        <v>OK</v>
      </c>
    </row>
    <row r="103" spans="1:15" s="6" customFormat="1" ht="30" hidden="1" customHeight="1" x14ac:dyDescent="0.25">
      <c r="A103" s="8"/>
      <c r="B103" s="28"/>
      <c r="C103" s="28"/>
      <c r="D103" s="28"/>
      <c r="E103" s="28"/>
      <c r="F103" s="28"/>
      <c r="G103" s="26" t="str">
        <f t="shared" si="13"/>
        <v>L</v>
      </c>
      <c r="H103" s="28"/>
      <c r="I103" s="28"/>
      <c r="J103" s="28"/>
      <c r="K103" s="28"/>
      <c r="L103" s="28"/>
      <c r="M103" s="26" t="str">
        <f t="shared" si="14"/>
        <v>L</v>
      </c>
      <c r="N103" s="27"/>
      <c r="O103" s="6" t="str">
        <f t="shared" si="10"/>
        <v>OK</v>
      </c>
    </row>
    <row r="104" spans="1:15" s="6" customFormat="1" ht="30" hidden="1" customHeight="1" x14ac:dyDescent="0.25">
      <c r="A104" s="9"/>
      <c r="B104" s="29"/>
      <c r="C104" s="29"/>
      <c r="D104" s="29"/>
      <c r="E104" s="29"/>
      <c r="F104" s="29"/>
      <c r="G104" s="26" t="str">
        <f t="shared" si="13"/>
        <v>L</v>
      </c>
      <c r="H104" s="29"/>
      <c r="I104" s="29"/>
      <c r="J104" s="29"/>
      <c r="K104" s="29"/>
      <c r="L104" s="29"/>
      <c r="M104" s="26" t="str">
        <f t="shared" si="14"/>
        <v>L</v>
      </c>
      <c r="N104" s="27"/>
      <c r="O104" s="6" t="str">
        <f t="shared" si="10"/>
        <v>OK</v>
      </c>
    </row>
    <row r="105" spans="1:15" s="6" customFormat="1" ht="30" hidden="1" customHeight="1" x14ac:dyDescent="0.25">
      <c r="A105" s="8"/>
      <c r="B105" s="28"/>
      <c r="C105" s="28"/>
      <c r="D105" s="28"/>
      <c r="E105" s="28"/>
      <c r="F105" s="28"/>
      <c r="G105" s="26" t="str">
        <f t="shared" si="13"/>
        <v>L</v>
      </c>
      <c r="H105" s="28"/>
      <c r="I105" s="28"/>
      <c r="J105" s="28"/>
      <c r="K105" s="28"/>
      <c r="L105" s="28"/>
      <c r="M105" s="26" t="str">
        <f t="shared" si="14"/>
        <v>L</v>
      </c>
      <c r="N105" s="27"/>
      <c r="O105" s="6" t="str">
        <f t="shared" si="10"/>
        <v>OK</v>
      </c>
    </row>
    <row r="106" spans="1:15" s="6" customFormat="1" ht="30" hidden="1" customHeight="1" x14ac:dyDescent="0.25">
      <c r="A106" s="9"/>
      <c r="B106" s="29"/>
      <c r="C106" s="29"/>
      <c r="D106" s="29"/>
      <c r="E106" s="29"/>
      <c r="F106" s="29"/>
      <c r="G106" s="26" t="str">
        <f t="shared" si="13"/>
        <v>L</v>
      </c>
      <c r="H106" s="29"/>
      <c r="I106" s="29"/>
      <c r="J106" s="29"/>
      <c r="K106" s="29"/>
      <c r="L106" s="29"/>
      <c r="M106" s="26" t="str">
        <f t="shared" si="14"/>
        <v>L</v>
      </c>
      <c r="N106" s="27"/>
      <c r="O106" s="6" t="str">
        <f t="shared" si="10"/>
        <v>OK</v>
      </c>
    </row>
    <row r="107" spans="1:15" s="6" customFormat="1" ht="30" hidden="1" customHeight="1" x14ac:dyDescent="0.25">
      <c r="A107" s="9"/>
      <c r="B107" s="29"/>
      <c r="C107" s="29"/>
      <c r="D107" s="29"/>
      <c r="E107" s="29"/>
      <c r="F107" s="29"/>
      <c r="G107" s="26" t="str">
        <f t="shared" si="13"/>
        <v>L</v>
      </c>
      <c r="H107" s="29"/>
      <c r="I107" s="29"/>
      <c r="J107" s="29"/>
      <c r="K107" s="29"/>
      <c r="L107" s="29"/>
      <c r="M107" s="26" t="str">
        <f t="shared" si="14"/>
        <v>L</v>
      </c>
      <c r="N107" s="27"/>
      <c r="O107" s="6" t="str">
        <f t="shared" si="10"/>
        <v>OK</v>
      </c>
    </row>
    <row r="108" spans="1:15" s="6" customFormat="1" ht="30" hidden="1" customHeight="1" x14ac:dyDescent="0.25">
      <c r="A108" s="9"/>
      <c r="B108" s="29"/>
      <c r="C108" s="29"/>
      <c r="D108" s="29"/>
      <c r="E108" s="29"/>
      <c r="F108" s="29"/>
      <c r="G108" s="26" t="str">
        <f t="shared" si="13"/>
        <v>L</v>
      </c>
      <c r="H108" s="29"/>
      <c r="I108" s="29"/>
      <c r="J108" s="29"/>
      <c r="K108" s="29"/>
      <c r="L108" s="29"/>
      <c r="M108" s="26" t="str">
        <f t="shared" si="14"/>
        <v>L</v>
      </c>
      <c r="N108" s="27"/>
      <c r="O108" s="6" t="str">
        <f t="shared" si="10"/>
        <v>OK</v>
      </c>
    </row>
    <row r="109" spans="1:15" s="6" customFormat="1" ht="30" hidden="1" customHeight="1" x14ac:dyDescent="0.25">
      <c r="A109" s="9"/>
      <c r="B109" s="29"/>
      <c r="C109" s="29"/>
      <c r="D109" s="29"/>
      <c r="E109" s="29"/>
      <c r="F109" s="29"/>
      <c r="G109" s="26" t="str">
        <f t="shared" si="13"/>
        <v>L</v>
      </c>
      <c r="H109" s="29"/>
      <c r="I109" s="29"/>
      <c r="J109" s="29"/>
      <c r="K109" s="29"/>
      <c r="L109" s="29"/>
      <c r="M109" s="26" t="str">
        <f t="shared" si="14"/>
        <v>L</v>
      </c>
      <c r="N109" s="27"/>
      <c r="O109" s="6" t="str">
        <f t="shared" si="10"/>
        <v>OK</v>
      </c>
    </row>
    <row r="110" spans="1:15" s="6" customFormat="1" ht="30" hidden="1" customHeight="1" x14ac:dyDescent="0.25">
      <c r="A110" s="9"/>
      <c r="B110" s="29"/>
      <c r="C110" s="29"/>
      <c r="D110" s="29"/>
      <c r="E110" s="29"/>
      <c r="F110" s="29"/>
      <c r="G110" s="26" t="str">
        <f t="shared" si="13"/>
        <v>L</v>
      </c>
      <c r="H110" s="29"/>
      <c r="I110" s="29"/>
      <c r="J110" s="29"/>
      <c r="K110" s="29"/>
      <c r="L110" s="29"/>
      <c r="M110" s="26" t="str">
        <f t="shared" si="14"/>
        <v>L</v>
      </c>
      <c r="N110" s="27"/>
      <c r="O110" s="6" t="str">
        <f t="shared" si="10"/>
        <v>OK</v>
      </c>
    </row>
    <row r="111" spans="1:15" s="6" customFormat="1" ht="30" hidden="1" customHeight="1" x14ac:dyDescent="0.25">
      <c r="A111" s="9"/>
      <c r="B111" s="29"/>
      <c r="C111" s="29"/>
      <c r="D111" s="29"/>
      <c r="E111" s="29"/>
      <c r="F111" s="29"/>
      <c r="G111" s="26" t="str">
        <f t="shared" si="13"/>
        <v>L</v>
      </c>
      <c r="H111" s="29"/>
      <c r="I111" s="29"/>
      <c r="J111" s="29"/>
      <c r="K111" s="29"/>
      <c r="L111" s="29"/>
      <c r="M111" s="26" t="str">
        <f t="shared" si="14"/>
        <v>L</v>
      </c>
      <c r="N111" s="27"/>
      <c r="O111" s="6" t="str">
        <f t="shared" si="10"/>
        <v>OK</v>
      </c>
    </row>
    <row r="112" spans="1:15" s="6" customFormat="1" ht="30" hidden="1" customHeight="1" x14ac:dyDescent="0.25">
      <c r="A112" s="9"/>
      <c r="B112" s="29"/>
      <c r="C112" s="29"/>
      <c r="D112" s="29"/>
      <c r="E112" s="29"/>
      <c r="F112" s="29"/>
      <c r="G112" s="26" t="str">
        <f t="shared" si="13"/>
        <v>L</v>
      </c>
      <c r="H112" s="29"/>
      <c r="I112" s="29"/>
      <c r="J112" s="29"/>
      <c r="K112" s="29"/>
      <c r="L112" s="29"/>
      <c r="M112" s="26" t="str">
        <f t="shared" si="14"/>
        <v>L</v>
      </c>
      <c r="N112" s="27"/>
      <c r="O112" s="6" t="str">
        <f t="shared" si="10"/>
        <v>OK</v>
      </c>
    </row>
    <row r="113" spans="1:15" s="6" customFormat="1" ht="30" customHeight="1" x14ac:dyDescent="0.25">
      <c r="A113" s="10" t="s">
        <v>58</v>
      </c>
      <c r="B113" s="30"/>
      <c r="C113" s="30"/>
      <c r="D113" s="30"/>
      <c r="E113" s="30"/>
      <c r="F113" s="30"/>
      <c r="G113" s="26"/>
      <c r="H113" s="30"/>
      <c r="I113" s="30"/>
      <c r="J113" s="30"/>
      <c r="K113" s="30"/>
      <c r="L113" s="30"/>
      <c r="M113" s="26"/>
      <c r="N113" s="27"/>
      <c r="O113" s="6" t="str">
        <f t="shared" si="10"/>
        <v/>
      </c>
    </row>
    <row r="114" spans="1:15" s="6" customFormat="1" ht="30" customHeight="1" x14ac:dyDescent="0.25">
      <c r="A114" s="32" t="s">
        <v>26</v>
      </c>
      <c r="B114" s="33">
        <f>COUNTIF(B115:B128,"x")/COUNTA($A$115:$A$128)</f>
        <v>0</v>
      </c>
      <c r="C114" s="33">
        <f t="shared" ref="C114:F114" si="17">COUNTIF(C115:C128,"x")/COUNTA($A$115:$A$128)</f>
        <v>0.5</v>
      </c>
      <c r="D114" s="33">
        <f t="shared" si="17"/>
        <v>0.25</v>
      </c>
      <c r="E114" s="33">
        <f t="shared" si="17"/>
        <v>0.25</v>
      </c>
      <c r="F114" s="33">
        <f t="shared" si="17"/>
        <v>0</v>
      </c>
      <c r="G114" s="34" t="str">
        <f>IF(SUM(B114:F114)&lt;&gt;100%,"D","C")</f>
        <v>C</v>
      </c>
      <c r="H114" s="33">
        <f>COUNTIF(H115:H128,"x")/COUNTA($A$115:$A$128)</f>
        <v>0</v>
      </c>
      <c r="I114" s="33">
        <f t="shared" ref="I114:L114" si="18">COUNTIF(I115:I128,"x")/COUNTA($A$115:$A$128)</f>
        <v>0.75</v>
      </c>
      <c r="J114" s="33">
        <f t="shared" si="18"/>
        <v>0.25</v>
      </c>
      <c r="K114" s="33">
        <f t="shared" si="18"/>
        <v>0</v>
      </c>
      <c r="L114" s="33">
        <f t="shared" si="18"/>
        <v>0</v>
      </c>
      <c r="M114" s="34" t="str">
        <f>IF(SUM(H114:L114)&lt;&gt;100%,"D","C")</f>
        <v>C</v>
      </c>
      <c r="N114" s="27"/>
      <c r="O114" s="6" t="str">
        <f t="shared" si="10"/>
        <v/>
      </c>
    </row>
    <row r="115" spans="1:15" s="6" customFormat="1" ht="30" customHeight="1" x14ac:dyDescent="0.25">
      <c r="A115" s="8" t="s">
        <v>27</v>
      </c>
      <c r="B115" s="28"/>
      <c r="C115" s="28" t="s">
        <v>90</v>
      </c>
      <c r="D115" s="28"/>
      <c r="E115" s="28"/>
      <c r="F115" s="28"/>
      <c r="G115" s="26" t="str">
        <f t="shared" si="13"/>
        <v>J</v>
      </c>
      <c r="H115" s="28"/>
      <c r="I115" s="28" t="s">
        <v>90</v>
      </c>
      <c r="J115" s="28"/>
      <c r="K115" s="28"/>
      <c r="L115" s="28"/>
      <c r="M115" s="26" t="str">
        <f t="shared" si="14"/>
        <v>J</v>
      </c>
      <c r="N115" s="27"/>
      <c r="O115" s="6" t="str">
        <f t="shared" si="10"/>
        <v/>
      </c>
    </row>
    <row r="116" spans="1:15" s="6" customFormat="1" ht="30" customHeight="1" x14ac:dyDescent="0.25">
      <c r="A116" s="8" t="s">
        <v>28</v>
      </c>
      <c r="B116" s="28"/>
      <c r="C116" s="28" t="s">
        <v>90</v>
      </c>
      <c r="D116" s="28"/>
      <c r="E116" s="28"/>
      <c r="F116" s="28"/>
      <c r="G116" s="26" t="str">
        <f t="shared" si="13"/>
        <v>J</v>
      </c>
      <c r="H116" s="28"/>
      <c r="I116" s="28" t="s">
        <v>90</v>
      </c>
      <c r="J116" s="28"/>
      <c r="K116" s="28"/>
      <c r="L116" s="28"/>
      <c r="M116" s="26" t="str">
        <f t="shared" si="14"/>
        <v>J</v>
      </c>
      <c r="N116" s="27"/>
      <c r="O116" s="6" t="str">
        <f t="shared" si="10"/>
        <v/>
      </c>
    </row>
    <row r="117" spans="1:15" s="6" customFormat="1" ht="30" customHeight="1" x14ac:dyDescent="0.25">
      <c r="A117" s="9" t="s">
        <v>29</v>
      </c>
      <c r="B117" s="29"/>
      <c r="C117" s="29"/>
      <c r="D117" s="29" t="s">
        <v>90</v>
      </c>
      <c r="E117" s="29"/>
      <c r="F117" s="29"/>
      <c r="G117" s="26" t="str">
        <f t="shared" si="13"/>
        <v>J</v>
      </c>
      <c r="H117" s="29"/>
      <c r="I117" s="29" t="s">
        <v>90</v>
      </c>
      <c r="J117" s="29"/>
      <c r="K117" s="29"/>
      <c r="L117" s="29"/>
      <c r="M117" s="26" t="str">
        <f t="shared" si="14"/>
        <v>J</v>
      </c>
      <c r="N117" s="27"/>
      <c r="O117" s="6" t="str">
        <f t="shared" si="10"/>
        <v/>
      </c>
    </row>
    <row r="118" spans="1:15" s="6" customFormat="1" ht="30" customHeight="1" x14ac:dyDescent="0.25">
      <c r="A118" s="9" t="s">
        <v>30</v>
      </c>
      <c r="B118" s="29"/>
      <c r="C118" s="29"/>
      <c r="D118" s="29"/>
      <c r="E118" s="29" t="s">
        <v>90</v>
      </c>
      <c r="F118" s="29"/>
      <c r="G118" s="26" t="str">
        <f t="shared" si="13"/>
        <v>J</v>
      </c>
      <c r="H118" s="29"/>
      <c r="I118" s="29"/>
      <c r="J118" s="29" t="s">
        <v>90</v>
      </c>
      <c r="K118" s="29"/>
      <c r="L118" s="29"/>
      <c r="M118" s="26" t="str">
        <f t="shared" si="14"/>
        <v>J</v>
      </c>
      <c r="N118" s="27"/>
      <c r="O118" s="6" t="str">
        <f t="shared" si="10"/>
        <v/>
      </c>
    </row>
    <row r="119" spans="1:15" s="6" customFormat="1" ht="30" hidden="1" customHeight="1" x14ac:dyDescent="0.25">
      <c r="A119" s="9"/>
      <c r="B119" s="29"/>
      <c r="C119" s="29"/>
      <c r="D119" s="29"/>
      <c r="E119" s="29"/>
      <c r="F119" s="29"/>
      <c r="G119" s="26" t="str">
        <f t="shared" si="13"/>
        <v>L</v>
      </c>
      <c r="H119" s="29"/>
      <c r="I119" s="29"/>
      <c r="J119" s="29"/>
      <c r="K119" s="29"/>
      <c r="L119" s="29"/>
      <c r="M119" s="26" t="str">
        <f t="shared" si="14"/>
        <v>L</v>
      </c>
      <c r="N119" s="27"/>
      <c r="O119" s="6" t="str">
        <f t="shared" si="10"/>
        <v>OK</v>
      </c>
    </row>
    <row r="120" spans="1:15" s="6" customFormat="1" ht="30" hidden="1" customHeight="1" x14ac:dyDescent="0.25">
      <c r="A120" s="9"/>
      <c r="B120" s="29"/>
      <c r="C120" s="29"/>
      <c r="D120" s="29"/>
      <c r="E120" s="29"/>
      <c r="F120" s="29"/>
      <c r="G120" s="26" t="str">
        <f t="shared" si="13"/>
        <v>L</v>
      </c>
      <c r="H120" s="29"/>
      <c r="I120" s="29"/>
      <c r="J120" s="29"/>
      <c r="K120" s="29"/>
      <c r="L120" s="29"/>
      <c r="M120" s="26" t="str">
        <f t="shared" si="14"/>
        <v>L</v>
      </c>
      <c r="N120" s="27"/>
      <c r="O120" s="6" t="str">
        <f t="shared" si="10"/>
        <v>OK</v>
      </c>
    </row>
    <row r="121" spans="1:15" s="6" customFormat="1" ht="30" hidden="1" customHeight="1" x14ac:dyDescent="0.25">
      <c r="A121" s="8"/>
      <c r="B121" s="28"/>
      <c r="C121" s="28"/>
      <c r="D121" s="28"/>
      <c r="E121" s="28"/>
      <c r="F121" s="28"/>
      <c r="G121" s="26" t="str">
        <f t="shared" si="13"/>
        <v>L</v>
      </c>
      <c r="H121" s="28"/>
      <c r="I121" s="28"/>
      <c r="J121" s="28"/>
      <c r="K121" s="28"/>
      <c r="L121" s="28"/>
      <c r="M121" s="26" t="str">
        <f t="shared" si="14"/>
        <v>L</v>
      </c>
      <c r="N121" s="27"/>
      <c r="O121" s="6" t="str">
        <f t="shared" si="10"/>
        <v>OK</v>
      </c>
    </row>
    <row r="122" spans="1:15" s="6" customFormat="1" ht="30" hidden="1" customHeight="1" x14ac:dyDescent="0.25">
      <c r="A122" s="9"/>
      <c r="B122" s="29"/>
      <c r="C122" s="29"/>
      <c r="D122" s="29"/>
      <c r="E122" s="29"/>
      <c r="F122" s="29"/>
      <c r="G122" s="26" t="str">
        <f t="shared" si="13"/>
        <v>L</v>
      </c>
      <c r="H122" s="29"/>
      <c r="I122" s="29"/>
      <c r="J122" s="29"/>
      <c r="K122" s="29"/>
      <c r="L122" s="29"/>
      <c r="M122" s="26" t="str">
        <f t="shared" si="14"/>
        <v>L</v>
      </c>
      <c r="N122" s="27"/>
      <c r="O122" s="6" t="str">
        <f t="shared" si="10"/>
        <v>OK</v>
      </c>
    </row>
    <row r="123" spans="1:15" s="6" customFormat="1" ht="30" hidden="1" customHeight="1" x14ac:dyDescent="0.25">
      <c r="A123" s="9"/>
      <c r="B123" s="29"/>
      <c r="C123" s="29"/>
      <c r="D123" s="29"/>
      <c r="E123" s="29"/>
      <c r="F123" s="29"/>
      <c r="G123" s="26" t="str">
        <f t="shared" si="13"/>
        <v>L</v>
      </c>
      <c r="H123" s="29"/>
      <c r="I123" s="29"/>
      <c r="J123" s="29"/>
      <c r="K123" s="29"/>
      <c r="L123" s="29"/>
      <c r="M123" s="26" t="str">
        <f t="shared" si="14"/>
        <v>L</v>
      </c>
      <c r="N123" s="27"/>
      <c r="O123" s="6" t="str">
        <f t="shared" si="10"/>
        <v>OK</v>
      </c>
    </row>
    <row r="124" spans="1:15" s="6" customFormat="1" ht="30" hidden="1" customHeight="1" x14ac:dyDescent="0.25">
      <c r="A124" s="9"/>
      <c r="B124" s="29"/>
      <c r="C124" s="29"/>
      <c r="D124" s="29"/>
      <c r="E124" s="29"/>
      <c r="F124" s="29"/>
      <c r="G124" s="26" t="str">
        <f t="shared" si="13"/>
        <v>L</v>
      </c>
      <c r="H124" s="29"/>
      <c r="I124" s="29"/>
      <c r="J124" s="29"/>
      <c r="K124" s="29"/>
      <c r="L124" s="29"/>
      <c r="M124" s="26" t="str">
        <f t="shared" si="14"/>
        <v>L</v>
      </c>
      <c r="N124" s="27"/>
      <c r="O124" s="6" t="str">
        <f t="shared" si="10"/>
        <v>OK</v>
      </c>
    </row>
    <row r="125" spans="1:15" s="6" customFormat="1" ht="30" hidden="1" customHeight="1" x14ac:dyDescent="0.25">
      <c r="A125" s="9"/>
      <c r="B125" s="29"/>
      <c r="C125" s="29"/>
      <c r="D125" s="29"/>
      <c r="E125" s="29"/>
      <c r="F125" s="29"/>
      <c r="G125" s="26" t="str">
        <f t="shared" si="13"/>
        <v>L</v>
      </c>
      <c r="H125" s="29"/>
      <c r="I125" s="29"/>
      <c r="J125" s="29"/>
      <c r="K125" s="29"/>
      <c r="L125" s="29"/>
      <c r="M125" s="26" t="str">
        <f t="shared" si="14"/>
        <v>L</v>
      </c>
      <c r="N125" s="27"/>
      <c r="O125" s="6" t="str">
        <f t="shared" si="10"/>
        <v>OK</v>
      </c>
    </row>
    <row r="126" spans="1:15" s="6" customFormat="1" ht="30" hidden="1" customHeight="1" x14ac:dyDescent="0.25">
      <c r="A126" s="9"/>
      <c r="B126" s="29"/>
      <c r="C126" s="29"/>
      <c r="D126" s="29"/>
      <c r="E126" s="29"/>
      <c r="F126" s="29"/>
      <c r="G126" s="26" t="str">
        <f t="shared" si="13"/>
        <v>L</v>
      </c>
      <c r="H126" s="29"/>
      <c r="I126" s="29"/>
      <c r="J126" s="29"/>
      <c r="K126" s="29"/>
      <c r="L126" s="29"/>
      <c r="M126" s="26" t="str">
        <f t="shared" si="14"/>
        <v>L</v>
      </c>
      <c r="N126" s="27"/>
      <c r="O126" s="6" t="str">
        <f t="shared" si="10"/>
        <v>OK</v>
      </c>
    </row>
    <row r="127" spans="1:15" s="6" customFormat="1" ht="30" hidden="1" customHeight="1" x14ac:dyDescent="0.25">
      <c r="A127" s="9"/>
      <c r="B127" s="29"/>
      <c r="C127" s="29"/>
      <c r="D127" s="29"/>
      <c r="E127" s="29"/>
      <c r="F127" s="29"/>
      <c r="G127" s="26" t="str">
        <f t="shared" si="13"/>
        <v>L</v>
      </c>
      <c r="H127" s="29"/>
      <c r="I127" s="29"/>
      <c r="J127" s="29"/>
      <c r="K127" s="29"/>
      <c r="L127" s="29"/>
      <c r="M127" s="26" t="str">
        <f t="shared" si="14"/>
        <v>L</v>
      </c>
      <c r="N127" s="27"/>
      <c r="O127" s="6" t="str">
        <f t="shared" si="10"/>
        <v>OK</v>
      </c>
    </row>
    <row r="128" spans="1:15" s="6" customFormat="1" ht="30" hidden="1" customHeight="1" x14ac:dyDescent="0.25">
      <c r="A128" s="9"/>
      <c r="B128" s="29"/>
      <c r="C128" s="29"/>
      <c r="D128" s="29"/>
      <c r="E128" s="29"/>
      <c r="F128" s="29"/>
      <c r="G128" s="26" t="str">
        <f t="shared" si="13"/>
        <v>L</v>
      </c>
      <c r="H128" s="29"/>
      <c r="I128" s="29"/>
      <c r="J128" s="29"/>
      <c r="K128" s="29"/>
      <c r="L128" s="29"/>
      <c r="M128" s="26" t="str">
        <f t="shared" si="14"/>
        <v>L</v>
      </c>
      <c r="N128" s="27"/>
      <c r="O128" s="6" t="str">
        <f t="shared" si="10"/>
        <v>OK</v>
      </c>
    </row>
    <row r="129" spans="1:15" s="6" customFormat="1" ht="30" customHeight="1" x14ac:dyDescent="0.25">
      <c r="A129" s="10" t="s">
        <v>58</v>
      </c>
      <c r="B129" s="30"/>
      <c r="C129" s="30"/>
      <c r="D129" s="30"/>
      <c r="E129" s="30"/>
      <c r="F129" s="30"/>
      <c r="G129" s="26"/>
      <c r="H129" s="30"/>
      <c r="I129" s="30"/>
      <c r="J129" s="30"/>
      <c r="K129" s="30"/>
      <c r="L129" s="30"/>
      <c r="M129" s="26"/>
      <c r="N129" s="27"/>
      <c r="O129" s="6" t="str">
        <f t="shared" ref="O129:O207" si="19">IF(A129&lt;&gt;"","","OK")</f>
        <v/>
      </c>
    </row>
    <row r="130" spans="1:15" s="6" customFormat="1" ht="30" customHeight="1" x14ac:dyDescent="0.25">
      <c r="A130" s="32" t="s">
        <v>85</v>
      </c>
      <c r="B130" s="33">
        <f>COUNTIF(B131:B145,"x")/COUNTA($A$131:$A$145)</f>
        <v>0</v>
      </c>
      <c r="C130" s="33">
        <f t="shared" ref="C130:F130" si="20">COUNTIF(C131:C145,"x")/COUNTA($A$131:$A$145)</f>
        <v>0.81818181818181823</v>
      </c>
      <c r="D130" s="33">
        <f t="shared" si="20"/>
        <v>0</v>
      </c>
      <c r="E130" s="33">
        <f t="shared" si="20"/>
        <v>9.0909090909090912E-2</v>
      </c>
      <c r="F130" s="33">
        <f t="shared" si="20"/>
        <v>9.0909090909090912E-2</v>
      </c>
      <c r="G130" s="34" t="str">
        <f>IF(SUM(B130:F130)&lt;&gt;100%,"D","C")</f>
        <v>C</v>
      </c>
      <c r="H130" s="33">
        <f>COUNTIF(H131:H145,"x")/COUNTA($A$131:$A$145)</f>
        <v>1</v>
      </c>
      <c r="I130" s="33">
        <f t="shared" ref="I130:L130" si="21">COUNTIF(I131:I145,"x")/COUNTA($A$131:$A$145)</f>
        <v>0</v>
      </c>
      <c r="J130" s="33">
        <f t="shared" si="21"/>
        <v>0</v>
      </c>
      <c r="K130" s="33">
        <f t="shared" si="21"/>
        <v>0</v>
      </c>
      <c r="L130" s="33">
        <f t="shared" si="21"/>
        <v>0</v>
      </c>
      <c r="M130" s="34" t="str">
        <f>IF(SUM(H130:L130)&lt;&gt;100%,"D","C")</f>
        <v>C</v>
      </c>
      <c r="N130" s="27"/>
      <c r="O130" s="6" t="str">
        <f t="shared" si="19"/>
        <v/>
      </c>
    </row>
    <row r="131" spans="1:15" s="6" customFormat="1" ht="30" customHeight="1" x14ac:dyDescent="0.25">
      <c r="A131" s="8" t="s">
        <v>31</v>
      </c>
      <c r="B131" s="28"/>
      <c r="C131" s="28" t="s">
        <v>89</v>
      </c>
      <c r="D131" s="28"/>
      <c r="E131" s="28"/>
      <c r="F131" s="28"/>
      <c r="G131" s="26" t="str">
        <f t="shared" si="13"/>
        <v>J</v>
      </c>
      <c r="H131" s="28" t="s">
        <v>90</v>
      </c>
      <c r="I131" s="28"/>
      <c r="J131" s="28"/>
      <c r="K131" s="28"/>
      <c r="L131" s="28"/>
      <c r="M131" s="26" t="str">
        <f t="shared" si="14"/>
        <v>J</v>
      </c>
      <c r="N131" s="27"/>
      <c r="O131" s="6" t="str">
        <f t="shared" si="19"/>
        <v/>
      </c>
    </row>
    <row r="132" spans="1:15" s="6" customFormat="1" ht="30" customHeight="1" x14ac:dyDescent="0.25">
      <c r="A132" s="8" t="s">
        <v>32</v>
      </c>
      <c r="B132" s="28"/>
      <c r="C132" s="28" t="s">
        <v>89</v>
      </c>
      <c r="D132" s="28"/>
      <c r="E132" s="28"/>
      <c r="F132" s="28"/>
      <c r="G132" s="26" t="str">
        <f t="shared" si="13"/>
        <v>J</v>
      </c>
      <c r="H132" s="28" t="s">
        <v>90</v>
      </c>
      <c r="I132" s="28"/>
      <c r="J132" s="28"/>
      <c r="K132" s="28"/>
      <c r="L132" s="28"/>
      <c r="M132" s="26" t="str">
        <f t="shared" si="14"/>
        <v>J</v>
      </c>
      <c r="N132" s="27"/>
      <c r="O132" s="6" t="str">
        <f t="shared" si="19"/>
        <v/>
      </c>
    </row>
    <row r="133" spans="1:15" s="6" customFormat="1" ht="30" customHeight="1" x14ac:dyDescent="0.25">
      <c r="A133" s="8" t="s">
        <v>33</v>
      </c>
      <c r="B133" s="28"/>
      <c r="C133" s="28" t="s">
        <v>89</v>
      </c>
      <c r="D133" s="28"/>
      <c r="E133" s="28"/>
      <c r="F133" s="28"/>
      <c r="G133" s="26" t="str">
        <f t="shared" si="13"/>
        <v>J</v>
      </c>
      <c r="H133" s="28" t="s">
        <v>90</v>
      </c>
      <c r="I133" s="28"/>
      <c r="J133" s="28"/>
      <c r="K133" s="28"/>
      <c r="L133" s="28"/>
      <c r="M133" s="26" t="str">
        <f t="shared" si="14"/>
        <v>J</v>
      </c>
      <c r="N133" s="27"/>
      <c r="O133" s="6" t="str">
        <f t="shared" si="19"/>
        <v/>
      </c>
    </row>
    <row r="134" spans="1:15" s="6" customFormat="1" ht="30" customHeight="1" x14ac:dyDescent="0.25">
      <c r="A134" s="8" t="s">
        <v>34</v>
      </c>
      <c r="B134" s="28"/>
      <c r="C134" s="28" t="s">
        <v>89</v>
      </c>
      <c r="D134" s="28"/>
      <c r="E134" s="28"/>
      <c r="F134" s="28"/>
      <c r="G134" s="26" t="str">
        <f t="shared" si="13"/>
        <v>J</v>
      </c>
      <c r="H134" s="28" t="s">
        <v>90</v>
      </c>
      <c r="I134" s="28"/>
      <c r="J134" s="28"/>
      <c r="K134" s="28"/>
      <c r="L134" s="28"/>
      <c r="M134" s="26" t="str">
        <f t="shared" si="14"/>
        <v>J</v>
      </c>
      <c r="N134" s="27"/>
      <c r="O134" s="6" t="str">
        <f t="shared" si="19"/>
        <v/>
      </c>
    </row>
    <row r="135" spans="1:15" s="6" customFormat="1" ht="30" customHeight="1" x14ac:dyDescent="0.25">
      <c r="A135" s="9" t="s">
        <v>84</v>
      </c>
      <c r="B135" s="29"/>
      <c r="C135" s="29"/>
      <c r="D135" s="29"/>
      <c r="E135" s="29" t="s">
        <v>89</v>
      </c>
      <c r="F135" s="29"/>
      <c r="G135" s="26" t="str">
        <f t="shared" si="13"/>
        <v>J</v>
      </c>
      <c r="H135" s="29" t="s">
        <v>90</v>
      </c>
      <c r="I135" s="29"/>
      <c r="J135" s="29"/>
      <c r="K135" s="29"/>
      <c r="L135" s="29"/>
      <c r="M135" s="26" t="str">
        <f t="shared" si="14"/>
        <v>J</v>
      </c>
      <c r="N135" s="27"/>
      <c r="O135" s="6" t="str">
        <f t="shared" si="19"/>
        <v/>
      </c>
    </row>
    <row r="136" spans="1:15" s="6" customFormat="1" ht="30" customHeight="1" x14ac:dyDescent="0.25">
      <c r="A136" s="9" t="s">
        <v>63</v>
      </c>
      <c r="B136" s="29"/>
      <c r="C136" s="29" t="s">
        <v>89</v>
      </c>
      <c r="D136" s="29"/>
      <c r="E136" s="29"/>
      <c r="F136" s="29"/>
      <c r="G136" s="26" t="str">
        <f t="shared" si="13"/>
        <v>J</v>
      </c>
      <c r="H136" s="29" t="s">
        <v>90</v>
      </c>
      <c r="I136" s="29"/>
      <c r="J136" s="29"/>
      <c r="K136" s="29"/>
      <c r="L136" s="29"/>
      <c r="M136" s="26" t="str">
        <f t="shared" si="14"/>
        <v>J</v>
      </c>
      <c r="N136" s="27"/>
      <c r="O136" s="6" t="str">
        <f t="shared" si="19"/>
        <v/>
      </c>
    </row>
    <row r="137" spans="1:15" s="6" customFormat="1" ht="30" customHeight="1" x14ac:dyDescent="0.25">
      <c r="A137" s="9" t="s">
        <v>35</v>
      </c>
      <c r="B137" s="29"/>
      <c r="C137" s="29" t="s">
        <v>89</v>
      </c>
      <c r="D137" s="29"/>
      <c r="E137" s="29"/>
      <c r="F137" s="29"/>
      <c r="G137" s="26" t="str">
        <f t="shared" si="13"/>
        <v>J</v>
      </c>
      <c r="H137" s="29" t="s">
        <v>90</v>
      </c>
      <c r="I137" s="29"/>
      <c r="J137" s="29"/>
      <c r="K137" s="29"/>
      <c r="L137" s="29"/>
      <c r="M137" s="26" t="str">
        <f t="shared" si="14"/>
        <v>J</v>
      </c>
      <c r="N137" s="27"/>
      <c r="O137" s="6" t="str">
        <f t="shared" si="19"/>
        <v/>
      </c>
    </row>
    <row r="138" spans="1:15" s="6" customFormat="1" ht="30" customHeight="1" x14ac:dyDescent="0.25">
      <c r="A138" s="8" t="s">
        <v>36</v>
      </c>
      <c r="B138" s="28"/>
      <c r="C138" s="28" t="s">
        <v>89</v>
      </c>
      <c r="D138" s="28"/>
      <c r="E138" s="28"/>
      <c r="F138" s="28"/>
      <c r="G138" s="26" t="str">
        <f t="shared" si="13"/>
        <v>J</v>
      </c>
      <c r="H138" s="28" t="s">
        <v>90</v>
      </c>
      <c r="I138" s="28"/>
      <c r="J138" s="28"/>
      <c r="K138" s="28"/>
      <c r="L138" s="28"/>
      <c r="M138" s="26" t="str">
        <f t="shared" si="14"/>
        <v>J</v>
      </c>
      <c r="N138" s="27"/>
      <c r="O138" s="6" t="str">
        <f t="shared" si="19"/>
        <v/>
      </c>
    </row>
    <row r="139" spans="1:15" s="6" customFormat="1" ht="30" customHeight="1" x14ac:dyDescent="0.25">
      <c r="A139" s="9" t="s">
        <v>37</v>
      </c>
      <c r="B139" s="29"/>
      <c r="C139" s="29"/>
      <c r="D139" s="29"/>
      <c r="E139" s="29"/>
      <c r="F139" s="29" t="s">
        <v>89</v>
      </c>
      <c r="G139" s="26" t="str">
        <f t="shared" si="13"/>
        <v>J</v>
      </c>
      <c r="H139" s="29" t="s">
        <v>90</v>
      </c>
      <c r="I139" s="29"/>
      <c r="J139" s="29"/>
      <c r="K139" s="29"/>
      <c r="L139" s="29"/>
      <c r="M139" s="26" t="str">
        <f t="shared" si="14"/>
        <v>J</v>
      </c>
      <c r="N139" s="27"/>
      <c r="O139" s="6" t="str">
        <f t="shared" si="19"/>
        <v/>
      </c>
    </row>
    <row r="140" spans="1:15" s="6" customFormat="1" ht="30" customHeight="1" x14ac:dyDescent="0.25">
      <c r="A140" s="9" t="s">
        <v>38</v>
      </c>
      <c r="B140" s="29"/>
      <c r="C140" s="29" t="s">
        <v>89</v>
      </c>
      <c r="D140" s="29"/>
      <c r="E140" s="29"/>
      <c r="F140" s="29"/>
      <c r="G140" s="26" t="str">
        <f t="shared" si="13"/>
        <v>J</v>
      </c>
      <c r="H140" s="29" t="s">
        <v>90</v>
      </c>
      <c r="I140" s="29"/>
      <c r="J140" s="29"/>
      <c r="K140" s="29"/>
      <c r="L140" s="29"/>
      <c r="M140" s="26" t="str">
        <f t="shared" si="14"/>
        <v>J</v>
      </c>
      <c r="N140" s="27"/>
      <c r="O140" s="6" t="str">
        <f t="shared" si="19"/>
        <v/>
      </c>
    </row>
    <row r="141" spans="1:15" s="6" customFormat="1" ht="30" customHeight="1" x14ac:dyDescent="0.25">
      <c r="A141" s="9" t="s">
        <v>39</v>
      </c>
      <c r="B141" s="29"/>
      <c r="C141" s="29" t="s">
        <v>89</v>
      </c>
      <c r="D141" s="29"/>
      <c r="E141" s="29"/>
      <c r="F141" s="29"/>
      <c r="G141" s="26" t="str">
        <f t="shared" si="13"/>
        <v>J</v>
      </c>
      <c r="H141" s="29" t="s">
        <v>90</v>
      </c>
      <c r="I141" s="29"/>
      <c r="J141" s="29"/>
      <c r="K141" s="29"/>
      <c r="L141" s="29"/>
      <c r="M141" s="26" t="str">
        <f t="shared" si="14"/>
        <v>J</v>
      </c>
      <c r="N141" s="27"/>
      <c r="O141" s="6" t="str">
        <f t="shared" si="19"/>
        <v/>
      </c>
    </row>
    <row r="142" spans="1:15" s="6" customFormat="1" ht="30" hidden="1" customHeight="1" x14ac:dyDescent="0.25">
      <c r="A142" s="9"/>
      <c r="B142" s="29"/>
      <c r="C142" s="29"/>
      <c r="D142" s="29"/>
      <c r="E142" s="29"/>
      <c r="F142" s="29"/>
      <c r="G142" s="26" t="str">
        <f t="shared" ref="G142:G205" si="22">IF(COUNTA(B142:F142)&lt;&gt;1,"L","J")</f>
        <v>L</v>
      </c>
      <c r="H142" s="29"/>
      <c r="I142" s="29"/>
      <c r="J142" s="29"/>
      <c r="K142" s="29"/>
      <c r="L142" s="29"/>
      <c r="M142" s="26" t="str">
        <f t="shared" ref="M142:M205" si="23">IF(COUNTA(H142:L142)&lt;&gt;1,"L","J")</f>
        <v>L</v>
      </c>
      <c r="N142" s="27"/>
      <c r="O142" s="6" t="str">
        <f t="shared" si="19"/>
        <v>OK</v>
      </c>
    </row>
    <row r="143" spans="1:15" s="6" customFormat="1" ht="30" hidden="1" customHeight="1" x14ac:dyDescent="0.25">
      <c r="A143" s="9"/>
      <c r="B143" s="29"/>
      <c r="C143" s="29"/>
      <c r="D143" s="29"/>
      <c r="E143" s="29"/>
      <c r="F143" s="29"/>
      <c r="G143" s="26" t="str">
        <f t="shared" si="22"/>
        <v>L</v>
      </c>
      <c r="H143" s="29"/>
      <c r="I143" s="29"/>
      <c r="J143" s="29"/>
      <c r="K143" s="29"/>
      <c r="L143" s="29"/>
      <c r="M143" s="26" t="str">
        <f t="shared" si="23"/>
        <v>L</v>
      </c>
      <c r="N143" s="27"/>
      <c r="O143" s="6" t="str">
        <f t="shared" si="19"/>
        <v>OK</v>
      </c>
    </row>
    <row r="144" spans="1:15" s="6" customFormat="1" ht="30" hidden="1" customHeight="1" x14ac:dyDescent="0.25">
      <c r="A144" s="9"/>
      <c r="B144" s="29"/>
      <c r="C144" s="29"/>
      <c r="D144" s="29"/>
      <c r="E144" s="29"/>
      <c r="F144" s="29"/>
      <c r="G144" s="26" t="str">
        <f t="shared" si="22"/>
        <v>L</v>
      </c>
      <c r="H144" s="29"/>
      <c r="I144" s="29"/>
      <c r="J144" s="29"/>
      <c r="K144" s="29"/>
      <c r="L144" s="29"/>
      <c r="M144" s="26" t="str">
        <f t="shared" si="23"/>
        <v>L</v>
      </c>
      <c r="N144" s="27"/>
      <c r="O144" s="6" t="str">
        <f t="shared" si="19"/>
        <v>OK</v>
      </c>
    </row>
    <row r="145" spans="1:15" s="6" customFormat="1" ht="30" hidden="1" customHeight="1" x14ac:dyDescent="0.25">
      <c r="A145" s="9"/>
      <c r="B145" s="29"/>
      <c r="C145" s="29"/>
      <c r="D145" s="29"/>
      <c r="E145" s="29"/>
      <c r="F145" s="29"/>
      <c r="G145" s="26" t="str">
        <f t="shared" si="22"/>
        <v>L</v>
      </c>
      <c r="H145" s="29"/>
      <c r="I145" s="29"/>
      <c r="J145" s="29"/>
      <c r="K145" s="29"/>
      <c r="L145" s="29"/>
      <c r="M145" s="26" t="str">
        <f t="shared" si="23"/>
        <v>L</v>
      </c>
      <c r="N145" s="27"/>
      <c r="O145" s="6" t="str">
        <f t="shared" si="19"/>
        <v>OK</v>
      </c>
    </row>
    <row r="146" spans="1:15" s="6" customFormat="1" ht="30" customHeight="1" x14ac:dyDescent="0.25">
      <c r="A146" s="10" t="s">
        <v>58</v>
      </c>
      <c r="B146" s="30"/>
      <c r="C146" s="30"/>
      <c r="D146" s="30"/>
      <c r="E146" s="30"/>
      <c r="F146" s="30"/>
      <c r="G146" s="26"/>
      <c r="H146" s="30"/>
      <c r="I146" s="30"/>
      <c r="J146" s="30"/>
      <c r="K146" s="30"/>
      <c r="L146" s="30"/>
      <c r="M146" s="26"/>
      <c r="N146" s="27"/>
      <c r="O146" s="6" t="str">
        <f t="shared" si="19"/>
        <v/>
      </c>
    </row>
    <row r="147" spans="1:15" s="6" customFormat="1" ht="30" customHeight="1" x14ac:dyDescent="0.25">
      <c r="A147" s="32" t="s">
        <v>40</v>
      </c>
      <c r="B147" s="33">
        <f>COUNTIF(B148:B169,"x")/COUNTA($A$148:$A$169)</f>
        <v>0</v>
      </c>
      <c r="C147" s="33">
        <f t="shared" ref="C147:F147" si="24">COUNTIF(C148:C169,"x")/COUNTA($A$148:$A$169)</f>
        <v>0</v>
      </c>
      <c r="D147" s="33">
        <f t="shared" si="24"/>
        <v>1</v>
      </c>
      <c r="E147" s="33">
        <f t="shared" si="24"/>
        <v>0</v>
      </c>
      <c r="F147" s="33">
        <f t="shared" si="24"/>
        <v>0</v>
      </c>
      <c r="G147" s="34" t="str">
        <f>IF(SUM(B147:F147)&lt;&gt;100%,"D","C")</f>
        <v>C</v>
      </c>
      <c r="H147" s="33">
        <f>COUNTIF(H148:H169,"x")/COUNTA($A$148:$A$169)</f>
        <v>0.66666666666666663</v>
      </c>
      <c r="I147" s="33">
        <f t="shared" ref="I147:L147" si="25">COUNTIF(I148:I169,"x")/COUNTA($A$148:$A$169)</f>
        <v>0.33333333333333331</v>
      </c>
      <c r="J147" s="33">
        <f t="shared" si="25"/>
        <v>0</v>
      </c>
      <c r="K147" s="33">
        <f t="shared" si="25"/>
        <v>0</v>
      </c>
      <c r="L147" s="33">
        <f t="shared" si="25"/>
        <v>0</v>
      </c>
      <c r="M147" s="34" t="str">
        <f>IF(SUM(H147:L147)&lt;&gt;100%,"D","C")</f>
        <v>C</v>
      </c>
      <c r="N147" s="27"/>
      <c r="O147" s="6" t="str">
        <f t="shared" si="19"/>
        <v/>
      </c>
    </row>
    <row r="148" spans="1:15" s="6" customFormat="1" ht="30" customHeight="1" x14ac:dyDescent="0.25">
      <c r="A148" s="8" t="s">
        <v>41</v>
      </c>
      <c r="B148" s="28"/>
      <c r="C148" s="28"/>
      <c r="D148" s="28" t="s">
        <v>89</v>
      </c>
      <c r="E148" s="28"/>
      <c r="F148" s="28"/>
      <c r="G148" s="26" t="str">
        <f t="shared" si="22"/>
        <v>J</v>
      </c>
      <c r="H148" s="28" t="s">
        <v>89</v>
      </c>
      <c r="I148" s="28"/>
      <c r="J148" s="28"/>
      <c r="K148" s="28"/>
      <c r="L148" s="28"/>
      <c r="M148" s="26" t="str">
        <f t="shared" si="23"/>
        <v>J</v>
      </c>
      <c r="N148" s="27"/>
      <c r="O148" s="6" t="str">
        <f t="shared" si="19"/>
        <v/>
      </c>
    </row>
    <row r="149" spans="1:15" s="6" customFormat="1" ht="30" customHeight="1" x14ac:dyDescent="0.25">
      <c r="A149" s="8" t="s">
        <v>42</v>
      </c>
      <c r="B149" s="28"/>
      <c r="C149" s="28"/>
      <c r="D149" s="28" t="s">
        <v>89</v>
      </c>
      <c r="E149" s="28"/>
      <c r="F149" s="28"/>
      <c r="G149" s="26" t="str">
        <f t="shared" si="22"/>
        <v>J</v>
      </c>
      <c r="H149" s="28" t="s">
        <v>89</v>
      </c>
      <c r="I149" s="28"/>
      <c r="J149" s="28"/>
      <c r="K149" s="28"/>
      <c r="L149" s="28"/>
      <c r="M149" s="26" t="str">
        <f t="shared" si="23"/>
        <v>J</v>
      </c>
      <c r="N149" s="27"/>
      <c r="O149" s="6" t="str">
        <f t="shared" si="19"/>
        <v/>
      </c>
    </row>
    <row r="150" spans="1:15" s="6" customFormat="1" ht="30" customHeight="1" x14ac:dyDescent="0.25">
      <c r="A150" s="8" t="s">
        <v>43</v>
      </c>
      <c r="B150" s="28"/>
      <c r="C150" s="28"/>
      <c r="D150" s="28" t="s">
        <v>89</v>
      </c>
      <c r="E150" s="28"/>
      <c r="F150" s="28"/>
      <c r="G150" s="26" t="str">
        <f t="shared" si="22"/>
        <v>J</v>
      </c>
      <c r="H150" s="28"/>
      <c r="I150" s="28" t="s">
        <v>89</v>
      </c>
      <c r="J150" s="28"/>
      <c r="K150" s="28"/>
      <c r="L150" s="28"/>
      <c r="M150" s="26" t="str">
        <f t="shared" si="23"/>
        <v>J</v>
      </c>
      <c r="N150" s="27"/>
      <c r="O150" s="6" t="str">
        <f t="shared" si="19"/>
        <v/>
      </c>
    </row>
    <row r="151" spans="1:15" s="6" customFormat="1" ht="30" hidden="1" customHeight="1" x14ac:dyDescent="0.25">
      <c r="A151" s="8"/>
      <c r="B151" s="28"/>
      <c r="C151" s="28"/>
      <c r="D151" s="28"/>
      <c r="E151" s="28"/>
      <c r="F151" s="28"/>
      <c r="G151" s="26" t="str">
        <f t="shared" si="22"/>
        <v>L</v>
      </c>
      <c r="H151" s="28"/>
      <c r="I151" s="28"/>
      <c r="J151" s="28"/>
      <c r="K151" s="28"/>
      <c r="L151" s="28"/>
      <c r="M151" s="26" t="str">
        <f t="shared" si="23"/>
        <v>L</v>
      </c>
      <c r="N151" s="27"/>
      <c r="O151" s="6" t="str">
        <f t="shared" si="19"/>
        <v>OK</v>
      </c>
    </row>
    <row r="152" spans="1:15" s="6" customFormat="1" ht="30" hidden="1" customHeight="1" x14ac:dyDescent="0.25">
      <c r="A152" s="9"/>
      <c r="B152" s="29"/>
      <c r="C152" s="29"/>
      <c r="D152" s="29"/>
      <c r="E152" s="29"/>
      <c r="F152" s="29"/>
      <c r="G152" s="26" t="str">
        <f t="shared" si="22"/>
        <v>L</v>
      </c>
      <c r="H152" s="29"/>
      <c r="I152" s="29"/>
      <c r="J152" s="29"/>
      <c r="K152" s="29"/>
      <c r="L152" s="29"/>
      <c r="M152" s="26" t="str">
        <f t="shared" si="23"/>
        <v>L</v>
      </c>
      <c r="N152" s="27"/>
      <c r="O152" s="6" t="str">
        <f t="shared" si="19"/>
        <v>OK</v>
      </c>
    </row>
    <row r="153" spans="1:15" s="6" customFormat="1" ht="30" hidden="1" customHeight="1" x14ac:dyDescent="0.25">
      <c r="A153" s="8"/>
      <c r="B153" s="28"/>
      <c r="C153" s="28"/>
      <c r="D153" s="28"/>
      <c r="E153" s="28"/>
      <c r="F153" s="28"/>
      <c r="G153" s="26" t="str">
        <f t="shared" si="22"/>
        <v>L</v>
      </c>
      <c r="H153" s="28"/>
      <c r="I153" s="28"/>
      <c r="J153" s="28"/>
      <c r="K153" s="28"/>
      <c r="L153" s="28"/>
      <c r="M153" s="26" t="str">
        <f t="shared" si="23"/>
        <v>L</v>
      </c>
      <c r="N153" s="27"/>
      <c r="O153" s="6" t="str">
        <f t="shared" si="19"/>
        <v>OK</v>
      </c>
    </row>
    <row r="154" spans="1:15" s="6" customFormat="1" ht="30" hidden="1" customHeight="1" x14ac:dyDescent="0.25">
      <c r="A154" s="8"/>
      <c r="B154" s="28"/>
      <c r="C154" s="28"/>
      <c r="D154" s="28"/>
      <c r="E154" s="28"/>
      <c r="F154" s="28"/>
      <c r="G154" s="26" t="str">
        <f t="shared" si="22"/>
        <v>L</v>
      </c>
      <c r="H154" s="28"/>
      <c r="I154" s="28"/>
      <c r="J154" s="28"/>
      <c r="K154" s="28"/>
      <c r="L154" s="28"/>
      <c r="M154" s="26" t="str">
        <f t="shared" si="23"/>
        <v>L</v>
      </c>
      <c r="N154" s="27"/>
      <c r="O154" s="6" t="str">
        <f t="shared" si="19"/>
        <v>OK</v>
      </c>
    </row>
    <row r="155" spans="1:15" s="6" customFormat="1" ht="30" hidden="1" customHeight="1" x14ac:dyDescent="0.25">
      <c r="A155" s="8"/>
      <c r="B155" s="28"/>
      <c r="C155" s="28"/>
      <c r="D155" s="28"/>
      <c r="E155" s="28"/>
      <c r="F155" s="28"/>
      <c r="G155" s="26" t="str">
        <f t="shared" si="22"/>
        <v>L</v>
      </c>
      <c r="H155" s="28"/>
      <c r="I155" s="28"/>
      <c r="J155" s="28"/>
      <c r="K155" s="28"/>
      <c r="L155" s="28"/>
      <c r="M155" s="26" t="str">
        <f t="shared" si="23"/>
        <v>L</v>
      </c>
      <c r="N155" s="27"/>
      <c r="O155" s="6" t="str">
        <f t="shared" si="19"/>
        <v>OK</v>
      </c>
    </row>
    <row r="156" spans="1:15" s="6" customFormat="1" ht="30" hidden="1" customHeight="1" x14ac:dyDescent="0.25">
      <c r="A156" s="8"/>
      <c r="B156" s="28"/>
      <c r="C156" s="28"/>
      <c r="D156" s="28"/>
      <c r="E156" s="28"/>
      <c r="F156" s="28"/>
      <c r="G156" s="26" t="str">
        <f t="shared" si="22"/>
        <v>L</v>
      </c>
      <c r="H156" s="28"/>
      <c r="I156" s="28"/>
      <c r="J156" s="28"/>
      <c r="K156" s="28"/>
      <c r="L156" s="28"/>
      <c r="M156" s="26" t="str">
        <f t="shared" si="23"/>
        <v>L</v>
      </c>
      <c r="N156" s="27"/>
      <c r="O156" s="6" t="str">
        <f t="shared" si="19"/>
        <v>OK</v>
      </c>
    </row>
    <row r="157" spans="1:15" s="6" customFormat="1" ht="30" hidden="1" customHeight="1" x14ac:dyDescent="0.25">
      <c r="A157" s="9"/>
      <c r="B157" s="29"/>
      <c r="C157" s="29"/>
      <c r="D157" s="29"/>
      <c r="E157" s="29"/>
      <c r="F157" s="29"/>
      <c r="G157" s="26" t="str">
        <f t="shared" si="22"/>
        <v>L</v>
      </c>
      <c r="H157" s="29"/>
      <c r="I157" s="29"/>
      <c r="J157" s="29"/>
      <c r="K157" s="29"/>
      <c r="L157" s="29"/>
      <c r="M157" s="26" t="str">
        <f t="shared" si="23"/>
        <v>L</v>
      </c>
      <c r="N157" s="27"/>
      <c r="O157" s="6" t="str">
        <f t="shared" si="19"/>
        <v>OK</v>
      </c>
    </row>
    <row r="158" spans="1:15" s="6" customFormat="1" ht="30" hidden="1" customHeight="1" x14ac:dyDescent="0.25">
      <c r="A158" s="8"/>
      <c r="B158" s="28"/>
      <c r="C158" s="28"/>
      <c r="D158" s="28"/>
      <c r="E158" s="28"/>
      <c r="F158" s="28"/>
      <c r="G158" s="26" t="str">
        <f t="shared" si="22"/>
        <v>L</v>
      </c>
      <c r="H158" s="28"/>
      <c r="I158" s="28"/>
      <c r="J158" s="28"/>
      <c r="K158" s="28"/>
      <c r="L158" s="28"/>
      <c r="M158" s="26" t="str">
        <f t="shared" si="23"/>
        <v>L</v>
      </c>
      <c r="N158" s="27"/>
      <c r="O158" s="6" t="str">
        <f t="shared" si="19"/>
        <v>OK</v>
      </c>
    </row>
    <row r="159" spans="1:15" s="6" customFormat="1" ht="30" hidden="1" customHeight="1" x14ac:dyDescent="0.25">
      <c r="A159" s="9"/>
      <c r="B159" s="29"/>
      <c r="C159" s="29"/>
      <c r="D159" s="29"/>
      <c r="E159" s="29"/>
      <c r="F159" s="29"/>
      <c r="G159" s="26" t="str">
        <f t="shared" si="22"/>
        <v>L</v>
      </c>
      <c r="H159" s="29"/>
      <c r="I159" s="29"/>
      <c r="J159" s="29"/>
      <c r="K159" s="29"/>
      <c r="L159" s="29"/>
      <c r="M159" s="26" t="str">
        <f t="shared" si="23"/>
        <v>L</v>
      </c>
      <c r="N159" s="27"/>
      <c r="O159" s="6" t="str">
        <f t="shared" si="19"/>
        <v>OK</v>
      </c>
    </row>
    <row r="160" spans="1:15" s="6" customFormat="1" ht="30" hidden="1" customHeight="1" x14ac:dyDescent="0.25">
      <c r="A160" s="9"/>
      <c r="B160" s="29"/>
      <c r="C160" s="29"/>
      <c r="D160" s="29"/>
      <c r="E160" s="29"/>
      <c r="F160" s="29"/>
      <c r="G160" s="26" t="str">
        <f t="shared" si="22"/>
        <v>L</v>
      </c>
      <c r="H160" s="29"/>
      <c r="I160" s="29"/>
      <c r="J160" s="29"/>
      <c r="K160" s="29"/>
      <c r="L160" s="29"/>
      <c r="M160" s="26" t="str">
        <f t="shared" si="23"/>
        <v>L</v>
      </c>
      <c r="N160" s="27"/>
      <c r="O160" s="6" t="str">
        <f t="shared" si="19"/>
        <v>OK</v>
      </c>
    </row>
    <row r="161" spans="1:15" s="6" customFormat="1" ht="30" hidden="1" customHeight="1" x14ac:dyDescent="0.25">
      <c r="A161" s="9"/>
      <c r="B161" s="29"/>
      <c r="C161" s="29"/>
      <c r="D161" s="29"/>
      <c r="E161" s="29"/>
      <c r="F161" s="29"/>
      <c r="G161" s="26" t="str">
        <f t="shared" si="22"/>
        <v>L</v>
      </c>
      <c r="H161" s="29"/>
      <c r="I161" s="29"/>
      <c r="J161" s="29"/>
      <c r="K161" s="29"/>
      <c r="L161" s="29"/>
      <c r="M161" s="26" t="str">
        <f t="shared" si="23"/>
        <v>L</v>
      </c>
      <c r="N161" s="27"/>
      <c r="O161" s="6" t="str">
        <f t="shared" si="19"/>
        <v>OK</v>
      </c>
    </row>
    <row r="162" spans="1:15" s="6" customFormat="1" ht="30" hidden="1" customHeight="1" x14ac:dyDescent="0.25">
      <c r="A162" s="8"/>
      <c r="B162" s="28"/>
      <c r="C162" s="28"/>
      <c r="D162" s="28"/>
      <c r="E162" s="28"/>
      <c r="F162" s="28"/>
      <c r="G162" s="26" t="str">
        <f t="shared" si="22"/>
        <v>L</v>
      </c>
      <c r="H162" s="28"/>
      <c r="I162" s="28"/>
      <c r="J162" s="28"/>
      <c r="K162" s="28"/>
      <c r="L162" s="28"/>
      <c r="M162" s="26" t="str">
        <f t="shared" si="23"/>
        <v>L</v>
      </c>
      <c r="N162" s="27"/>
      <c r="O162" s="6" t="str">
        <f t="shared" si="19"/>
        <v>OK</v>
      </c>
    </row>
    <row r="163" spans="1:15" s="6" customFormat="1" ht="30" hidden="1" customHeight="1" x14ac:dyDescent="0.25">
      <c r="A163" s="9"/>
      <c r="B163" s="29"/>
      <c r="C163" s="29"/>
      <c r="D163" s="29"/>
      <c r="E163" s="29"/>
      <c r="F163" s="29"/>
      <c r="G163" s="26" t="str">
        <f t="shared" si="22"/>
        <v>L</v>
      </c>
      <c r="H163" s="29"/>
      <c r="I163" s="29"/>
      <c r="J163" s="29"/>
      <c r="K163" s="29"/>
      <c r="L163" s="29"/>
      <c r="M163" s="26" t="str">
        <f t="shared" si="23"/>
        <v>L</v>
      </c>
      <c r="N163" s="27"/>
      <c r="O163" s="6" t="str">
        <f t="shared" si="19"/>
        <v>OK</v>
      </c>
    </row>
    <row r="164" spans="1:15" s="6" customFormat="1" ht="30" hidden="1" customHeight="1" x14ac:dyDescent="0.25">
      <c r="A164" s="9"/>
      <c r="B164" s="29"/>
      <c r="C164" s="29"/>
      <c r="D164" s="29"/>
      <c r="E164" s="29"/>
      <c r="F164" s="29"/>
      <c r="G164" s="26" t="str">
        <f t="shared" si="22"/>
        <v>L</v>
      </c>
      <c r="H164" s="29"/>
      <c r="I164" s="29"/>
      <c r="J164" s="29"/>
      <c r="K164" s="29"/>
      <c r="L164" s="29"/>
      <c r="M164" s="26" t="str">
        <f t="shared" si="23"/>
        <v>L</v>
      </c>
      <c r="N164" s="27"/>
      <c r="O164" s="6" t="str">
        <f t="shared" si="19"/>
        <v>OK</v>
      </c>
    </row>
    <row r="165" spans="1:15" s="6" customFormat="1" ht="30" hidden="1" customHeight="1" x14ac:dyDescent="0.25">
      <c r="A165" s="9"/>
      <c r="B165" s="29"/>
      <c r="C165" s="29"/>
      <c r="D165" s="29"/>
      <c r="E165" s="29"/>
      <c r="F165" s="29"/>
      <c r="G165" s="26" t="str">
        <f t="shared" si="22"/>
        <v>L</v>
      </c>
      <c r="H165" s="29"/>
      <c r="I165" s="29"/>
      <c r="J165" s="29"/>
      <c r="K165" s="29"/>
      <c r="L165" s="29"/>
      <c r="M165" s="26" t="str">
        <f t="shared" si="23"/>
        <v>L</v>
      </c>
      <c r="N165" s="27"/>
      <c r="O165" s="6" t="str">
        <f t="shared" si="19"/>
        <v>OK</v>
      </c>
    </row>
    <row r="166" spans="1:15" s="6" customFormat="1" ht="30" hidden="1" customHeight="1" x14ac:dyDescent="0.25">
      <c r="A166" s="9"/>
      <c r="B166" s="29"/>
      <c r="C166" s="29"/>
      <c r="D166" s="29"/>
      <c r="E166" s="29"/>
      <c r="F166" s="29"/>
      <c r="G166" s="26" t="str">
        <f t="shared" si="22"/>
        <v>L</v>
      </c>
      <c r="H166" s="29"/>
      <c r="I166" s="29"/>
      <c r="J166" s="29"/>
      <c r="K166" s="29"/>
      <c r="L166" s="29"/>
      <c r="M166" s="26" t="str">
        <f t="shared" si="23"/>
        <v>L</v>
      </c>
      <c r="N166" s="27"/>
      <c r="O166" s="6" t="str">
        <f t="shared" si="19"/>
        <v>OK</v>
      </c>
    </row>
    <row r="167" spans="1:15" s="6" customFormat="1" ht="30" hidden="1" customHeight="1" x14ac:dyDescent="0.25">
      <c r="A167" s="9"/>
      <c r="B167" s="29"/>
      <c r="C167" s="29"/>
      <c r="D167" s="29"/>
      <c r="E167" s="29"/>
      <c r="F167" s="29"/>
      <c r="G167" s="26" t="str">
        <f t="shared" si="22"/>
        <v>L</v>
      </c>
      <c r="H167" s="29"/>
      <c r="I167" s="29"/>
      <c r="J167" s="29"/>
      <c r="K167" s="29"/>
      <c r="L167" s="29"/>
      <c r="M167" s="26" t="str">
        <f t="shared" si="23"/>
        <v>L</v>
      </c>
      <c r="N167" s="27"/>
      <c r="O167" s="6" t="str">
        <f t="shared" si="19"/>
        <v>OK</v>
      </c>
    </row>
    <row r="168" spans="1:15" s="6" customFormat="1" ht="30" hidden="1" customHeight="1" x14ac:dyDescent="0.25">
      <c r="A168" s="9"/>
      <c r="B168" s="29"/>
      <c r="C168" s="29"/>
      <c r="D168" s="29"/>
      <c r="E168" s="29"/>
      <c r="F168" s="29"/>
      <c r="G168" s="26" t="str">
        <f t="shared" si="22"/>
        <v>L</v>
      </c>
      <c r="H168" s="29"/>
      <c r="I168" s="29"/>
      <c r="J168" s="29"/>
      <c r="K168" s="29"/>
      <c r="L168" s="29"/>
      <c r="M168" s="26" t="str">
        <f t="shared" si="23"/>
        <v>L</v>
      </c>
      <c r="N168" s="27"/>
      <c r="O168" s="6" t="str">
        <f t="shared" si="19"/>
        <v>OK</v>
      </c>
    </row>
    <row r="169" spans="1:15" s="6" customFormat="1" ht="30" hidden="1" customHeight="1" x14ac:dyDescent="0.25">
      <c r="A169" s="9"/>
      <c r="B169" s="29"/>
      <c r="C169" s="29"/>
      <c r="D169" s="29"/>
      <c r="E169" s="29"/>
      <c r="F169" s="29"/>
      <c r="G169" s="26" t="str">
        <f t="shared" si="22"/>
        <v>L</v>
      </c>
      <c r="H169" s="29"/>
      <c r="I169" s="29"/>
      <c r="J169" s="29"/>
      <c r="K169" s="29"/>
      <c r="L169" s="29"/>
      <c r="M169" s="26" t="str">
        <f t="shared" si="23"/>
        <v>L</v>
      </c>
      <c r="N169" s="27"/>
      <c r="O169" s="6" t="str">
        <f t="shared" si="19"/>
        <v>OK</v>
      </c>
    </row>
    <row r="170" spans="1:15" s="6" customFormat="1" ht="30" customHeight="1" x14ac:dyDescent="0.25">
      <c r="A170" s="10" t="s">
        <v>57</v>
      </c>
      <c r="B170" s="30"/>
      <c r="C170" s="30"/>
      <c r="D170" s="30"/>
      <c r="E170" s="30"/>
      <c r="F170" s="30"/>
      <c r="G170" s="26"/>
      <c r="H170" s="30"/>
      <c r="I170" s="30"/>
      <c r="J170" s="30"/>
      <c r="K170" s="30"/>
      <c r="L170" s="30"/>
      <c r="M170" s="26"/>
      <c r="N170" s="27"/>
      <c r="O170" s="6" t="str">
        <f t="shared" si="19"/>
        <v/>
      </c>
    </row>
    <row r="171" spans="1:15" s="6" customFormat="1" ht="30" customHeight="1" x14ac:dyDescent="0.25">
      <c r="A171" s="32" t="s">
        <v>44</v>
      </c>
      <c r="B171" s="33">
        <f>COUNTIF(B172:B185,"x")/COUNTA($A$172:$A$185)</f>
        <v>0.25</v>
      </c>
      <c r="C171" s="33">
        <f t="shared" ref="C171:F171" si="26">COUNTIF(C172:C185,"x")/COUNTA($A$172:$A$185)</f>
        <v>0.75</v>
      </c>
      <c r="D171" s="33">
        <f t="shared" si="26"/>
        <v>0</v>
      </c>
      <c r="E171" s="33">
        <f t="shared" si="26"/>
        <v>0</v>
      </c>
      <c r="F171" s="33">
        <f t="shared" si="26"/>
        <v>0</v>
      </c>
      <c r="G171" s="34" t="str">
        <f>IF(SUM(B171:F171)&lt;&gt;100%,"D","C")</f>
        <v>C</v>
      </c>
      <c r="H171" s="33">
        <f>COUNTIF(H172:H185,"x")/COUNTA($A$172:$A$185)</f>
        <v>0</v>
      </c>
      <c r="I171" s="33">
        <f t="shared" ref="I171:L171" si="27">COUNTIF(I172:I185,"x")/COUNTA($A$172:$A$185)</f>
        <v>0.875</v>
      </c>
      <c r="J171" s="33">
        <f t="shared" si="27"/>
        <v>0.125</v>
      </c>
      <c r="K171" s="33">
        <f t="shared" si="27"/>
        <v>0</v>
      </c>
      <c r="L171" s="33">
        <f t="shared" si="27"/>
        <v>0</v>
      </c>
      <c r="M171" s="34" t="str">
        <f>IF(SUM(H171:L171)&lt;&gt;100%,"D","C")</f>
        <v>C</v>
      </c>
      <c r="N171" s="27"/>
      <c r="O171" s="6" t="str">
        <f t="shared" si="19"/>
        <v/>
      </c>
    </row>
    <row r="172" spans="1:15" s="6" customFormat="1" ht="30" customHeight="1" x14ac:dyDescent="0.25">
      <c r="A172" s="8" t="s">
        <v>45</v>
      </c>
      <c r="B172" s="28"/>
      <c r="C172" s="28" t="s">
        <v>89</v>
      </c>
      <c r="D172" s="28"/>
      <c r="E172" s="28"/>
      <c r="F172" s="28"/>
      <c r="G172" s="26" t="str">
        <f t="shared" si="22"/>
        <v>J</v>
      </c>
      <c r="H172" s="28"/>
      <c r="I172" s="28" t="s">
        <v>89</v>
      </c>
      <c r="J172" s="28"/>
      <c r="K172" s="28"/>
      <c r="L172" s="28"/>
      <c r="M172" s="26" t="str">
        <f t="shared" si="23"/>
        <v>J</v>
      </c>
      <c r="N172" s="27"/>
      <c r="O172" s="6" t="str">
        <f t="shared" si="19"/>
        <v/>
      </c>
    </row>
    <row r="173" spans="1:15" s="6" customFormat="1" ht="30" customHeight="1" x14ac:dyDescent="0.25">
      <c r="A173" s="8" t="s">
        <v>46</v>
      </c>
      <c r="B173" s="28"/>
      <c r="C173" s="28" t="s">
        <v>89</v>
      </c>
      <c r="D173" s="28"/>
      <c r="E173" s="28"/>
      <c r="F173" s="28"/>
      <c r="G173" s="26" t="str">
        <f t="shared" si="22"/>
        <v>J</v>
      </c>
      <c r="H173" s="28"/>
      <c r="I173" s="28"/>
      <c r="J173" s="28" t="s">
        <v>89</v>
      </c>
      <c r="K173" s="28"/>
      <c r="L173" s="28"/>
      <c r="M173" s="26" t="str">
        <f t="shared" si="23"/>
        <v>J</v>
      </c>
      <c r="N173" s="27"/>
      <c r="O173" s="6" t="str">
        <f t="shared" si="19"/>
        <v/>
      </c>
    </row>
    <row r="174" spans="1:15" s="6" customFormat="1" ht="30" customHeight="1" x14ac:dyDescent="0.25">
      <c r="A174" s="8" t="s">
        <v>47</v>
      </c>
      <c r="B174" s="28"/>
      <c r="C174" s="28" t="s">
        <v>89</v>
      </c>
      <c r="D174" s="28"/>
      <c r="E174" s="28"/>
      <c r="F174" s="28"/>
      <c r="G174" s="26" t="str">
        <f t="shared" si="22"/>
        <v>J</v>
      </c>
      <c r="H174" s="28"/>
      <c r="I174" s="28" t="s">
        <v>89</v>
      </c>
      <c r="J174" s="28"/>
      <c r="K174" s="28"/>
      <c r="L174" s="28"/>
      <c r="M174" s="26" t="str">
        <f t="shared" si="23"/>
        <v>J</v>
      </c>
      <c r="N174" s="27"/>
      <c r="O174" s="6" t="str">
        <f t="shared" si="19"/>
        <v/>
      </c>
    </row>
    <row r="175" spans="1:15" s="6" customFormat="1" ht="30" customHeight="1" x14ac:dyDescent="0.25">
      <c r="A175" s="9" t="s">
        <v>86</v>
      </c>
      <c r="B175" s="29"/>
      <c r="C175" s="29" t="s">
        <v>89</v>
      </c>
      <c r="D175" s="29"/>
      <c r="E175" s="29"/>
      <c r="F175" s="29"/>
      <c r="G175" s="26" t="str">
        <f t="shared" si="22"/>
        <v>J</v>
      </c>
      <c r="H175" s="29"/>
      <c r="I175" s="29" t="s">
        <v>89</v>
      </c>
      <c r="J175" s="29"/>
      <c r="K175" s="29"/>
      <c r="L175" s="29"/>
      <c r="M175" s="26" t="str">
        <f t="shared" si="23"/>
        <v>J</v>
      </c>
      <c r="N175" s="27"/>
      <c r="O175" s="6" t="str">
        <f t="shared" si="19"/>
        <v/>
      </c>
    </row>
    <row r="176" spans="1:15" s="6" customFormat="1" ht="30" customHeight="1" x14ac:dyDescent="0.25">
      <c r="A176" s="9" t="s">
        <v>48</v>
      </c>
      <c r="B176" s="29" t="s">
        <v>89</v>
      </c>
      <c r="C176" s="29"/>
      <c r="D176" s="29"/>
      <c r="E176" s="29"/>
      <c r="F176" s="29"/>
      <c r="G176" s="26" t="str">
        <f t="shared" si="22"/>
        <v>J</v>
      </c>
      <c r="H176" s="29"/>
      <c r="I176" s="29" t="s">
        <v>89</v>
      </c>
      <c r="J176" s="29"/>
      <c r="K176" s="29"/>
      <c r="L176" s="29"/>
      <c r="M176" s="26" t="str">
        <f t="shared" si="23"/>
        <v>J</v>
      </c>
      <c r="N176" s="27"/>
      <c r="O176" s="6" t="str">
        <f t="shared" si="19"/>
        <v/>
      </c>
    </row>
    <row r="177" spans="1:15" s="6" customFormat="1" ht="30" customHeight="1" x14ac:dyDescent="0.25">
      <c r="A177" s="9" t="s">
        <v>87</v>
      </c>
      <c r="B177" s="29"/>
      <c r="C177" s="29" t="s">
        <v>89</v>
      </c>
      <c r="D177" s="29"/>
      <c r="E177" s="29"/>
      <c r="F177" s="29"/>
      <c r="G177" s="26" t="str">
        <f t="shared" si="22"/>
        <v>J</v>
      </c>
      <c r="H177" s="29"/>
      <c r="I177" s="29" t="s">
        <v>89</v>
      </c>
      <c r="J177" s="29"/>
      <c r="K177" s="29"/>
      <c r="L177" s="29"/>
      <c r="M177" s="26" t="str">
        <f t="shared" si="23"/>
        <v>J</v>
      </c>
      <c r="N177" s="27"/>
      <c r="O177" s="6" t="str">
        <f t="shared" si="19"/>
        <v/>
      </c>
    </row>
    <row r="178" spans="1:15" s="6" customFormat="1" ht="30" customHeight="1" x14ac:dyDescent="0.25">
      <c r="A178" s="8" t="s">
        <v>49</v>
      </c>
      <c r="B178" s="28"/>
      <c r="C178" s="28" t="s">
        <v>89</v>
      </c>
      <c r="D178" s="28"/>
      <c r="E178" s="28"/>
      <c r="F178" s="28"/>
      <c r="G178" s="26" t="str">
        <f t="shared" si="22"/>
        <v>J</v>
      </c>
      <c r="H178" s="28"/>
      <c r="I178" s="28" t="s">
        <v>89</v>
      </c>
      <c r="J178" s="28"/>
      <c r="K178" s="28"/>
      <c r="L178" s="28"/>
      <c r="M178" s="26" t="str">
        <f t="shared" si="23"/>
        <v>J</v>
      </c>
      <c r="N178" s="27"/>
      <c r="O178" s="6" t="str">
        <f t="shared" si="19"/>
        <v/>
      </c>
    </row>
    <row r="179" spans="1:15" s="6" customFormat="1" ht="30" customHeight="1" x14ac:dyDescent="0.25">
      <c r="A179" s="9" t="s">
        <v>50</v>
      </c>
      <c r="B179" s="29" t="s">
        <v>89</v>
      </c>
      <c r="C179" s="29"/>
      <c r="D179" s="29"/>
      <c r="E179" s="29"/>
      <c r="F179" s="29"/>
      <c r="G179" s="26" t="str">
        <f t="shared" si="22"/>
        <v>J</v>
      </c>
      <c r="H179" s="29"/>
      <c r="I179" s="29" t="s">
        <v>89</v>
      </c>
      <c r="J179" s="29"/>
      <c r="K179" s="29"/>
      <c r="L179" s="29"/>
      <c r="M179" s="26" t="str">
        <f t="shared" si="23"/>
        <v>J</v>
      </c>
      <c r="N179" s="27"/>
      <c r="O179" s="6" t="str">
        <f t="shared" si="19"/>
        <v/>
      </c>
    </row>
    <row r="180" spans="1:15" s="6" customFormat="1" ht="30" hidden="1" customHeight="1" x14ac:dyDescent="0.25">
      <c r="A180" s="9"/>
      <c r="B180" s="29"/>
      <c r="C180" s="29"/>
      <c r="D180" s="29"/>
      <c r="E180" s="29"/>
      <c r="F180" s="29"/>
      <c r="G180" s="26" t="str">
        <f t="shared" si="22"/>
        <v>L</v>
      </c>
      <c r="H180" s="29"/>
      <c r="I180" s="29"/>
      <c r="J180" s="29"/>
      <c r="K180" s="29"/>
      <c r="L180" s="29"/>
      <c r="M180" s="26" t="str">
        <f t="shared" si="23"/>
        <v>L</v>
      </c>
      <c r="N180" s="27"/>
      <c r="O180" s="6" t="str">
        <f t="shared" si="19"/>
        <v>OK</v>
      </c>
    </row>
    <row r="181" spans="1:15" s="6" customFormat="1" ht="30" hidden="1" customHeight="1" x14ac:dyDescent="0.25">
      <c r="A181" s="9"/>
      <c r="B181" s="29"/>
      <c r="C181" s="29"/>
      <c r="D181" s="29"/>
      <c r="E181" s="29"/>
      <c r="F181" s="29"/>
      <c r="G181" s="26" t="str">
        <f t="shared" si="22"/>
        <v>L</v>
      </c>
      <c r="H181" s="29"/>
      <c r="I181" s="29"/>
      <c r="J181" s="29"/>
      <c r="K181" s="29"/>
      <c r="L181" s="29"/>
      <c r="M181" s="26" t="str">
        <f t="shared" si="23"/>
        <v>L</v>
      </c>
      <c r="N181" s="27"/>
      <c r="O181" s="6" t="str">
        <f t="shared" si="19"/>
        <v>OK</v>
      </c>
    </row>
    <row r="182" spans="1:15" s="6" customFormat="1" ht="30" hidden="1" customHeight="1" x14ac:dyDescent="0.25">
      <c r="A182" s="9"/>
      <c r="B182" s="29"/>
      <c r="C182" s="29"/>
      <c r="D182" s="29"/>
      <c r="E182" s="29"/>
      <c r="F182" s="29"/>
      <c r="G182" s="26" t="str">
        <f t="shared" si="22"/>
        <v>L</v>
      </c>
      <c r="H182" s="29"/>
      <c r="I182" s="29"/>
      <c r="J182" s="29"/>
      <c r="K182" s="29"/>
      <c r="L182" s="29"/>
      <c r="M182" s="26" t="str">
        <f t="shared" si="23"/>
        <v>L</v>
      </c>
      <c r="N182" s="27"/>
      <c r="O182" s="6" t="str">
        <f t="shared" si="19"/>
        <v>OK</v>
      </c>
    </row>
    <row r="183" spans="1:15" s="6" customFormat="1" ht="30" hidden="1" customHeight="1" x14ac:dyDescent="0.25">
      <c r="A183" s="9"/>
      <c r="B183" s="29"/>
      <c r="C183" s="29"/>
      <c r="D183" s="29"/>
      <c r="E183" s="29"/>
      <c r="F183" s="29"/>
      <c r="G183" s="26" t="str">
        <f t="shared" si="22"/>
        <v>L</v>
      </c>
      <c r="H183" s="29"/>
      <c r="I183" s="29"/>
      <c r="J183" s="29"/>
      <c r="K183" s="29"/>
      <c r="L183" s="29"/>
      <c r="M183" s="26" t="str">
        <f t="shared" si="23"/>
        <v>L</v>
      </c>
      <c r="N183" s="27"/>
      <c r="O183" s="6" t="str">
        <f t="shared" si="19"/>
        <v>OK</v>
      </c>
    </row>
    <row r="184" spans="1:15" s="6" customFormat="1" ht="30" hidden="1" customHeight="1" x14ac:dyDescent="0.25">
      <c r="A184" s="9"/>
      <c r="B184" s="29"/>
      <c r="C184" s="29"/>
      <c r="D184" s="29"/>
      <c r="E184" s="29"/>
      <c r="F184" s="29"/>
      <c r="G184" s="26" t="str">
        <f t="shared" si="22"/>
        <v>L</v>
      </c>
      <c r="H184" s="29"/>
      <c r="I184" s="29"/>
      <c r="J184" s="29"/>
      <c r="K184" s="29"/>
      <c r="L184" s="29"/>
      <c r="M184" s="26" t="str">
        <f t="shared" si="23"/>
        <v>L</v>
      </c>
      <c r="N184" s="27"/>
      <c r="O184" s="6" t="str">
        <f t="shared" si="19"/>
        <v>OK</v>
      </c>
    </row>
    <row r="185" spans="1:15" s="6" customFormat="1" ht="30" hidden="1" customHeight="1" x14ac:dyDescent="0.25">
      <c r="A185" s="9"/>
      <c r="B185" s="29"/>
      <c r="C185" s="29"/>
      <c r="D185" s="29"/>
      <c r="E185" s="29"/>
      <c r="F185" s="29"/>
      <c r="G185" s="26" t="str">
        <f t="shared" si="22"/>
        <v>L</v>
      </c>
      <c r="H185" s="29"/>
      <c r="I185" s="29"/>
      <c r="J185" s="29"/>
      <c r="K185" s="29"/>
      <c r="L185" s="29"/>
      <c r="M185" s="26" t="str">
        <f t="shared" si="23"/>
        <v>L</v>
      </c>
      <c r="N185" s="27"/>
      <c r="O185" s="6" t="str">
        <f t="shared" si="19"/>
        <v>OK</v>
      </c>
    </row>
    <row r="186" spans="1:15" s="6" customFormat="1" ht="30" customHeight="1" x14ac:dyDescent="0.25">
      <c r="A186" s="10" t="s">
        <v>58</v>
      </c>
      <c r="B186" s="30"/>
      <c r="C186" s="30"/>
      <c r="D186" s="30"/>
      <c r="E186" s="30"/>
      <c r="F186" s="30"/>
      <c r="G186" s="26"/>
      <c r="H186" s="30"/>
      <c r="I186" s="30"/>
      <c r="J186" s="30"/>
      <c r="K186" s="30"/>
      <c r="L186" s="30"/>
      <c r="M186" s="26"/>
      <c r="N186" s="27"/>
      <c r="O186" s="6" t="str">
        <f t="shared" si="19"/>
        <v/>
      </c>
    </row>
    <row r="187" spans="1:15" s="6" customFormat="1" ht="30" customHeight="1" x14ac:dyDescent="0.25">
      <c r="A187" s="32" t="s">
        <v>51</v>
      </c>
      <c r="B187" s="33">
        <f>COUNTIF(B188:B206,"x")/COUNTA($A$188:$A$206)</f>
        <v>0.33333333333333331</v>
      </c>
      <c r="C187" s="33">
        <f t="shared" ref="C187:F187" si="28">COUNTIF(C188:C206,"x")/COUNTA($A$188:$A$206)</f>
        <v>0.66666666666666663</v>
      </c>
      <c r="D187" s="33">
        <f t="shared" si="28"/>
        <v>0</v>
      </c>
      <c r="E187" s="33">
        <f t="shared" si="28"/>
        <v>0</v>
      </c>
      <c r="F187" s="33">
        <f t="shared" si="28"/>
        <v>0</v>
      </c>
      <c r="G187" s="34" t="str">
        <f>IF(SUM(B187:F187)&lt;&gt;100%,"D","C")</f>
        <v>C</v>
      </c>
      <c r="H187" s="33">
        <f>COUNTIF(H188:H206,"x")/COUNTA($A$188:$A$206)</f>
        <v>1</v>
      </c>
      <c r="I187" s="33">
        <f t="shared" ref="I187:L187" si="29">COUNTIF(I188:I206,"x")/COUNTA($A$188:$A$206)</f>
        <v>0</v>
      </c>
      <c r="J187" s="33">
        <f t="shared" si="29"/>
        <v>0</v>
      </c>
      <c r="K187" s="33">
        <f t="shared" si="29"/>
        <v>0</v>
      </c>
      <c r="L187" s="33">
        <f t="shared" si="29"/>
        <v>0</v>
      </c>
      <c r="M187" s="34" t="str">
        <f>IF(SUM(H187:L187)&lt;&gt;100%,"D","C")</f>
        <v>C</v>
      </c>
      <c r="N187" s="27"/>
      <c r="O187" s="6" t="str">
        <f t="shared" si="19"/>
        <v/>
      </c>
    </row>
    <row r="188" spans="1:15" s="6" customFormat="1" ht="30" customHeight="1" x14ac:dyDescent="0.25">
      <c r="A188" s="8" t="s">
        <v>52</v>
      </c>
      <c r="B188" s="28"/>
      <c r="C188" s="28" t="s">
        <v>89</v>
      </c>
      <c r="D188" s="28"/>
      <c r="E188" s="28"/>
      <c r="F188" s="28"/>
      <c r="G188" s="26" t="str">
        <f t="shared" si="22"/>
        <v>J</v>
      </c>
      <c r="H188" s="28" t="s">
        <v>89</v>
      </c>
      <c r="I188" s="28"/>
      <c r="J188" s="28"/>
      <c r="K188" s="28"/>
      <c r="L188" s="28"/>
      <c r="M188" s="26" t="str">
        <f t="shared" si="23"/>
        <v>J</v>
      </c>
      <c r="N188" s="27"/>
      <c r="O188" s="6" t="str">
        <f t="shared" si="19"/>
        <v/>
      </c>
    </row>
    <row r="189" spans="1:15" s="6" customFormat="1" ht="30" customHeight="1" x14ac:dyDescent="0.25">
      <c r="A189" s="9" t="s">
        <v>88</v>
      </c>
      <c r="B189" s="29"/>
      <c r="C189" s="29" t="s">
        <v>89</v>
      </c>
      <c r="D189" s="29"/>
      <c r="E189" s="29"/>
      <c r="F189" s="29"/>
      <c r="G189" s="26" t="str">
        <f t="shared" si="22"/>
        <v>J</v>
      </c>
      <c r="H189" s="29" t="s">
        <v>89</v>
      </c>
      <c r="I189" s="29"/>
      <c r="J189" s="29"/>
      <c r="K189" s="29"/>
      <c r="L189" s="29"/>
      <c r="M189" s="26" t="str">
        <f t="shared" si="23"/>
        <v>J</v>
      </c>
      <c r="N189" s="27"/>
      <c r="O189" s="6" t="str">
        <f t="shared" si="19"/>
        <v/>
      </c>
    </row>
    <row r="190" spans="1:15" s="6" customFormat="1" ht="30" customHeight="1" x14ac:dyDescent="0.25">
      <c r="A190" s="8" t="s">
        <v>53</v>
      </c>
      <c r="B190" s="28" t="s">
        <v>89</v>
      </c>
      <c r="C190" s="28"/>
      <c r="D190" s="28"/>
      <c r="E190" s="28"/>
      <c r="F190" s="28"/>
      <c r="G190" s="26" t="str">
        <f t="shared" si="22"/>
        <v>J</v>
      </c>
      <c r="H190" s="28" t="s">
        <v>89</v>
      </c>
      <c r="I190" s="28"/>
      <c r="J190" s="28"/>
      <c r="K190" s="28"/>
      <c r="L190" s="28"/>
      <c r="M190" s="26" t="str">
        <f t="shared" si="23"/>
        <v>J</v>
      </c>
      <c r="N190" s="27"/>
      <c r="O190" s="6" t="str">
        <f t="shared" si="19"/>
        <v/>
      </c>
    </row>
    <row r="191" spans="1:15" s="6" customFormat="1" ht="30" hidden="1" customHeight="1" x14ac:dyDescent="0.25">
      <c r="A191" s="8"/>
      <c r="B191" s="28"/>
      <c r="C191" s="28"/>
      <c r="D191" s="28"/>
      <c r="E191" s="28"/>
      <c r="F191" s="28"/>
      <c r="G191" s="26" t="str">
        <f t="shared" si="22"/>
        <v>L</v>
      </c>
      <c r="H191" s="28"/>
      <c r="I191" s="28"/>
      <c r="J191" s="28"/>
      <c r="K191" s="28"/>
      <c r="L191" s="28"/>
      <c r="M191" s="26" t="str">
        <f t="shared" si="23"/>
        <v>L</v>
      </c>
      <c r="N191" s="27"/>
      <c r="O191" s="6" t="str">
        <f t="shared" si="19"/>
        <v>OK</v>
      </c>
    </row>
    <row r="192" spans="1:15" s="6" customFormat="1" ht="30" hidden="1" customHeight="1" x14ac:dyDescent="0.25">
      <c r="A192" s="8"/>
      <c r="B192" s="28"/>
      <c r="C192" s="28"/>
      <c r="D192" s="28"/>
      <c r="E192" s="28"/>
      <c r="F192" s="28"/>
      <c r="G192" s="26" t="str">
        <f t="shared" si="22"/>
        <v>L</v>
      </c>
      <c r="H192" s="28"/>
      <c r="I192" s="28"/>
      <c r="J192" s="28"/>
      <c r="K192" s="28"/>
      <c r="L192" s="28"/>
      <c r="M192" s="26" t="str">
        <f t="shared" si="23"/>
        <v>L</v>
      </c>
      <c r="N192" s="27"/>
      <c r="O192" s="6" t="str">
        <f t="shared" si="19"/>
        <v>OK</v>
      </c>
    </row>
    <row r="193" spans="1:15" s="6" customFormat="1" ht="30" hidden="1" customHeight="1" x14ac:dyDescent="0.25">
      <c r="A193" s="8"/>
      <c r="B193" s="28"/>
      <c r="C193" s="28"/>
      <c r="D193" s="28"/>
      <c r="E193" s="28"/>
      <c r="F193" s="28"/>
      <c r="G193" s="26" t="str">
        <f t="shared" si="22"/>
        <v>L</v>
      </c>
      <c r="H193" s="28"/>
      <c r="I193" s="28"/>
      <c r="J193" s="28"/>
      <c r="K193" s="28"/>
      <c r="L193" s="28"/>
      <c r="M193" s="26" t="str">
        <f t="shared" si="23"/>
        <v>L</v>
      </c>
      <c r="N193" s="27"/>
      <c r="O193" s="6" t="str">
        <f t="shared" si="19"/>
        <v>OK</v>
      </c>
    </row>
    <row r="194" spans="1:15" s="6" customFormat="1" ht="30" hidden="1" customHeight="1" x14ac:dyDescent="0.25">
      <c r="A194" s="9"/>
      <c r="B194" s="29"/>
      <c r="C194" s="29"/>
      <c r="D194" s="29"/>
      <c r="E194" s="29"/>
      <c r="F194" s="29"/>
      <c r="G194" s="26" t="str">
        <f t="shared" si="22"/>
        <v>L</v>
      </c>
      <c r="H194" s="29"/>
      <c r="I194" s="29"/>
      <c r="J194" s="29"/>
      <c r="K194" s="29"/>
      <c r="L194" s="29"/>
      <c r="M194" s="26" t="str">
        <f t="shared" si="23"/>
        <v>L</v>
      </c>
      <c r="N194" s="27"/>
      <c r="O194" s="6" t="str">
        <f t="shared" si="19"/>
        <v>OK</v>
      </c>
    </row>
    <row r="195" spans="1:15" s="6" customFormat="1" ht="30" hidden="1" customHeight="1" x14ac:dyDescent="0.25">
      <c r="A195" s="8"/>
      <c r="B195" s="28"/>
      <c r="C195" s="28"/>
      <c r="D195" s="28"/>
      <c r="E195" s="28"/>
      <c r="F195" s="28"/>
      <c r="G195" s="26" t="str">
        <f t="shared" si="22"/>
        <v>L</v>
      </c>
      <c r="H195" s="28"/>
      <c r="I195" s="28"/>
      <c r="J195" s="28"/>
      <c r="K195" s="28"/>
      <c r="L195" s="28"/>
      <c r="M195" s="26" t="str">
        <f t="shared" si="23"/>
        <v>L</v>
      </c>
      <c r="N195" s="27"/>
      <c r="O195" s="6" t="str">
        <f t="shared" si="19"/>
        <v>OK</v>
      </c>
    </row>
    <row r="196" spans="1:15" s="6" customFormat="1" ht="30" hidden="1" customHeight="1" x14ac:dyDescent="0.25">
      <c r="A196" s="9"/>
      <c r="B196" s="29"/>
      <c r="C196" s="29"/>
      <c r="D196" s="29"/>
      <c r="E196" s="29"/>
      <c r="F196" s="29"/>
      <c r="G196" s="26" t="str">
        <f t="shared" si="22"/>
        <v>L</v>
      </c>
      <c r="H196" s="29"/>
      <c r="I196" s="29"/>
      <c r="J196" s="29"/>
      <c r="K196" s="29"/>
      <c r="L196" s="29"/>
      <c r="M196" s="26" t="str">
        <f t="shared" si="23"/>
        <v>L</v>
      </c>
      <c r="N196" s="27"/>
      <c r="O196" s="6" t="str">
        <f t="shared" si="19"/>
        <v>OK</v>
      </c>
    </row>
    <row r="197" spans="1:15" s="6" customFormat="1" ht="30" hidden="1" customHeight="1" x14ac:dyDescent="0.25">
      <c r="A197" s="9"/>
      <c r="B197" s="29"/>
      <c r="C197" s="29"/>
      <c r="D197" s="29"/>
      <c r="E197" s="29"/>
      <c r="F197" s="29"/>
      <c r="G197" s="26" t="str">
        <f t="shared" si="22"/>
        <v>L</v>
      </c>
      <c r="H197" s="29"/>
      <c r="I197" s="29"/>
      <c r="J197" s="29"/>
      <c r="K197" s="29"/>
      <c r="L197" s="29"/>
      <c r="M197" s="26" t="str">
        <f t="shared" si="23"/>
        <v>L</v>
      </c>
      <c r="N197" s="27"/>
      <c r="O197" s="6" t="str">
        <f t="shared" si="19"/>
        <v>OK</v>
      </c>
    </row>
    <row r="198" spans="1:15" s="6" customFormat="1" ht="30" hidden="1" customHeight="1" x14ac:dyDescent="0.25">
      <c r="A198" s="9"/>
      <c r="B198" s="29"/>
      <c r="C198" s="29"/>
      <c r="D198" s="29"/>
      <c r="E198" s="29"/>
      <c r="F198" s="29"/>
      <c r="G198" s="26" t="str">
        <f t="shared" si="22"/>
        <v>L</v>
      </c>
      <c r="H198" s="29"/>
      <c r="I198" s="29"/>
      <c r="J198" s="29"/>
      <c r="K198" s="29"/>
      <c r="L198" s="29"/>
      <c r="M198" s="26" t="str">
        <f t="shared" si="23"/>
        <v>L</v>
      </c>
      <c r="N198" s="27"/>
      <c r="O198" s="6" t="str">
        <f t="shared" si="19"/>
        <v>OK</v>
      </c>
    </row>
    <row r="199" spans="1:15" s="6" customFormat="1" ht="30" hidden="1" customHeight="1" x14ac:dyDescent="0.25">
      <c r="A199" s="8"/>
      <c r="B199" s="28"/>
      <c r="C199" s="28"/>
      <c r="D199" s="28"/>
      <c r="E199" s="28"/>
      <c r="F199" s="28"/>
      <c r="G199" s="26" t="str">
        <f t="shared" si="22"/>
        <v>L</v>
      </c>
      <c r="H199" s="28"/>
      <c r="I199" s="28"/>
      <c r="J199" s="28"/>
      <c r="K199" s="28"/>
      <c r="L199" s="28"/>
      <c r="M199" s="26" t="str">
        <f t="shared" si="23"/>
        <v>L</v>
      </c>
      <c r="N199" s="27"/>
      <c r="O199" s="6" t="str">
        <f t="shared" si="19"/>
        <v>OK</v>
      </c>
    </row>
    <row r="200" spans="1:15" s="6" customFormat="1" ht="30" hidden="1" customHeight="1" x14ac:dyDescent="0.25">
      <c r="A200" s="9"/>
      <c r="B200" s="29"/>
      <c r="C200" s="29"/>
      <c r="D200" s="29"/>
      <c r="E200" s="29"/>
      <c r="F200" s="29"/>
      <c r="G200" s="26" t="str">
        <f t="shared" si="22"/>
        <v>L</v>
      </c>
      <c r="H200" s="29"/>
      <c r="I200" s="29"/>
      <c r="J200" s="29"/>
      <c r="K200" s="29"/>
      <c r="L200" s="29"/>
      <c r="M200" s="26" t="str">
        <f t="shared" si="23"/>
        <v>L</v>
      </c>
      <c r="N200" s="27"/>
      <c r="O200" s="6" t="str">
        <f t="shared" si="19"/>
        <v>OK</v>
      </c>
    </row>
    <row r="201" spans="1:15" s="6" customFormat="1" ht="30" hidden="1" customHeight="1" x14ac:dyDescent="0.25">
      <c r="A201" s="9"/>
      <c r="B201" s="29"/>
      <c r="C201" s="29"/>
      <c r="D201" s="29"/>
      <c r="E201" s="29"/>
      <c r="F201" s="29"/>
      <c r="G201" s="26" t="str">
        <f t="shared" si="22"/>
        <v>L</v>
      </c>
      <c r="H201" s="29"/>
      <c r="I201" s="29"/>
      <c r="J201" s="29"/>
      <c r="K201" s="29"/>
      <c r="L201" s="29"/>
      <c r="M201" s="26" t="str">
        <f t="shared" si="23"/>
        <v>L</v>
      </c>
      <c r="N201" s="27"/>
      <c r="O201" s="6" t="str">
        <f t="shared" si="19"/>
        <v>OK</v>
      </c>
    </row>
    <row r="202" spans="1:15" s="6" customFormat="1" ht="30" hidden="1" customHeight="1" x14ac:dyDescent="0.25">
      <c r="A202" s="9"/>
      <c r="B202" s="29"/>
      <c r="C202" s="29"/>
      <c r="D202" s="29"/>
      <c r="E202" s="29"/>
      <c r="F202" s="29"/>
      <c r="G202" s="26" t="str">
        <f t="shared" si="22"/>
        <v>L</v>
      </c>
      <c r="H202" s="29"/>
      <c r="I202" s="29"/>
      <c r="J202" s="29"/>
      <c r="K202" s="29"/>
      <c r="L202" s="29"/>
      <c r="M202" s="26" t="str">
        <f t="shared" si="23"/>
        <v>L</v>
      </c>
      <c r="N202" s="27"/>
      <c r="O202" s="6" t="str">
        <f t="shared" si="19"/>
        <v>OK</v>
      </c>
    </row>
    <row r="203" spans="1:15" s="6" customFormat="1" ht="30" hidden="1" customHeight="1" x14ac:dyDescent="0.25">
      <c r="A203" s="9"/>
      <c r="B203" s="29"/>
      <c r="C203" s="29"/>
      <c r="D203" s="29"/>
      <c r="E203" s="29"/>
      <c r="F203" s="29"/>
      <c r="G203" s="26" t="str">
        <f t="shared" si="22"/>
        <v>L</v>
      </c>
      <c r="H203" s="29"/>
      <c r="I203" s="29"/>
      <c r="J203" s="29"/>
      <c r="K203" s="29"/>
      <c r="L203" s="29"/>
      <c r="M203" s="26" t="str">
        <f t="shared" si="23"/>
        <v>L</v>
      </c>
      <c r="N203" s="27"/>
      <c r="O203" s="6" t="str">
        <f t="shared" si="19"/>
        <v>OK</v>
      </c>
    </row>
    <row r="204" spans="1:15" s="6" customFormat="1" ht="30" hidden="1" customHeight="1" x14ac:dyDescent="0.25">
      <c r="A204" s="9"/>
      <c r="B204" s="29"/>
      <c r="C204" s="29"/>
      <c r="D204" s="29"/>
      <c r="E204" s="29"/>
      <c r="F204" s="29"/>
      <c r="G204" s="26" t="str">
        <f t="shared" si="22"/>
        <v>L</v>
      </c>
      <c r="H204" s="29"/>
      <c r="I204" s="29"/>
      <c r="J204" s="29"/>
      <c r="K204" s="29"/>
      <c r="L204" s="29"/>
      <c r="M204" s="26" t="str">
        <f t="shared" si="23"/>
        <v>L</v>
      </c>
      <c r="N204" s="27"/>
      <c r="O204" s="6" t="str">
        <f t="shared" si="19"/>
        <v>OK</v>
      </c>
    </row>
    <row r="205" spans="1:15" s="6" customFormat="1" ht="30" hidden="1" customHeight="1" x14ac:dyDescent="0.25">
      <c r="A205" s="9"/>
      <c r="B205" s="29"/>
      <c r="C205" s="29"/>
      <c r="D205" s="29"/>
      <c r="E205" s="29"/>
      <c r="F205" s="29"/>
      <c r="G205" s="26" t="str">
        <f t="shared" si="22"/>
        <v>L</v>
      </c>
      <c r="H205" s="29"/>
      <c r="I205" s="29"/>
      <c r="J205" s="29"/>
      <c r="K205" s="29"/>
      <c r="L205" s="29"/>
      <c r="M205" s="26" t="str">
        <f t="shared" si="23"/>
        <v>L</v>
      </c>
      <c r="N205" s="27"/>
      <c r="O205" s="6" t="str">
        <f t="shared" si="19"/>
        <v>OK</v>
      </c>
    </row>
    <row r="206" spans="1:15" s="6" customFormat="1" ht="30" hidden="1" customHeight="1" x14ac:dyDescent="0.25">
      <c r="A206" s="9"/>
      <c r="B206" s="29"/>
      <c r="C206" s="29"/>
      <c r="D206" s="29"/>
      <c r="E206" s="29"/>
      <c r="F206" s="29"/>
      <c r="G206" s="26" t="str">
        <f t="shared" ref="G206" si="30">IF(COUNTA(B206:F206)&lt;&gt;1,"L","J")</f>
        <v>L</v>
      </c>
      <c r="H206" s="29"/>
      <c r="I206" s="29"/>
      <c r="J206" s="29"/>
      <c r="K206" s="29"/>
      <c r="L206" s="29"/>
      <c r="M206" s="26" t="str">
        <f t="shared" ref="M206" si="31">IF(COUNTA(H206:L206)&lt;&gt;1,"L","J")</f>
        <v>L</v>
      </c>
      <c r="N206" s="27"/>
      <c r="O206" s="6" t="str">
        <f t="shared" si="19"/>
        <v>OK</v>
      </c>
    </row>
    <row r="207" spans="1:15" ht="30" customHeight="1" x14ac:dyDescent="0.25">
      <c r="A207" s="10" t="s">
        <v>58</v>
      </c>
      <c r="B207" s="30"/>
      <c r="C207" s="30"/>
      <c r="D207" s="30"/>
      <c r="E207" s="30"/>
      <c r="F207" s="30"/>
      <c r="G207" s="26"/>
      <c r="H207" s="30"/>
      <c r="I207" s="30"/>
      <c r="J207" s="30"/>
      <c r="K207" s="30"/>
      <c r="L207" s="30"/>
      <c r="M207" s="26"/>
      <c r="N207" s="31"/>
      <c r="O207" s="6" t="str">
        <f t="shared" si="19"/>
        <v/>
      </c>
    </row>
    <row r="230" spans="1:10" ht="18.75" x14ac:dyDescent="0.3">
      <c r="H230" s="17" t="str">
        <f>"items: "</f>
        <v xml:space="preserve">items: </v>
      </c>
      <c r="I230" s="40" t="s">
        <v>83</v>
      </c>
      <c r="J230" s="18"/>
    </row>
    <row r="233" spans="1:10" x14ac:dyDescent="0.25">
      <c r="A233" s="13"/>
    </row>
    <row r="234" spans="1:10" x14ac:dyDescent="0.25">
      <c r="A234" s="13"/>
    </row>
    <row r="235" spans="1:10" x14ac:dyDescent="0.25">
      <c r="A235" s="13"/>
    </row>
    <row r="251" spans="2:10" ht="18.75" x14ac:dyDescent="0.3">
      <c r="B251" s="17" t="s">
        <v>73</v>
      </c>
      <c r="C251" s="42" t="s">
        <v>44</v>
      </c>
      <c r="D251" s="18"/>
      <c r="H251" s="17" t="s">
        <v>73</v>
      </c>
      <c r="I251" s="42" t="s">
        <v>5</v>
      </c>
      <c r="J251" s="18"/>
    </row>
    <row r="305" spans="13:13" x14ac:dyDescent="0.25">
      <c r="M305" s="4"/>
    </row>
    <row r="418" spans="1:12" hidden="1" x14ac:dyDescent="0.25"/>
    <row r="419" spans="1:12" hidden="1" x14ac:dyDescent="0.25">
      <c r="B419" s="5" t="str">
        <f>B8</f>
        <v>Evaluation réalisée par Modèle Modèle</v>
      </c>
      <c r="C419" s="5"/>
      <c r="D419" s="5"/>
      <c r="E419" s="5"/>
      <c r="F419" s="5"/>
      <c r="H419" s="5" t="str">
        <f>H8</f>
        <v>Evaluation réalisée par Prénom Nom</v>
      </c>
      <c r="I419" s="5"/>
      <c r="J419" s="5"/>
      <c r="K419" s="5"/>
      <c r="L419" s="5"/>
    </row>
    <row r="420" spans="1:12" hidden="1" x14ac:dyDescent="0.25">
      <c r="A420" s="12" t="s">
        <v>71</v>
      </c>
      <c r="B420" s="4" t="s">
        <v>65</v>
      </c>
      <c r="C420" s="4" t="s">
        <v>66</v>
      </c>
      <c r="D420" s="4" t="s">
        <v>67</v>
      </c>
      <c r="E420" s="4" t="s">
        <v>68</v>
      </c>
      <c r="F420" s="4" t="s">
        <v>69</v>
      </c>
      <c r="G420" s="41" t="s">
        <v>91</v>
      </c>
      <c r="H420" s="4" t="s">
        <v>0</v>
      </c>
      <c r="I420" s="4" t="s">
        <v>54</v>
      </c>
      <c r="J420" s="4" t="s">
        <v>56</v>
      </c>
      <c r="K420" s="4" t="s">
        <v>1</v>
      </c>
      <c r="L420" s="4" t="s">
        <v>55</v>
      </c>
    </row>
    <row r="421" spans="1:12" ht="18.75" hidden="1" x14ac:dyDescent="0.3">
      <c r="A421" s="14" t="str">
        <f t="shared" ref="A421" si="32">A10</f>
        <v>Logement</v>
      </c>
      <c r="B421" s="12">
        <f>IF(B10&lt;&gt;0,B10,NA())</f>
        <v>1</v>
      </c>
      <c r="C421" s="12" t="e">
        <f t="shared" ref="C421:L421" si="33">IF(C10&lt;&gt;0,C10,NA())</f>
        <v>#N/A</v>
      </c>
      <c r="D421" s="12" t="e">
        <f t="shared" si="33"/>
        <v>#N/A</v>
      </c>
      <c r="E421" s="12" t="e">
        <f t="shared" si="33"/>
        <v>#N/A</v>
      </c>
      <c r="F421" s="12" t="e">
        <f t="shared" si="33"/>
        <v>#N/A</v>
      </c>
      <c r="G421" s="12"/>
      <c r="H421" s="12" t="e">
        <f t="shared" si="33"/>
        <v>#N/A</v>
      </c>
      <c r="I421" s="12">
        <f t="shared" si="33"/>
        <v>1</v>
      </c>
      <c r="J421" s="12" t="e">
        <f t="shared" si="33"/>
        <v>#N/A</v>
      </c>
      <c r="K421" s="12" t="e">
        <f t="shared" si="33"/>
        <v>#N/A</v>
      </c>
      <c r="L421" s="12" t="e">
        <f t="shared" si="33"/>
        <v>#N/A</v>
      </c>
    </row>
    <row r="422" spans="1:12" ht="18.75" hidden="1" x14ac:dyDescent="0.3">
      <c r="A422" s="14" t="str">
        <f t="shared" ref="A422" si="34">A27</f>
        <v>Alimentation</v>
      </c>
      <c r="B422" s="12">
        <f>IF(B27&lt;&gt;0,B27,NA())</f>
        <v>1</v>
      </c>
      <c r="C422" s="12" t="e">
        <f t="shared" ref="C422:L422" si="35">IF(C27&lt;&gt;0,C27,NA())</f>
        <v>#N/A</v>
      </c>
      <c r="D422" s="12" t="e">
        <f t="shared" si="35"/>
        <v>#N/A</v>
      </c>
      <c r="E422" s="12" t="e">
        <f t="shared" si="35"/>
        <v>#N/A</v>
      </c>
      <c r="F422" s="12" t="e">
        <f t="shared" si="35"/>
        <v>#N/A</v>
      </c>
      <c r="G422" s="12"/>
      <c r="H422" s="12">
        <f t="shared" si="35"/>
        <v>1</v>
      </c>
      <c r="I422" s="12" t="e">
        <f t="shared" si="35"/>
        <v>#N/A</v>
      </c>
      <c r="J422" s="12" t="e">
        <f t="shared" si="35"/>
        <v>#N/A</v>
      </c>
      <c r="K422" s="12" t="e">
        <f t="shared" si="35"/>
        <v>#N/A</v>
      </c>
      <c r="L422" s="12" t="e">
        <f t="shared" si="35"/>
        <v>#N/A</v>
      </c>
    </row>
    <row r="423" spans="1:12" ht="18.75" hidden="1" x14ac:dyDescent="0.3">
      <c r="A423" s="14" t="str">
        <f t="shared" ref="A423" si="36">A44</f>
        <v>Hygiène</v>
      </c>
      <c r="B423" s="12" t="e">
        <f>IF(B44&lt;&gt;0,B44,NA())</f>
        <v>#N/A</v>
      </c>
      <c r="C423" s="12">
        <f t="shared" ref="C423:L423" si="37">IF(C44&lt;&gt;0,C44,NA())</f>
        <v>1</v>
      </c>
      <c r="D423" s="12" t="e">
        <f t="shared" si="37"/>
        <v>#N/A</v>
      </c>
      <c r="E423" s="12" t="e">
        <f t="shared" si="37"/>
        <v>#N/A</v>
      </c>
      <c r="F423" s="12" t="e">
        <f t="shared" si="37"/>
        <v>#N/A</v>
      </c>
      <c r="G423" s="12"/>
      <c r="H423" s="12" t="e">
        <f t="shared" si="37"/>
        <v>#N/A</v>
      </c>
      <c r="I423" s="12">
        <f t="shared" si="37"/>
        <v>1</v>
      </c>
      <c r="J423" s="12" t="e">
        <f t="shared" si="37"/>
        <v>#N/A</v>
      </c>
      <c r="K423" s="12" t="e">
        <f t="shared" si="37"/>
        <v>#N/A</v>
      </c>
      <c r="L423" s="12" t="e">
        <f t="shared" si="37"/>
        <v>#N/A</v>
      </c>
    </row>
    <row r="424" spans="1:12" ht="18.75" hidden="1" x14ac:dyDescent="0.3">
      <c r="A424" s="14" t="str">
        <f>A61</f>
        <v>Santé</v>
      </c>
      <c r="B424" s="12" t="e">
        <f>IF(B61&lt;&gt;0,B61,NA())</f>
        <v>#N/A</v>
      </c>
      <c r="C424" s="12">
        <f t="shared" ref="C424:L424" si="38">IF(C61&lt;&gt;0,C61,NA())</f>
        <v>1</v>
      </c>
      <c r="D424" s="12" t="e">
        <f t="shared" si="38"/>
        <v>#N/A</v>
      </c>
      <c r="E424" s="12" t="e">
        <f t="shared" si="38"/>
        <v>#N/A</v>
      </c>
      <c r="F424" s="12" t="e">
        <f t="shared" si="38"/>
        <v>#N/A</v>
      </c>
      <c r="G424" s="12"/>
      <c r="H424" s="12">
        <f t="shared" si="38"/>
        <v>1</v>
      </c>
      <c r="I424" s="12" t="e">
        <f t="shared" si="38"/>
        <v>#N/A</v>
      </c>
      <c r="J424" s="12" t="e">
        <f t="shared" si="38"/>
        <v>#N/A</v>
      </c>
      <c r="K424" s="12" t="e">
        <f t="shared" si="38"/>
        <v>#N/A</v>
      </c>
      <c r="L424" s="12" t="e">
        <f t="shared" si="38"/>
        <v>#N/A</v>
      </c>
    </row>
    <row r="425" spans="1:12" ht="18.75" hidden="1" x14ac:dyDescent="0.3">
      <c r="A425" s="14" t="str">
        <f>A77</f>
        <v>Budget</v>
      </c>
      <c r="B425" s="12" t="e">
        <f>IF(B77&lt;&gt;0,B77,NA())</f>
        <v>#N/A</v>
      </c>
      <c r="C425" s="12">
        <f t="shared" ref="C425:L425" si="39">IF(C77&lt;&gt;0,C77,NA())</f>
        <v>1</v>
      </c>
      <c r="D425" s="12" t="e">
        <f t="shared" si="39"/>
        <v>#N/A</v>
      </c>
      <c r="E425" s="12" t="e">
        <f t="shared" si="39"/>
        <v>#N/A</v>
      </c>
      <c r="F425" s="12" t="e">
        <f t="shared" si="39"/>
        <v>#N/A</v>
      </c>
      <c r="G425" s="12"/>
      <c r="H425" s="12">
        <f t="shared" si="39"/>
        <v>1</v>
      </c>
      <c r="I425" s="12" t="e">
        <f t="shared" si="39"/>
        <v>#N/A</v>
      </c>
      <c r="J425" s="12" t="e">
        <f t="shared" si="39"/>
        <v>#N/A</v>
      </c>
      <c r="K425" s="12" t="e">
        <f t="shared" si="39"/>
        <v>#N/A</v>
      </c>
      <c r="L425" s="12" t="e">
        <f t="shared" si="39"/>
        <v>#N/A</v>
      </c>
    </row>
    <row r="426" spans="1:12" ht="18.75" hidden="1" x14ac:dyDescent="0.3">
      <c r="A426" s="14" t="str">
        <f>A96</f>
        <v>Déplacement</v>
      </c>
      <c r="B426" s="12">
        <f>IF(B96&lt;&gt;0,B96,NA())</f>
        <v>1</v>
      </c>
      <c r="C426" s="12" t="e">
        <f t="shared" ref="C426:L426" si="40">IF(C96&lt;&gt;0,C96,NA())</f>
        <v>#N/A</v>
      </c>
      <c r="D426" s="12" t="e">
        <f t="shared" si="40"/>
        <v>#N/A</v>
      </c>
      <c r="E426" s="12" t="e">
        <f t="shared" si="40"/>
        <v>#N/A</v>
      </c>
      <c r="F426" s="12" t="e">
        <f t="shared" si="40"/>
        <v>#N/A</v>
      </c>
      <c r="G426" s="12"/>
      <c r="H426" s="12" t="e">
        <f t="shared" si="40"/>
        <v>#N/A</v>
      </c>
      <c r="I426" s="12">
        <f t="shared" si="40"/>
        <v>1</v>
      </c>
      <c r="J426" s="12" t="e">
        <f t="shared" si="40"/>
        <v>#N/A</v>
      </c>
      <c r="K426" s="12" t="e">
        <f t="shared" si="40"/>
        <v>#N/A</v>
      </c>
      <c r="L426" s="12" t="e">
        <f t="shared" si="40"/>
        <v>#N/A</v>
      </c>
    </row>
    <row r="427" spans="1:12" ht="18.75" hidden="1" x14ac:dyDescent="0.3">
      <c r="A427" s="14" t="str">
        <f>A114</f>
        <v>Gestion administrative</v>
      </c>
      <c r="B427" s="12" t="e">
        <f>IF(B114&lt;&gt;0,B114,NA())</f>
        <v>#N/A</v>
      </c>
      <c r="C427" s="12">
        <f t="shared" ref="C427:L427" si="41">IF(C114&lt;&gt;0,C114,NA())</f>
        <v>0.5</v>
      </c>
      <c r="D427" s="12">
        <f t="shared" si="41"/>
        <v>0.25</v>
      </c>
      <c r="E427" s="12">
        <f t="shared" si="41"/>
        <v>0.25</v>
      </c>
      <c r="F427" s="12" t="e">
        <f t="shared" si="41"/>
        <v>#N/A</v>
      </c>
      <c r="G427" s="12"/>
      <c r="H427" s="12" t="e">
        <f t="shared" si="41"/>
        <v>#N/A</v>
      </c>
      <c r="I427" s="12">
        <f t="shared" si="41"/>
        <v>0.75</v>
      </c>
      <c r="J427" s="12">
        <f t="shared" si="41"/>
        <v>0.25</v>
      </c>
      <c r="K427" s="12" t="e">
        <f t="shared" si="41"/>
        <v>#N/A</v>
      </c>
      <c r="L427" s="12" t="e">
        <f t="shared" si="41"/>
        <v>#N/A</v>
      </c>
    </row>
    <row r="428" spans="1:12" ht="18.75" hidden="1" x14ac:dyDescent="0.3">
      <c r="A428" s="14" t="str">
        <f t="shared" ref="A428" si="42">A130</f>
        <v>Vie Sociale</v>
      </c>
      <c r="B428" s="12" t="e">
        <f>IF(B130&lt;&gt;0,B130,NA())</f>
        <v>#N/A</v>
      </c>
      <c r="C428" s="12">
        <f t="shared" ref="C428:L428" si="43">IF(C130&lt;&gt;0,C130,NA())</f>
        <v>0.81818181818181823</v>
      </c>
      <c r="D428" s="12" t="e">
        <f t="shared" si="43"/>
        <v>#N/A</v>
      </c>
      <c r="E428" s="12">
        <f t="shared" si="43"/>
        <v>9.0909090909090912E-2</v>
      </c>
      <c r="F428" s="12">
        <f t="shared" si="43"/>
        <v>9.0909090909090912E-2</v>
      </c>
      <c r="G428" s="12"/>
      <c r="H428" s="12">
        <f t="shared" si="43"/>
        <v>1</v>
      </c>
      <c r="I428" s="12" t="e">
        <f t="shared" si="43"/>
        <v>#N/A</v>
      </c>
      <c r="J428" s="12" t="e">
        <f t="shared" si="43"/>
        <v>#N/A</v>
      </c>
      <c r="K428" s="12" t="e">
        <f t="shared" si="43"/>
        <v>#N/A</v>
      </c>
      <c r="L428" s="12" t="e">
        <f t="shared" si="43"/>
        <v>#N/A</v>
      </c>
    </row>
    <row r="429" spans="1:12" ht="18.75" hidden="1" x14ac:dyDescent="0.3">
      <c r="A429" s="14" t="str">
        <f>A147</f>
        <v>Repère dans le temps</v>
      </c>
      <c r="B429" s="12" t="e">
        <f>IF(B147&lt;&gt;0,B147,NA())</f>
        <v>#N/A</v>
      </c>
      <c r="C429" s="12" t="e">
        <f t="shared" ref="C429:L429" si="44">IF(C147&lt;&gt;0,C147,NA())</f>
        <v>#N/A</v>
      </c>
      <c r="D429" s="12">
        <f t="shared" si="44"/>
        <v>1</v>
      </c>
      <c r="E429" s="12" t="e">
        <f t="shared" si="44"/>
        <v>#N/A</v>
      </c>
      <c r="F429" s="12" t="e">
        <f t="shared" si="44"/>
        <v>#N/A</v>
      </c>
      <c r="G429" s="12"/>
      <c r="H429" s="12">
        <f t="shared" si="44"/>
        <v>0.66666666666666663</v>
      </c>
      <c r="I429" s="12">
        <f t="shared" si="44"/>
        <v>0.33333333333333331</v>
      </c>
      <c r="J429" s="12" t="e">
        <f t="shared" si="44"/>
        <v>#N/A</v>
      </c>
      <c r="K429" s="12" t="e">
        <f t="shared" si="44"/>
        <v>#N/A</v>
      </c>
      <c r="L429" s="12" t="e">
        <f t="shared" si="44"/>
        <v>#N/A</v>
      </c>
    </row>
    <row r="430" spans="1:12" ht="18.75" hidden="1" x14ac:dyDescent="0.3">
      <c r="A430" s="14" t="str">
        <f>A171</f>
        <v>Communication</v>
      </c>
      <c r="B430" s="12">
        <f>IF(B171&lt;&gt;0,B171,NA())</f>
        <v>0.25</v>
      </c>
      <c r="C430" s="12">
        <f t="shared" ref="C430:L430" si="45">IF(C171&lt;&gt;0,C171,NA())</f>
        <v>0.75</v>
      </c>
      <c r="D430" s="12" t="e">
        <f t="shared" si="45"/>
        <v>#N/A</v>
      </c>
      <c r="E430" s="12" t="e">
        <f t="shared" si="45"/>
        <v>#N/A</v>
      </c>
      <c r="F430" s="12" t="e">
        <f t="shared" si="45"/>
        <v>#N/A</v>
      </c>
      <c r="G430" s="12"/>
      <c r="H430" s="12" t="e">
        <f t="shared" si="45"/>
        <v>#N/A</v>
      </c>
      <c r="I430" s="12">
        <f t="shared" si="45"/>
        <v>0.875</v>
      </c>
      <c r="J430" s="12">
        <f t="shared" si="45"/>
        <v>0.125</v>
      </c>
      <c r="K430" s="12" t="e">
        <f t="shared" si="45"/>
        <v>#N/A</v>
      </c>
      <c r="L430" s="12" t="e">
        <f t="shared" si="45"/>
        <v>#N/A</v>
      </c>
    </row>
    <row r="431" spans="1:12" ht="18.75" hidden="1" x14ac:dyDescent="0.3">
      <c r="A431" s="14" t="str">
        <f>A187</f>
        <v>Emploi</v>
      </c>
      <c r="B431" s="12">
        <f>IF(B187&lt;&gt;0,B187,NA())</f>
        <v>0.33333333333333331</v>
      </c>
      <c r="C431" s="12">
        <f t="shared" ref="C431:L431" si="46">IF(C187&lt;&gt;0,C187,NA())</f>
        <v>0.66666666666666663</v>
      </c>
      <c r="D431" s="12" t="e">
        <f t="shared" si="46"/>
        <v>#N/A</v>
      </c>
      <c r="E431" s="12" t="e">
        <f t="shared" si="46"/>
        <v>#N/A</v>
      </c>
      <c r="F431" s="12" t="e">
        <f t="shared" si="46"/>
        <v>#N/A</v>
      </c>
      <c r="G431" s="12"/>
      <c r="H431" s="12">
        <f t="shared" si="46"/>
        <v>1</v>
      </c>
      <c r="I431" s="12" t="e">
        <f t="shared" si="46"/>
        <v>#N/A</v>
      </c>
      <c r="J431" s="12" t="e">
        <f t="shared" si="46"/>
        <v>#N/A</v>
      </c>
      <c r="K431" s="12" t="e">
        <f t="shared" si="46"/>
        <v>#N/A</v>
      </c>
      <c r="L431" s="12" t="e">
        <f t="shared" si="46"/>
        <v>#N/A</v>
      </c>
    </row>
    <row r="432" spans="1:12" hidden="1" x14ac:dyDescent="0.25"/>
    <row r="433" spans="1:12" hidden="1" x14ac:dyDescent="0.25"/>
    <row r="434" spans="1:12" hidden="1" x14ac:dyDescent="0.25"/>
    <row r="435" spans="1:12" hidden="1" x14ac:dyDescent="0.25">
      <c r="B435" s="5" t="str">
        <f>B8</f>
        <v>Evaluation réalisée par Modèle Modèle</v>
      </c>
      <c r="C435" s="5"/>
      <c r="D435" s="5"/>
      <c r="E435" s="5"/>
      <c r="F435" s="5"/>
      <c r="H435" s="5" t="str">
        <f>H8</f>
        <v>Evaluation réalisée par Prénom Nom</v>
      </c>
      <c r="I435" s="5"/>
      <c r="J435" s="5"/>
      <c r="K435" s="5"/>
      <c r="L435" s="5"/>
    </row>
    <row r="436" spans="1:12" hidden="1" x14ac:dyDescent="0.25">
      <c r="B436" s="2" t="str">
        <f>Tableau22[[#Headers],[je suis autonome]]</f>
        <v>je suis autonome</v>
      </c>
      <c r="C436" s="2" t="str">
        <f>Tableau22[[#Headers],[il faut juste me le rappeler]]</f>
        <v>il faut juste me le rappeler</v>
      </c>
      <c r="D436" s="2" t="str">
        <f>Tableau22[[#Headers],[j''ai besoin d''un coup de main]]</f>
        <v>j'ai besoin d'un coup de main</v>
      </c>
      <c r="E436" s="2" t="str">
        <f>Tableau22[[#Headers],[j''ai besoin d''une aide extérieure]]</f>
        <v>j'ai besoin d'une aide extérieure</v>
      </c>
      <c r="F436" s="2" t="str">
        <f>Tableau22[[#Headers],[Je ne suis pas concerné]]</f>
        <v>Je ne suis pas concerné</v>
      </c>
      <c r="G436" s="2"/>
      <c r="H436" s="2" t="str">
        <f>Tableau22[[#Headers],[Acquis]]</f>
        <v>Acquis</v>
      </c>
      <c r="I436" s="2" t="str">
        <f>Tableau22[[#Headers],[En cours d’acquis/stimulé ou soutenu]]</f>
        <v>En cours d’acquis/stimulé ou soutenu</v>
      </c>
      <c r="J436" s="2" t="str">
        <f>Tableau22[[#Headers],[Acquis mais fluctuant en fonction du moment]]</f>
        <v>Acquis mais fluctuant en fonction du moment</v>
      </c>
      <c r="K436" s="2" t="str">
        <f>Tableau22[[#Headers],[Non acquis/ compensé]]</f>
        <v>Non acquis/ compensé</v>
      </c>
      <c r="L436" s="2" t="str">
        <f>Tableau22[[#Headers],[Pas concerné / pas évaluable]]</f>
        <v>Pas concerné / pas évaluable</v>
      </c>
    </row>
    <row r="437" spans="1:12" ht="18.75" hidden="1" x14ac:dyDescent="0.3">
      <c r="A437" s="16" t="str">
        <f>IF(INDEX(Tableau22[Items],MATCH($I$230,$A$421:$A$431,0))&gt;0,INDEX(A421:A431,MATCH($I$230,$A$421:$A$431,0)),NA())</f>
        <v>Santé</v>
      </c>
      <c r="B437" s="16" t="e">
        <f>IF(INDEX(Tableau22[je suis autonome],MATCH($I$230,$A$421:$A$431,0))&gt;0,INDEX(B421:B431,MATCH($I$230,$A$421:$A$431,0)),NA())</f>
        <v>#N/A</v>
      </c>
      <c r="C437" s="16">
        <f>IF(INDEX(Tableau22[il faut juste me le rappeler],MATCH($I$230,$A$421:$A$431,0))&gt;0,INDEX(C421:C431,MATCH($I$230,$A$421:$A$431,0)),NA())</f>
        <v>1</v>
      </c>
      <c r="D437" s="16" t="e">
        <f>IF(INDEX(Tableau22[j''ai besoin d''un coup de main],MATCH($I$230,$A$421:$A$431,0))&gt;0,INDEX(D421:D431,MATCH($I$230,$A$421:$A$431,0)),NA())</f>
        <v>#N/A</v>
      </c>
      <c r="E437" s="16" t="e">
        <f>IF(INDEX(Tableau22[j''ai besoin d''une aide extérieure],MATCH($I$230,$A$421:$A$431,0))&gt;0,INDEX(E421:E431,MATCH($I$230,$A$421:$A$431,0)),NA())</f>
        <v>#N/A</v>
      </c>
      <c r="F437" s="16" t="e">
        <f>IF(INDEX(Tableau22[Je ne suis pas concerné],MATCH($I$230,$A$421:$A$431,0))&gt;0,INDEX(F421:F431,MATCH($I$230,$A$421:$A$431,0)),NA())</f>
        <v>#N/A</v>
      </c>
      <c r="G437" s="16"/>
      <c r="H437" s="16">
        <f>IF(INDEX(Tableau22[Acquis],MATCH($I$230,$A$421:$A$431,0))&gt;0,INDEX(H421:H431,MATCH($I$230,$A$421:$A$431,0)),NA())</f>
        <v>1</v>
      </c>
      <c r="I437" s="16" t="e">
        <f>IF(INDEX(Tableau22[En cours d’acquis/stimulé ou soutenu],MATCH($I$230,$A$421:$A$431,0))&gt;0,INDEX(I421:I431,MATCH($I$230,$A$421:$A$431,0)),NA())</f>
        <v>#N/A</v>
      </c>
      <c r="J437" s="16" t="e">
        <f>IF(INDEX(Tableau22[Acquis mais fluctuant en fonction du moment],MATCH($I$230,$A$421:$A$431,0))&gt;0,INDEX(J421:J431,MATCH($I$230,$A$421:$A$431,0)),NA())</f>
        <v>#N/A</v>
      </c>
      <c r="K437" s="16" t="e">
        <f>IF(INDEX(Tableau22[Non acquis/ compensé],MATCH($I$230,$A$421:$A$431,0))&gt;0,INDEX(K421:K431,MATCH($I$230,$A$421:$A$431,0)),NA())</f>
        <v>#N/A</v>
      </c>
      <c r="L437" s="16" t="e">
        <f>IF(INDEX(Tableau22[Pas concerné / pas évaluable],MATCH($I$230,$A$421:$A$431,0))&gt;0,INDEX(L421:L431,MATCH($I$230,$A$421:$A$431,0)),NA())</f>
        <v>#N/A</v>
      </c>
    </row>
    <row r="438" spans="1:12" ht="18.75" hidden="1" x14ac:dyDescent="0.3">
      <c r="A438" s="16" t="str">
        <f>IF(INDEX(Tableau22[Items],MATCH($C$251,$A$421:$A$431,0))&gt;0,INDEX(A421:A431,MATCH($C$251,$A$421:$A$431,0)),NA())</f>
        <v>Communication</v>
      </c>
      <c r="B438" s="16">
        <f>IF(INDEX(Tableau22[je suis autonome],MATCH($C$251,$A$421:$A$431,0))&gt;0,INDEX(B421:B431,MATCH($C$251,$A$421:$A$431,0)),NA())</f>
        <v>0.25</v>
      </c>
      <c r="C438" s="16">
        <f>IF(INDEX(Tableau22[il faut juste me le rappeler],MATCH($C$251,$A$421:$A$431,0))&gt;0,INDEX(C421:C431,MATCH($C$251,$A$421:$A$431,0)),NA())</f>
        <v>0.75</v>
      </c>
      <c r="D438" s="16" t="e">
        <f>IF(INDEX(Tableau22[j''ai besoin d''un coup de main],MATCH($C$251,$A$421:$A$431,0))&gt;0,INDEX(D421:D431,MATCH($C$251,$A$421:$A$431,0)),NA())</f>
        <v>#N/A</v>
      </c>
      <c r="E438" s="16" t="e">
        <f>IF(INDEX(Tableau22[j''ai besoin d''une aide extérieure],MATCH($C$251,$A$421:$A$431,0))&gt;0,INDEX(E421:E431,MATCH($C$251,$A$421:$A$431,0)),NA())</f>
        <v>#N/A</v>
      </c>
      <c r="F438" s="16" t="e">
        <f>IF(INDEX(Tableau22[Je ne suis pas concerné],MATCH($C$251,$A$421:$A$431,0))&gt;0,INDEX(F421:F431,MATCH($C$251,$A$421:$A$431,0)),NA())</f>
        <v>#N/A</v>
      </c>
      <c r="G438" s="16"/>
      <c r="H438" s="16" t="e">
        <f>IF(INDEX(Tableau22[Acquis],MATCH($C$251,$A$421:$A$431,0))&gt;0,INDEX(H421:H431,MATCH($C$251,$A$421:$A$431,0)),NA())</f>
        <v>#N/A</v>
      </c>
      <c r="I438" s="16">
        <f>IF(INDEX(Tableau22[En cours d’acquis/stimulé ou soutenu],MATCH($C$251,$A$421:$A$431,0))&gt;0,INDEX(I421:I431,MATCH($C$251,$A$421:$A$431,0)),NA())</f>
        <v>0.875</v>
      </c>
      <c r="J438" s="16">
        <f>IF(INDEX(Tableau22[Acquis mais fluctuant en fonction du moment],MATCH($C$251,$A$421:$A$431,0))&gt;0,INDEX(J421:J431,MATCH($C$251,$A$421:$A$431,0)),NA())</f>
        <v>0.125</v>
      </c>
      <c r="K438" s="16" t="e">
        <f>IF(INDEX(Tableau22[Non acquis/ compensé],MATCH($C$251,$A$421:$A$431,0))&gt;0,INDEX(K421:K431,MATCH($C$251,$A$421:$A$431,0)),NA())</f>
        <v>#N/A</v>
      </c>
      <c r="L438" s="16" t="e">
        <f>IF(INDEX(Tableau22[Pas concerné / pas évaluable],MATCH($C$251,$A$421:$A$431,0))&gt;0,INDEX(L421:L431,MATCH($C$251,$A$421:$A$431,0)),NA())</f>
        <v>#N/A</v>
      </c>
    </row>
    <row r="439" spans="1:12" ht="18.75" hidden="1" x14ac:dyDescent="0.3">
      <c r="A439" s="16" t="str">
        <f>IF(INDEX(Tableau22[Items],MATCH($I$251,$A$421:$A$431,0))&gt;0,INDEX(A421:A431,MATCH($I$251,$A$421:$A$431,0)),NA())</f>
        <v>Alimentation</v>
      </c>
      <c r="B439" s="16">
        <f>IF(INDEX(Tableau22[je suis autonome],MATCH($I$251,$A$421:$A$431,0))&gt;0,INDEX(B421:B431,MATCH($I$251,$A$421:$A$431,0)),NA())</f>
        <v>1</v>
      </c>
      <c r="C439" s="16" t="e">
        <f>IF(INDEX(Tableau22[il faut juste me le rappeler],MATCH($I$251,$A$421:$A$431,0))&gt;0,INDEX(C421:C431,MATCH($I$251,$A$421:$A$431,0)),NA())</f>
        <v>#N/A</v>
      </c>
      <c r="D439" s="16" t="e">
        <f>IF(INDEX(Tableau22[j''ai besoin d''un coup de main],MATCH($I$251,$A$421:$A$431,0))&gt;0,INDEX(D421:D431,MATCH($I$251,$A$421:$A$431,0)),NA())</f>
        <v>#N/A</v>
      </c>
      <c r="E439" s="16" t="e">
        <f>IF(INDEX(Tableau22[j''ai besoin d''une aide extérieure],MATCH($I$251,$A$421:$A$431,0))&gt;0,INDEX(E421:E431,MATCH($I$251,$A$421:$A$431,0)),NA())</f>
        <v>#N/A</v>
      </c>
      <c r="F439" s="16" t="e">
        <f>IF(INDEX(Tableau22[Je ne suis pas concerné],MATCH($I$251,$A$421:$A$431,0))&gt;0,INDEX(F421:F431,MATCH($I$251,$A$421:$A$431,0)),NA())</f>
        <v>#N/A</v>
      </c>
      <c r="G439" s="16" t="e">
        <f>IF(INDEX(Tableau22[Colonne1],MATCH($I$251,$A$421:$A$431,0))&gt;0,INDEX(G421:G431,MATCH($I$251,$A$421:$A$431,0)),NA())</f>
        <v>#N/A</v>
      </c>
      <c r="H439" s="16">
        <f>IF(INDEX(Tableau22[Acquis],MATCH($I$251,$A$421:$A$431,0))&gt;0,INDEX(H421:H431,MATCH($I$251,$A$421:$A$431,0)),NA())</f>
        <v>1</v>
      </c>
      <c r="I439" s="16" t="e">
        <f>IF(INDEX(Tableau22[En cours d’acquis/stimulé ou soutenu],MATCH($I$251,$A$421:$A$431,0))&gt;0,INDEX(I421:I431,MATCH($I$251,$A$421:$A$431,0)),NA())</f>
        <v>#N/A</v>
      </c>
      <c r="J439" s="16" t="e">
        <f>IF(INDEX(Tableau22[Acquis mais fluctuant en fonction du moment],MATCH($I$251,$A$421:$A$431,0))&gt;0,INDEX(J421:J431,MATCH($I$251,$A$421:$A$431,0)),NA())</f>
        <v>#N/A</v>
      </c>
      <c r="K439" s="16" t="e">
        <f>IF(INDEX(Tableau22[Non acquis/ compensé],MATCH($I$251,$A$421:$A$431,0))&gt;0,INDEX(K421:K431,MATCH($I$251,$A$421:$A$431,0)),NA())</f>
        <v>#N/A</v>
      </c>
      <c r="L439" s="16" t="e">
        <f>IF(INDEX(Tableau22[Pas concerné / pas évaluable],MATCH($I$251,$A$421:$A$431,0))&gt;0,INDEX(L421:L431,MATCH($I$251,$A$421:$A$431,0)),NA())</f>
        <v>#N/A</v>
      </c>
    </row>
    <row r="440" spans="1:12" hidden="1" x14ac:dyDescent="0.25"/>
    <row r="441" spans="1:12" hidden="1" x14ac:dyDescent="0.25"/>
    <row r="442" spans="1:12" ht="15" hidden="1" x14ac:dyDescent="0.25">
      <c r="A442" s="15"/>
    </row>
  </sheetData>
  <sheetProtection selectLockedCells="1"/>
  <conditionalFormatting sqref="G10:G207">
    <cfRule type="cellIs" dxfId="179" priority="177" operator="equal">
      <formula>"J"</formula>
    </cfRule>
    <cfRule type="cellIs" dxfId="178" priority="178" operator="equal">
      <formula>"D"</formula>
    </cfRule>
  </conditionalFormatting>
  <conditionalFormatting sqref="G25">
    <cfRule type="cellIs" dxfId="177" priority="175" operator="equal">
      <formula>"J"</formula>
    </cfRule>
    <cfRule type="cellIs" dxfId="176" priority="176" operator="equal">
      <formula>"D"</formula>
    </cfRule>
  </conditionalFormatting>
  <conditionalFormatting sqref="G15:G17">
    <cfRule type="cellIs" dxfId="175" priority="173" operator="equal">
      <formula>"J"</formula>
    </cfRule>
    <cfRule type="cellIs" dxfId="174" priority="174" operator="equal">
      <formula>"D"</formula>
    </cfRule>
  </conditionalFormatting>
  <conditionalFormatting sqref="G18">
    <cfRule type="cellIs" dxfId="173" priority="171" operator="equal">
      <formula>"J"</formula>
    </cfRule>
    <cfRule type="cellIs" dxfId="172" priority="172" operator="equal">
      <formula>"D"</formula>
    </cfRule>
  </conditionalFormatting>
  <conditionalFormatting sqref="G36:G42">
    <cfRule type="cellIs" dxfId="171" priority="169" operator="equal">
      <formula>"J"</formula>
    </cfRule>
    <cfRule type="cellIs" dxfId="170" priority="170" operator="equal">
      <formula>"D"</formula>
    </cfRule>
  </conditionalFormatting>
  <conditionalFormatting sqref="G32:G34">
    <cfRule type="cellIs" dxfId="169" priority="167" operator="equal">
      <formula>"J"</formula>
    </cfRule>
    <cfRule type="cellIs" dxfId="168" priority="168" operator="equal">
      <formula>"D"</formula>
    </cfRule>
  </conditionalFormatting>
  <conditionalFormatting sqref="G35">
    <cfRule type="cellIs" dxfId="167" priority="165" operator="equal">
      <formula>"J"</formula>
    </cfRule>
    <cfRule type="cellIs" dxfId="166" priority="166" operator="equal">
      <formula>"D"</formula>
    </cfRule>
  </conditionalFormatting>
  <conditionalFormatting sqref="G53:G59">
    <cfRule type="cellIs" dxfId="165" priority="163" operator="equal">
      <formula>"J"</formula>
    </cfRule>
    <cfRule type="cellIs" dxfId="164" priority="164" operator="equal">
      <formula>"D"</formula>
    </cfRule>
  </conditionalFormatting>
  <conditionalFormatting sqref="G49:G51">
    <cfRule type="cellIs" dxfId="163" priority="161" operator="equal">
      <formula>"J"</formula>
    </cfRule>
    <cfRule type="cellIs" dxfId="162" priority="162" operator="equal">
      <formula>"D"</formula>
    </cfRule>
  </conditionalFormatting>
  <conditionalFormatting sqref="G52">
    <cfRule type="cellIs" dxfId="161" priority="159" operator="equal">
      <formula>"J"</formula>
    </cfRule>
    <cfRule type="cellIs" dxfId="160" priority="160" operator="equal">
      <formula>"D"</formula>
    </cfRule>
  </conditionalFormatting>
  <conditionalFormatting sqref="G69:G75">
    <cfRule type="cellIs" dxfId="159" priority="157" operator="equal">
      <formula>"J"</formula>
    </cfRule>
    <cfRule type="cellIs" dxfId="158" priority="158" operator="equal">
      <formula>"D"</formula>
    </cfRule>
  </conditionalFormatting>
  <conditionalFormatting sqref="G65:G67">
    <cfRule type="cellIs" dxfId="157" priority="155" operator="equal">
      <formula>"J"</formula>
    </cfRule>
    <cfRule type="cellIs" dxfId="156" priority="156" operator="equal">
      <formula>"D"</formula>
    </cfRule>
  </conditionalFormatting>
  <conditionalFormatting sqref="G68">
    <cfRule type="cellIs" dxfId="155" priority="153" operator="equal">
      <formula>"J"</formula>
    </cfRule>
    <cfRule type="cellIs" dxfId="154" priority="154" operator="equal">
      <formula>"D"</formula>
    </cfRule>
  </conditionalFormatting>
  <conditionalFormatting sqref="G88:G94">
    <cfRule type="cellIs" dxfId="153" priority="151" operator="equal">
      <formula>"J"</formula>
    </cfRule>
    <cfRule type="cellIs" dxfId="152" priority="152" operator="equal">
      <formula>"D"</formula>
    </cfRule>
  </conditionalFormatting>
  <conditionalFormatting sqref="G86">
    <cfRule type="cellIs" dxfId="151" priority="149" operator="equal">
      <formula>"J"</formula>
    </cfRule>
    <cfRule type="cellIs" dxfId="150" priority="150" operator="equal">
      <formula>"D"</formula>
    </cfRule>
  </conditionalFormatting>
  <conditionalFormatting sqref="G87">
    <cfRule type="cellIs" dxfId="149" priority="147" operator="equal">
      <formula>"J"</formula>
    </cfRule>
    <cfRule type="cellIs" dxfId="148" priority="148" operator="equal">
      <formula>"D"</formula>
    </cfRule>
  </conditionalFormatting>
  <conditionalFormatting sqref="G106:G112">
    <cfRule type="cellIs" dxfId="147" priority="145" operator="equal">
      <formula>"J"</formula>
    </cfRule>
    <cfRule type="cellIs" dxfId="146" priority="146" operator="equal">
      <formula>"D"</formula>
    </cfRule>
  </conditionalFormatting>
  <conditionalFormatting sqref="G104">
    <cfRule type="cellIs" dxfId="145" priority="143" operator="equal">
      <formula>"J"</formula>
    </cfRule>
    <cfRule type="cellIs" dxfId="144" priority="144" operator="equal">
      <formula>"D"</formula>
    </cfRule>
  </conditionalFormatting>
  <conditionalFormatting sqref="G105">
    <cfRule type="cellIs" dxfId="143" priority="141" operator="equal">
      <formula>"J"</formula>
    </cfRule>
    <cfRule type="cellIs" dxfId="142" priority="142" operator="equal">
      <formula>"D"</formula>
    </cfRule>
  </conditionalFormatting>
  <conditionalFormatting sqref="G122:G128">
    <cfRule type="cellIs" dxfId="141" priority="139" operator="equal">
      <formula>"J"</formula>
    </cfRule>
    <cfRule type="cellIs" dxfId="140" priority="140" operator="equal">
      <formula>"D"</formula>
    </cfRule>
  </conditionalFormatting>
  <conditionalFormatting sqref="G118:G120">
    <cfRule type="cellIs" dxfId="139" priority="137" operator="equal">
      <formula>"J"</formula>
    </cfRule>
    <cfRule type="cellIs" dxfId="138" priority="138" operator="equal">
      <formula>"D"</formula>
    </cfRule>
  </conditionalFormatting>
  <conditionalFormatting sqref="G121">
    <cfRule type="cellIs" dxfId="137" priority="135" operator="equal">
      <formula>"J"</formula>
    </cfRule>
    <cfRule type="cellIs" dxfId="136" priority="136" operator="equal">
      <formula>"D"</formula>
    </cfRule>
  </conditionalFormatting>
  <conditionalFormatting sqref="G139:G145">
    <cfRule type="cellIs" dxfId="135" priority="133" operator="equal">
      <formula>"J"</formula>
    </cfRule>
    <cfRule type="cellIs" dxfId="134" priority="134" operator="equal">
      <formula>"D"</formula>
    </cfRule>
  </conditionalFormatting>
  <conditionalFormatting sqref="G135:G137">
    <cfRule type="cellIs" dxfId="133" priority="131" operator="equal">
      <formula>"J"</formula>
    </cfRule>
    <cfRule type="cellIs" dxfId="132" priority="132" operator="equal">
      <formula>"D"</formula>
    </cfRule>
  </conditionalFormatting>
  <conditionalFormatting sqref="G138">
    <cfRule type="cellIs" dxfId="131" priority="129" operator="equal">
      <formula>"J"</formula>
    </cfRule>
    <cfRule type="cellIs" dxfId="130" priority="130" operator="equal">
      <formula>"D"</formula>
    </cfRule>
  </conditionalFormatting>
  <conditionalFormatting sqref="G163:G169">
    <cfRule type="cellIs" dxfId="129" priority="127" operator="equal">
      <formula>"J"</formula>
    </cfRule>
    <cfRule type="cellIs" dxfId="128" priority="128" operator="equal">
      <formula>"D"</formula>
    </cfRule>
  </conditionalFormatting>
  <conditionalFormatting sqref="G159:G161">
    <cfRule type="cellIs" dxfId="127" priority="125" operator="equal">
      <formula>"J"</formula>
    </cfRule>
    <cfRule type="cellIs" dxfId="126" priority="126" operator="equal">
      <formula>"D"</formula>
    </cfRule>
  </conditionalFormatting>
  <conditionalFormatting sqref="G162">
    <cfRule type="cellIs" dxfId="125" priority="123" operator="equal">
      <formula>"J"</formula>
    </cfRule>
    <cfRule type="cellIs" dxfId="124" priority="124" operator="equal">
      <formula>"D"</formula>
    </cfRule>
  </conditionalFormatting>
  <conditionalFormatting sqref="G179:G185">
    <cfRule type="cellIs" dxfId="123" priority="121" operator="equal">
      <formula>"J"</formula>
    </cfRule>
    <cfRule type="cellIs" dxfId="122" priority="122" operator="equal">
      <formula>"D"</formula>
    </cfRule>
  </conditionalFormatting>
  <conditionalFormatting sqref="G175:G177">
    <cfRule type="cellIs" dxfId="121" priority="119" operator="equal">
      <formula>"J"</formula>
    </cfRule>
    <cfRule type="cellIs" dxfId="120" priority="120" operator="equal">
      <formula>"D"</formula>
    </cfRule>
  </conditionalFormatting>
  <conditionalFormatting sqref="G178">
    <cfRule type="cellIs" dxfId="119" priority="117" operator="equal">
      <formula>"J"</formula>
    </cfRule>
    <cfRule type="cellIs" dxfId="118" priority="118" operator="equal">
      <formula>"D"</formula>
    </cfRule>
  </conditionalFormatting>
  <conditionalFormatting sqref="G200:G206">
    <cfRule type="cellIs" dxfId="117" priority="115" operator="equal">
      <formula>"J"</formula>
    </cfRule>
    <cfRule type="cellIs" dxfId="116" priority="116" operator="equal">
      <formula>"D"</formula>
    </cfRule>
  </conditionalFormatting>
  <conditionalFormatting sqref="G196:G198">
    <cfRule type="cellIs" dxfId="115" priority="113" operator="equal">
      <formula>"J"</formula>
    </cfRule>
    <cfRule type="cellIs" dxfId="114" priority="114" operator="equal">
      <formula>"D"</formula>
    </cfRule>
  </conditionalFormatting>
  <conditionalFormatting sqref="G199">
    <cfRule type="cellIs" dxfId="113" priority="111" operator="equal">
      <formula>"J"</formula>
    </cfRule>
    <cfRule type="cellIs" dxfId="112" priority="112" operator="equal">
      <formula>"D"</formula>
    </cfRule>
  </conditionalFormatting>
  <conditionalFormatting sqref="G27">
    <cfRule type="cellIs" dxfId="111" priority="109" operator="equal">
      <formula>"J"</formula>
    </cfRule>
    <cfRule type="cellIs" dxfId="110" priority="110" operator="equal">
      <formula>"D"</formula>
    </cfRule>
  </conditionalFormatting>
  <conditionalFormatting sqref="G61">
    <cfRule type="cellIs" dxfId="109" priority="107" operator="equal">
      <formula>"J"</formula>
    </cfRule>
    <cfRule type="cellIs" dxfId="108" priority="108" operator="equal">
      <formula>"D"</formula>
    </cfRule>
  </conditionalFormatting>
  <conditionalFormatting sqref="G77">
    <cfRule type="cellIs" dxfId="107" priority="105" operator="equal">
      <formula>"J"</formula>
    </cfRule>
    <cfRule type="cellIs" dxfId="106" priority="106" operator="equal">
      <formula>"D"</formula>
    </cfRule>
  </conditionalFormatting>
  <conditionalFormatting sqref="G96">
    <cfRule type="cellIs" dxfId="105" priority="103" operator="equal">
      <formula>"J"</formula>
    </cfRule>
    <cfRule type="cellIs" dxfId="104" priority="104" operator="equal">
      <formula>"D"</formula>
    </cfRule>
  </conditionalFormatting>
  <conditionalFormatting sqref="G114">
    <cfRule type="cellIs" dxfId="103" priority="101" operator="equal">
      <formula>"J"</formula>
    </cfRule>
    <cfRule type="cellIs" dxfId="102" priority="102" operator="equal">
      <formula>"D"</formula>
    </cfRule>
  </conditionalFormatting>
  <conditionalFormatting sqref="G130">
    <cfRule type="cellIs" dxfId="101" priority="99" operator="equal">
      <formula>"J"</formula>
    </cfRule>
    <cfRule type="cellIs" dxfId="100" priority="100" operator="equal">
      <formula>"D"</formula>
    </cfRule>
  </conditionalFormatting>
  <conditionalFormatting sqref="G147">
    <cfRule type="cellIs" dxfId="99" priority="97" operator="equal">
      <formula>"J"</formula>
    </cfRule>
    <cfRule type="cellIs" dxfId="98" priority="98" operator="equal">
      <formula>"D"</formula>
    </cfRule>
  </conditionalFormatting>
  <conditionalFormatting sqref="G171">
    <cfRule type="cellIs" dxfId="97" priority="95" operator="equal">
      <formula>"J"</formula>
    </cfRule>
    <cfRule type="cellIs" dxfId="96" priority="96" operator="equal">
      <formula>"D"</formula>
    </cfRule>
  </conditionalFormatting>
  <conditionalFormatting sqref="G10:G207">
    <cfRule type="cellIs" dxfId="95" priority="92" stopIfTrue="1" operator="equal">
      <formula>"L"</formula>
    </cfRule>
    <cfRule type="cellIs" dxfId="94" priority="93" stopIfTrue="1" operator="equal">
      <formula>"J"</formula>
    </cfRule>
    <cfRule type="cellIs" dxfId="93" priority="94" operator="equal">
      <formula>"D"</formula>
    </cfRule>
  </conditionalFormatting>
  <conditionalFormatting sqref="G10:G206">
    <cfRule type="cellIs" dxfId="92" priority="91" stopIfTrue="1" operator="equal">
      <formula>"C"</formula>
    </cfRule>
  </conditionalFormatting>
  <conditionalFormatting sqref="G44">
    <cfRule type="cellIs" dxfId="91" priority="90" stopIfTrue="1" operator="equal">
      <formula>"C"</formula>
    </cfRule>
  </conditionalFormatting>
  <conditionalFormatting sqref="M10:M207">
    <cfRule type="cellIs" dxfId="90" priority="88" operator="equal">
      <formula>"J"</formula>
    </cfRule>
    <cfRule type="cellIs" dxfId="89" priority="89" operator="equal">
      <formula>"D"</formula>
    </cfRule>
  </conditionalFormatting>
  <conditionalFormatting sqref="M25">
    <cfRule type="cellIs" dxfId="88" priority="86" operator="equal">
      <formula>"J"</formula>
    </cfRule>
    <cfRule type="cellIs" dxfId="87" priority="87" operator="equal">
      <formula>"D"</formula>
    </cfRule>
  </conditionalFormatting>
  <conditionalFormatting sqref="M15:M17">
    <cfRule type="cellIs" dxfId="86" priority="84" operator="equal">
      <formula>"J"</formula>
    </cfRule>
    <cfRule type="cellIs" dxfId="85" priority="85" operator="equal">
      <formula>"D"</formula>
    </cfRule>
  </conditionalFormatting>
  <conditionalFormatting sqref="M18">
    <cfRule type="cellIs" dxfId="84" priority="82" operator="equal">
      <formula>"J"</formula>
    </cfRule>
    <cfRule type="cellIs" dxfId="83" priority="83" operator="equal">
      <formula>"D"</formula>
    </cfRule>
  </conditionalFormatting>
  <conditionalFormatting sqref="M36:M42">
    <cfRule type="cellIs" dxfId="82" priority="80" operator="equal">
      <formula>"J"</formula>
    </cfRule>
    <cfRule type="cellIs" dxfId="81" priority="81" operator="equal">
      <formula>"D"</formula>
    </cfRule>
  </conditionalFormatting>
  <conditionalFormatting sqref="M32:M34">
    <cfRule type="cellIs" dxfId="80" priority="78" operator="equal">
      <formula>"J"</formula>
    </cfRule>
    <cfRule type="cellIs" dxfId="79" priority="79" operator="equal">
      <formula>"D"</formula>
    </cfRule>
  </conditionalFormatting>
  <conditionalFormatting sqref="M35">
    <cfRule type="cellIs" dxfId="78" priority="76" operator="equal">
      <formula>"J"</formula>
    </cfRule>
    <cfRule type="cellIs" dxfId="77" priority="77" operator="equal">
      <formula>"D"</formula>
    </cfRule>
  </conditionalFormatting>
  <conditionalFormatting sqref="M53:M59">
    <cfRule type="cellIs" dxfId="76" priority="74" operator="equal">
      <formula>"J"</formula>
    </cfRule>
    <cfRule type="cellIs" dxfId="75" priority="75" operator="equal">
      <formula>"D"</formula>
    </cfRule>
  </conditionalFormatting>
  <conditionalFormatting sqref="M49:M51">
    <cfRule type="cellIs" dxfId="74" priority="72" operator="equal">
      <formula>"J"</formula>
    </cfRule>
    <cfRule type="cellIs" dxfId="73" priority="73" operator="equal">
      <formula>"D"</formula>
    </cfRule>
  </conditionalFormatting>
  <conditionalFormatting sqref="M52">
    <cfRule type="cellIs" dxfId="72" priority="70" operator="equal">
      <formula>"J"</formula>
    </cfRule>
    <cfRule type="cellIs" dxfId="71" priority="71" operator="equal">
      <formula>"D"</formula>
    </cfRule>
  </conditionalFormatting>
  <conditionalFormatting sqref="M69:M75">
    <cfRule type="cellIs" dxfId="70" priority="68" operator="equal">
      <formula>"J"</formula>
    </cfRule>
    <cfRule type="cellIs" dxfId="69" priority="69" operator="equal">
      <formula>"D"</formula>
    </cfRule>
  </conditionalFormatting>
  <conditionalFormatting sqref="M65:M67">
    <cfRule type="cellIs" dxfId="68" priority="66" operator="equal">
      <formula>"J"</formula>
    </cfRule>
    <cfRule type="cellIs" dxfId="67" priority="67" operator="equal">
      <formula>"D"</formula>
    </cfRule>
  </conditionalFormatting>
  <conditionalFormatting sqref="M68">
    <cfRule type="cellIs" dxfId="66" priority="64" operator="equal">
      <formula>"J"</formula>
    </cfRule>
    <cfRule type="cellIs" dxfId="65" priority="65" operator="equal">
      <formula>"D"</formula>
    </cfRule>
  </conditionalFormatting>
  <conditionalFormatting sqref="M88:M94">
    <cfRule type="cellIs" dxfId="64" priority="62" operator="equal">
      <formula>"J"</formula>
    </cfRule>
    <cfRule type="cellIs" dxfId="63" priority="63" operator="equal">
      <formula>"D"</formula>
    </cfRule>
  </conditionalFormatting>
  <conditionalFormatting sqref="M86">
    <cfRule type="cellIs" dxfId="62" priority="60" operator="equal">
      <formula>"J"</formula>
    </cfRule>
    <cfRule type="cellIs" dxfId="61" priority="61" operator="equal">
      <formula>"D"</formula>
    </cfRule>
  </conditionalFormatting>
  <conditionalFormatting sqref="M87">
    <cfRule type="cellIs" dxfId="60" priority="58" operator="equal">
      <formula>"J"</formula>
    </cfRule>
    <cfRule type="cellIs" dxfId="59" priority="59" operator="equal">
      <formula>"D"</formula>
    </cfRule>
  </conditionalFormatting>
  <conditionalFormatting sqref="M106:M112">
    <cfRule type="cellIs" dxfId="58" priority="56" operator="equal">
      <formula>"J"</formula>
    </cfRule>
    <cfRule type="cellIs" dxfId="57" priority="57" operator="equal">
      <formula>"D"</formula>
    </cfRule>
  </conditionalFormatting>
  <conditionalFormatting sqref="M104">
    <cfRule type="cellIs" dxfId="56" priority="54" operator="equal">
      <formula>"J"</formula>
    </cfRule>
    <cfRule type="cellIs" dxfId="55" priority="55" operator="equal">
      <formula>"D"</formula>
    </cfRule>
  </conditionalFormatting>
  <conditionalFormatting sqref="M105">
    <cfRule type="cellIs" dxfId="54" priority="52" operator="equal">
      <formula>"J"</formula>
    </cfRule>
    <cfRule type="cellIs" dxfId="53" priority="53" operator="equal">
      <formula>"D"</formula>
    </cfRule>
  </conditionalFormatting>
  <conditionalFormatting sqref="M122:M128">
    <cfRule type="cellIs" dxfId="52" priority="50" operator="equal">
      <formula>"J"</formula>
    </cfRule>
    <cfRule type="cellIs" dxfId="51" priority="51" operator="equal">
      <formula>"D"</formula>
    </cfRule>
  </conditionalFormatting>
  <conditionalFormatting sqref="M118:M120">
    <cfRule type="cellIs" dxfId="50" priority="48" operator="equal">
      <formula>"J"</formula>
    </cfRule>
    <cfRule type="cellIs" dxfId="49" priority="49" operator="equal">
      <formula>"D"</formula>
    </cfRule>
  </conditionalFormatting>
  <conditionalFormatting sqref="M121">
    <cfRule type="cellIs" dxfId="48" priority="46" operator="equal">
      <formula>"J"</formula>
    </cfRule>
    <cfRule type="cellIs" dxfId="47" priority="47" operator="equal">
      <formula>"D"</formula>
    </cfRule>
  </conditionalFormatting>
  <conditionalFormatting sqref="M139:M145">
    <cfRule type="cellIs" dxfId="46" priority="44" operator="equal">
      <formula>"J"</formula>
    </cfRule>
    <cfRule type="cellIs" dxfId="45" priority="45" operator="equal">
      <formula>"D"</formula>
    </cfRule>
  </conditionalFormatting>
  <conditionalFormatting sqref="M135:M137">
    <cfRule type="cellIs" dxfId="44" priority="42" operator="equal">
      <formula>"J"</formula>
    </cfRule>
    <cfRule type="cellIs" dxfId="43" priority="43" operator="equal">
      <formula>"D"</formula>
    </cfRule>
  </conditionalFormatting>
  <conditionalFormatting sqref="M138">
    <cfRule type="cellIs" dxfId="42" priority="40" operator="equal">
      <formula>"J"</formula>
    </cfRule>
    <cfRule type="cellIs" dxfId="41" priority="41" operator="equal">
      <formula>"D"</formula>
    </cfRule>
  </conditionalFormatting>
  <conditionalFormatting sqref="M163:M169">
    <cfRule type="cellIs" dxfId="40" priority="38" operator="equal">
      <formula>"J"</formula>
    </cfRule>
    <cfRule type="cellIs" dxfId="39" priority="39" operator="equal">
      <formula>"D"</formula>
    </cfRule>
  </conditionalFormatting>
  <conditionalFormatting sqref="M159:M161">
    <cfRule type="cellIs" dxfId="38" priority="36" operator="equal">
      <formula>"J"</formula>
    </cfRule>
    <cfRule type="cellIs" dxfId="37" priority="37" operator="equal">
      <formula>"D"</formula>
    </cfRule>
  </conditionalFormatting>
  <conditionalFormatting sqref="M162">
    <cfRule type="cellIs" dxfId="36" priority="34" operator="equal">
      <formula>"J"</formula>
    </cfRule>
    <cfRule type="cellIs" dxfId="35" priority="35" operator="equal">
      <formula>"D"</formula>
    </cfRule>
  </conditionalFormatting>
  <conditionalFormatting sqref="M179:M185">
    <cfRule type="cellIs" dxfId="34" priority="32" operator="equal">
      <formula>"J"</formula>
    </cfRule>
    <cfRule type="cellIs" dxfId="33" priority="33" operator="equal">
      <formula>"D"</formula>
    </cfRule>
  </conditionalFormatting>
  <conditionalFormatting sqref="M175:M177">
    <cfRule type="cellIs" dxfId="32" priority="30" operator="equal">
      <formula>"J"</formula>
    </cfRule>
    <cfRule type="cellIs" dxfId="31" priority="31" operator="equal">
      <formula>"D"</formula>
    </cfRule>
  </conditionalFormatting>
  <conditionalFormatting sqref="M178">
    <cfRule type="cellIs" dxfId="30" priority="28" operator="equal">
      <formula>"J"</formula>
    </cfRule>
    <cfRule type="cellIs" dxfId="29" priority="29" operator="equal">
      <formula>"D"</formula>
    </cfRule>
  </conditionalFormatting>
  <conditionalFormatting sqref="M200:M206">
    <cfRule type="cellIs" dxfId="28" priority="26" operator="equal">
      <formula>"J"</formula>
    </cfRule>
    <cfRule type="cellIs" dxfId="27" priority="27" operator="equal">
      <formula>"D"</formula>
    </cfRule>
  </conditionalFormatting>
  <conditionalFormatting sqref="M196:M198">
    <cfRule type="cellIs" dxfId="26" priority="24" operator="equal">
      <formula>"J"</formula>
    </cfRule>
    <cfRule type="cellIs" dxfId="25" priority="25" operator="equal">
      <formula>"D"</formula>
    </cfRule>
  </conditionalFormatting>
  <conditionalFormatting sqref="M199">
    <cfRule type="cellIs" dxfId="24" priority="22" operator="equal">
      <formula>"J"</formula>
    </cfRule>
    <cfRule type="cellIs" dxfId="23" priority="23" operator="equal">
      <formula>"D"</formula>
    </cfRule>
  </conditionalFormatting>
  <conditionalFormatting sqref="M27">
    <cfRule type="cellIs" dxfId="22" priority="20" operator="equal">
      <formula>"J"</formula>
    </cfRule>
    <cfRule type="cellIs" dxfId="21" priority="21" operator="equal">
      <formula>"D"</formula>
    </cfRule>
  </conditionalFormatting>
  <conditionalFormatting sqref="M61">
    <cfRule type="cellIs" dxfId="20" priority="18" operator="equal">
      <formula>"J"</formula>
    </cfRule>
    <cfRule type="cellIs" dxfId="19" priority="19" operator="equal">
      <formula>"D"</formula>
    </cfRule>
  </conditionalFormatting>
  <conditionalFormatting sqref="M77">
    <cfRule type="cellIs" dxfId="18" priority="16" operator="equal">
      <formula>"J"</formula>
    </cfRule>
    <cfRule type="cellIs" dxfId="17" priority="17" operator="equal">
      <formula>"D"</formula>
    </cfRule>
  </conditionalFormatting>
  <conditionalFormatting sqref="M96">
    <cfRule type="cellIs" dxfId="16" priority="14" operator="equal">
      <formula>"J"</formula>
    </cfRule>
    <cfRule type="cellIs" dxfId="15" priority="15" operator="equal">
      <formula>"D"</formula>
    </cfRule>
  </conditionalFormatting>
  <conditionalFormatting sqref="M114">
    <cfRule type="cellIs" dxfId="14" priority="12" operator="equal">
      <formula>"J"</formula>
    </cfRule>
    <cfRule type="cellIs" dxfId="13" priority="13" operator="equal">
      <formula>"D"</formula>
    </cfRule>
  </conditionalFormatting>
  <conditionalFormatting sqref="M130">
    <cfRule type="cellIs" dxfId="12" priority="10" operator="equal">
      <formula>"J"</formula>
    </cfRule>
    <cfRule type="cellIs" dxfId="11" priority="11" operator="equal">
      <formula>"D"</formula>
    </cfRule>
  </conditionalFormatting>
  <conditionalFormatting sqref="M147">
    <cfRule type="cellIs" dxfId="10" priority="8" operator="equal">
      <formula>"J"</formula>
    </cfRule>
    <cfRule type="cellIs" dxfId="9" priority="9" operator="equal">
      <formula>"D"</formula>
    </cfRule>
  </conditionalFormatting>
  <conditionalFormatting sqref="M171">
    <cfRule type="cellIs" dxfId="8" priority="6" operator="equal">
      <formula>"J"</formula>
    </cfRule>
    <cfRule type="cellIs" dxfId="7" priority="7" operator="equal">
      <formula>"D"</formula>
    </cfRule>
  </conditionalFormatting>
  <conditionalFormatting sqref="M10:M207">
    <cfRule type="cellIs" dxfId="6" priority="3" stopIfTrue="1" operator="equal">
      <formula>"L"</formula>
    </cfRule>
    <cfRule type="cellIs" dxfId="5" priority="4" stopIfTrue="1" operator="equal">
      <formula>"J"</formula>
    </cfRule>
    <cfRule type="cellIs" dxfId="4" priority="5" operator="equal">
      <formula>"D"</formula>
    </cfRule>
  </conditionalFormatting>
  <conditionalFormatting sqref="M10:M206">
    <cfRule type="cellIs" dxfId="3" priority="2" stopIfTrue="1" operator="equal">
      <formula>"C"</formula>
    </cfRule>
  </conditionalFormatting>
  <conditionalFormatting sqref="M44">
    <cfRule type="cellIs" dxfId="2" priority="1" stopIfTrue="1" operator="equal">
      <formula>"C"</formula>
    </cfRule>
  </conditionalFormatting>
  <dataValidations count="1">
    <dataValidation type="list" allowBlank="1" showInputMessage="1" showErrorMessage="1" sqref="I230 I251 C251">
      <formula1>$A$421:$A$431</formula1>
    </dataValidation>
  </dataValidations>
  <printOptions horizontalCentered="1" verticalCentered="1"/>
  <pageMargins left="0" right="0" top="0" bottom="0" header="0" footer="0"/>
  <pageSetup paperSize="9" scale="39" orientation="landscape" r:id="rId1"/>
  <headerFooter>
    <oddHeader>&amp;L&amp;"Tempus,Gras"&amp;18Fiche évaluation de &amp;A</oddHeader>
    <oddFooter xml:space="preserve">&amp;R&amp;12enregistré le  &amp;D </oddFooter>
  </headerFooter>
  <rowBreaks count="3" manualBreakCount="3">
    <brk id="113" max="13" man="1"/>
    <brk id="207" max="13" man="1"/>
    <brk id="269" max="13" man="1"/>
  </rowBreaks>
  <drawing r:id="rId2"/>
  <legacyDrawing r:id="rId3"/>
  <oleObjects>
    <mc:AlternateContent xmlns:mc="http://schemas.openxmlformats.org/markup-compatibility/2006">
      <mc:Choice Requires="x14">
        <oleObject progId="Word.Document.12" shapeId="6145" r:id="rId4">
          <objectPr defaultSize="0" autoPict="0" r:id="rId5">
            <anchor moveWithCells="1">
              <from>
                <xdr:col>4</xdr:col>
                <xdr:colOff>276225</xdr:colOff>
                <xdr:row>7</xdr:row>
                <xdr:rowOff>323850</xdr:rowOff>
              </from>
              <to>
                <xdr:col>9</xdr:col>
                <xdr:colOff>638175</xdr:colOff>
                <xdr:row>63</xdr:row>
                <xdr:rowOff>38100</xdr:rowOff>
              </to>
            </anchor>
          </objectPr>
        </oleObject>
      </mc:Choice>
      <mc:Fallback>
        <oleObject progId="Word.Document.12" shapeId="6145" r:id="rId4"/>
      </mc:Fallback>
    </mc:AlternateContent>
  </oleObjects>
  <controls>
    <mc:AlternateContent xmlns:mc="http://schemas.openxmlformats.org/markup-compatibility/2006">
      <mc:Choice Requires="x14">
        <control shapeId="6146" r:id="rId6" name="ComboBox1">
          <controlPr locked="0" defaultSize="0" autoFill="0" autoLine="0" linkedCell="I230" listFillRange="A421:A431" r:id="rId7">
            <anchor moveWithCells="1">
              <from>
                <xdr:col>7</xdr:col>
                <xdr:colOff>1362075</xdr:colOff>
                <xdr:row>228</xdr:row>
                <xdr:rowOff>152400</xdr:rowOff>
              </from>
              <to>
                <xdr:col>9</xdr:col>
                <xdr:colOff>952500</xdr:colOff>
                <xdr:row>230</xdr:row>
                <xdr:rowOff>38100</xdr:rowOff>
              </to>
            </anchor>
          </controlPr>
        </control>
      </mc:Choice>
      <mc:Fallback>
        <control shapeId="6146" r:id="rId6" name="ComboBox1"/>
      </mc:Fallback>
    </mc:AlternateContent>
    <mc:AlternateContent xmlns:mc="http://schemas.openxmlformats.org/markup-compatibility/2006">
      <mc:Choice Requires="x14">
        <control shapeId="6152" r:id="rId8" name="ComboBox2">
          <controlPr locked="0" defaultSize="0" autoFill="0" autoLine="0" linkedCell="C251" listFillRange="A421:A431" r:id="rId9">
            <anchor moveWithCells="1">
              <from>
                <xdr:col>1</xdr:col>
                <xdr:colOff>1352550</xdr:colOff>
                <xdr:row>249</xdr:row>
                <xdr:rowOff>161925</xdr:rowOff>
              </from>
              <to>
                <xdr:col>3</xdr:col>
                <xdr:colOff>942975</xdr:colOff>
                <xdr:row>251</xdr:row>
                <xdr:rowOff>47625</xdr:rowOff>
              </to>
            </anchor>
          </controlPr>
        </control>
      </mc:Choice>
      <mc:Fallback>
        <control shapeId="6152" r:id="rId8" name="ComboBox2"/>
      </mc:Fallback>
    </mc:AlternateContent>
    <mc:AlternateContent xmlns:mc="http://schemas.openxmlformats.org/markup-compatibility/2006">
      <mc:Choice Requires="x14">
        <control shapeId="6153" r:id="rId10" name="ComboBox3">
          <controlPr locked="0" defaultSize="0" autoFill="0" autoLine="0" linkedCell="I251" listFillRange="A421:A431" r:id="rId11">
            <anchor moveWithCells="1">
              <from>
                <xdr:col>7</xdr:col>
                <xdr:colOff>1371600</xdr:colOff>
                <xdr:row>249</xdr:row>
                <xdr:rowOff>161925</xdr:rowOff>
              </from>
              <to>
                <xdr:col>9</xdr:col>
                <xdr:colOff>971550</xdr:colOff>
                <xdr:row>251</xdr:row>
                <xdr:rowOff>57150</xdr:rowOff>
              </to>
            </anchor>
          </controlPr>
        </control>
      </mc:Choice>
      <mc:Fallback>
        <control shapeId="6153" r:id="rId10" name="ComboBox3"/>
      </mc:Fallback>
    </mc:AlternateContent>
  </controls>
  <tableParts count="1">
    <tablePart r:id="rId1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5</vt:i4>
      </vt:variant>
    </vt:vector>
  </HeadingPairs>
  <TitlesOfParts>
    <vt:vector size="6" baseType="lpstr">
      <vt:lpstr>Modèle</vt:lpstr>
      <vt:lpstr>Modèle!Base</vt:lpstr>
      <vt:lpstr>Modèle!choix_item</vt:lpstr>
      <vt:lpstr>Modèle!Impression_des_titres</vt:lpstr>
      <vt:lpstr>Modèle!nb_items</vt:lpstr>
      <vt:lpstr>Modèle!Zone_d_impression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jimmy coudrier</dc:creator>
  <cp:lastModifiedBy>marc_terrasson@hotmail.com</cp:lastModifiedBy>
  <cp:lastPrinted>2014-10-11T05:56:26Z</cp:lastPrinted>
  <dcterms:created xsi:type="dcterms:W3CDTF">2014-04-02T18:20:18Z</dcterms:created>
  <dcterms:modified xsi:type="dcterms:W3CDTF">2014-10-11T07:14:20Z</dcterms:modified>
</cp:coreProperties>
</file>