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8835"/>
  </bookViews>
  <sheets>
    <sheet name="Feuil2" sheetId="2" r:id="rId1"/>
    <sheet name="Feuil3" sheetId="3" r:id="rId2"/>
  </sheets>
  <externalReferences>
    <externalReference r:id="rId3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/>
  <c r="G8"/>
  <c r="H8"/>
  <c r="I8"/>
  <c r="J8"/>
  <c r="K8"/>
  <c r="L8"/>
  <c r="M8"/>
  <c r="N8"/>
  <c r="O8"/>
  <c r="E8"/>
  <c r="D8"/>
  <c r="B3" i="3" l="1"/>
  <c r="B4"/>
  <c r="B5"/>
  <c r="A2"/>
  <c r="L7" i="2"/>
  <c r="M7" s="1"/>
  <c r="D7"/>
  <c r="E7" s="1"/>
  <c r="L6"/>
  <c r="M6" s="1"/>
  <c r="D6"/>
  <c r="E6" s="1"/>
  <c r="L5"/>
  <c r="M5" s="1"/>
  <c r="E5"/>
  <c r="L4"/>
  <c r="M4" s="1"/>
  <c r="E4"/>
  <c r="L3"/>
  <c r="M3" s="1"/>
  <c r="E3"/>
  <c r="H7"/>
  <c r="J7" s="1"/>
  <c r="K7" s="1"/>
  <c r="H3" l="1"/>
  <c r="J3" s="1"/>
  <c r="K3" s="1"/>
  <c r="H4"/>
  <c r="J4" s="1"/>
  <c r="K4" s="1"/>
  <c r="H5"/>
  <c r="J5" s="1"/>
  <c r="K5" s="1"/>
  <c r="H6"/>
  <c r="J6" s="1"/>
  <c r="K6" s="1"/>
  <c r="I7"/>
  <c r="G3"/>
  <c r="N3"/>
  <c r="O3" s="1"/>
  <c r="G4"/>
  <c r="N4"/>
  <c r="O4" s="1"/>
  <c r="N5"/>
  <c r="O5" s="1"/>
  <c r="F6"/>
  <c r="G6" s="1"/>
  <c r="N6"/>
  <c r="O6" s="1"/>
  <c r="F7"/>
  <c r="G7" s="1"/>
  <c r="N7"/>
  <c r="O7" s="1"/>
  <c r="I4" l="1"/>
  <c r="I6"/>
  <c r="I5"/>
  <c r="I3"/>
</calcChain>
</file>

<file path=xl/sharedStrings.xml><?xml version="1.0" encoding="utf-8"?>
<sst xmlns="http://schemas.openxmlformats.org/spreadsheetml/2006/main" count="41" uniqueCount="31">
  <si>
    <t>A_MODELE</t>
  </si>
  <si>
    <t>region considérée</t>
  </si>
  <si>
    <t>region d'imporation</t>
  </si>
  <si>
    <t>Quantités importées</t>
  </si>
  <si>
    <t>SELECTION</t>
  </si>
  <si>
    <t>Quantité totale importée</t>
  </si>
  <si>
    <t>Sélection</t>
  </si>
  <si>
    <t>Quantité importée potentiellement infectée</t>
  </si>
  <si>
    <t>SELECTION2</t>
  </si>
  <si>
    <t>Quantité totale importée3</t>
  </si>
  <si>
    <t>Sélection4</t>
  </si>
  <si>
    <t>Quantité importée potentiellement infectée5</t>
  </si>
  <si>
    <t>SELECTION9</t>
  </si>
  <si>
    <t>Quantité totale importée10</t>
  </si>
  <si>
    <t>Sélection11</t>
  </si>
  <si>
    <t>Quantité importée potentiellement infectée12</t>
  </si>
  <si>
    <t>Chine</t>
  </si>
  <si>
    <t>france métropolitaine</t>
  </si>
  <si>
    <t>PAYS ET TERRITOIRES NON DÉTERMINÉS</t>
  </si>
  <si>
    <t>PAYS NON DETERMINES ECHANGES EXTRA</t>
  </si>
  <si>
    <t>PAYS NON DETERMINES ECHANGES INTRA</t>
  </si>
  <si>
    <t>France</t>
  </si>
  <si>
    <t>x</t>
  </si>
  <si>
    <t>A</t>
  </si>
  <si>
    <t>B</t>
  </si>
  <si>
    <t>C</t>
  </si>
  <si>
    <t>Espèce</t>
  </si>
  <si>
    <t>Total importé</t>
  </si>
  <si>
    <t>Importation à partir de pays contaminés</t>
  </si>
  <si>
    <t xml:space="preserve">% importation à partir pays contaminés </t>
  </si>
  <si>
    <t>"SOMME(Feuil2!E3:E7)"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</si>
</sst>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0" fontId="3" fillId="0" borderId="1" xfId="0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left" vertical="center"/>
    </xf>
    <xf numFmtId="0" fontId="3" fillId="0" borderId="3" xfId="0" applyFont="1" applyFill="1" applyBorder="1" applyAlignment="1">
      <alignment horizontal="left" vertical="center"/>
    </xf>
    <xf numFmtId="2" fontId="2" fillId="2" borderId="2" xfId="0" applyNumberFormat="1" applyFont="1" applyFill="1" applyBorder="1" applyAlignment="1" applyProtection="1">
      <alignment horizontal="left" vertical="center"/>
      <protection locked="0" hidden="1"/>
    </xf>
    <xf numFmtId="2" fontId="2" fillId="2" borderId="2" xfId="0" applyNumberFormat="1" applyFont="1" applyFill="1" applyBorder="1" applyAlignment="1" applyProtection="1">
      <alignment horizontal="left" vertical="center"/>
      <protection hidden="1"/>
    </xf>
    <xf numFmtId="2" fontId="2" fillId="2" borderId="4" xfId="0" applyNumberFormat="1" applyFont="1" applyFill="1" applyBorder="1" applyAlignment="1" applyProtection="1">
      <alignment horizontal="left"/>
      <protection locked="0" hidden="1"/>
    </xf>
    <xf numFmtId="2" fontId="2" fillId="2" borderId="5" xfId="0" applyNumberFormat="1" applyFont="1" applyFill="1" applyBorder="1" applyProtection="1">
      <protection hidden="1"/>
    </xf>
    <xf numFmtId="2" fontId="2" fillId="2" borderId="6" xfId="0" applyNumberFormat="1" applyFont="1" applyFill="1" applyBorder="1" applyProtection="1">
      <protection hidden="1"/>
    </xf>
    <xf numFmtId="0" fontId="4" fillId="0" borderId="7" xfId="0" applyNumberFormat="1" applyFont="1" applyFill="1" applyBorder="1" applyAlignment="1">
      <alignment horizontal="left" vertical="center"/>
    </xf>
    <xf numFmtId="0" fontId="4" fillId="0" borderId="8" xfId="0" applyNumberFormat="1" applyFont="1" applyFill="1" applyBorder="1" applyAlignment="1">
      <alignment horizontal="left" vertical="center"/>
    </xf>
    <xf numFmtId="2" fontId="4" fillId="0" borderId="9" xfId="0" applyNumberFormat="1" applyFont="1" applyFill="1" applyBorder="1" applyAlignment="1">
      <alignment horizontal="left" vertical="center"/>
    </xf>
    <xf numFmtId="2" fontId="4" fillId="3" borderId="10" xfId="0" applyNumberFormat="1" applyFont="1" applyFill="1" applyBorder="1" applyAlignment="1" applyProtection="1">
      <alignment horizontal="center" vertical="center"/>
      <protection locked="0" hidden="1"/>
    </xf>
    <xf numFmtId="2" fontId="4" fillId="0" borderId="11" xfId="0" applyNumberFormat="1" applyFont="1" applyBorder="1" applyAlignment="1" applyProtection="1">
      <alignment horizontal="center" vertical="center"/>
      <protection hidden="1"/>
    </xf>
    <xf numFmtId="2" fontId="4" fillId="3" borderId="11" xfId="0" applyNumberFormat="1" applyFont="1" applyFill="1" applyBorder="1" applyAlignment="1" applyProtection="1">
      <alignment horizontal="center"/>
      <protection locked="0" hidden="1"/>
    </xf>
    <xf numFmtId="2" fontId="4" fillId="0" borderId="11" xfId="0" applyNumberFormat="1" applyFont="1" applyBorder="1" applyProtection="1">
      <protection hidden="1"/>
    </xf>
    <xf numFmtId="0" fontId="0" fillId="0" borderId="12" xfId="0" applyFont="1" applyFill="1" applyBorder="1" applyAlignment="1">
      <alignment horizontal="left" vertical="top"/>
    </xf>
    <xf numFmtId="0" fontId="0" fillId="0" borderId="2" xfId="0" applyFont="1" applyFill="1" applyBorder="1" applyAlignment="1">
      <alignment horizontal="left" vertical="top"/>
    </xf>
    <xf numFmtId="0" fontId="4" fillId="0" borderId="2" xfId="0" applyFont="1" applyFill="1" applyBorder="1" applyAlignment="1">
      <alignment horizontal="left" vertical="top"/>
    </xf>
    <xf numFmtId="2" fontId="0" fillId="0" borderId="13" xfId="1" applyNumberFormat="1" applyFont="1" applyFill="1" applyBorder="1" applyAlignment="1">
      <alignment horizontal="left" vertical="top"/>
    </xf>
    <xf numFmtId="2" fontId="4" fillId="0" borderId="2" xfId="0" applyNumberFormat="1" applyFont="1" applyFill="1" applyBorder="1" applyAlignment="1" applyProtection="1">
      <alignment horizontal="center" vertical="center"/>
      <protection locked="0" hidden="1"/>
    </xf>
    <xf numFmtId="2" fontId="4" fillId="0" borderId="2" xfId="0" applyNumberFormat="1" applyFont="1" applyFill="1" applyBorder="1" applyAlignment="1" applyProtection="1">
      <alignment horizontal="center" vertical="center"/>
      <protection hidden="1"/>
    </xf>
    <xf numFmtId="164" fontId="4" fillId="0" borderId="14" xfId="0" applyNumberFormat="1" applyFont="1" applyFill="1" applyBorder="1" applyAlignment="1">
      <alignment horizontal="center" vertical="center" wrapText="1"/>
    </xf>
    <xf numFmtId="164" fontId="4" fillId="0" borderId="8" xfId="0" applyNumberFormat="1" applyFont="1" applyFill="1" applyBorder="1" applyAlignment="1">
      <alignment horizontal="center" vertical="center" wrapText="1"/>
    </xf>
    <xf numFmtId="164" fontId="4" fillId="0" borderId="2" xfId="0" applyNumberFormat="1" applyFont="1" applyFill="1" applyBorder="1" applyAlignment="1">
      <alignment horizontal="right"/>
    </xf>
    <xf numFmtId="164" fontId="4" fillId="0" borderId="2" xfId="0" applyNumberFormat="1" applyFont="1" applyFill="1" applyBorder="1"/>
    <xf numFmtId="2" fontId="4" fillId="0" borderId="1" xfId="0" applyNumberFormat="1" applyFont="1" applyFill="1" applyBorder="1" applyAlignment="1" applyProtection="1">
      <alignment horizontal="center" vertical="center"/>
      <protection locked="0" hidden="1"/>
    </xf>
    <xf numFmtId="2" fontId="4" fillId="0" borderId="1" xfId="0" applyNumberFormat="1" applyFont="1" applyFill="1" applyBorder="1" applyAlignment="1" applyProtection="1">
      <alignment horizontal="center" vertical="center"/>
      <protection hidden="1"/>
    </xf>
  </cellXfs>
  <cellStyles count="2">
    <cellStyle name="Milliers" xfId="1" builtinId="3"/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1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1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alignment horizontal="center" vertical="center" textRotation="0" wrapText="0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0-10-2014/Hi&#233;rarchisation-Guyane-ON-10-10-2014%20-%20Copi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ISION GENERALE"/>
      <sheetName val="Explication des critères"/>
      <sheetName val="I. ENTREE"/>
      <sheetName val="Volume Veg. Imp. par Pays (a)"/>
      <sheetName val="Volume Veg. Imp. par Pays (b)"/>
      <sheetName val="Flux de passagers (a)"/>
      <sheetName val="Flux de passagers (b)"/>
      <sheetName val="II. ETABLISSEMENT"/>
      <sheetName val="Zone A (à remplir)"/>
      <sheetName val="Zone A (b)"/>
      <sheetName val="III. DISPERSION"/>
      <sheetName val="Surfaces"/>
      <sheetName val="Zones bioclimatiques"/>
      <sheetName val="IV. IMPACT ECONOMIQUE"/>
      <sheetName val="Valeur prod."/>
      <sheetName val="Exportations"/>
      <sheetName val="V. IMPACT ENVIRONNEMENTAL"/>
      <sheetName val="Espèces protégées (a)"/>
      <sheetName val="Espèces protégées (b)"/>
      <sheetName val="Emploi"/>
      <sheetName val="Impacts société"/>
      <sheetName val="BILAN"/>
      <sheetName val="EVALUATION PROFIL RISQUE "/>
      <sheetName val="Généralités"/>
      <sheetName val="GRILLE NOTE"/>
      <sheetName val="REF BLOCS"/>
      <sheetName val="TRI-GRAPHE"/>
      <sheetName val="DIAGRAMMES"/>
      <sheetName val="REPORT NOTE"/>
      <sheetName val="HISTO CRITERES"/>
      <sheetName val="HISTO PAR TAXON"/>
      <sheetName val="Incertitude"/>
      <sheetName val="zone de repartition de l'on"/>
      <sheetName val="hotes"/>
      <sheetName val="Hiérarchisation-Guyane-ON-10-10"/>
    </sheetNames>
    <sheetDataSet>
      <sheetData sheetId="0" refreshError="1"/>
      <sheetData sheetId="1" refreshError="1"/>
      <sheetData sheetId="2"/>
      <sheetData sheetId="3">
        <row r="1">
          <cell r="G1" t="str">
            <v>A_MODELE</v>
          </cell>
        </row>
      </sheetData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/>
      <sheetData sheetId="33"/>
      <sheetData sheetId="34" refreshError="1"/>
    </sheetDataSet>
  </externalBook>
</externalLink>
</file>

<file path=xl/tables/table1.xml><?xml version="1.0" encoding="utf-8"?>
<table xmlns="http://schemas.openxmlformats.org/spreadsheetml/2006/main" id="2" name="Tableau2" displayName="Tableau2" ref="D2:O8" totalsRowCount="1" headerRowDxfId="34" dataDxfId="33" tableBorderDxfId="32">
  <autoFilter ref="D2:O7"/>
  <tableColumns count="12">
    <tableColumn id="1" name="SELECTION" totalsRowFunction="custom" dataDxfId="31" totalsRowDxfId="11">
      <totalsRowFormula>SUM([SELECTION])</totalsRowFormula>
    </tableColumn>
    <tableColumn id="2" name="Quantité totale importée" totalsRowFunction="sum" dataDxfId="30" totalsRowDxfId="10">
      <calculatedColumnFormula>IF(D3="x",$C3,"")</calculatedColumnFormula>
    </tableColumn>
    <tableColumn id="3" name="Sélection" totalsRowFunction="sum" dataDxfId="29" totalsRowDxfId="9"/>
    <tableColumn id="4" name="Quantité importée potentiellement infectée" totalsRowFunction="sum" dataDxfId="28" totalsRowDxfId="8">
      <calculatedColumnFormula>IF(F3="x",$C3,"")</calculatedColumnFormula>
    </tableColumn>
    <tableColumn id="5" name="SELECTION2" totalsRowFunction="sum" dataDxfId="27" totalsRowDxfId="7">
      <calculatedColumnFormula>IF(SUMPRODUCT(([1]!Tableau5[on]=H$1)*([1]!Tableau5[pays FR]=$B3))&gt;0,"x","")</calculatedColumnFormula>
    </tableColumn>
    <tableColumn id="6" name="Quantité totale importée3" totalsRowFunction="sum" dataDxfId="26" totalsRowDxfId="6">
      <calculatedColumnFormula>IF(H3="x",$C3,"")</calculatedColumnFormula>
    </tableColumn>
    <tableColumn id="7" name="Sélection4" totalsRowFunction="sum" dataDxfId="25" totalsRowDxfId="5"/>
    <tableColumn id="8" name="Quantité importée potentiellement infectée5" totalsRowFunction="sum" dataDxfId="24" totalsRowDxfId="4">
      <calculatedColumnFormula>IF(J3="x",$C3,"")</calculatedColumnFormula>
    </tableColumn>
    <tableColumn id="9" name="SELECTION9" totalsRowFunction="sum" dataDxfId="23" totalsRowDxfId="3">
      <calculatedColumnFormula>IF(SUMPRODUCT(([1]!Tableau5[on]=L$1)*([1]!Tableau5[pays FR]=$B3))&gt;0,"x","")</calculatedColumnFormula>
    </tableColumn>
    <tableColumn id="10" name="Quantité totale importée10" totalsRowFunction="sum" dataDxfId="22" totalsRowDxfId="2">
      <calculatedColumnFormula>IF(L3="x",$C3,"")</calculatedColumnFormula>
    </tableColumn>
    <tableColumn id="11" name="Sélection11" totalsRowFunction="sum" dataDxfId="21" totalsRowDxfId="1"/>
    <tableColumn id="12" name="Quantité importée potentiellement infectée12" totalsRowFunction="sum" dataDxfId="20" totalsRowDxfId="0">
      <calculatedColumnFormula>IF(N3="x",$C3,"")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D5" totalsRowShown="0" headerRowDxfId="19" dataDxfId="17" headerRowBorderDxfId="18" tableBorderDxfId="16">
  <autoFilter ref="A1:D5"/>
  <tableColumns count="4">
    <tableColumn id="1" name="Espèce" dataDxfId="15"/>
    <tableColumn id="2" name="Total importé" dataDxfId="14">
      <calculatedColumnFormula>SUM(Feuil2!E3:E7)</calculatedColumnFormula>
    </tableColumn>
    <tableColumn id="3" name="Importation à partir de pays contaminés" dataDxfId="13"/>
    <tableColumn id="4" name="% importation à partir pays contaminés 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workbookViewId="0">
      <selection activeCell="G8" sqref="G8"/>
    </sheetView>
  </sheetViews>
  <sheetFormatPr baseColWidth="10" defaultRowHeight="15"/>
  <cols>
    <col min="4" max="4" width="15.5703125" customWidth="1"/>
    <col min="5" max="5" width="25.42578125" customWidth="1"/>
    <col min="6" max="6" width="15.5703125" customWidth="1"/>
    <col min="7" max="7" width="42.7109375" customWidth="1"/>
    <col min="8" max="8" width="13.5703125" customWidth="1"/>
    <col min="9" max="9" width="26.42578125" customWidth="1"/>
    <col min="10" max="10" width="12.42578125" customWidth="1"/>
    <col min="11" max="11" width="43.7109375" customWidth="1"/>
    <col min="12" max="12" width="13.5703125" customWidth="1"/>
    <col min="13" max="13" width="27.42578125" customWidth="1"/>
    <col min="14" max="14" width="13.42578125" customWidth="1"/>
    <col min="15" max="15" width="44.7109375" customWidth="1"/>
  </cols>
  <sheetData>
    <row r="1" spans="1:15" ht="15.75" thickBot="1">
      <c r="A1" s="1"/>
      <c r="B1" s="2"/>
      <c r="C1" s="3"/>
      <c r="D1" s="4" t="s">
        <v>0</v>
      </c>
      <c r="E1" s="5"/>
      <c r="F1" s="5"/>
      <c r="G1" s="5"/>
      <c r="H1" s="6" t="s">
        <v>23</v>
      </c>
      <c r="I1" s="7"/>
      <c r="J1" s="7"/>
      <c r="K1" s="8"/>
      <c r="L1" s="4" t="s">
        <v>24</v>
      </c>
      <c r="M1" s="5"/>
      <c r="N1" s="5"/>
      <c r="O1" s="5"/>
    </row>
    <row r="2" spans="1:15">
      <c r="A2" s="9" t="s">
        <v>1</v>
      </c>
      <c r="B2" s="10" t="s">
        <v>2</v>
      </c>
      <c r="C2" s="11" t="s">
        <v>3</v>
      </c>
      <c r="D2" s="12" t="s">
        <v>4</v>
      </c>
      <c r="E2" s="13" t="s">
        <v>5</v>
      </c>
      <c r="F2" s="13" t="s">
        <v>6</v>
      </c>
      <c r="G2" s="13" t="s">
        <v>7</v>
      </c>
      <c r="H2" s="14" t="s">
        <v>8</v>
      </c>
      <c r="I2" s="15" t="s">
        <v>9</v>
      </c>
      <c r="J2" s="15" t="s">
        <v>10</v>
      </c>
      <c r="K2" s="15" t="s">
        <v>11</v>
      </c>
      <c r="L2" s="12" t="s">
        <v>12</v>
      </c>
      <c r="M2" s="13" t="s">
        <v>13</v>
      </c>
      <c r="N2" s="13" t="s">
        <v>14</v>
      </c>
      <c r="O2" s="13" t="s">
        <v>15</v>
      </c>
    </row>
    <row r="3" spans="1:15">
      <c r="A3" s="16" t="s">
        <v>21</v>
      </c>
      <c r="B3" s="18" t="s">
        <v>16</v>
      </c>
      <c r="C3" s="19">
        <v>546</v>
      </c>
      <c r="D3" s="20" t="s">
        <v>22</v>
      </c>
      <c r="E3" s="21">
        <f t="shared" ref="E3:E7" si="0">IF(D3="x",$C3,"")</f>
        <v>546</v>
      </c>
      <c r="F3" s="21" t="s">
        <v>22</v>
      </c>
      <c r="G3" s="21">
        <f t="shared" ref="G3:G7" si="1">IF(F3="x",$C3,"")</f>
        <v>546</v>
      </c>
      <c r="H3" s="20" t="str">
        <f>IF(SUMPRODUCT(([1]!Tableau5[on]=H$1)*([1]!Tableau5[pays FR]=$B3))&gt;0,"x","")</f>
        <v/>
      </c>
      <c r="I3" s="21" t="str">
        <f t="shared" ref="I3:I7" si="2">IF(H3="x",$C3,"")</f>
        <v/>
      </c>
      <c r="J3" s="21" t="str">
        <f>IF(H3="x",IF(SUMPRODUCT((H$1=[1]!Tableau7[on])*([1]!Tableau7[hotes]=#REF!))&gt;0,"x",""),"")</f>
        <v/>
      </c>
      <c r="K3" s="21" t="str">
        <f t="shared" ref="K3:K7" si="3">IF(J3="x",$C3,"")</f>
        <v/>
      </c>
      <c r="L3" s="20" t="str">
        <f>IF(SUMPRODUCT(([1]!Tableau5[on]=L$1)*([1]!Tableau5[pays FR]=$B3))&gt;0,"x","")</f>
        <v/>
      </c>
      <c r="M3" s="21" t="str">
        <f t="shared" ref="M3:M7" si="4">IF(L3="x",$C3,"")</f>
        <v/>
      </c>
      <c r="N3" s="21" t="str">
        <f>IF(L3="x",IF(SUMPRODUCT((L$1=[1]!Tableau7[on])*([1]!Tableau7[hotes]=#REF!))&gt;0,"x",""),"")</f>
        <v/>
      </c>
      <c r="O3" s="21" t="str">
        <f t="shared" ref="O3:O7" si="5">IF(N3="x",$C3,"")</f>
        <v/>
      </c>
    </row>
    <row r="4" spans="1:15">
      <c r="A4" s="16" t="s">
        <v>21</v>
      </c>
      <c r="B4" s="18" t="s">
        <v>17</v>
      </c>
      <c r="C4" s="19">
        <v>417</v>
      </c>
      <c r="D4" s="20" t="s">
        <v>22</v>
      </c>
      <c r="E4" s="21">
        <f t="shared" si="0"/>
        <v>417</v>
      </c>
      <c r="F4" s="21" t="s">
        <v>22</v>
      </c>
      <c r="G4" s="21">
        <f t="shared" si="1"/>
        <v>417</v>
      </c>
      <c r="H4" s="20" t="str">
        <f>IF(SUMPRODUCT(([1]!Tableau5[on]=H$1)*([1]!Tableau5[pays FR]=$B4))&gt;0,"x","")</f>
        <v/>
      </c>
      <c r="I4" s="21" t="str">
        <f t="shared" si="2"/>
        <v/>
      </c>
      <c r="J4" s="21" t="str">
        <f>IF(H4="x",IF(SUMPRODUCT((H$1=[1]!Tableau7[on])*([1]!Tableau7[hotes]=#REF!))&gt;0,"x",""),"")</f>
        <v/>
      </c>
      <c r="K4" s="21" t="str">
        <f t="shared" si="3"/>
        <v/>
      </c>
      <c r="L4" s="20" t="str">
        <f>IF(SUMPRODUCT(([1]!Tableau5[on]=L$1)*([1]!Tableau5[pays FR]=$B4))&gt;0,"x","")</f>
        <v/>
      </c>
      <c r="M4" s="21" t="str">
        <f t="shared" si="4"/>
        <v/>
      </c>
      <c r="N4" s="21" t="str">
        <f>IF(L4="x",IF(SUMPRODUCT((L$1=[1]!Tableau7[on])*([1]!Tableau7[hotes]=#REF!))&gt;0,"x",""),"")</f>
        <v/>
      </c>
      <c r="O4" s="21" t="str">
        <f t="shared" si="5"/>
        <v/>
      </c>
    </row>
    <row r="5" spans="1:15">
      <c r="A5" s="16" t="s">
        <v>21</v>
      </c>
      <c r="B5" s="17" t="s">
        <v>18</v>
      </c>
      <c r="C5" s="19">
        <v>7</v>
      </c>
      <c r="D5" s="20" t="s">
        <v>22</v>
      </c>
      <c r="E5" s="21">
        <f t="shared" si="0"/>
        <v>7</v>
      </c>
      <c r="F5" s="21"/>
      <c r="G5" s="21"/>
      <c r="H5" s="20" t="str">
        <f>IF(SUMPRODUCT(([1]!Tableau5[on]=H$1)*([1]!Tableau5[pays FR]=$B5))&gt;0,"x","")</f>
        <v/>
      </c>
      <c r="I5" s="21" t="str">
        <f t="shared" si="2"/>
        <v/>
      </c>
      <c r="J5" s="21" t="str">
        <f>IF(H5="x",IF(SUMPRODUCT((H$1=[1]!Tableau7[on])*([1]!Tableau7[hotes]=#REF!))&gt;0,"x",""),"")</f>
        <v/>
      </c>
      <c r="K5" s="21" t="str">
        <f t="shared" si="3"/>
        <v/>
      </c>
      <c r="L5" s="20" t="str">
        <f>IF(SUMPRODUCT(([1]!Tableau5[on]=L$1)*([1]!Tableau5[pays FR]=$B5))&gt;0,"x","")</f>
        <v/>
      </c>
      <c r="M5" s="21" t="str">
        <f t="shared" si="4"/>
        <v/>
      </c>
      <c r="N5" s="21" t="str">
        <f>IF(L5="x",IF(SUMPRODUCT((L$1=[1]!Tableau7[on])*([1]!Tableau7[hotes]=#REF!))&gt;0,"x",""),"")</f>
        <v/>
      </c>
      <c r="O5" s="21" t="str">
        <f t="shared" si="5"/>
        <v/>
      </c>
    </row>
    <row r="6" spans="1:15">
      <c r="A6" s="16" t="s">
        <v>21</v>
      </c>
      <c r="B6" s="17" t="s">
        <v>19</v>
      </c>
      <c r="C6" s="19">
        <v>183</v>
      </c>
      <c r="D6" s="20" t="str">
        <f>IF(SUMPRODUCT(([1]!Tableau5[on]=D$1)*([1]!Tableau5[pays FR]=$B6))&gt;0,"x","")</f>
        <v/>
      </c>
      <c r="E6" s="21" t="str">
        <f t="shared" si="0"/>
        <v/>
      </c>
      <c r="F6" s="21" t="str">
        <f>IF(D6="x",IF(SUMPRODUCT((D$1=[1]!Tableau7[on])*([1]!Tableau7[hotes]=#REF!))&gt;0,"x",""),"")</f>
        <v/>
      </c>
      <c r="G6" s="21" t="str">
        <f t="shared" si="1"/>
        <v/>
      </c>
      <c r="H6" s="20" t="str">
        <f>IF(SUMPRODUCT(([1]!Tableau5[on]=H$1)*([1]!Tableau5[pays FR]=$B6))&gt;0,"x","")</f>
        <v/>
      </c>
      <c r="I6" s="21" t="str">
        <f t="shared" si="2"/>
        <v/>
      </c>
      <c r="J6" s="21" t="str">
        <f>IF(H6="x",IF(SUMPRODUCT((H$1=[1]!Tableau7[on])*([1]!Tableau7[hotes]=#REF!))&gt;0,"x",""),"")</f>
        <v/>
      </c>
      <c r="K6" s="21" t="str">
        <f t="shared" si="3"/>
        <v/>
      </c>
      <c r="L6" s="20" t="str">
        <f>IF(SUMPRODUCT(([1]!Tableau5[on]=L$1)*([1]!Tableau5[pays FR]=$B6))&gt;0,"x","")</f>
        <v/>
      </c>
      <c r="M6" s="21" t="str">
        <f t="shared" si="4"/>
        <v/>
      </c>
      <c r="N6" s="21" t="str">
        <f>IF(L6="x",IF(SUMPRODUCT((L$1=[1]!Tableau7[on])*([1]!Tableau7[hotes]=#REF!))&gt;0,"x",""),"")</f>
        <v/>
      </c>
      <c r="O6" s="21" t="str">
        <f t="shared" si="5"/>
        <v/>
      </c>
    </row>
    <row r="7" spans="1:15">
      <c r="A7" s="16" t="s">
        <v>21</v>
      </c>
      <c r="B7" s="17" t="s">
        <v>20</v>
      </c>
      <c r="C7" s="19">
        <v>57</v>
      </c>
      <c r="D7" s="26" t="str">
        <f>IF(SUMPRODUCT(([1]!Tableau5[on]=D$1)*([1]!Tableau5[pays FR]=$B7))&gt;0,"x","")</f>
        <v/>
      </c>
      <c r="E7" s="27" t="str">
        <f t="shared" si="0"/>
        <v/>
      </c>
      <c r="F7" s="27" t="str">
        <f>IF(D7="x",IF(SUMPRODUCT((D$1=[1]!Tableau7[on])*([1]!Tableau7[hotes]=#REF!))&gt;0,"x",""),"")</f>
        <v/>
      </c>
      <c r="G7" s="27" t="str">
        <f t="shared" si="1"/>
        <v/>
      </c>
      <c r="H7" s="26" t="str">
        <f>IF(SUMPRODUCT(([1]!Tableau5[on]=H$1)*([1]!Tableau5[pays FR]=$B7))&gt;0,"x","")</f>
        <v/>
      </c>
      <c r="I7" s="27" t="str">
        <f t="shared" si="2"/>
        <v/>
      </c>
      <c r="J7" s="27" t="str">
        <f>IF(H7="x",IF(SUMPRODUCT((H$1=[1]!Tableau7[on])*([1]!Tableau7[hotes]=#REF!))&gt;0,"x",""),"")</f>
        <v/>
      </c>
      <c r="K7" s="27" t="str">
        <f t="shared" si="3"/>
        <v/>
      </c>
      <c r="L7" s="26" t="str">
        <f>IF(SUMPRODUCT(([1]!Tableau5[on]=L$1)*([1]!Tableau5[pays FR]=$B7))&gt;0,"x","")</f>
        <v/>
      </c>
      <c r="M7" s="27" t="str">
        <f t="shared" si="4"/>
        <v/>
      </c>
      <c r="N7" s="27" t="str">
        <f>IF(L7="x",IF(SUMPRODUCT((L$1=[1]!Tableau7[on])*([1]!Tableau7[hotes]=#REF!))&gt;0,"x",""),"")</f>
        <v/>
      </c>
      <c r="O7" s="27" t="str">
        <f t="shared" si="5"/>
        <v/>
      </c>
    </row>
    <row r="8" spans="1:15">
      <c r="D8" s="26">
        <f>SUM([SELECTION])</f>
        <v>0</v>
      </c>
      <c r="E8" s="27">
        <f>SUBTOTAL(109,[Quantité totale importée])</f>
        <v>970</v>
      </c>
      <c r="F8" s="27">
        <f>SUBTOTAL(109,[Sélection])</f>
        <v>0</v>
      </c>
      <c r="G8" s="27">
        <f>SUBTOTAL(109,[Quantité importée potentiellement infectée])</f>
        <v>963</v>
      </c>
      <c r="H8" s="27">
        <f>SUBTOTAL(109,[SELECTION2])</f>
        <v>0</v>
      </c>
      <c r="I8" s="27">
        <f>SUBTOTAL(109,[Quantité totale importée3])</f>
        <v>0</v>
      </c>
      <c r="J8" s="27">
        <f>SUBTOTAL(109,[Sélection4])</f>
        <v>0</v>
      </c>
      <c r="K8" s="27">
        <f>SUBTOTAL(109,[Quantité importée potentiellement infectée5])</f>
        <v>0</v>
      </c>
      <c r="L8" s="27">
        <f>SUBTOTAL(109,[SELECTION9])</f>
        <v>0</v>
      </c>
      <c r="M8" s="27">
        <f>SUBTOTAL(109,[Quantité totale importée10])</f>
        <v>0</v>
      </c>
      <c r="N8" s="27">
        <f>SUBTOTAL(109,[Sélection11])</f>
        <v>0</v>
      </c>
      <c r="O8" s="27">
        <f>SUBTOTAL(109,[Quantité importée potentiellement infectée12])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D5"/>
  <sheetViews>
    <sheetView workbookViewId="0">
      <selection activeCell="B3" sqref="B3"/>
    </sheetView>
  </sheetViews>
  <sheetFormatPr baseColWidth="10" defaultRowHeight="15"/>
  <cols>
    <col min="2" max="2" width="23.140625" customWidth="1"/>
    <col min="3" max="3" width="38.28515625" customWidth="1"/>
    <col min="4" max="4" width="38" customWidth="1"/>
  </cols>
  <sheetData>
    <row r="1" spans="1:4">
      <c r="A1" s="22" t="s">
        <v>26</v>
      </c>
      <c r="B1" s="23" t="s">
        <v>27</v>
      </c>
      <c r="C1" s="23" t="s">
        <v>28</v>
      </c>
      <c r="D1" s="23" t="s">
        <v>29</v>
      </c>
    </row>
    <row r="2" spans="1:4">
      <c r="A2" s="25" t="str">
        <f>'[1]Volume Veg. Imp. par Pays (a)'!$G$1</f>
        <v>A_MODELE</v>
      </c>
      <c r="B2" s="24" t="s">
        <v>30</v>
      </c>
      <c r="C2" s="24"/>
      <c r="D2" s="24"/>
    </row>
    <row r="3" spans="1:4">
      <c r="A3" s="25" t="s">
        <v>23</v>
      </c>
      <c r="B3" s="24">
        <f>SUM(Feuil2!E4:E8)</f>
        <v>1394</v>
      </c>
      <c r="C3" s="24"/>
      <c r="D3" s="24"/>
    </row>
    <row r="4" spans="1:4">
      <c r="A4" s="25" t="s">
        <v>24</v>
      </c>
      <c r="B4" s="24">
        <f>SUM(Feuil2!E5:E9)</f>
        <v>977</v>
      </c>
      <c r="C4" s="24"/>
      <c r="D4" s="24"/>
    </row>
    <row r="5" spans="1:4">
      <c r="A5" s="25" t="s">
        <v>25</v>
      </c>
      <c r="B5" s="25">
        <f>SUM(Feuil2!E6:E10)</f>
        <v>970</v>
      </c>
      <c r="C5" s="25"/>
      <c r="D5" s="2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uther</dc:creator>
  <cp:lastModifiedBy>x.deguercy</cp:lastModifiedBy>
  <dcterms:created xsi:type="dcterms:W3CDTF">2014-10-26T23:53:52Z</dcterms:created>
  <dcterms:modified xsi:type="dcterms:W3CDTF">2014-10-28T16:31:36Z</dcterms:modified>
</cp:coreProperties>
</file>