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 codeName="{2109D909-C6D8-E34B-4C66-09127ED2DC46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a.dissart\Desktop\"/>
    </mc:Choice>
  </mc:AlternateContent>
  <xr:revisionPtr revIDLastSave="0" documentId="13_ncr:1_{01695EF2-6056-42E0-B29C-4CA26525FAD7}" xr6:coauthVersionLast="45" xr6:coauthVersionMax="45" xr10:uidLastSave="{00000000-0000-0000-0000-000000000000}"/>
  <bookViews>
    <workbookView xWindow="-120" yWindow="-120" windowWidth="29040" windowHeight="17790" xr2:uid="{00000000-000D-0000-FFFF-FFFF00000000}"/>
  </bookViews>
  <sheets>
    <sheet name="Recap_Option" sheetId="22" r:id="rId1"/>
    <sheet name="Detail_Option" sheetId="24" r:id="rId2"/>
  </sheets>
  <definedNames>
    <definedName name="CHOIX">Recap_Option!$W$1:$W$2</definedName>
    <definedName name="MO">Recap_Option!$H$3:$O$3</definedName>
    <definedName name="MOMM">Recap_Option!$Y$1:$Y$2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M33" i="24" l="1"/>
  <c r="M32" i="24"/>
  <c r="M31" i="24"/>
  <c r="M30" i="24"/>
  <c r="M29" i="24"/>
  <c r="M28" i="24"/>
  <c r="M27" i="24"/>
  <c r="M26" i="24"/>
  <c r="M25" i="24"/>
  <c r="M24" i="24"/>
  <c r="M23" i="24"/>
  <c r="Q29" i="24"/>
  <c r="R29" i="24" s="1"/>
  <c r="P4" i="22" s="1"/>
  <c r="P2" i="22" s="1"/>
  <c r="Q23" i="24"/>
  <c r="R23" i="24" s="1"/>
  <c r="J4" i="22" s="1"/>
  <c r="J2" i="22" s="1"/>
  <c r="Q24" i="24"/>
  <c r="R24" i="24" s="1"/>
  <c r="K4" i="22" s="1"/>
  <c r="K2" i="22" s="1"/>
  <c r="R7" i="24" l="1"/>
  <c r="P7" i="24"/>
  <c r="O7" i="24"/>
  <c r="M7" i="24"/>
  <c r="L7" i="24"/>
  <c r="G7" i="24"/>
  <c r="R8" i="24"/>
  <c r="P8" i="24"/>
  <c r="O8" i="24"/>
  <c r="M8" i="24"/>
  <c r="L8" i="24"/>
  <c r="G8" i="24"/>
  <c r="G35" i="24"/>
  <c r="Q16" i="24"/>
  <c r="H4" i="22" s="1"/>
  <c r="J34" i="24"/>
  <c r="J33" i="24"/>
  <c r="J32" i="24"/>
  <c r="J31" i="24"/>
  <c r="J30" i="24"/>
  <c r="J35" i="24" l="1"/>
  <c r="Q25" i="24"/>
  <c r="R25" i="24" s="1"/>
  <c r="L4" i="22" s="1"/>
  <c r="L2" i="22" s="1"/>
  <c r="Q26" i="24"/>
  <c r="R26" i="24" s="1"/>
  <c r="M4" i="22" s="1"/>
  <c r="M2" i="22" s="1"/>
  <c r="Q27" i="24"/>
  <c r="R27" i="24" s="1"/>
  <c r="N4" i="22" s="1"/>
  <c r="N2" i="22" s="1"/>
  <c r="Q28" i="24"/>
  <c r="R28" i="24" s="1"/>
  <c r="O4" i="22" s="1"/>
  <c r="O2" i="22" s="1"/>
  <c r="Q30" i="24"/>
  <c r="R30" i="24" s="1"/>
  <c r="Q4" i="22" s="1"/>
  <c r="Q2" i="22" s="1"/>
  <c r="Q31" i="24"/>
  <c r="R31" i="24" s="1"/>
  <c r="R4" i="22" s="1"/>
  <c r="R2" i="22" s="1"/>
  <c r="Q32" i="24"/>
  <c r="R32" i="24" s="1"/>
  <c r="S4" i="22" s="1"/>
  <c r="S2" i="22" s="1"/>
  <c r="Q33" i="24"/>
  <c r="R33" i="24" s="1"/>
  <c r="T4" i="22" s="1"/>
  <c r="T2" i="22" s="1"/>
  <c r="R9" i="24" l="1"/>
  <c r="R10" i="24"/>
  <c r="P9" i="24"/>
  <c r="P10" i="24"/>
  <c r="G9" i="24"/>
  <c r="G10" i="24"/>
  <c r="G6" i="24"/>
  <c r="J23" i="24"/>
  <c r="J24" i="24"/>
  <c r="J25" i="24"/>
  <c r="J26" i="24"/>
  <c r="H23" i="24"/>
  <c r="H24" i="24"/>
  <c r="H25" i="24"/>
  <c r="H26" i="24"/>
  <c r="G23" i="24"/>
  <c r="G24" i="24"/>
  <c r="G25" i="24"/>
  <c r="G26" i="24"/>
  <c r="E23" i="24"/>
  <c r="E24" i="24"/>
  <c r="E25" i="24"/>
  <c r="E26" i="24"/>
  <c r="J22" i="24"/>
  <c r="H22" i="24"/>
  <c r="E22" i="24"/>
  <c r="G22" i="24"/>
  <c r="L15" i="24"/>
  <c r="L16" i="24"/>
  <c r="L17" i="24"/>
  <c r="L18" i="24"/>
  <c r="L14" i="24"/>
  <c r="J15" i="24"/>
  <c r="J16" i="24"/>
  <c r="J17" i="24"/>
  <c r="J18" i="24"/>
  <c r="J14" i="24"/>
  <c r="L9" i="24"/>
  <c r="M9" i="24"/>
  <c r="O9" i="24"/>
  <c r="L10" i="24"/>
  <c r="O10" i="24" s="1"/>
  <c r="M10" i="24"/>
  <c r="L6" i="24"/>
  <c r="M6" i="24"/>
  <c r="M11" i="24" l="1"/>
  <c r="J19" i="24"/>
  <c r="G27" i="24"/>
  <c r="Q18" i="24" l="1"/>
  <c r="U4" i="22" s="1"/>
  <c r="H2" i="22" l="1"/>
  <c r="U2" i="22"/>
  <c r="J27" i="24"/>
  <c r="L19" i="24"/>
  <c r="R6" i="24" l="1"/>
  <c r="R11" i="24" s="1"/>
  <c r="P6" i="24" l="1"/>
  <c r="P11" i="24" s="1"/>
  <c r="R34" i="24" s="1"/>
  <c r="Q17" i="24" s="1"/>
  <c r="O6" i="24" l="1"/>
  <c r="O11" i="24" l="1"/>
  <c r="Q15" i="24" s="1"/>
  <c r="Q19" i="24" l="1"/>
  <c r="I4" i="22"/>
  <c r="I2" i="22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HOME-TOUR</author>
  </authors>
  <commentList>
    <comment ref="M29" authorId="0" shapeId="0" xr:uid="{3414B03A-A3B3-4F22-92AB-C5FE7849A068}">
      <text>
        <r>
          <rPr>
            <b/>
            <sz val="9"/>
            <color indexed="81"/>
            <rFont val="Tahoma"/>
            <family val="2"/>
          </rPr>
          <t>Si calcul auto, le calcul sur la base un temps de peinture TSM</t>
        </r>
      </text>
    </comment>
  </commentList>
</comments>
</file>

<file path=xl/sharedStrings.xml><?xml version="1.0" encoding="utf-8"?>
<sst xmlns="http://schemas.openxmlformats.org/spreadsheetml/2006/main" count="86" uniqueCount="58">
  <si>
    <t>Numero</t>
  </si>
  <si>
    <t>Reference</t>
  </si>
  <si>
    <t>-</t>
  </si>
  <si>
    <t>--</t>
  </si>
  <si>
    <t>Cout matiere</t>
  </si>
  <si>
    <t>Designation</t>
  </si>
  <si>
    <t>Matiere</t>
  </si>
  <si>
    <t>Quantité</t>
  </si>
  <si>
    <t>Cout total</t>
  </si>
  <si>
    <t>Operation</t>
  </si>
  <si>
    <t>Qte</t>
  </si>
  <si>
    <t>Longueur caisson
developpé</t>
  </si>
  <si>
    <t>Largeur caisson 
developpé</t>
  </si>
  <si>
    <t>Option</t>
  </si>
  <si>
    <t>Surface
totale</t>
  </si>
  <si>
    <t>Prix
Unitaire</t>
  </si>
  <si>
    <t>Masse
Totale</t>
  </si>
  <si>
    <t>Designation matiere premieres</t>
  </si>
  <si>
    <t>Designation achat</t>
  </si>
  <si>
    <t>Matiere (Tole)</t>
  </si>
  <si>
    <t>Total</t>
  </si>
  <si>
    <t>Achat</t>
  </si>
  <si>
    <t>Masse (KG)</t>
  </si>
  <si>
    <t>Present</t>
  </si>
  <si>
    <t>Temps 
(min)</t>
  </si>
  <si>
    <t>Auto</t>
  </si>
  <si>
    <t>Ep.</t>
  </si>
  <si>
    <t>Total en H</t>
  </si>
  <si>
    <t>Masse
Unitaire</t>
  </si>
  <si>
    <t>Matiere (Profil)</t>
  </si>
  <si>
    <t>Bilan option</t>
  </si>
  <si>
    <t>Cout mat</t>
  </si>
  <si>
    <t>Cout achat</t>
  </si>
  <si>
    <t>Cout MO</t>
  </si>
  <si>
    <t>Poids total</t>
  </si>
  <si>
    <t>Nom:</t>
  </si>
  <si>
    <t>Type :</t>
  </si>
  <si>
    <t>MO D</t>
  </si>
  <si>
    <t>MO P</t>
  </si>
  <si>
    <t>MO T</t>
  </si>
  <si>
    <t>MO Ta</t>
  </si>
  <si>
    <t>MO MT</t>
  </si>
  <si>
    <t>MO Mo</t>
  </si>
  <si>
    <t>MO Pe</t>
  </si>
  <si>
    <t>MO MF</t>
  </si>
  <si>
    <t>MO UT</t>
  </si>
  <si>
    <t>MO UF</t>
  </si>
  <si>
    <t>MO Ren</t>
  </si>
  <si>
    <t xml:space="preserve">Tps MO
</t>
  </si>
  <si>
    <t>Nb d</t>
  </si>
  <si>
    <t>referencé(-)</t>
  </si>
  <si>
    <t>non referencé(-)</t>
  </si>
  <si>
    <t>MO</t>
  </si>
  <si>
    <t>OUI</t>
  </si>
  <si>
    <t>NON</t>
  </si>
  <si>
    <t>A</t>
  </si>
  <si>
    <t>B</t>
  </si>
  <si>
    <t>essai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</si>
</sst>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44" formatCode="_-* #,##0.00\ &quot;€&quot;_-;\-* #,##0.00\ &quot;€&quot;_-;_-* &quot;-&quot;??\ &quot;€&quot;_-;_-@_-"/>
    <numFmt numFmtId="164" formatCode="0.00&quot; Kg&quot;"/>
    <numFmt numFmtId="165" formatCode="_-* #,##0.00\ [$€]_-;\-* #,##0.00\ [$€]_-;_-* &quot;-&quot;??\ [$€]_-;_-@_-"/>
    <numFmt numFmtId="166" formatCode="0.00&quot; mm&quot;"/>
    <numFmt numFmtId="167" formatCode="#,##0.00\ &quot;€&quot;"/>
    <numFmt numFmtId="168" formatCode="0.00&quot; h&quot;"/>
    <numFmt numFmtId="169" formatCode="0.00&quot; min&quot;"/>
    <numFmt numFmtId="170" formatCode="0.00&quot; m²&quot;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9"/>
      <color indexed="81"/>
      <name val="Tahoma"/>
      <family val="2"/>
    </font>
    <font>
      <sz val="11"/>
      <name val="Arial"/>
      <family val="2"/>
    </font>
    <font>
      <b/>
      <sz val="11"/>
      <name val="Arial"/>
      <family val="2"/>
    </font>
    <font>
      <sz val="8"/>
      <name val="Arial"/>
      <family val="2"/>
    </font>
    <font>
      <sz val="11"/>
      <color indexed="20"/>
      <name val="Calibri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sz val="8"/>
      <name val="Calibri"/>
      <family val="2"/>
      <scheme val="minor"/>
    </font>
    <font>
      <b/>
      <sz val="18"/>
      <color theme="1"/>
      <name val="Arial"/>
      <family val="2"/>
    </font>
    <font>
      <sz val="11"/>
      <color rgb="FF000000"/>
      <name val="Calibri"/>
      <family val="2"/>
    </font>
    <font>
      <b/>
      <sz val="16"/>
      <color theme="1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indexed="45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00B050"/>
        <bgColor indexed="64"/>
      </patternFill>
    </fill>
  </fills>
  <borders count="55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6">
    <xf numFmtId="0" fontId="0" fillId="0" borderId="0"/>
    <xf numFmtId="44" fontId="1" fillId="0" borderId="0" applyFont="0" applyFill="0" applyBorder="0" applyAlignment="0" applyProtection="0"/>
    <xf numFmtId="0" fontId="2" fillId="0" borderId="0"/>
    <xf numFmtId="165" fontId="2" fillId="0" borderId="0" applyFont="0" applyFill="0" applyBorder="0" applyAlignment="0" applyProtection="0"/>
    <xf numFmtId="0" fontId="7" fillId="2" borderId="0" applyNumberFormat="0" applyBorder="0" applyAlignment="0" applyProtection="0"/>
    <xf numFmtId="0" fontId="2" fillId="0" borderId="0"/>
  </cellStyleXfs>
  <cellXfs count="187">
    <xf numFmtId="0" fontId="0" fillId="0" borderId="0" xfId="0"/>
    <xf numFmtId="0" fontId="8" fillId="0" borderId="0" xfId="0" applyFont="1"/>
    <xf numFmtId="0" fontId="8" fillId="0" borderId="0" xfId="0" applyFont="1" applyAlignment="1">
      <alignment horizontal="center" vertical="center"/>
    </xf>
    <xf numFmtId="0" fontId="8" fillId="0" borderId="0" xfId="0" applyFont="1" applyAlignment="1">
      <alignment horizontal="center"/>
    </xf>
    <xf numFmtId="0" fontId="9" fillId="0" borderId="4" xfId="0" applyFont="1" applyBorder="1" applyAlignment="1">
      <alignment horizontal="center"/>
    </xf>
    <xf numFmtId="166" fontId="4" fillId="4" borderId="5" xfId="2" applyNumberFormat="1" applyFont="1" applyFill="1" applyBorder="1" applyAlignment="1">
      <alignment horizontal="center"/>
    </xf>
    <xf numFmtId="170" fontId="4" fillId="4" borderId="5" xfId="2" applyNumberFormat="1" applyFont="1" applyFill="1" applyBorder="1" applyAlignment="1">
      <alignment horizontal="center"/>
    </xf>
    <xf numFmtId="164" fontId="4" fillId="4" borderId="5" xfId="2" applyNumberFormat="1" applyFont="1" applyFill="1" applyBorder="1" applyAlignment="1">
      <alignment horizontal="center"/>
    </xf>
    <xf numFmtId="167" fontId="4" fillId="4" borderId="5" xfId="2" applyNumberFormat="1" applyFont="1" applyFill="1" applyBorder="1" applyAlignment="1">
      <alignment horizontal="center"/>
    </xf>
    <xf numFmtId="2" fontId="4" fillId="0" borderId="14" xfId="2" applyNumberFormat="1" applyFont="1" applyBorder="1" applyAlignment="1">
      <alignment horizontal="center" vertical="center" wrapText="1"/>
    </xf>
    <xf numFmtId="0" fontId="8" fillId="0" borderId="39" xfId="0" applyFont="1" applyBorder="1"/>
    <xf numFmtId="0" fontId="8" fillId="0" borderId="0" xfId="0" applyFont="1" applyBorder="1"/>
    <xf numFmtId="0" fontId="8" fillId="0" borderId="36" xfId="0" applyFont="1" applyBorder="1"/>
    <xf numFmtId="167" fontId="9" fillId="0" borderId="16" xfId="0" applyNumberFormat="1" applyFont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4" fillId="8" borderId="5" xfId="2" applyNumberFormat="1" applyFont="1" applyFill="1" applyBorder="1" applyAlignment="1">
      <alignment horizontal="center"/>
    </xf>
    <xf numFmtId="0" fontId="8" fillId="0" borderId="0" xfId="0" applyFont="1" applyAlignment="1">
      <alignment vertical="center"/>
    </xf>
    <xf numFmtId="167" fontId="9" fillId="0" borderId="15" xfId="0" applyNumberFormat="1" applyFont="1" applyBorder="1" applyAlignment="1">
      <alignment horizontal="center" vertical="center"/>
    </xf>
    <xf numFmtId="170" fontId="4" fillId="4" borderId="9" xfId="2" applyNumberFormat="1" applyFont="1" applyFill="1" applyBorder="1" applyAlignment="1">
      <alignment horizontal="center"/>
    </xf>
    <xf numFmtId="164" fontId="4" fillId="4" borderId="9" xfId="2" applyNumberFormat="1" applyFont="1" applyFill="1" applyBorder="1" applyAlignment="1">
      <alignment horizontal="center"/>
    </xf>
    <xf numFmtId="167" fontId="4" fillId="4" borderId="9" xfId="2" applyNumberFormat="1" applyFont="1" applyFill="1" applyBorder="1" applyAlignment="1">
      <alignment horizontal="center"/>
    </xf>
    <xf numFmtId="0" fontId="4" fillId="8" borderId="9" xfId="2" applyNumberFormat="1" applyFont="1" applyFill="1" applyBorder="1" applyAlignment="1">
      <alignment horizontal="center"/>
    </xf>
    <xf numFmtId="167" fontId="4" fillId="4" borderId="10" xfId="2" applyNumberFormat="1" applyFont="1" applyFill="1" applyBorder="1" applyAlignment="1">
      <alignment horizontal="center"/>
    </xf>
    <xf numFmtId="167" fontId="9" fillId="0" borderId="0" xfId="0" applyNumberFormat="1" applyFont="1" applyBorder="1" applyAlignment="1">
      <alignment horizontal="center" vertical="center"/>
    </xf>
    <xf numFmtId="0" fontId="8" fillId="0" borderId="0" xfId="0" applyFont="1" applyBorder="1" applyAlignment="1"/>
    <xf numFmtId="2" fontId="4" fillId="0" borderId="25" xfId="2" applyNumberFormat="1" applyFont="1" applyBorder="1" applyAlignment="1">
      <alignment horizontal="center" vertical="center"/>
    </xf>
    <xf numFmtId="2" fontId="4" fillId="0" borderId="27" xfId="2" applyNumberFormat="1" applyFont="1" applyBorder="1" applyAlignment="1">
      <alignment horizontal="center" vertical="center" wrapText="1"/>
    </xf>
    <xf numFmtId="170" fontId="4" fillId="4" borderId="18" xfId="2" applyNumberFormat="1" applyFont="1" applyFill="1" applyBorder="1" applyAlignment="1">
      <alignment horizontal="center"/>
    </xf>
    <xf numFmtId="164" fontId="4" fillId="4" borderId="18" xfId="2" applyNumberFormat="1" applyFont="1" applyFill="1" applyBorder="1" applyAlignment="1">
      <alignment horizontal="center"/>
    </xf>
    <xf numFmtId="167" fontId="4" fillId="4" borderId="18" xfId="2" applyNumberFormat="1" applyFont="1" applyFill="1" applyBorder="1" applyAlignment="1">
      <alignment horizontal="center"/>
    </xf>
    <xf numFmtId="0" fontId="4" fillId="8" borderId="18" xfId="2" applyNumberFormat="1" applyFont="1" applyFill="1" applyBorder="1" applyAlignment="1">
      <alignment horizontal="center"/>
    </xf>
    <xf numFmtId="167" fontId="4" fillId="4" borderId="19" xfId="2" applyNumberFormat="1" applyFont="1" applyFill="1" applyBorder="1" applyAlignment="1">
      <alignment horizontal="center"/>
    </xf>
    <xf numFmtId="0" fontId="8" fillId="0" borderId="0" xfId="0" applyFont="1" applyAlignment="1">
      <alignment horizontal="center"/>
    </xf>
    <xf numFmtId="0" fontId="8" fillId="0" borderId="0" xfId="0" applyFont="1" applyAlignment="1">
      <alignment horizontal="center"/>
    </xf>
    <xf numFmtId="0" fontId="8" fillId="0" borderId="5" xfId="0" applyFont="1" applyBorder="1" applyAlignment="1">
      <alignment horizontal="center" vertical="center"/>
    </xf>
    <xf numFmtId="167" fontId="8" fillId="0" borderId="5" xfId="0" applyNumberFormat="1" applyFont="1" applyBorder="1" applyAlignment="1">
      <alignment horizontal="center" vertical="center"/>
    </xf>
    <xf numFmtId="168" fontId="8" fillId="0" borderId="5" xfId="0" applyNumberFormat="1" applyFont="1" applyBorder="1" applyAlignment="1">
      <alignment horizontal="center" vertical="center"/>
    </xf>
    <xf numFmtId="164" fontId="4" fillId="4" borderId="5" xfId="2" applyNumberFormat="1" applyFont="1" applyFill="1" applyBorder="1" applyAlignment="1">
      <alignment horizontal="center" vertical="center"/>
    </xf>
    <xf numFmtId="0" fontId="8" fillId="0" borderId="0" xfId="0" applyFont="1" applyAlignment="1">
      <alignment horizontal="left"/>
    </xf>
    <xf numFmtId="0" fontId="8" fillId="0" borderId="5" xfId="0" applyFont="1" applyBorder="1" applyAlignment="1">
      <alignment horizontal="center" vertical="center"/>
    </xf>
    <xf numFmtId="0" fontId="8" fillId="0" borderId="21" xfId="0" applyFont="1" applyBorder="1" applyAlignment="1"/>
    <xf numFmtId="0" fontId="8" fillId="0" borderId="5" xfId="0" applyFont="1" applyBorder="1" applyAlignment="1">
      <alignment horizontal="center" vertical="center"/>
    </xf>
    <xf numFmtId="0" fontId="8" fillId="0" borderId="28" xfId="0" applyFont="1" applyBorder="1" applyAlignment="1">
      <alignment horizontal="center" vertical="center"/>
    </xf>
    <xf numFmtId="0" fontId="8" fillId="0" borderId="5" xfId="0" applyFont="1" applyBorder="1" applyAlignment="1">
      <alignment horizontal="center" textRotation="90"/>
    </xf>
    <xf numFmtId="0" fontId="8" fillId="0" borderId="11" xfId="0" applyFont="1" applyBorder="1" applyAlignment="1">
      <alignment horizontal="center" textRotation="90"/>
    </xf>
    <xf numFmtId="0" fontId="8" fillId="0" borderId="0" xfId="0" applyFont="1" applyAlignment="1">
      <alignment textRotation="90"/>
    </xf>
    <xf numFmtId="0" fontId="8" fillId="0" borderId="0" xfId="0" applyFont="1" applyAlignment="1">
      <alignment horizontal="center" textRotation="90"/>
    </xf>
    <xf numFmtId="0" fontId="9" fillId="0" borderId="0" xfId="0" applyFont="1" applyAlignment="1">
      <alignment horizontal="center" vertical="center" textRotation="90"/>
    </xf>
    <xf numFmtId="167" fontId="9" fillId="9" borderId="12" xfId="0" applyNumberFormat="1" applyFont="1" applyFill="1" applyBorder="1"/>
    <xf numFmtId="167" fontId="9" fillId="3" borderId="12" xfId="0" applyNumberFormat="1" applyFont="1" applyFill="1" applyBorder="1"/>
    <xf numFmtId="164" fontId="5" fillId="8" borderId="16" xfId="2" applyNumberFormat="1" applyFont="1" applyFill="1" applyBorder="1" applyAlignment="1">
      <alignment horizontal="center" vertical="center"/>
    </xf>
    <xf numFmtId="2" fontId="4" fillId="0" borderId="25" xfId="2" applyNumberFormat="1" applyFont="1" applyBorder="1" applyAlignment="1">
      <alignment horizontal="center" vertical="center" wrapText="1"/>
    </xf>
    <xf numFmtId="0" fontId="11" fillId="0" borderId="0" xfId="0" applyFont="1" applyBorder="1" applyAlignment="1"/>
    <xf numFmtId="0" fontId="8" fillId="0" borderId="18" xfId="0" applyFont="1" applyBorder="1" applyAlignment="1">
      <alignment horizontal="center" vertical="center" wrapText="1"/>
    </xf>
    <xf numFmtId="0" fontId="8" fillId="0" borderId="19" xfId="0" applyFont="1" applyBorder="1" applyAlignment="1">
      <alignment horizontal="center" vertical="center"/>
    </xf>
    <xf numFmtId="0" fontId="8" fillId="0" borderId="0" xfId="0" applyFont="1" applyBorder="1" applyAlignment="1">
      <alignment horizontal="center"/>
    </xf>
    <xf numFmtId="0" fontId="8" fillId="0" borderId="28" xfId="0" applyFont="1" applyBorder="1" applyAlignment="1">
      <alignment horizontal="center" vertical="center"/>
    </xf>
    <xf numFmtId="0" fontId="8" fillId="0" borderId="5" xfId="0" applyFont="1" applyBorder="1" applyAlignment="1">
      <alignment horizontal="center" vertical="center"/>
    </xf>
    <xf numFmtId="0" fontId="8" fillId="0" borderId="18" xfId="0" applyFont="1" applyBorder="1" applyAlignment="1">
      <alignment horizontal="center" vertical="center"/>
    </xf>
    <xf numFmtId="167" fontId="4" fillId="4" borderId="7" xfId="2" applyNumberFormat="1" applyFont="1" applyFill="1" applyBorder="1" applyAlignment="1">
      <alignment horizontal="center"/>
    </xf>
    <xf numFmtId="0" fontId="11" fillId="0" borderId="0" xfId="0" applyFont="1" applyBorder="1" applyAlignment="1">
      <alignment horizontal="center"/>
    </xf>
    <xf numFmtId="0" fontId="8" fillId="0" borderId="1" xfId="0" applyFont="1" applyBorder="1"/>
    <xf numFmtId="2" fontId="4" fillId="0" borderId="18" xfId="2" applyNumberFormat="1" applyFont="1" applyBorder="1" applyAlignment="1">
      <alignment horizontal="center" vertical="center" wrapText="1"/>
    </xf>
    <xf numFmtId="2" fontId="4" fillId="0" borderId="18" xfId="2" applyNumberFormat="1" applyFont="1" applyBorder="1" applyAlignment="1">
      <alignment horizontal="center" vertical="center"/>
    </xf>
    <xf numFmtId="2" fontId="4" fillId="0" borderId="19" xfId="2" applyNumberFormat="1" applyFont="1" applyBorder="1" applyAlignment="1">
      <alignment horizontal="center" vertical="center" wrapText="1"/>
    </xf>
    <xf numFmtId="166" fontId="4" fillId="4" borderId="18" xfId="2" applyNumberFormat="1" applyFont="1" applyFill="1" applyBorder="1" applyAlignment="1">
      <alignment horizontal="center"/>
    </xf>
    <xf numFmtId="166" fontId="4" fillId="4" borderId="9" xfId="2" applyNumberFormat="1" applyFont="1" applyFill="1" applyBorder="1" applyAlignment="1">
      <alignment horizontal="center"/>
    </xf>
    <xf numFmtId="0" fontId="8" fillId="0" borderId="37" xfId="0" applyFont="1" applyBorder="1" applyAlignment="1">
      <alignment horizontal="center" vertical="center"/>
    </xf>
    <xf numFmtId="2" fontId="4" fillId="0" borderId="37" xfId="2" applyNumberFormat="1" applyFont="1" applyBorder="1" applyAlignment="1">
      <alignment horizontal="center" vertical="center" wrapText="1"/>
    </xf>
    <xf numFmtId="2" fontId="4" fillId="0" borderId="37" xfId="2" applyNumberFormat="1" applyFont="1" applyBorder="1" applyAlignment="1">
      <alignment horizontal="center" vertical="center"/>
    </xf>
    <xf numFmtId="2" fontId="4" fillId="0" borderId="54" xfId="2" applyNumberFormat="1" applyFont="1" applyBorder="1" applyAlignment="1">
      <alignment horizontal="center" vertical="center" wrapText="1"/>
    </xf>
    <xf numFmtId="0" fontId="8" fillId="0" borderId="13" xfId="0" applyFont="1" applyBorder="1" applyAlignment="1">
      <alignment horizontal="center" vertical="center" wrapText="1"/>
    </xf>
    <xf numFmtId="168" fontId="4" fillId="10" borderId="18" xfId="2" applyNumberFormat="1" applyFont="1" applyFill="1" applyBorder="1" applyAlignment="1">
      <alignment horizontal="center"/>
    </xf>
    <xf numFmtId="168" fontId="4" fillId="10" borderId="19" xfId="2" applyNumberFormat="1" applyFont="1" applyFill="1" applyBorder="1" applyAlignment="1">
      <alignment horizontal="center"/>
    </xf>
    <xf numFmtId="168" fontId="4" fillId="10" borderId="5" xfId="2" applyNumberFormat="1" applyFont="1" applyFill="1" applyBorder="1" applyAlignment="1">
      <alignment horizontal="center"/>
    </xf>
    <xf numFmtId="168" fontId="4" fillId="10" borderId="7" xfId="2" applyNumberFormat="1" applyFont="1" applyFill="1" applyBorder="1" applyAlignment="1">
      <alignment horizontal="center"/>
    </xf>
    <xf numFmtId="168" fontId="4" fillId="10" borderId="9" xfId="2" applyNumberFormat="1" applyFont="1" applyFill="1" applyBorder="1" applyAlignment="1">
      <alignment horizontal="center"/>
    </xf>
    <xf numFmtId="168" fontId="4" fillId="10" borderId="10" xfId="2" applyNumberFormat="1" applyFont="1" applyFill="1" applyBorder="1" applyAlignment="1">
      <alignment horizontal="center"/>
    </xf>
    <xf numFmtId="168" fontId="9" fillId="0" borderId="15" xfId="0" applyNumberFormat="1" applyFont="1" applyBorder="1" applyAlignment="1">
      <alignment horizontal="center" vertical="center"/>
    </xf>
    <xf numFmtId="168" fontId="6" fillId="7" borderId="5" xfId="1" applyNumberFormat="1" applyFont="1" applyFill="1" applyBorder="1" applyAlignment="1" applyProtection="1">
      <alignment horizontal="center" vertical="center"/>
    </xf>
    <xf numFmtId="168" fontId="6" fillId="7" borderId="9" xfId="1" applyNumberFormat="1" applyFont="1" applyFill="1" applyBorder="1" applyAlignment="1" applyProtection="1">
      <alignment horizontal="center" vertical="center"/>
    </xf>
    <xf numFmtId="0" fontId="8" fillId="0" borderId="28" xfId="0" applyFont="1" applyBorder="1" applyAlignment="1">
      <alignment horizontal="center" vertical="center"/>
    </xf>
    <xf numFmtId="0" fontId="8" fillId="0" borderId="5" xfId="0" applyFont="1" applyBorder="1" applyAlignment="1">
      <alignment horizontal="center" vertical="center"/>
    </xf>
    <xf numFmtId="0" fontId="8" fillId="8" borderId="18" xfId="0" applyFont="1" applyFill="1" applyBorder="1" applyAlignment="1">
      <alignment horizontal="center"/>
    </xf>
    <xf numFmtId="0" fontId="8" fillId="8" borderId="5" xfId="0" applyFont="1" applyFill="1" applyBorder="1" applyAlignment="1">
      <alignment horizontal="center"/>
    </xf>
    <xf numFmtId="0" fontId="8" fillId="8" borderId="9" xfId="0" applyFont="1" applyFill="1" applyBorder="1" applyAlignment="1">
      <alignment horizontal="center"/>
    </xf>
    <xf numFmtId="164" fontId="4" fillId="8" borderId="5" xfId="2" applyNumberFormat="1" applyFont="1" applyFill="1" applyBorder="1" applyAlignment="1">
      <alignment horizontal="center"/>
    </xf>
    <xf numFmtId="167" fontId="4" fillId="8" borderId="5" xfId="2" applyNumberFormat="1" applyFont="1" applyFill="1" applyBorder="1" applyAlignment="1">
      <alignment horizontal="center"/>
    </xf>
    <xf numFmtId="164" fontId="4" fillId="8" borderId="9" xfId="2" applyNumberFormat="1" applyFont="1" applyFill="1" applyBorder="1" applyAlignment="1">
      <alignment horizontal="center"/>
    </xf>
    <xf numFmtId="167" fontId="4" fillId="8" borderId="9" xfId="2" applyNumberFormat="1" applyFont="1" applyFill="1" applyBorder="1" applyAlignment="1">
      <alignment horizontal="center"/>
    </xf>
    <xf numFmtId="169" fontId="6" fillId="8" borderId="5" xfId="1" applyNumberFormat="1" applyFont="1" applyFill="1" applyBorder="1" applyAlignment="1" applyProtection="1">
      <alignment horizontal="center" vertical="center"/>
      <protection locked="0"/>
    </xf>
    <xf numFmtId="169" fontId="6" fillId="8" borderId="9" xfId="1" applyNumberFormat="1" applyFont="1" applyFill="1" applyBorder="1" applyAlignment="1" applyProtection="1">
      <alignment horizontal="center" vertical="center"/>
      <protection locked="0"/>
    </xf>
    <xf numFmtId="0" fontId="11" fillId="0" borderId="13" xfId="0" applyFont="1" applyFill="1" applyBorder="1" applyAlignment="1"/>
    <xf numFmtId="0" fontId="11" fillId="0" borderId="14" xfId="0" applyFont="1" applyFill="1" applyBorder="1" applyAlignment="1"/>
    <xf numFmtId="0" fontId="11" fillId="0" borderId="15" xfId="0" applyFont="1" applyFill="1" applyBorder="1" applyAlignment="1"/>
    <xf numFmtId="0" fontId="8" fillId="8" borderId="3" xfId="0" applyFont="1" applyFill="1" applyBorder="1" applyAlignment="1">
      <alignment horizontal="center"/>
    </xf>
    <xf numFmtId="164" fontId="4" fillId="5" borderId="5" xfId="2" applyNumberFormat="1" applyFont="1" applyFill="1" applyBorder="1" applyAlignment="1">
      <alignment horizontal="center"/>
    </xf>
    <xf numFmtId="0" fontId="8" fillId="0" borderId="1" xfId="0" applyFont="1" applyBorder="1" applyAlignment="1">
      <alignment horizontal="left" vertical="center"/>
    </xf>
    <xf numFmtId="0" fontId="8" fillId="0" borderId="1" xfId="0" applyFont="1" applyBorder="1" applyAlignment="1">
      <alignment horizontal="left"/>
    </xf>
    <xf numFmtId="0" fontId="8" fillId="0" borderId="2" xfId="0" applyFont="1" applyBorder="1"/>
    <xf numFmtId="167" fontId="8" fillId="0" borderId="4" xfId="0" applyNumberFormat="1" applyFont="1" applyBorder="1"/>
    <xf numFmtId="0" fontId="8" fillId="0" borderId="40" xfId="0" applyFont="1" applyBorder="1"/>
    <xf numFmtId="0" fontId="8" fillId="0" borderId="34" xfId="0" applyFont="1" applyBorder="1"/>
    <xf numFmtId="0" fontId="8" fillId="0" borderId="30" xfId="0" applyFont="1" applyBorder="1"/>
    <xf numFmtId="0" fontId="8" fillId="0" borderId="34" xfId="0" applyFont="1" applyBorder="1" applyAlignment="1">
      <alignment vertical="center"/>
    </xf>
    <xf numFmtId="0" fontId="8" fillId="0" borderId="30" xfId="0" applyFont="1" applyBorder="1" applyAlignment="1">
      <alignment vertical="center"/>
    </xf>
    <xf numFmtId="166" fontId="8" fillId="0" borderId="0" xfId="0" applyNumberFormat="1" applyFont="1" applyBorder="1"/>
    <xf numFmtId="0" fontId="8" fillId="0" borderId="30" xfId="0" applyFont="1" applyBorder="1" applyAlignment="1">
      <alignment horizontal="left"/>
    </xf>
    <xf numFmtId="0" fontId="8" fillId="0" borderId="33" xfId="0" applyFont="1" applyBorder="1"/>
    <xf numFmtId="0" fontId="8" fillId="0" borderId="35" xfId="0" applyFont="1" applyBorder="1" applyAlignment="1">
      <alignment horizontal="center" vertical="center"/>
    </xf>
    <xf numFmtId="0" fontId="8" fillId="0" borderId="38" xfId="0" applyFont="1" applyBorder="1" applyAlignment="1">
      <alignment horizontal="center" vertical="center"/>
    </xf>
    <xf numFmtId="0" fontId="8" fillId="0" borderId="5" xfId="0" applyFont="1" applyBorder="1" applyAlignment="1">
      <alignment horizontal="center" vertical="center"/>
    </xf>
    <xf numFmtId="0" fontId="8" fillId="0" borderId="28" xfId="0" applyFont="1" applyBorder="1" applyAlignment="1">
      <alignment horizontal="center" vertical="center"/>
    </xf>
    <xf numFmtId="167" fontId="9" fillId="6" borderId="15" xfId="0" applyNumberFormat="1" applyFont="1" applyFill="1" applyBorder="1" applyAlignment="1">
      <alignment horizontal="center" vertical="center"/>
    </xf>
    <xf numFmtId="164" fontId="5" fillId="6" borderId="16" xfId="2" applyNumberFormat="1" applyFont="1" applyFill="1" applyBorder="1" applyAlignment="1">
      <alignment horizontal="center"/>
    </xf>
    <xf numFmtId="44" fontId="6" fillId="6" borderId="7" xfId="1" applyFont="1" applyFill="1" applyBorder="1" applyAlignment="1" applyProtection="1">
      <alignment vertical="center"/>
    </xf>
    <xf numFmtId="0" fontId="8" fillId="0" borderId="5" xfId="0" applyFont="1" applyBorder="1" applyAlignment="1">
      <alignment horizontal="center" vertical="center"/>
    </xf>
    <xf numFmtId="0" fontId="8" fillId="0" borderId="28" xfId="0" applyFont="1" applyBorder="1" applyAlignment="1">
      <alignment horizontal="center" vertical="center"/>
    </xf>
    <xf numFmtId="0" fontId="8" fillId="0" borderId="5" xfId="0" applyFont="1" applyBorder="1" applyAlignment="1">
      <alignment horizontal="center" vertical="center" wrapText="1"/>
    </xf>
    <xf numFmtId="0" fontId="8" fillId="0" borderId="5" xfId="0" applyFont="1" applyBorder="1" applyAlignment="1">
      <alignment horizontal="center" vertical="center"/>
    </xf>
    <xf numFmtId="0" fontId="8" fillId="0" borderId="24" xfId="0" applyFont="1" applyBorder="1" applyAlignment="1">
      <alignment horizontal="center" vertical="center"/>
    </xf>
    <xf numFmtId="0" fontId="8" fillId="0" borderId="28" xfId="0" applyFont="1" applyBorder="1" applyAlignment="1">
      <alignment horizontal="center" vertical="center"/>
    </xf>
    <xf numFmtId="0" fontId="8" fillId="0" borderId="5" xfId="0" applyFont="1" applyBorder="1" applyAlignment="1">
      <alignment horizontal="center" textRotation="90"/>
    </xf>
    <xf numFmtId="2" fontId="4" fillId="0" borderId="37" xfId="2" applyNumberFormat="1" applyFont="1" applyBorder="1" applyAlignment="1">
      <alignment horizontal="center" vertical="center" wrapText="1"/>
    </xf>
    <xf numFmtId="0" fontId="8" fillId="0" borderId="18" xfId="0" applyFont="1" applyBorder="1" applyAlignment="1">
      <alignment horizontal="center"/>
    </xf>
    <xf numFmtId="0" fontId="8" fillId="0" borderId="22" xfId="0" applyFont="1" applyBorder="1" applyAlignment="1">
      <alignment horizontal="center" vertical="center"/>
    </xf>
    <xf numFmtId="0" fontId="8" fillId="0" borderId="23" xfId="0" applyFont="1" applyBorder="1" applyAlignment="1">
      <alignment horizontal="center" vertical="center"/>
    </xf>
    <xf numFmtId="0" fontId="8" fillId="0" borderId="6" xfId="0" applyFont="1" applyBorder="1" applyAlignment="1">
      <alignment horizontal="center"/>
    </xf>
    <xf numFmtId="0" fontId="8" fillId="0" borderId="5" xfId="0" applyFont="1" applyBorder="1" applyAlignment="1">
      <alignment horizontal="center"/>
    </xf>
    <xf numFmtId="166" fontId="4" fillId="8" borderId="5" xfId="2" applyNumberFormat="1" applyFont="1" applyFill="1" applyBorder="1" applyAlignment="1">
      <alignment horizontal="center"/>
    </xf>
    <xf numFmtId="0" fontId="9" fillId="0" borderId="3" xfId="0" applyFont="1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0" fontId="9" fillId="11" borderId="3" xfId="0" applyFont="1" applyFill="1" applyBorder="1" applyAlignment="1">
      <alignment horizontal="center"/>
    </xf>
    <xf numFmtId="0" fontId="9" fillId="11" borderId="20" xfId="0" applyFont="1" applyFill="1" applyBorder="1" applyAlignment="1">
      <alignment horizontal="center"/>
    </xf>
    <xf numFmtId="0" fontId="9" fillId="11" borderId="4" xfId="0" applyFont="1" applyFill="1" applyBorder="1" applyAlignment="1">
      <alignment horizontal="center"/>
    </xf>
    <xf numFmtId="0" fontId="11" fillId="0" borderId="3" xfId="0" applyFont="1" applyBorder="1" applyAlignment="1">
      <alignment horizontal="center"/>
    </xf>
    <xf numFmtId="0" fontId="11" fillId="0" borderId="20" xfId="0" applyFont="1" applyBorder="1" applyAlignment="1">
      <alignment horizontal="center"/>
    </xf>
    <xf numFmtId="0" fontId="11" fillId="0" borderId="4" xfId="0" applyFont="1" applyBorder="1" applyAlignment="1">
      <alignment horizontal="center"/>
    </xf>
    <xf numFmtId="0" fontId="8" fillId="0" borderId="9" xfId="0" applyFont="1" applyBorder="1" applyAlignment="1">
      <alignment horizontal="center"/>
    </xf>
    <xf numFmtId="0" fontId="8" fillId="0" borderId="8" xfId="0" applyFont="1" applyBorder="1" applyAlignment="1">
      <alignment horizontal="center"/>
    </xf>
    <xf numFmtId="166" fontId="4" fillId="8" borderId="9" xfId="2" applyNumberFormat="1" applyFont="1" applyFill="1" applyBorder="1" applyAlignment="1">
      <alignment horizontal="center"/>
    </xf>
    <xf numFmtId="0" fontId="8" fillId="0" borderId="17" xfId="0" applyFont="1" applyBorder="1" applyAlignment="1">
      <alignment horizontal="center"/>
    </xf>
    <xf numFmtId="166" fontId="4" fillId="8" borderId="18" xfId="2" applyNumberFormat="1" applyFont="1" applyFill="1" applyBorder="1" applyAlignment="1">
      <alignment horizontal="center"/>
    </xf>
    <xf numFmtId="0" fontId="8" fillId="0" borderId="53" xfId="0" applyFont="1" applyBorder="1" applyAlignment="1">
      <alignment horizontal="center" vertical="center"/>
    </xf>
    <xf numFmtId="0" fontId="8" fillId="0" borderId="37" xfId="0" applyFont="1" applyBorder="1" applyAlignment="1">
      <alignment horizontal="center" vertical="center"/>
    </xf>
    <xf numFmtId="0" fontId="4" fillId="0" borderId="22" xfId="2" applyFont="1" applyBorder="1" applyAlignment="1">
      <alignment horizontal="center" vertical="center" wrapText="1"/>
    </xf>
    <xf numFmtId="0" fontId="4" fillId="0" borderId="23" xfId="2" applyFont="1" applyBorder="1" applyAlignment="1">
      <alignment horizontal="center" vertical="center" wrapText="1"/>
    </xf>
    <xf numFmtId="0" fontId="8" fillId="8" borderId="44" xfId="0" applyFont="1" applyFill="1" applyBorder="1" applyAlignment="1">
      <alignment horizontal="center"/>
    </xf>
    <xf numFmtId="0" fontId="8" fillId="8" borderId="51" xfId="0" applyFont="1" applyFill="1" applyBorder="1" applyAlignment="1">
      <alignment horizontal="center"/>
    </xf>
    <xf numFmtId="0" fontId="8" fillId="8" borderId="48" xfId="0" applyFont="1" applyFill="1" applyBorder="1" applyAlignment="1">
      <alignment horizontal="center"/>
    </xf>
    <xf numFmtId="0" fontId="8" fillId="8" borderId="41" xfId="0" applyFont="1" applyFill="1" applyBorder="1" applyAlignment="1">
      <alignment horizontal="center"/>
    </xf>
    <xf numFmtId="0" fontId="8" fillId="8" borderId="24" xfId="0" applyFont="1" applyFill="1" applyBorder="1" applyAlignment="1">
      <alignment horizontal="center"/>
    </xf>
    <xf numFmtId="0" fontId="8" fillId="8" borderId="28" xfId="0" applyFont="1" applyFill="1" applyBorder="1" applyAlignment="1">
      <alignment horizontal="center"/>
    </xf>
    <xf numFmtId="0" fontId="8" fillId="8" borderId="43" xfId="0" applyFont="1" applyFill="1" applyBorder="1" applyAlignment="1">
      <alignment horizontal="center"/>
    </xf>
    <xf numFmtId="0" fontId="8" fillId="8" borderId="46" xfId="0" applyFont="1" applyFill="1" applyBorder="1" applyAlignment="1">
      <alignment horizontal="center"/>
    </xf>
    <xf numFmtId="0" fontId="8" fillId="0" borderId="42" xfId="0" applyFont="1" applyBorder="1" applyAlignment="1">
      <alignment horizontal="center" vertical="center"/>
    </xf>
    <xf numFmtId="0" fontId="8" fillId="0" borderId="50" xfId="0" applyFont="1" applyBorder="1" applyAlignment="1">
      <alignment horizontal="center" vertical="center"/>
    </xf>
    <xf numFmtId="0" fontId="8" fillId="0" borderId="47" xfId="0" applyFont="1" applyBorder="1" applyAlignment="1">
      <alignment horizontal="center" vertical="center"/>
    </xf>
    <xf numFmtId="0" fontId="8" fillId="0" borderId="45" xfId="0" applyFont="1" applyBorder="1" applyAlignment="1">
      <alignment horizontal="center" vertical="center"/>
    </xf>
    <xf numFmtId="0" fontId="8" fillId="0" borderId="41" xfId="0" applyFont="1" applyBorder="1" applyAlignment="1">
      <alignment horizontal="center"/>
    </xf>
    <xf numFmtId="0" fontId="8" fillId="0" borderId="48" xfId="0" applyFont="1" applyBorder="1" applyAlignment="1">
      <alignment horizontal="center"/>
    </xf>
    <xf numFmtId="0" fontId="8" fillId="0" borderId="24" xfId="0" applyFont="1" applyBorder="1" applyAlignment="1">
      <alignment horizontal="center"/>
    </xf>
    <xf numFmtId="0" fontId="8" fillId="0" borderId="28" xfId="0" applyFont="1" applyBorder="1" applyAlignment="1">
      <alignment horizontal="center"/>
    </xf>
    <xf numFmtId="0" fontId="8" fillId="0" borderId="17" xfId="0" applyFont="1" applyBorder="1" applyAlignment="1">
      <alignment horizontal="center" vertical="center"/>
    </xf>
    <xf numFmtId="0" fontId="8" fillId="0" borderId="18" xfId="0" applyFont="1" applyBorder="1" applyAlignment="1">
      <alignment horizontal="center" vertical="center"/>
    </xf>
    <xf numFmtId="0" fontId="8" fillId="0" borderId="8" xfId="0" quotePrefix="1" applyFont="1" applyBorder="1" applyAlignment="1">
      <alignment horizontal="center"/>
    </xf>
    <xf numFmtId="0" fontId="8" fillId="0" borderId="26" xfId="0" applyFont="1" applyBorder="1" applyAlignment="1">
      <alignment horizontal="center" vertical="center"/>
    </xf>
    <xf numFmtId="0" fontId="8" fillId="0" borderId="25" xfId="0" applyFont="1" applyBorder="1" applyAlignment="1">
      <alignment horizontal="center" vertical="center"/>
    </xf>
    <xf numFmtId="0" fontId="4" fillId="0" borderId="52" xfId="2" applyFont="1" applyBorder="1" applyAlignment="1">
      <alignment horizontal="center" vertical="center" wrapText="1"/>
    </xf>
    <xf numFmtId="0" fontId="4" fillId="0" borderId="49" xfId="2" applyFont="1" applyBorder="1" applyAlignment="1">
      <alignment horizontal="center" vertical="center" wrapText="1"/>
    </xf>
    <xf numFmtId="0" fontId="8" fillId="0" borderId="6" xfId="0" quotePrefix="1" applyFont="1" applyBorder="1" applyAlignment="1">
      <alignment horizontal="center"/>
    </xf>
    <xf numFmtId="0" fontId="8" fillId="0" borderId="17" xfId="0" quotePrefix="1" applyFont="1" applyBorder="1" applyAlignment="1">
      <alignment horizontal="center"/>
    </xf>
    <xf numFmtId="0" fontId="5" fillId="12" borderId="3" xfId="0" applyFont="1" applyFill="1" applyBorder="1" applyAlignment="1">
      <alignment horizontal="left"/>
    </xf>
    <xf numFmtId="0" fontId="5" fillId="12" borderId="20" xfId="0" applyFont="1" applyFill="1" applyBorder="1" applyAlignment="1">
      <alignment horizontal="left"/>
    </xf>
    <xf numFmtId="0" fontId="5" fillId="12" borderId="4" xfId="0" applyFont="1" applyFill="1" applyBorder="1" applyAlignment="1">
      <alignment horizontal="left"/>
    </xf>
    <xf numFmtId="0" fontId="9" fillId="12" borderId="20" xfId="0" applyFont="1" applyFill="1" applyBorder="1" applyAlignment="1">
      <alignment horizontal="center"/>
    </xf>
    <xf numFmtId="0" fontId="9" fillId="12" borderId="4" xfId="0" applyFont="1" applyFill="1" applyBorder="1" applyAlignment="1">
      <alignment horizontal="center"/>
    </xf>
    <xf numFmtId="0" fontId="13" fillId="12" borderId="31" xfId="0" applyFont="1" applyFill="1" applyBorder="1" applyAlignment="1">
      <alignment horizontal="center" vertical="center" textRotation="255"/>
    </xf>
    <xf numFmtId="0" fontId="13" fillId="12" borderId="29" xfId="0" applyFont="1" applyFill="1" applyBorder="1" applyAlignment="1">
      <alignment horizontal="center" vertical="center" textRotation="255"/>
    </xf>
    <xf numFmtId="0" fontId="13" fillId="12" borderId="32" xfId="0" applyFont="1" applyFill="1" applyBorder="1" applyAlignment="1">
      <alignment horizontal="center" vertical="center" textRotation="255"/>
    </xf>
    <xf numFmtId="167" fontId="8" fillId="6" borderId="5" xfId="0" applyNumberFormat="1" applyFont="1" applyFill="1" applyBorder="1" applyAlignment="1">
      <alignment horizontal="center" vertical="center"/>
    </xf>
    <xf numFmtId="168" fontId="8" fillId="6" borderId="5" xfId="0" applyNumberFormat="1" applyFont="1" applyFill="1" applyBorder="1" applyAlignment="1">
      <alignment horizontal="center" vertical="center"/>
    </xf>
    <xf numFmtId="164" fontId="4" fillId="6" borderId="5" xfId="2" applyNumberFormat="1" applyFont="1" applyFill="1" applyBorder="1" applyAlignment="1">
      <alignment horizontal="center" vertical="center"/>
    </xf>
    <xf numFmtId="0" fontId="8" fillId="12" borderId="24" xfId="0" applyFont="1" applyFill="1" applyBorder="1" applyAlignment="1">
      <alignment horizontal="center" vertical="center"/>
    </xf>
    <xf numFmtId="0" fontId="8" fillId="12" borderId="28" xfId="0" applyFont="1" applyFill="1" applyBorder="1" applyAlignment="1">
      <alignment horizontal="center" vertical="center"/>
    </xf>
    <xf numFmtId="0" fontId="8" fillId="12" borderId="5" xfId="0" applyFont="1" applyFill="1" applyBorder="1" applyAlignment="1">
      <alignment horizontal="center" vertical="center"/>
    </xf>
    <xf numFmtId="0" fontId="8" fillId="12" borderId="5" xfId="0" applyFont="1" applyFill="1" applyBorder="1" applyAlignment="1">
      <alignment horizontal="center" vertical="center"/>
    </xf>
  </cellXfs>
  <cellStyles count="6">
    <cellStyle name="Euro" xfId="3" xr:uid="{00000000-0005-0000-0000-000000000000}"/>
    <cellStyle name="Insatisfaisant 2" xfId="4" xr:uid="{00000000-0005-0000-0000-000001000000}"/>
    <cellStyle name="Monétaire" xfId="1" builtinId="4"/>
    <cellStyle name="Normal" xfId="0" builtinId="0"/>
    <cellStyle name="Normal 2" xfId="5" xr:uid="{00000000-0005-0000-0000-000004000000}"/>
    <cellStyle name="Normal 3" xfId="2" xr:uid="{00000000-0005-0000-0000-000005000000}"/>
  </cellStyles>
  <dxfs count="11"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CCCCFF"/>
      <color rgb="FFCCCCDB"/>
      <color rgb="FFFF7979"/>
      <color rgb="FFFF5050"/>
      <color rgb="FF6CA64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1133475</xdr:colOff>
          <xdr:row>1</xdr:row>
          <xdr:rowOff>66675</xdr:rowOff>
        </xdr:from>
        <xdr:to>
          <xdr:col>4</xdr:col>
          <xdr:colOff>342900</xdr:colOff>
          <xdr:row>2</xdr:row>
          <xdr:rowOff>704850</xdr:rowOff>
        </xdr:to>
        <xdr:sp macro="" textlink="">
          <xdr:nvSpPr>
            <xdr:cNvPr id="24578" name="Button 2" hidden="1">
              <a:extLst>
                <a:ext uri="{63B3BB69-23CF-44E3-9099-C40C66FF867C}">
                  <a14:compatExt spid="_x0000_s24578"/>
                </a:ext>
                <a:ext uri="{FF2B5EF4-FFF2-40B4-BE49-F238E27FC236}">
                  <a16:creationId xmlns:a16="http://schemas.microsoft.com/office/drawing/2014/main" id="{00000000-0008-0000-0000-0000026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Creation options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7F330F-3F6F-4498-9539-648C0E4673A7}">
  <sheetPr codeName="Feuil15">
    <tabColor theme="8" tint="0.59999389629810485"/>
  </sheetPr>
  <dimension ref="A1:CU34"/>
  <sheetViews>
    <sheetView tabSelected="1" workbookViewId="0">
      <selection activeCell="F28" sqref="F28"/>
    </sheetView>
  </sheetViews>
  <sheetFormatPr baseColWidth="10" defaultColWidth="11.42578125" defaultRowHeight="15" x14ac:dyDescent="0.2"/>
  <cols>
    <col min="1" max="1" width="4.7109375" style="1" customWidth="1"/>
    <col min="2" max="4" width="20.7109375" style="1" customWidth="1"/>
    <col min="5" max="7" width="11.42578125" style="1"/>
    <col min="8" max="21" width="10.28515625" style="1" customWidth="1"/>
    <col min="22" max="55" width="11.42578125" style="1"/>
    <col min="56" max="95" width="11.42578125" style="3"/>
    <col min="96" max="96" width="11.42578125" style="1"/>
    <col min="97" max="99" width="11.42578125" style="14"/>
    <col min="100" max="16384" width="11.42578125" style="1"/>
  </cols>
  <sheetData>
    <row r="1" spans="1:99" ht="15.75" thickBot="1" x14ac:dyDescent="0.25">
      <c r="W1" s="1" t="s">
        <v>53</v>
      </c>
      <c r="Y1" s="1" t="s">
        <v>55</v>
      </c>
      <c r="BD1" s="33"/>
      <c r="BE1" s="33"/>
      <c r="BF1" s="33"/>
      <c r="BG1" s="33"/>
      <c r="BH1" s="33"/>
      <c r="BI1" s="33"/>
      <c r="BJ1" s="33"/>
      <c r="BK1" s="33"/>
      <c r="BL1" s="33"/>
      <c r="BM1" s="33"/>
      <c r="BN1" s="33"/>
      <c r="BO1" s="33"/>
      <c r="BP1" s="33"/>
      <c r="BQ1" s="33"/>
      <c r="BR1" s="33"/>
      <c r="BS1" s="33"/>
      <c r="BT1" s="33"/>
      <c r="BU1" s="33"/>
      <c r="BV1" s="33"/>
      <c r="BW1" s="33"/>
      <c r="BX1" s="33"/>
      <c r="BY1" s="33"/>
      <c r="BZ1" s="33"/>
      <c r="CA1" s="33"/>
      <c r="CB1" s="33"/>
      <c r="CC1" s="33"/>
      <c r="CD1" s="33"/>
      <c r="CE1" s="33"/>
      <c r="CF1" s="33"/>
      <c r="CG1" s="33"/>
      <c r="CH1" s="33"/>
      <c r="CI1" s="33"/>
      <c r="CJ1" s="33"/>
      <c r="CK1" s="33"/>
      <c r="CL1" s="33"/>
      <c r="CM1" s="33"/>
      <c r="CN1" s="33"/>
      <c r="CO1" s="33"/>
      <c r="CP1" s="33"/>
      <c r="CQ1" s="33"/>
    </row>
    <row r="2" spans="1:99" ht="15.75" thickBot="1" x14ac:dyDescent="0.3">
      <c r="H2" s="48">
        <f>SUMIF($G$4:$G$22,"Oui",H4:H22)</f>
        <v>0</v>
      </c>
      <c r="I2" s="48">
        <f>SUMIF($G$4:$G$22,"Oui",I4:I22)</f>
        <v>0</v>
      </c>
      <c r="J2" s="49">
        <f>SUMIF($G$4:$G$22,"Oui",J4:J22)*5</f>
        <v>0</v>
      </c>
      <c r="K2" s="49">
        <f t="shared" ref="K2:T2" si="0">SUMIF($G$4:$G$22,"Oui",K4:K22)*5</f>
        <v>0</v>
      </c>
      <c r="L2" s="49">
        <f t="shared" si="0"/>
        <v>0</v>
      </c>
      <c r="M2" s="49">
        <f t="shared" si="0"/>
        <v>0</v>
      </c>
      <c r="N2" s="49">
        <f t="shared" si="0"/>
        <v>0</v>
      </c>
      <c r="O2" s="49">
        <f t="shared" si="0"/>
        <v>0</v>
      </c>
      <c r="P2" s="49">
        <f t="shared" si="0"/>
        <v>0</v>
      </c>
      <c r="Q2" s="49">
        <f t="shared" si="0"/>
        <v>0</v>
      </c>
      <c r="R2" s="49">
        <f t="shared" si="0"/>
        <v>0</v>
      </c>
      <c r="S2" s="49">
        <f t="shared" si="0"/>
        <v>0</v>
      </c>
      <c r="T2" s="49">
        <f t="shared" si="0"/>
        <v>0</v>
      </c>
      <c r="U2" s="50">
        <f>SUMIF($G$4:$G$22,"Oui",U4:U22)</f>
        <v>0</v>
      </c>
      <c r="W2" s="1" t="s">
        <v>54</v>
      </c>
      <c r="Y2" s="1" t="s">
        <v>56</v>
      </c>
    </row>
    <row r="3" spans="1:99" s="45" customFormat="1" ht="63.75" x14ac:dyDescent="0.25">
      <c r="A3" s="43" t="s">
        <v>0</v>
      </c>
      <c r="B3" s="122" t="s">
        <v>5</v>
      </c>
      <c r="C3" s="122"/>
      <c r="D3" s="122"/>
      <c r="E3" s="122" t="s">
        <v>13</v>
      </c>
      <c r="F3" s="122"/>
      <c r="G3" s="43" t="s">
        <v>23</v>
      </c>
      <c r="H3" s="44" t="s">
        <v>21</v>
      </c>
      <c r="I3" s="44" t="s">
        <v>6</v>
      </c>
      <c r="J3" s="44" t="s">
        <v>37</v>
      </c>
      <c r="K3" s="44" t="s">
        <v>38</v>
      </c>
      <c r="L3" s="44" t="s">
        <v>39</v>
      </c>
      <c r="M3" s="44" t="s">
        <v>40</v>
      </c>
      <c r="N3" s="44" t="s">
        <v>41</v>
      </c>
      <c r="O3" s="44" t="s">
        <v>42</v>
      </c>
      <c r="P3" s="44" t="s">
        <v>43</v>
      </c>
      <c r="Q3" s="44" t="s">
        <v>44</v>
      </c>
      <c r="R3" s="44" t="s">
        <v>45</v>
      </c>
      <c r="S3" s="44" t="s">
        <v>46</v>
      </c>
      <c r="T3" s="44" t="s">
        <v>47</v>
      </c>
      <c r="U3" s="44" t="s">
        <v>22</v>
      </c>
      <c r="BB3" s="46"/>
      <c r="BC3" s="46"/>
      <c r="BD3" s="46"/>
      <c r="BE3" s="46"/>
      <c r="BF3" s="46"/>
      <c r="BG3" s="46"/>
      <c r="BH3" s="46"/>
      <c r="BI3" s="46"/>
      <c r="BJ3" s="46"/>
      <c r="BK3" s="46"/>
      <c r="BL3" s="46"/>
      <c r="BM3" s="46"/>
      <c r="BN3" s="46"/>
      <c r="BO3" s="46"/>
      <c r="BP3" s="46"/>
      <c r="BQ3" s="46"/>
      <c r="BR3" s="46"/>
      <c r="BS3" s="46"/>
      <c r="BT3" s="46"/>
      <c r="BU3" s="46"/>
      <c r="BV3" s="46"/>
      <c r="BW3" s="46"/>
      <c r="BX3" s="46"/>
      <c r="BY3" s="46"/>
      <c r="BZ3" s="46"/>
      <c r="CA3" s="46"/>
      <c r="CB3" s="46"/>
      <c r="CC3" s="46"/>
      <c r="CD3" s="46"/>
      <c r="CE3" s="46"/>
      <c r="CF3" s="46"/>
      <c r="CG3" s="46"/>
      <c r="CH3" s="46"/>
      <c r="CI3" s="46"/>
      <c r="CJ3" s="46"/>
      <c r="CK3" s="46"/>
      <c r="CL3" s="46"/>
      <c r="CM3" s="46"/>
      <c r="CN3" s="46"/>
      <c r="CO3" s="46"/>
      <c r="CQ3" s="47"/>
      <c r="CR3" s="47"/>
      <c r="CS3" s="47"/>
    </row>
    <row r="4" spans="1:99" x14ac:dyDescent="0.2">
      <c r="A4" s="186">
        <v>1</v>
      </c>
      <c r="B4" s="185" t="s">
        <v>57</v>
      </c>
      <c r="C4" s="185"/>
      <c r="D4" s="185"/>
      <c r="E4" s="183" t="s">
        <v>55</v>
      </c>
      <c r="F4" s="184"/>
      <c r="G4" s="42" t="s">
        <v>53</v>
      </c>
      <c r="H4" s="180">
        <f>Detail_Option!Q16</f>
        <v>0</v>
      </c>
      <c r="I4" s="180">
        <f>Detail_Option!Q15</f>
        <v>0</v>
      </c>
      <c r="J4" s="181">
        <f>Detail_Option!R23</f>
        <v>0</v>
      </c>
      <c r="K4" s="181">
        <f>Detail_Option!R24</f>
        <v>0</v>
      </c>
      <c r="L4" s="181">
        <f>Detail_Option!R25</f>
        <v>0</v>
      </c>
      <c r="M4" s="181">
        <f>Detail_Option!R26</f>
        <v>0</v>
      </c>
      <c r="N4" s="181">
        <f>Detail_Option!R27</f>
        <v>0</v>
      </c>
      <c r="O4" s="181">
        <f>Detail_Option!R28</f>
        <v>0</v>
      </c>
      <c r="P4" s="181">
        <f>Detail_Option!R29</f>
        <v>0</v>
      </c>
      <c r="Q4" s="181">
        <f>Detail_Option!R30</f>
        <v>0</v>
      </c>
      <c r="R4" s="181">
        <f>Detail_Option!R31</f>
        <v>0</v>
      </c>
      <c r="S4" s="181">
        <f>Detail_Option!R32</f>
        <v>0</v>
      </c>
      <c r="T4" s="181">
        <f>Detail_Option!R33</f>
        <v>0</v>
      </c>
      <c r="U4" s="182">
        <f>Detail_Option!Q18</f>
        <v>0</v>
      </c>
      <c r="BA4" s="33"/>
      <c r="BB4" s="33"/>
      <c r="BC4" s="33"/>
      <c r="BD4" s="33"/>
      <c r="BE4" s="33"/>
      <c r="BF4" s="33"/>
      <c r="BG4" s="33"/>
      <c r="BH4" s="33"/>
      <c r="BI4" s="33"/>
      <c r="BJ4" s="33"/>
      <c r="BK4" s="33"/>
      <c r="BL4" s="33"/>
      <c r="BM4" s="33"/>
      <c r="BN4" s="33"/>
      <c r="BO4" s="33"/>
      <c r="BP4" s="33"/>
      <c r="BQ4" s="33"/>
      <c r="BR4" s="33"/>
      <c r="BS4" s="33"/>
      <c r="BT4" s="33"/>
      <c r="BU4" s="33"/>
      <c r="BV4" s="33"/>
      <c r="BW4" s="33"/>
      <c r="BX4" s="33"/>
      <c r="BY4" s="33"/>
      <c r="BZ4" s="33"/>
      <c r="CA4" s="33"/>
      <c r="CB4" s="33"/>
      <c r="CC4" s="33"/>
      <c r="CD4" s="33"/>
      <c r="CE4" s="33"/>
      <c r="CF4" s="33"/>
      <c r="CG4" s="33"/>
      <c r="CH4" s="33"/>
      <c r="CI4" s="33"/>
      <c r="CJ4" s="33"/>
      <c r="CK4" s="33"/>
      <c r="CL4" s="33"/>
      <c r="CM4" s="33"/>
      <c r="CN4" s="33"/>
      <c r="CO4" s="1"/>
      <c r="CP4" s="14"/>
      <c r="CQ4" s="14"/>
      <c r="CR4" s="14"/>
      <c r="CS4" s="1"/>
      <c r="CT4" s="1"/>
      <c r="CU4" s="1"/>
    </row>
    <row r="5" spans="1:99" x14ac:dyDescent="0.2">
      <c r="A5" s="34"/>
      <c r="B5" s="118"/>
      <c r="C5" s="119"/>
      <c r="D5" s="119"/>
      <c r="E5" s="120"/>
      <c r="F5" s="121"/>
      <c r="G5" s="42"/>
      <c r="H5" s="35"/>
      <c r="I5" s="35"/>
      <c r="J5" s="36"/>
      <c r="K5" s="36"/>
      <c r="L5" s="36"/>
      <c r="M5" s="36"/>
      <c r="N5" s="36"/>
      <c r="O5" s="36"/>
      <c r="P5" s="36"/>
      <c r="Q5" s="36"/>
      <c r="R5" s="36"/>
      <c r="S5" s="36"/>
      <c r="T5" s="36"/>
      <c r="U5" s="37"/>
      <c r="BA5" s="3"/>
      <c r="BB5" s="3"/>
      <c r="BC5" s="3"/>
      <c r="CO5" s="1"/>
      <c r="CP5" s="14"/>
      <c r="CQ5" s="14"/>
      <c r="CR5" s="14"/>
      <c r="CS5" s="1"/>
      <c r="CT5" s="1"/>
      <c r="CU5" s="1"/>
    </row>
    <row r="6" spans="1:99" x14ac:dyDescent="0.2">
      <c r="A6" s="111"/>
      <c r="B6" s="118"/>
      <c r="C6" s="119"/>
      <c r="D6" s="119"/>
      <c r="E6" s="120"/>
      <c r="F6" s="121"/>
      <c r="G6" s="112"/>
      <c r="H6" s="35"/>
      <c r="I6" s="35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7"/>
      <c r="BA6" s="33"/>
      <c r="BB6" s="33"/>
      <c r="BC6" s="33"/>
      <c r="BD6" s="33"/>
      <c r="BE6" s="33"/>
      <c r="BF6" s="33"/>
      <c r="BG6" s="33"/>
      <c r="BH6" s="33"/>
      <c r="BI6" s="33"/>
      <c r="BJ6" s="33"/>
      <c r="BK6" s="33"/>
      <c r="BL6" s="33"/>
      <c r="BM6" s="33"/>
      <c r="BN6" s="33"/>
      <c r="BO6" s="33"/>
      <c r="BP6" s="33"/>
      <c r="BQ6" s="33"/>
      <c r="BR6" s="33"/>
      <c r="BS6" s="33"/>
      <c r="BT6" s="33"/>
      <c r="BU6" s="33"/>
      <c r="BV6" s="33"/>
      <c r="BW6" s="33"/>
      <c r="BX6" s="33"/>
      <c r="BY6" s="33"/>
      <c r="BZ6" s="33"/>
      <c r="CA6" s="33"/>
      <c r="CB6" s="33"/>
      <c r="CC6" s="33"/>
      <c r="CD6" s="33"/>
      <c r="CE6" s="33"/>
      <c r="CF6" s="33"/>
      <c r="CG6" s="33"/>
      <c r="CH6" s="33"/>
      <c r="CI6" s="33"/>
      <c r="CJ6" s="33"/>
      <c r="CK6" s="33"/>
      <c r="CL6" s="33"/>
      <c r="CM6" s="33"/>
      <c r="CN6" s="33"/>
      <c r="CO6" s="1"/>
      <c r="CP6" s="14"/>
      <c r="CQ6" s="14"/>
      <c r="CR6" s="14"/>
      <c r="CS6" s="1"/>
      <c r="CT6" s="1"/>
      <c r="CU6" s="1"/>
    </row>
    <row r="7" spans="1:99" x14ac:dyDescent="0.2">
      <c r="A7" s="111"/>
      <c r="B7" s="118"/>
      <c r="C7" s="119"/>
      <c r="D7" s="119"/>
      <c r="E7" s="120"/>
      <c r="F7" s="121"/>
      <c r="G7" s="112"/>
      <c r="H7" s="35"/>
      <c r="I7" s="35"/>
      <c r="J7" s="36"/>
      <c r="K7" s="36"/>
      <c r="L7" s="36"/>
      <c r="M7" s="36"/>
      <c r="N7" s="36"/>
      <c r="O7" s="36"/>
      <c r="P7" s="36"/>
      <c r="Q7" s="36"/>
      <c r="R7" s="36"/>
      <c r="S7" s="36"/>
      <c r="T7" s="36"/>
      <c r="U7" s="37"/>
      <c r="BA7" s="33"/>
      <c r="BB7" s="33"/>
      <c r="BC7" s="33"/>
      <c r="BD7" s="33"/>
      <c r="BE7" s="33"/>
      <c r="BF7" s="33"/>
      <c r="BG7" s="33"/>
      <c r="BH7" s="33"/>
      <c r="BI7" s="33"/>
      <c r="BJ7" s="33"/>
      <c r="BK7" s="33"/>
      <c r="BL7" s="33"/>
      <c r="BM7" s="33"/>
      <c r="BN7" s="33"/>
      <c r="BO7" s="33"/>
      <c r="BP7" s="33"/>
      <c r="BQ7" s="33"/>
      <c r="BR7" s="33"/>
      <c r="BS7" s="33"/>
      <c r="BT7" s="33"/>
      <c r="BU7" s="33"/>
      <c r="BV7" s="33"/>
      <c r="BW7" s="33"/>
      <c r="BX7" s="33"/>
      <c r="BY7" s="33"/>
      <c r="BZ7" s="33"/>
      <c r="CA7" s="33"/>
      <c r="CB7" s="33"/>
      <c r="CC7" s="33"/>
      <c r="CD7" s="33"/>
      <c r="CE7" s="33"/>
      <c r="CF7" s="33"/>
      <c r="CG7" s="33"/>
      <c r="CH7" s="33"/>
      <c r="CI7" s="33"/>
      <c r="CJ7" s="33"/>
      <c r="CK7" s="33"/>
      <c r="CL7" s="33"/>
      <c r="CM7" s="33"/>
      <c r="CN7" s="33"/>
      <c r="CO7" s="1"/>
      <c r="CP7" s="14"/>
      <c r="CQ7" s="14"/>
      <c r="CR7" s="14"/>
      <c r="CS7" s="1"/>
      <c r="CT7" s="1"/>
      <c r="CU7" s="1"/>
    </row>
    <row r="8" spans="1:99" x14ac:dyDescent="0.2">
      <c r="A8" s="116"/>
      <c r="B8" s="118"/>
      <c r="C8" s="119"/>
      <c r="D8" s="119"/>
      <c r="E8" s="120"/>
      <c r="F8" s="121"/>
      <c r="G8" s="117"/>
      <c r="H8" s="35"/>
      <c r="I8" s="35"/>
      <c r="J8" s="36"/>
      <c r="K8" s="36"/>
      <c r="L8" s="36"/>
      <c r="M8" s="36"/>
      <c r="N8" s="36"/>
      <c r="O8" s="36"/>
      <c r="P8" s="36"/>
      <c r="Q8" s="36"/>
      <c r="R8" s="36"/>
      <c r="S8" s="36"/>
      <c r="T8" s="36"/>
      <c r="U8" s="37"/>
      <c r="BA8" s="33"/>
      <c r="BB8" s="33"/>
      <c r="BC8" s="33"/>
      <c r="BD8" s="33"/>
      <c r="BE8" s="33"/>
      <c r="BF8" s="33"/>
      <c r="BG8" s="33"/>
      <c r="BH8" s="33"/>
      <c r="BI8" s="33"/>
      <c r="BJ8" s="33"/>
      <c r="BK8" s="33"/>
      <c r="BL8" s="33"/>
      <c r="BM8" s="33"/>
      <c r="BN8" s="33"/>
      <c r="BO8" s="33"/>
      <c r="BP8" s="33"/>
      <c r="BQ8" s="33"/>
      <c r="BR8" s="33"/>
      <c r="BS8" s="33"/>
      <c r="BT8" s="33"/>
      <c r="BU8" s="33"/>
      <c r="BV8" s="33"/>
      <c r="BW8" s="33"/>
      <c r="BX8" s="33"/>
      <c r="BY8" s="33"/>
      <c r="BZ8" s="33"/>
      <c r="CA8" s="33"/>
      <c r="CB8" s="33"/>
      <c r="CC8" s="33"/>
      <c r="CD8" s="33"/>
      <c r="CE8" s="33"/>
      <c r="CF8" s="33"/>
      <c r="CG8" s="33"/>
      <c r="CH8" s="33"/>
      <c r="CI8" s="33"/>
      <c r="CJ8" s="33"/>
      <c r="CK8" s="33"/>
      <c r="CL8" s="33"/>
      <c r="CM8" s="33"/>
      <c r="CN8" s="33"/>
      <c r="CO8" s="1"/>
      <c r="CP8" s="14"/>
      <c r="CQ8" s="14"/>
      <c r="CR8" s="14"/>
      <c r="CS8" s="1"/>
      <c r="CT8" s="1"/>
      <c r="CU8" s="1"/>
    </row>
    <row r="9" spans="1:99" x14ac:dyDescent="0.2">
      <c r="A9" s="116"/>
      <c r="B9" s="118"/>
      <c r="C9" s="119"/>
      <c r="D9" s="119"/>
      <c r="E9" s="120"/>
      <c r="F9" s="121"/>
      <c r="G9" s="117"/>
      <c r="H9" s="35"/>
      <c r="I9" s="35"/>
      <c r="J9" s="36"/>
      <c r="K9" s="36"/>
      <c r="L9" s="36"/>
      <c r="M9" s="36"/>
      <c r="N9" s="36"/>
      <c r="O9" s="36"/>
      <c r="P9" s="36"/>
      <c r="Q9" s="36"/>
      <c r="R9" s="36"/>
      <c r="S9" s="36"/>
      <c r="T9" s="36"/>
      <c r="U9" s="37"/>
      <c r="BA9" s="33"/>
      <c r="BB9" s="33"/>
      <c r="BC9" s="33"/>
      <c r="BD9" s="33"/>
      <c r="BE9" s="33"/>
      <c r="BF9" s="33"/>
      <c r="BG9" s="33"/>
      <c r="BH9" s="33"/>
      <c r="BI9" s="33"/>
      <c r="BJ9" s="33"/>
      <c r="BK9" s="33"/>
      <c r="BL9" s="33"/>
      <c r="BM9" s="33"/>
      <c r="BN9" s="33"/>
      <c r="BO9" s="33"/>
      <c r="BP9" s="33"/>
      <c r="BQ9" s="33"/>
      <c r="BR9" s="33"/>
      <c r="BS9" s="33"/>
      <c r="BT9" s="33"/>
      <c r="BU9" s="33"/>
      <c r="BV9" s="33"/>
      <c r="BW9" s="33"/>
      <c r="BX9" s="33"/>
      <c r="BY9" s="33"/>
      <c r="BZ9" s="33"/>
      <c r="CA9" s="33"/>
      <c r="CB9" s="33"/>
      <c r="CC9" s="33"/>
      <c r="CD9" s="33"/>
      <c r="CE9" s="33"/>
      <c r="CF9" s="33"/>
      <c r="CG9" s="33"/>
      <c r="CH9" s="33"/>
      <c r="CI9" s="33"/>
      <c r="CJ9" s="33"/>
      <c r="CK9" s="33"/>
      <c r="CL9" s="33"/>
      <c r="CM9" s="33"/>
      <c r="CN9" s="33"/>
      <c r="CO9" s="1"/>
      <c r="CP9" s="14"/>
      <c r="CQ9" s="14"/>
      <c r="CR9" s="14"/>
      <c r="CS9" s="1"/>
      <c r="CT9" s="1"/>
      <c r="CU9" s="1"/>
    </row>
    <row r="10" spans="1:99" x14ac:dyDescent="0.2">
      <c r="A10" s="116"/>
      <c r="B10" s="118"/>
      <c r="C10" s="119"/>
      <c r="D10" s="119"/>
      <c r="E10" s="120"/>
      <c r="F10" s="121"/>
      <c r="G10" s="117"/>
      <c r="H10" s="35"/>
      <c r="I10" s="35"/>
      <c r="J10" s="36"/>
      <c r="K10" s="36"/>
      <c r="L10" s="36"/>
      <c r="M10" s="36"/>
      <c r="N10" s="36"/>
      <c r="O10" s="36"/>
      <c r="P10" s="36"/>
      <c r="Q10" s="36"/>
      <c r="R10" s="36"/>
      <c r="S10" s="36"/>
      <c r="T10" s="36"/>
      <c r="U10" s="37"/>
      <c r="BA10" s="33"/>
      <c r="BB10" s="33"/>
      <c r="BC10" s="33"/>
      <c r="BD10" s="33"/>
      <c r="BE10" s="33"/>
      <c r="BF10" s="33"/>
      <c r="BG10" s="33"/>
      <c r="BH10" s="33"/>
      <c r="BI10" s="33"/>
      <c r="BJ10" s="33"/>
      <c r="BK10" s="33"/>
      <c r="BL10" s="33"/>
      <c r="BM10" s="33"/>
      <c r="BN10" s="33"/>
      <c r="BO10" s="33"/>
      <c r="BP10" s="33"/>
      <c r="BQ10" s="33"/>
      <c r="BR10" s="33"/>
      <c r="BS10" s="33"/>
      <c r="BT10" s="33"/>
      <c r="BU10" s="33"/>
      <c r="BV10" s="33"/>
      <c r="BW10" s="33"/>
      <c r="BX10" s="33"/>
      <c r="BY10" s="33"/>
      <c r="BZ10" s="33"/>
      <c r="CA10" s="33"/>
      <c r="CB10" s="33"/>
      <c r="CC10" s="33"/>
      <c r="CD10" s="33"/>
      <c r="CE10" s="33"/>
      <c r="CF10" s="33"/>
      <c r="CG10" s="33"/>
      <c r="CH10" s="33"/>
      <c r="CI10" s="33"/>
      <c r="CJ10" s="33"/>
      <c r="CK10" s="33"/>
      <c r="CL10" s="33"/>
      <c r="CM10" s="33"/>
      <c r="CN10" s="33"/>
      <c r="CO10" s="1"/>
      <c r="CP10" s="14"/>
      <c r="CQ10" s="14"/>
      <c r="CR10" s="14"/>
      <c r="CS10" s="1"/>
      <c r="CT10" s="1"/>
      <c r="CU10" s="1"/>
    </row>
    <row r="11" spans="1:99" x14ac:dyDescent="0.2">
      <c r="A11" s="82"/>
      <c r="B11" s="118"/>
      <c r="C11" s="119"/>
      <c r="D11" s="119"/>
      <c r="E11" s="120"/>
      <c r="F11" s="121"/>
      <c r="G11" s="81"/>
      <c r="H11" s="35"/>
      <c r="I11" s="35"/>
      <c r="J11" s="36"/>
      <c r="K11" s="36"/>
      <c r="L11" s="36"/>
      <c r="M11" s="36"/>
      <c r="N11" s="36"/>
      <c r="O11" s="36"/>
      <c r="P11" s="36"/>
      <c r="Q11" s="36"/>
      <c r="R11" s="36"/>
      <c r="S11" s="36"/>
      <c r="T11" s="36"/>
      <c r="U11" s="37"/>
      <c r="BA11" s="33"/>
      <c r="BB11" s="33"/>
      <c r="BC11" s="33"/>
      <c r="BD11" s="33"/>
      <c r="BE11" s="33"/>
      <c r="BF11" s="33"/>
      <c r="BG11" s="33"/>
      <c r="BH11" s="33"/>
      <c r="BI11" s="33"/>
      <c r="BJ11" s="33"/>
      <c r="BK11" s="33"/>
      <c r="BL11" s="33"/>
      <c r="BM11" s="33"/>
      <c r="BN11" s="33"/>
      <c r="BO11" s="33"/>
      <c r="BP11" s="33"/>
      <c r="BQ11" s="33"/>
      <c r="BR11" s="33"/>
      <c r="BS11" s="33"/>
      <c r="BT11" s="33"/>
      <c r="BU11" s="33"/>
      <c r="BV11" s="33"/>
      <c r="BW11" s="33"/>
      <c r="BX11" s="33"/>
      <c r="BY11" s="33"/>
      <c r="BZ11" s="33"/>
      <c r="CA11" s="33"/>
      <c r="CB11" s="33"/>
      <c r="CC11" s="33"/>
      <c r="CD11" s="33"/>
      <c r="CE11" s="33"/>
      <c r="CF11" s="33"/>
      <c r="CG11" s="33"/>
      <c r="CH11" s="33"/>
      <c r="CI11" s="33"/>
      <c r="CJ11" s="33"/>
      <c r="CK11" s="33"/>
      <c r="CL11" s="33"/>
      <c r="CM11" s="33"/>
      <c r="CN11" s="33"/>
      <c r="CO11" s="1"/>
      <c r="CP11" s="14"/>
      <c r="CQ11" s="14"/>
      <c r="CR11" s="14"/>
      <c r="CS11" s="1"/>
      <c r="CT11" s="1"/>
      <c r="CU11" s="1"/>
    </row>
    <row r="12" spans="1:99" x14ac:dyDescent="0.2">
      <c r="A12" s="57"/>
      <c r="B12" s="118"/>
      <c r="C12" s="119"/>
      <c r="D12" s="119"/>
      <c r="E12" s="120"/>
      <c r="F12" s="121"/>
      <c r="G12" s="56"/>
      <c r="H12" s="35"/>
      <c r="I12" s="35"/>
      <c r="J12" s="36"/>
      <c r="K12" s="36"/>
      <c r="L12" s="36"/>
      <c r="M12" s="36"/>
      <c r="N12" s="36"/>
      <c r="O12" s="36"/>
      <c r="P12" s="36"/>
      <c r="Q12" s="36"/>
      <c r="R12" s="36"/>
      <c r="S12" s="36"/>
      <c r="T12" s="36"/>
      <c r="U12" s="37"/>
      <c r="BA12" s="33"/>
      <c r="BB12" s="33"/>
      <c r="BC12" s="33"/>
      <c r="BD12" s="33"/>
      <c r="BE12" s="33"/>
      <c r="BF12" s="33"/>
      <c r="BG12" s="33"/>
      <c r="BH12" s="33"/>
      <c r="BI12" s="33"/>
      <c r="BJ12" s="33"/>
      <c r="BK12" s="33"/>
      <c r="BL12" s="33"/>
      <c r="BM12" s="33"/>
      <c r="BN12" s="33"/>
      <c r="BO12" s="33"/>
      <c r="BP12" s="33"/>
      <c r="BQ12" s="33"/>
      <c r="BR12" s="33"/>
      <c r="BS12" s="33"/>
      <c r="BT12" s="33"/>
      <c r="BU12" s="33"/>
      <c r="BV12" s="33"/>
      <c r="BW12" s="33"/>
      <c r="BX12" s="33"/>
      <c r="BY12" s="33"/>
      <c r="BZ12" s="33"/>
      <c r="CA12" s="33"/>
      <c r="CB12" s="33"/>
      <c r="CC12" s="33"/>
      <c r="CD12" s="33"/>
      <c r="CE12" s="33"/>
      <c r="CF12" s="33"/>
      <c r="CG12" s="33"/>
      <c r="CH12" s="33"/>
      <c r="CI12" s="33"/>
      <c r="CJ12" s="33"/>
      <c r="CK12" s="33"/>
      <c r="CL12" s="33"/>
      <c r="CM12" s="33"/>
      <c r="CN12" s="33"/>
      <c r="CO12" s="1"/>
      <c r="CP12" s="14"/>
      <c r="CQ12" s="14"/>
      <c r="CR12" s="14"/>
      <c r="CS12" s="1"/>
      <c r="CT12" s="1"/>
      <c r="CU12" s="1"/>
    </row>
    <row r="13" spans="1:99" x14ac:dyDescent="0.2">
      <c r="A13" s="57"/>
      <c r="B13" s="118"/>
      <c r="C13" s="119"/>
      <c r="D13" s="119"/>
      <c r="E13" s="120"/>
      <c r="F13" s="121"/>
      <c r="G13" s="56"/>
      <c r="H13" s="35"/>
      <c r="I13" s="35"/>
      <c r="J13" s="36"/>
      <c r="K13" s="36"/>
      <c r="L13" s="36"/>
      <c r="M13" s="36"/>
      <c r="N13" s="36"/>
      <c r="O13" s="36"/>
      <c r="P13" s="36"/>
      <c r="Q13" s="36"/>
      <c r="R13" s="36"/>
      <c r="S13" s="36"/>
      <c r="T13" s="36"/>
      <c r="U13" s="37"/>
      <c r="BA13" s="33"/>
      <c r="BB13" s="33"/>
      <c r="BC13" s="33"/>
      <c r="BD13" s="33"/>
      <c r="BE13" s="33"/>
      <c r="BF13" s="33"/>
      <c r="BG13" s="33"/>
      <c r="BH13" s="33"/>
      <c r="BI13" s="33"/>
      <c r="BJ13" s="33"/>
      <c r="BK13" s="33"/>
      <c r="BL13" s="33"/>
      <c r="BM13" s="33"/>
      <c r="BN13" s="33"/>
      <c r="BO13" s="33"/>
      <c r="BP13" s="33"/>
      <c r="BQ13" s="33"/>
      <c r="BR13" s="33"/>
      <c r="BS13" s="33"/>
      <c r="BT13" s="33"/>
      <c r="BU13" s="33"/>
      <c r="BV13" s="33"/>
      <c r="BW13" s="33"/>
      <c r="BX13" s="33"/>
      <c r="BY13" s="33"/>
      <c r="BZ13" s="33"/>
      <c r="CA13" s="33"/>
      <c r="CB13" s="33"/>
      <c r="CC13" s="33"/>
      <c r="CD13" s="33"/>
      <c r="CE13" s="33"/>
      <c r="CF13" s="33"/>
      <c r="CG13" s="33"/>
      <c r="CH13" s="33"/>
      <c r="CI13" s="33"/>
      <c r="CJ13" s="33"/>
      <c r="CK13" s="33"/>
      <c r="CL13" s="33"/>
      <c r="CM13" s="33"/>
      <c r="CN13" s="33"/>
      <c r="CO13" s="1"/>
      <c r="CP13" s="14"/>
      <c r="CQ13" s="14"/>
      <c r="CR13" s="14"/>
      <c r="CS13" s="1"/>
      <c r="CT13" s="1"/>
      <c r="CU13" s="1"/>
    </row>
    <row r="14" spans="1:99" x14ac:dyDescent="0.2">
      <c r="A14" s="57"/>
      <c r="B14" s="118"/>
      <c r="C14" s="119"/>
      <c r="D14" s="119"/>
      <c r="E14" s="120"/>
      <c r="F14" s="121"/>
      <c r="G14" s="56"/>
      <c r="H14" s="35"/>
      <c r="I14" s="35"/>
      <c r="J14" s="36"/>
      <c r="K14" s="36"/>
      <c r="L14" s="36"/>
      <c r="M14" s="36"/>
      <c r="N14" s="36"/>
      <c r="O14" s="36"/>
      <c r="P14" s="36"/>
      <c r="Q14" s="36"/>
      <c r="R14" s="36"/>
      <c r="S14" s="36"/>
      <c r="T14" s="36"/>
      <c r="U14" s="37"/>
      <c r="BA14" s="33"/>
      <c r="BB14" s="33"/>
      <c r="BC14" s="33"/>
      <c r="BD14" s="33"/>
      <c r="BE14" s="33"/>
      <c r="BF14" s="33"/>
      <c r="BG14" s="33"/>
      <c r="BH14" s="33"/>
      <c r="BI14" s="33"/>
      <c r="BJ14" s="33"/>
      <c r="BK14" s="33"/>
      <c r="BL14" s="33"/>
      <c r="BM14" s="33"/>
      <c r="BN14" s="33"/>
      <c r="BO14" s="33"/>
      <c r="BP14" s="33"/>
      <c r="BQ14" s="33"/>
      <c r="BR14" s="33"/>
      <c r="BS14" s="33"/>
      <c r="BT14" s="33"/>
      <c r="BU14" s="33"/>
      <c r="BV14" s="33"/>
      <c r="BW14" s="33"/>
      <c r="BX14" s="33"/>
      <c r="BY14" s="33"/>
      <c r="BZ14" s="33"/>
      <c r="CA14" s="33"/>
      <c r="CB14" s="33"/>
      <c r="CC14" s="33"/>
      <c r="CD14" s="33"/>
      <c r="CE14" s="33"/>
      <c r="CF14" s="33"/>
      <c r="CG14" s="33"/>
      <c r="CH14" s="33"/>
      <c r="CI14" s="33"/>
      <c r="CJ14" s="33"/>
      <c r="CK14" s="33"/>
      <c r="CL14" s="33"/>
      <c r="CM14" s="33"/>
      <c r="CN14" s="33"/>
      <c r="CO14" s="1"/>
      <c r="CP14" s="14"/>
      <c r="CQ14" s="14"/>
      <c r="CR14" s="14"/>
      <c r="CS14" s="1"/>
      <c r="CT14" s="1"/>
      <c r="CU14" s="1"/>
    </row>
    <row r="15" spans="1:99" x14ac:dyDescent="0.2">
      <c r="A15" s="57"/>
      <c r="B15" s="118"/>
      <c r="C15" s="119"/>
      <c r="D15" s="119"/>
      <c r="E15" s="120"/>
      <c r="F15" s="121"/>
      <c r="G15" s="56"/>
      <c r="H15" s="35"/>
      <c r="I15" s="35"/>
      <c r="J15" s="36"/>
      <c r="K15" s="36"/>
      <c r="L15" s="36"/>
      <c r="M15" s="36"/>
      <c r="N15" s="36"/>
      <c r="O15" s="36"/>
      <c r="P15" s="36"/>
      <c r="Q15" s="36"/>
      <c r="R15" s="36"/>
      <c r="S15" s="36"/>
      <c r="T15" s="36"/>
      <c r="U15" s="37"/>
      <c r="BA15" s="33"/>
      <c r="BB15" s="33"/>
      <c r="BC15" s="33"/>
      <c r="BD15" s="33"/>
      <c r="BE15" s="33"/>
      <c r="BF15" s="33"/>
      <c r="BG15" s="33"/>
      <c r="BH15" s="33"/>
      <c r="BI15" s="33"/>
      <c r="BJ15" s="33"/>
      <c r="BK15" s="33"/>
      <c r="BL15" s="33"/>
      <c r="BM15" s="33"/>
      <c r="BN15" s="33"/>
      <c r="BO15" s="33"/>
      <c r="BP15" s="33"/>
      <c r="BQ15" s="33"/>
      <c r="BR15" s="33"/>
      <c r="BS15" s="33"/>
      <c r="BT15" s="33"/>
      <c r="BU15" s="33"/>
      <c r="BV15" s="33"/>
      <c r="BW15" s="33"/>
      <c r="BX15" s="33"/>
      <c r="BY15" s="33"/>
      <c r="BZ15" s="33"/>
      <c r="CA15" s="33"/>
      <c r="CB15" s="33"/>
      <c r="CC15" s="33"/>
      <c r="CD15" s="33"/>
      <c r="CE15" s="33"/>
      <c r="CF15" s="33"/>
      <c r="CG15" s="33"/>
      <c r="CH15" s="33"/>
      <c r="CI15" s="33"/>
      <c r="CJ15" s="33"/>
      <c r="CK15" s="33"/>
      <c r="CL15" s="33"/>
      <c r="CM15" s="33"/>
      <c r="CN15" s="33"/>
      <c r="CO15" s="1"/>
      <c r="CP15" s="14"/>
      <c r="CQ15" s="14"/>
      <c r="CR15" s="14"/>
      <c r="CS15" s="1"/>
      <c r="CT15" s="1"/>
      <c r="CU15" s="1"/>
    </row>
    <row r="16" spans="1:99" x14ac:dyDescent="0.2">
      <c r="A16" s="39"/>
      <c r="B16" s="119"/>
      <c r="C16" s="119"/>
      <c r="D16" s="119"/>
      <c r="E16" s="120"/>
      <c r="F16" s="121"/>
      <c r="G16" s="42"/>
      <c r="H16" s="34"/>
      <c r="I16" s="35"/>
      <c r="J16" s="36"/>
      <c r="K16" s="36"/>
      <c r="L16" s="36"/>
      <c r="M16" s="36"/>
      <c r="N16" s="36"/>
      <c r="O16" s="36"/>
      <c r="P16" s="36"/>
      <c r="Q16" s="36"/>
      <c r="R16" s="36"/>
      <c r="S16" s="36"/>
      <c r="T16" s="36"/>
      <c r="U16" s="37"/>
      <c r="BA16" s="32"/>
      <c r="BB16" s="32"/>
      <c r="BC16" s="32"/>
      <c r="BD16" s="32"/>
      <c r="BE16" s="32"/>
      <c r="BF16" s="32"/>
      <c r="BG16" s="32"/>
      <c r="BH16" s="32"/>
      <c r="BI16" s="32"/>
      <c r="BJ16" s="32"/>
      <c r="BK16" s="32"/>
      <c r="BL16" s="32"/>
      <c r="BM16" s="32"/>
      <c r="BN16" s="32"/>
      <c r="BO16" s="32"/>
      <c r="BP16" s="32"/>
      <c r="BQ16" s="32"/>
      <c r="BR16" s="32"/>
      <c r="BS16" s="32"/>
      <c r="BT16" s="32"/>
      <c r="BU16" s="32"/>
      <c r="BV16" s="32"/>
      <c r="BW16" s="32"/>
      <c r="BX16" s="32"/>
      <c r="BY16" s="32"/>
      <c r="BZ16" s="32"/>
      <c r="CA16" s="32"/>
      <c r="CB16" s="32"/>
      <c r="CC16" s="32"/>
      <c r="CD16" s="32"/>
      <c r="CE16" s="32"/>
      <c r="CF16" s="32"/>
      <c r="CG16" s="32"/>
      <c r="CH16" s="32"/>
      <c r="CI16" s="32"/>
      <c r="CJ16" s="32"/>
      <c r="CK16" s="32"/>
      <c r="CL16" s="32"/>
      <c r="CM16" s="32"/>
      <c r="CN16" s="32"/>
      <c r="CO16" s="1"/>
      <c r="CP16" s="14"/>
      <c r="CQ16" s="14"/>
      <c r="CR16" s="14"/>
      <c r="CS16" s="1"/>
      <c r="CT16" s="1"/>
      <c r="CU16" s="1"/>
    </row>
    <row r="17" spans="1:99" x14ac:dyDescent="0.2">
      <c r="A17" s="41"/>
      <c r="B17" s="119"/>
      <c r="C17" s="119"/>
      <c r="D17" s="119"/>
      <c r="E17" s="120"/>
      <c r="F17" s="121"/>
      <c r="G17" s="42"/>
      <c r="H17" s="41"/>
      <c r="I17" s="35"/>
      <c r="J17" s="36"/>
      <c r="K17" s="36"/>
      <c r="L17" s="36"/>
      <c r="M17" s="36"/>
      <c r="N17" s="36"/>
      <c r="O17" s="36"/>
      <c r="P17" s="36"/>
      <c r="Q17" s="36"/>
      <c r="R17" s="36"/>
      <c r="S17" s="36"/>
      <c r="T17" s="36"/>
      <c r="U17" s="37"/>
      <c r="BA17" s="33"/>
      <c r="BB17" s="33"/>
      <c r="BC17" s="33"/>
      <c r="BD17" s="33"/>
      <c r="BE17" s="33"/>
      <c r="BF17" s="33"/>
      <c r="BG17" s="33"/>
      <c r="BH17" s="33"/>
      <c r="BI17" s="33"/>
      <c r="BJ17" s="33"/>
      <c r="BK17" s="33"/>
      <c r="BL17" s="33"/>
      <c r="BM17" s="33"/>
      <c r="BN17" s="33"/>
      <c r="BO17" s="33"/>
      <c r="BP17" s="33"/>
      <c r="BQ17" s="33"/>
      <c r="BR17" s="33"/>
      <c r="BS17" s="33"/>
      <c r="BT17" s="33"/>
      <c r="BU17" s="33"/>
      <c r="BV17" s="33"/>
      <c r="BW17" s="33"/>
      <c r="BX17" s="33"/>
      <c r="BY17" s="33"/>
      <c r="BZ17" s="33"/>
      <c r="CA17" s="33"/>
      <c r="CB17" s="33"/>
      <c r="CC17" s="33"/>
      <c r="CD17" s="33"/>
      <c r="CE17" s="33"/>
      <c r="CF17" s="33"/>
      <c r="CG17" s="33"/>
      <c r="CH17" s="33"/>
      <c r="CI17" s="33"/>
      <c r="CJ17" s="33"/>
      <c r="CK17" s="33"/>
      <c r="CL17" s="33"/>
      <c r="CM17" s="33"/>
      <c r="CN17" s="33"/>
      <c r="CO17" s="1"/>
      <c r="CP17" s="14"/>
      <c r="CQ17" s="14"/>
      <c r="CR17" s="14"/>
      <c r="CS17" s="1"/>
      <c r="CT17" s="1"/>
      <c r="CU17" s="1"/>
    </row>
    <row r="18" spans="1:99" x14ac:dyDescent="0.2">
      <c r="A18" s="41"/>
      <c r="B18" s="119"/>
      <c r="C18" s="119"/>
      <c r="D18" s="119"/>
      <c r="E18" s="120"/>
      <c r="F18" s="121"/>
      <c r="G18" s="42"/>
      <c r="H18" s="41"/>
      <c r="I18" s="35"/>
      <c r="J18" s="36"/>
      <c r="K18" s="36"/>
      <c r="L18" s="36"/>
      <c r="M18" s="36"/>
      <c r="N18" s="36"/>
      <c r="O18" s="36"/>
      <c r="P18" s="36"/>
      <c r="Q18" s="36"/>
      <c r="R18" s="36"/>
      <c r="S18" s="36"/>
      <c r="T18" s="36"/>
      <c r="U18" s="37"/>
      <c r="BA18" s="33"/>
      <c r="BB18" s="33"/>
      <c r="BC18" s="33"/>
      <c r="BD18" s="33"/>
      <c r="BE18" s="33"/>
      <c r="BF18" s="33"/>
      <c r="BG18" s="33"/>
      <c r="BH18" s="33"/>
      <c r="BI18" s="33"/>
      <c r="BJ18" s="33"/>
      <c r="BK18" s="33"/>
      <c r="BL18" s="33"/>
      <c r="BM18" s="33"/>
      <c r="BN18" s="33"/>
      <c r="BO18" s="33"/>
      <c r="BP18" s="33"/>
      <c r="BQ18" s="33"/>
      <c r="BR18" s="33"/>
      <c r="BS18" s="33"/>
      <c r="BT18" s="33"/>
      <c r="BU18" s="33"/>
      <c r="BV18" s="33"/>
      <c r="BW18" s="33"/>
      <c r="BX18" s="33"/>
      <c r="BY18" s="33"/>
      <c r="BZ18" s="33"/>
      <c r="CA18" s="33"/>
      <c r="CB18" s="33"/>
      <c r="CC18" s="33"/>
      <c r="CD18" s="33"/>
      <c r="CE18" s="33"/>
      <c r="CF18" s="33"/>
      <c r="CG18" s="33"/>
      <c r="CH18" s="33"/>
      <c r="CI18" s="33"/>
      <c r="CJ18" s="33"/>
      <c r="CK18" s="33"/>
      <c r="CL18" s="33"/>
      <c r="CM18" s="33"/>
      <c r="CN18" s="33"/>
      <c r="CO18" s="1"/>
      <c r="CP18" s="14"/>
      <c r="CQ18" s="14"/>
      <c r="CR18" s="14"/>
      <c r="CS18" s="1"/>
      <c r="CT18" s="1"/>
      <c r="CU18" s="1"/>
    </row>
    <row r="19" spans="1:99" x14ac:dyDescent="0.2">
      <c r="A19" s="34"/>
      <c r="B19" s="119"/>
      <c r="C19" s="119"/>
      <c r="D19" s="119"/>
      <c r="E19" s="120"/>
      <c r="F19" s="121"/>
      <c r="G19" s="42"/>
      <c r="H19" s="34"/>
      <c r="I19" s="35"/>
      <c r="J19" s="36"/>
      <c r="K19" s="36"/>
      <c r="L19" s="36"/>
      <c r="M19" s="36"/>
      <c r="N19" s="36"/>
      <c r="O19" s="36"/>
      <c r="P19" s="36"/>
      <c r="Q19" s="36"/>
      <c r="R19" s="36"/>
      <c r="S19" s="36"/>
      <c r="T19" s="36"/>
      <c r="U19" s="37"/>
      <c r="BA19" s="3"/>
      <c r="BB19" s="3"/>
      <c r="BC19" s="3"/>
      <c r="CO19" s="1"/>
      <c r="CP19" s="14"/>
      <c r="CQ19" s="14"/>
      <c r="CR19" s="14"/>
      <c r="CS19" s="1"/>
      <c r="CT19" s="1"/>
      <c r="CU19" s="1"/>
    </row>
    <row r="20" spans="1:99" x14ac:dyDescent="0.2">
      <c r="A20" s="39"/>
      <c r="B20" s="119"/>
      <c r="C20" s="119"/>
      <c r="D20" s="119"/>
      <c r="E20" s="120"/>
      <c r="F20" s="121"/>
      <c r="G20" s="42"/>
      <c r="H20" s="39"/>
      <c r="I20" s="35"/>
      <c r="J20" s="36"/>
      <c r="K20" s="36"/>
      <c r="L20" s="36"/>
      <c r="M20" s="36"/>
      <c r="N20" s="36"/>
      <c r="O20" s="36"/>
      <c r="P20" s="36"/>
      <c r="Q20" s="36"/>
      <c r="R20" s="36"/>
      <c r="S20" s="36"/>
      <c r="T20" s="36"/>
      <c r="U20" s="37"/>
      <c r="BA20" s="33"/>
      <c r="BB20" s="33"/>
      <c r="BC20" s="33"/>
      <c r="BD20" s="33"/>
      <c r="BE20" s="33"/>
      <c r="BF20" s="33"/>
      <c r="BG20" s="33"/>
      <c r="BH20" s="33"/>
      <c r="BI20" s="33"/>
      <c r="BJ20" s="33"/>
      <c r="BK20" s="33"/>
      <c r="BL20" s="33"/>
      <c r="BM20" s="33"/>
      <c r="BN20" s="33"/>
      <c r="BO20" s="33"/>
      <c r="BP20" s="33"/>
      <c r="BQ20" s="33"/>
      <c r="BR20" s="33"/>
      <c r="BS20" s="33"/>
      <c r="BT20" s="33"/>
      <c r="BU20" s="33"/>
      <c r="BV20" s="33"/>
      <c r="BW20" s="33"/>
      <c r="BX20" s="33"/>
      <c r="BY20" s="33"/>
      <c r="BZ20" s="33"/>
      <c r="CA20" s="33"/>
      <c r="CB20" s="33"/>
      <c r="CC20" s="33"/>
      <c r="CD20" s="33"/>
      <c r="CE20" s="33"/>
      <c r="CF20" s="33"/>
      <c r="CG20" s="33"/>
      <c r="CH20" s="33"/>
      <c r="CI20" s="33"/>
      <c r="CJ20" s="33"/>
      <c r="CK20" s="33"/>
      <c r="CL20" s="33"/>
      <c r="CM20" s="33"/>
      <c r="CN20" s="33"/>
      <c r="CO20" s="1"/>
      <c r="CP20" s="14"/>
      <c r="CQ20" s="14"/>
      <c r="CR20" s="14"/>
      <c r="CS20" s="1"/>
      <c r="CT20" s="1"/>
      <c r="CU20" s="1"/>
    </row>
    <row r="21" spans="1:99" x14ac:dyDescent="0.2">
      <c r="A21" s="39"/>
      <c r="B21" s="119"/>
      <c r="C21" s="119"/>
      <c r="D21" s="119"/>
      <c r="E21" s="120"/>
      <c r="F21" s="121"/>
      <c r="G21" s="42"/>
      <c r="H21" s="39"/>
      <c r="I21" s="35"/>
      <c r="J21" s="36"/>
      <c r="K21" s="36"/>
      <c r="L21" s="36"/>
      <c r="M21" s="36"/>
      <c r="N21" s="36"/>
      <c r="O21" s="36"/>
      <c r="P21" s="36"/>
      <c r="Q21" s="36"/>
      <c r="R21" s="36"/>
      <c r="S21" s="36"/>
      <c r="T21" s="36"/>
      <c r="U21" s="37"/>
      <c r="BA21" s="33"/>
      <c r="BB21" s="33"/>
      <c r="BC21" s="33"/>
      <c r="BD21" s="33"/>
      <c r="BE21" s="33"/>
      <c r="BF21" s="33"/>
      <c r="BG21" s="33"/>
      <c r="BH21" s="33"/>
      <c r="BI21" s="33"/>
      <c r="BJ21" s="33"/>
      <c r="BK21" s="33"/>
      <c r="BL21" s="33"/>
      <c r="BM21" s="33"/>
      <c r="BN21" s="33"/>
      <c r="BO21" s="33"/>
      <c r="BP21" s="33"/>
      <c r="BQ21" s="33"/>
      <c r="BR21" s="33"/>
      <c r="BS21" s="33"/>
      <c r="BT21" s="33"/>
      <c r="BU21" s="33"/>
      <c r="BV21" s="33"/>
      <c r="BW21" s="33"/>
      <c r="BX21" s="33"/>
      <c r="BY21" s="33"/>
      <c r="BZ21" s="33"/>
      <c r="CA21" s="33"/>
      <c r="CB21" s="33"/>
      <c r="CC21" s="33"/>
      <c r="CD21" s="33"/>
      <c r="CE21" s="33"/>
      <c r="CF21" s="33"/>
      <c r="CG21" s="33"/>
      <c r="CH21" s="33"/>
      <c r="CI21" s="33"/>
      <c r="CJ21" s="33"/>
      <c r="CK21" s="33"/>
      <c r="CL21" s="33"/>
      <c r="CM21" s="33"/>
      <c r="CN21" s="33"/>
      <c r="CO21" s="1"/>
      <c r="CP21" s="14"/>
      <c r="CQ21" s="14"/>
      <c r="CR21" s="14"/>
      <c r="CS21" s="1"/>
      <c r="CT21" s="1"/>
      <c r="CU21" s="1"/>
    </row>
    <row r="22" spans="1:99" x14ac:dyDescent="0.2">
      <c r="A22" s="39"/>
      <c r="B22" s="119"/>
      <c r="C22" s="119"/>
      <c r="D22" s="119"/>
      <c r="E22" s="120"/>
      <c r="F22" s="121"/>
      <c r="G22" s="42"/>
      <c r="H22" s="39"/>
      <c r="I22" s="35"/>
      <c r="J22" s="36"/>
      <c r="K22" s="36"/>
      <c r="L22" s="36"/>
      <c r="M22" s="36"/>
      <c r="N22" s="36"/>
      <c r="O22" s="36"/>
      <c r="P22" s="36"/>
      <c r="Q22" s="36"/>
      <c r="R22" s="36"/>
      <c r="S22" s="36"/>
      <c r="T22" s="36"/>
      <c r="U22" s="37"/>
      <c r="BA22" s="33"/>
      <c r="BB22" s="33"/>
      <c r="BC22" s="33"/>
      <c r="BD22" s="33"/>
      <c r="BE22" s="33"/>
      <c r="BF22" s="33"/>
      <c r="BG22" s="33"/>
      <c r="BH22" s="33"/>
      <c r="BI22" s="33"/>
      <c r="BJ22" s="33"/>
      <c r="BK22" s="33"/>
      <c r="BL22" s="33"/>
      <c r="BM22" s="33"/>
      <c r="BN22" s="33"/>
      <c r="BO22" s="33"/>
      <c r="BP22" s="33"/>
      <c r="BQ22" s="33"/>
      <c r="BR22" s="33"/>
      <c r="BS22" s="33"/>
      <c r="BT22" s="33"/>
      <c r="BU22" s="33"/>
      <c r="BV22" s="33"/>
      <c r="BW22" s="33"/>
      <c r="BX22" s="33"/>
      <c r="BY22" s="33"/>
      <c r="BZ22" s="33"/>
      <c r="CA22" s="33"/>
      <c r="CB22" s="33"/>
      <c r="CC22" s="33"/>
      <c r="CD22" s="33"/>
      <c r="CE22" s="33"/>
      <c r="CF22" s="33"/>
      <c r="CG22" s="33"/>
      <c r="CH22" s="33"/>
      <c r="CI22" s="33"/>
      <c r="CJ22" s="33"/>
      <c r="CK22" s="33"/>
      <c r="CL22" s="33"/>
      <c r="CM22" s="33"/>
      <c r="CN22" s="33"/>
      <c r="CO22" s="1"/>
      <c r="CP22" s="14"/>
      <c r="CQ22" s="14"/>
      <c r="CR22" s="14"/>
      <c r="CS22" s="1"/>
      <c r="CT22" s="1"/>
      <c r="CU22" s="1"/>
    </row>
    <row r="23" spans="1:99" x14ac:dyDescent="0.2">
      <c r="B23" s="40"/>
      <c r="C23" s="40"/>
      <c r="D23" s="40"/>
    </row>
    <row r="24" spans="1:99" x14ac:dyDescent="0.2">
      <c r="B24" s="24"/>
      <c r="C24" s="24"/>
      <c r="D24" s="24"/>
    </row>
    <row r="25" spans="1:99" x14ac:dyDescent="0.2">
      <c r="B25" s="24"/>
      <c r="C25" s="24"/>
      <c r="D25" s="24"/>
    </row>
    <row r="26" spans="1:99" x14ac:dyDescent="0.2">
      <c r="B26" s="24"/>
      <c r="C26" s="24"/>
      <c r="D26" s="24"/>
    </row>
    <row r="27" spans="1:99" x14ac:dyDescent="0.2">
      <c r="B27" s="24"/>
      <c r="C27" s="24"/>
      <c r="D27" s="24"/>
    </row>
    <row r="28" spans="1:99" x14ac:dyDescent="0.2">
      <c r="B28" s="24"/>
      <c r="C28" s="24"/>
      <c r="D28" s="24"/>
    </row>
    <row r="29" spans="1:99" x14ac:dyDescent="0.2">
      <c r="B29" s="24"/>
      <c r="C29" s="24"/>
      <c r="D29" s="24"/>
    </row>
    <row r="30" spans="1:99" x14ac:dyDescent="0.2">
      <c r="B30" s="24"/>
      <c r="C30" s="24"/>
      <c r="D30" s="24"/>
    </row>
    <row r="31" spans="1:99" x14ac:dyDescent="0.2">
      <c r="B31" s="24"/>
      <c r="C31" s="24"/>
      <c r="D31" s="24"/>
    </row>
    <row r="32" spans="1:99" x14ac:dyDescent="0.2">
      <c r="B32" s="24"/>
      <c r="C32" s="24"/>
      <c r="D32" s="24"/>
    </row>
    <row r="33" spans="2:4" x14ac:dyDescent="0.2">
      <c r="B33" s="24"/>
      <c r="C33" s="24"/>
      <c r="D33" s="24"/>
    </row>
    <row r="34" spans="2:4" x14ac:dyDescent="0.2">
      <c r="B34" s="24"/>
      <c r="C34" s="24"/>
      <c r="D34" s="24"/>
    </row>
  </sheetData>
  <mergeCells count="40">
    <mergeCell ref="E22:F22"/>
    <mergeCell ref="E16:F16"/>
    <mergeCell ref="B21:D21"/>
    <mergeCell ref="B22:D22"/>
    <mergeCell ref="B19:D19"/>
    <mergeCell ref="E19:F19"/>
    <mergeCell ref="E20:F20"/>
    <mergeCell ref="E17:F17"/>
    <mergeCell ref="E18:F18"/>
    <mergeCell ref="B16:D16"/>
    <mergeCell ref="B20:D20"/>
    <mergeCell ref="B17:D17"/>
    <mergeCell ref="B18:D18"/>
    <mergeCell ref="E21:F21"/>
    <mergeCell ref="B11:D11"/>
    <mergeCell ref="E11:F11"/>
    <mergeCell ref="B8:D8"/>
    <mergeCell ref="E8:F8"/>
    <mergeCell ref="E3:F3"/>
    <mergeCell ref="E4:F4"/>
    <mergeCell ref="E5:F5"/>
    <mergeCell ref="B3:D3"/>
    <mergeCell ref="B5:D5"/>
    <mergeCell ref="B4:D4"/>
    <mergeCell ref="B15:D15"/>
    <mergeCell ref="E15:F15"/>
    <mergeCell ref="B12:D12"/>
    <mergeCell ref="E12:F12"/>
    <mergeCell ref="B13:D13"/>
    <mergeCell ref="E13:F13"/>
    <mergeCell ref="B14:D14"/>
    <mergeCell ref="E14:F14"/>
    <mergeCell ref="B9:D9"/>
    <mergeCell ref="E9:F9"/>
    <mergeCell ref="B10:D10"/>
    <mergeCell ref="E10:F10"/>
    <mergeCell ref="B6:D6"/>
    <mergeCell ref="E6:F6"/>
    <mergeCell ref="B7:D7"/>
    <mergeCell ref="E7:F7"/>
  </mergeCells>
  <phoneticPr fontId="10" type="noConversion"/>
  <conditionalFormatting sqref="A4:A5 A16:A22">
    <cfRule type="duplicateValues" dxfId="10" priority="11"/>
  </conditionalFormatting>
  <conditionalFormatting sqref="A12">
    <cfRule type="duplicateValues" dxfId="9" priority="10"/>
  </conditionalFormatting>
  <conditionalFormatting sqref="A13">
    <cfRule type="duplicateValues" dxfId="8" priority="9"/>
  </conditionalFormatting>
  <conditionalFormatting sqref="A14">
    <cfRule type="duplicateValues" dxfId="7" priority="8"/>
  </conditionalFormatting>
  <conditionalFormatting sqref="A15">
    <cfRule type="duplicateValues" dxfId="6" priority="7"/>
  </conditionalFormatting>
  <conditionalFormatting sqref="A11">
    <cfRule type="duplicateValues" dxfId="5" priority="6"/>
  </conditionalFormatting>
  <conditionalFormatting sqref="A6">
    <cfRule type="duplicateValues" dxfId="4" priority="5"/>
  </conditionalFormatting>
  <conditionalFormatting sqref="A7">
    <cfRule type="duplicateValues" dxfId="3" priority="4"/>
  </conditionalFormatting>
  <conditionalFormatting sqref="A8">
    <cfRule type="duplicateValues" dxfId="2" priority="3"/>
  </conditionalFormatting>
  <conditionalFormatting sqref="A9">
    <cfRule type="duplicateValues" dxfId="1" priority="2"/>
  </conditionalFormatting>
  <conditionalFormatting sqref="A10">
    <cfRule type="duplicateValues" dxfId="0" priority="1"/>
  </conditionalFormatting>
  <dataValidations count="1">
    <dataValidation type="list" allowBlank="1" showInputMessage="1" showErrorMessage="1" sqref="E4:F22" xr:uid="{EAD72E05-7E69-4D96-9DD4-E4143CEC8B62}">
      <formula1>OPTION_CONVOYEUR</formula1>
    </dataValidation>
  </dataValidation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4578" r:id="rId4" name="Button 2">
              <controlPr defaultSize="0" print="0" autoFill="0" autoPict="0" macro="[0]!lancer">
                <anchor moveWithCells="1" sizeWithCells="1">
                  <from>
                    <xdr:col>2</xdr:col>
                    <xdr:colOff>1133475</xdr:colOff>
                    <xdr:row>1</xdr:row>
                    <xdr:rowOff>66675</xdr:rowOff>
                  </from>
                  <to>
                    <xdr:col>4</xdr:col>
                    <xdr:colOff>342900</xdr:colOff>
                    <xdr:row>2</xdr:row>
                    <xdr:rowOff>704850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4719B5-65CB-471A-98A1-69FB3D87C570}">
  <sheetPr codeName="Feuil17">
    <tabColor theme="8" tint="0.59999389629810485"/>
  </sheetPr>
  <dimension ref="A1:CT37"/>
  <sheetViews>
    <sheetView zoomScale="85" zoomScaleNormal="85" workbookViewId="0">
      <selection activeCell="X14" sqref="X14"/>
    </sheetView>
  </sheetViews>
  <sheetFormatPr baseColWidth="10" defaultColWidth="11.42578125" defaultRowHeight="15" x14ac:dyDescent="0.2"/>
  <cols>
    <col min="1" max="1" width="2.7109375" style="1" customWidth="1"/>
    <col min="2" max="9" width="11.42578125" style="1"/>
    <col min="10" max="10" width="13.85546875" style="1" bestFit="1" customWidth="1"/>
    <col min="11" max="11" width="11.42578125" style="1"/>
    <col min="12" max="12" width="13.85546875" style="1" bestFit="1" customWidth="1"/>
    <col min="13" max="18" width="11.42578125" style="1"/>
    <col min="19" max="19" width="2.7109375" style="1" customWidth="1"/>
    <col min="20" max="20" width="11.42578125" style="38" customWidth="1"/>
    <col min="21" max="54" width="11.42578125" style="1"/>
    <col min="55" max="94" width="11.42578125" style="33"/>
    <col min="95" max="95" width="11.42578125" style="1"/>
    <col min="96" max="98" width="11.42578125" style="14"/>
    <col min="99" max="16384" width="11.42578125" style="1"/>
  </cols>
  <sheetData>
    <row r="1" spans="1:98" ht="15.75" thickBot="1" x14ac:dyDescent="0.25"/>
    <row r="2" spans="1:98" ht="16.5" thickTop="1" thickBot="1" x14ac:dyDescent="0.25">
      <c r="A2" s="110" t="s">
        <v>2</v>
      </c>
      <c r="B2" s="10"/>
      <c r="C2" s="10"/>
      <c r="D2" s="10"/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  <c r="S2" s="101"/>
      <c r="T2" s="177">
        <v>1</v>
      </c>
    </row>
    <row r="3" spans="1:98" ht="15.75" thickBot="1" x14ac:dyDescent="0.3">
      <c r="A3" s="102"/>
      <c r="B3" s="132" t="s">
        <v>35</v>
      </c>
      <c r="C3" s="133"/>
      <c r="D3" s="133"/>
      <c r="E3" s="172" t="s">
        <v>57</v>
      </c>
      <c r="F3" s="173"/>
      <c r="G3" s="173"/>
      <c r="H3" s="173"/>
      <c r="I3" s="173"/>
      <c r="J3" s="173"/>
      <c r="K3" s="173"/>
      <c r="L3" s="173"/>
      <c r="M3" s="174"/>
      <c r="N3" s="132" t="s">
        <v>36</v>
      </c>
      <c r="O3" s="134"/>
      <c r="P3" s="175" t="s">
        <v>55</v>
      </c>
      <c r="Q3" s="175"/>
      <c r="R3" s="176"/>
      <c r="S3" s="103"/>
      <c r="T3" s="178"/>
      <c r="BA3" s="33"/>
      <c r="BB3" s="33"/>
      <c r="CO3" s="1"/>
      <c r="CP3" s="14"/>
      <c r="CQ3" s="14"/>
      <c r="CS3" s="1"/>
      <c r="CT3" s="1"/>
    </row>
    <row r="4" spans="1:98" ht="24" thickBot="1" x14ac:dyDescent="0.4">
      <c r="A4" s="102"/>
      <c r="B4" s="135" t="s">
        <v>19</v>
      </c>
      <c r="C4" s="136"/>
      <c r="D4" s="136"/>
      <c r="E4" s="136"/>
      <c r="F4" s="136"/>
      <c r="G4" s="136"/>
      <c r="H4" s="136"/>
      <c r="I4" s="136"/>
      <c r="J4" s="136"/>
      <c r="K4" s="136"/>
      <c r="L4" s="136"/>
      <c r="M4" s="136"/>
      <c r="N4" s="136"/>
      <c r="O4" s="136"/>
      <c r="P4" s="136"/>
      <c r="Q4" s="136"/>
      <c r="R4" s="137"/>
      <c r="S4" s="103"/>
      <c r="T4" s="178"/>
      <c r="BA4" s="33"/>
      <c r="BB4" s="33"/>
      <c r="CO4" s="1"/>
      <c r="CP4" s="14"/>
      <c r="CQ4" s="14"/>
      <c r="CS4" s="1"/>
      <c r="CT4" s="1"/>
    </row>
    <row r="5" spans="1:98" s="16" customFormat="1" ht="30" customHeight="1" thickBot="1" x14ac:dyDescent="0.3">
      <c r="A5" s="104"/>
      <c r="B5" s="143" t="s">
        <v>17</v>
      </c>
      <c r="C5" s="144"/>
      <c r="D5" s="144"/>
      <c r="E5" s="125" t="s">
        <v>6</v>
      </c>
      <c r="F5" s="126"/>
      <c r="G5" s="67" t="s">
        <v>26</v>
      </c>
      <c r="H5" s="145" t="s">
        <v>11</v>
      </c>
      <c r="I5" s="146"/>
      <c r="J5" s="123" t="s">
        <v>12</v>
      </c>
      <c r="K5" s="123"/>
      <c r="L5" s="68" t="s">
        <v>14</v>
      </c>
      <c r="M5" s="68" t="s">
        <v>16</v>
      </c>
      <c r="N5" s="69" t="s">
        <v>7</v>
      </c>
      <c r="O5" s="70" t="s">
        <v>4</v>
      </c>
      <c r="P5" s="70" t="s">
        <v>48</v>
      </c>
      <c r="Q5" s="71" t="s">
        <v>49</v>
      </c>
      <c r="R5" s="9" t="s">
        <v>48</v>
      </c>
      <c r="S5" s="105"/>
      <c r="T5" s="178"/>
      <c r="AV5" s="2"/>
      <c r="AW5" s="2"/>
      <c r="AX5" s="2"/>
      <c r="AY5" s="2"/>
      <c r="AZ5" s="2"/>
      <c r="BA5" s="2"/>
      <c r="BB5" s="2"/>
      <c r="BC5" s="2"/>
      <c r="BD5" s="2"/>
      <c r="BE5" s="2"/>
      <c r="BF5" s="2"/>
      <c r="BG5" s="2"/>
      <c r="BH5" s="2"/>
      <c r="BI5" s="2"/>
      <c r="BJ5" s="2"/>
      <c r="BK5" s="2"/>
      <c r="BL5" s="2"/>
      <c r="BM5" s="2"/>
      <c r="BN5" s="2"/>
      <c r="BO5" s="2"/>
      <c r="BP5" s="2"/>
      <c r="BQ5" s="2"/>
      <c r="BR5" s="2"/>
      <c r="BS5" s="2"/>
      <c r="BT5" s="2"/>
      <c r="BU5" s="2"/>
      <c r="BV5" s="2"/>
      <c r="BW5" s="2"/>
      <c r="BX5" s="2"/>
      <c r="BY5" s="2"/>
      <c r="BZ5" s="2"/>
      <c r="CA5" s="2"/>
      <c r="CB5" s="2"/>
      <c r="CC5" s="2"/>
      <c r="CD5" s="2"/>
      <c r="CE5" s="2"/>
      <c r="CF5" s="2"/>
      <c r="CG5" s="2"/>
      <c r="CH5" s="2"/>
      <c r="CI5" s="2"/>
      <c r="CK5" s="14"/>
      <c r="CL5" s="14"/>
      <c r="CM5" s="14"/>
    </row>
    <row r="6" spans="1:98" x14ac:dyDescent="0.2">
      <c r="A6" s="102"/>
      <c r="B6" s="141"/>
      <c r="C6" s="124"/>
      <c r="D6" s="124"/>
      <c r="E6" s="124"/>
      <c r="F6" s="124"/>
      <c r="G6" s="65" t="str">
        <f>IF(E6&lt;&gt;0,INDEX(#REF!,MATCH(E6,MATIERE_TOLE,0)),"-")</f>
        <v>-</v>
      </c>
      <c r="H6" s="142"/>
      <c r="I6" s="142"/>
      <c r="J6" s="142"/>
      <c r="K6" s="142"/>
      <c r="L6" s="27" t="str">
        <f>IF(E6&lt;&gt;0,((H6*J6)/1000000)*N6,"-")</f>
        <v>-</v>
      </c>
      <c r="M6" s="28" t="str">
        <f>IF(E6&lt;&gt;0,(INDEX(#REF!,MATCH(E6,MATIERE_TOLE,0)))*(INDEX(#REF!,MATCH(E6,MATIERE_TOLE,0))*((H6*J6)/1000000)*N6),"-")</f>
        <v>-</v>
      </c>
      <c r="N6" s="30"/>
      <c r="O6" s="29" t="str">
        <f>IF(E6&lt;&gt;0,(INDEX(#REF!,MATCH($E6,MATIERE_TOLE,0)))*L6,"-")</f>
        <v>-</v>
      </c>
      <c r="P6" s="72" t="str">
        <f>IF(E6&lt;&gt;0,(((N6*((((H6*2)+(J6*2))/1000)/IF(INDEX(#REF!,MATCH(E6,#REF!,0))="Acier",INDEX(#REF!,MATCH(G6,#REF!,0)),INDEX(#REF!,MATCH(G6,#REF!,0))))/60)+(#REF!+(M6*N6*#REF!)))/2),"-")</f>
        <v>-</v>
      </c>
      <c r="Q6" s="83"/>
      <c r="R6" s="73" t="str">
        <f>IF(E6&lt;&gt;0,(#REF!+((N6*(IF(M6&lt;=5,#REF!,IF(AND(M6&gt;5,M6&lt;=20),#REF!,IF(AND(M6&gt;20,M6&lt;=40),#REF!,IF(M6&gt;40,#REF!,))))))*N6)),"-")</f>
        <v>-</v>
      </c>
      <c r="S6" s="103"/>
      <c r="T6" s="178"/>
      <c r="AV6" s="33"/>
      <c r="AW6" s="33"/>
      <c r="AX6" s="33"/>
      <c r="AY6" s="33"/>
      <c r="AZ6" s="33"/>
      <c r="BA6" s="33"/>
      <c r="BB6" s="33"/>
      <c r="CJ6" s="1"/>
      <c r="CK6" s="14"/>
      <c r="CL6" s="14"/>
      <c r="CM6" s="14"/>
      <c r="CN6" s="1"/>
      <c r="CO6" s="1"/>
      <c r="CP6" s="1"/>
      <c r="CR6" s="1"/>
      <c r="CS6" s="1"/>
      <c r="CT6" s="1"/>
    </row>
    <row r="7" spans="1:98" x14ac:dyDescent="0.2">
      <c r="A7" s="102"/>
      <c r="B7" s="127"/>
      <c r="C7" s="128"/>
      <c r="D7" s="128"/>
      <c r="E7" s="128"/>
      <c r="F7" s="128"/>
      <c r="G7" s="5" t="str">
        <f>IF(E7&lt;&gt;0,INDEX(#REF!,MATCH(E7,MATIERE_TOLE,0)),"-")</f>
        <v>-</v>
      </c>
      <c r="H7" s="129"/>
      <c r="I7" s="129"/>
      <c r="J7" s="129"/>
      <c r="K7" s="129"/>
      <c r="L7" s="6" t="str">
        <f t="shared" ref="L7" si="0">IF(E7&lt;&gt;0,((H7*J7)/1000000)*N7,"-")</f>
        <v>-</v>
      </c>
      <c r="M7" s="7" t="str">
        <f>IF(E7&lt;&gt;0,(INDEX(#REF!,MATCH(E7,MATIERE_TOLE,0)))*(INDEX(#REF!,MATCH(E7,MATIERE_TOLE,0))*((H7*J7)/1000000)*N7),"-")</f>
        <v>-</v>
      </c>
      <c r="N7" s="15"/>
      <c r="O7" s="8" t="str">
        <f>IF(E7&lt;&gt;0,(INDEX(#REF!,MATCH($E7,MATIERE_TOLE,0)))*L7,"-")</f>
        <v>-</v>
      </c>
      <c r="P7" s="74" t="str">
        <f>IF(E7&lt;&gt;0,(((N7*((((H7*2)+(J7*2))/1000)/IF(INDEX(#REF!,MATCH(E7,#REF!,0))="Acier",INDEX(#REF!,MATCH(G7,#REF!,0)),INDEX(#REF!,MATCH(G7,#REF!,0))))/60)+(#REF!+(M7*N7*#REF!)))/2),"-")</f>
        <v>-</v>
      </c>
      <c r="Q7" s="84"/>
      <c r="R7" s="75" t="str">
        <f>IF(E7&lt;&gt;0,(#REF!+((N7*(IF(M7&lt;=5,#REF!,IF(AND(M7&gt;5,M7&lt;=20),#REF!,IF(AND(M7&gt;20,M7&lt;=40),#REF!,IF(M7&gt;40,#REF!,))))))*N7)),"-")</f>
        <v>-</v>
      </c>
      <c r="S7" s="103"/>
      <c r="T7" s="178"/>
      <c r="AV7" s="33"/>
      <c r="AW7" s="33"/>
      <c r="AX7" s="33"/>
      <c r="AY7" s="33"/>
      <c r="AZ7" s="33"/>
      <c r="BA7" s="33"/>
      <c r="BB7" s="33"/>
      <c r="CJ7" s="1"/>
      <c r="CK7" s="14"/>
      <c r="CL7" s="14"/>
      <c r="CM7" s="14"/>
      <c r="CN7" s="1"/>
      <c r="CO7" s="1"/>
      <c r="CP7" s="1"/>
      <c r="CR7" s="1"/>
      <c r="CS7" s="1"/>
      <c r="CT7" s="1"/>
    </row>
    <row r="8" spans="1:98" x14ac:dyDescent="0.2">
      <c r="A8" s="102"/>
      <c r="B8" s="127"/>
      <c r="C8" s="128"/>
      <c r="D8" s="128"/>
      <c r="E8" s="128"/>
      <c r="F8" s="128"/>
      <c r="G8" s="5" t="str">
        <f>IF(E8&lt;&gt;0,INDEX(#REF!,MATCH(E8,MATIERE_TOLE,0)),"-")</f>
        <v>-</v>
      </c>
      <c r="H8" s="129"/>
      <c r="I8" s="129"/>
      <c r="J8" s="129"/>
      <c r="K8" s="129"/>
      <c r="L8" s="6" t="str">
        <f t="shared" ref="L8" si="1">IF(E8&lt;&gt;0,((H8*J8)/1000000)*N8,"-")</f>
        <v>-</v>
      </c>
      <c r="M8" s="7" t="str">
        <f>IF(E8&lt;&gt;0,(INDEX(#REF!,MATCH(E8,MATIERE_TOLE,0)))*(INDEX(#REF!,MATCH(E8,MATIERE_TOLE,0))*((H8*J8)/1000000)*N8),"-")</f>
        <v>-</v>
      </c>
      <c r="N8" s="15"/>
      <c r="O8" s="8" t="str">
        <f>IF(E8&lt;&gt;0,(INDEX(#REF!,MATCH($E8,MATIERE_TOLE,0)))*L8,"-")</f>
        <v>-</v>
      </c>
      <c r="P8" s="74" t="str">
        <f>IF(E8&lt;&gt;0,(((N8*((((H8*2)+(J8*2))/1000)/IF(INDEX(#REF!,MATCH(E8,#REF!,0))="Acier",INDEX(#REF!,MATCH(G8,#REF!,0)),INDEX(#REF!,MATCH(G8,#REF!,0))))/60)+(#REF!+(M8*N8*#REF!)))/2),"-")</f>
        <v>-</v>
      </c>
      <c r="Q8" s="84"/>
      <c r="R8" s="75" t="str">
        <f>IF(E8&lt;&gt;0,(#REF!+((N8*(IF(M8&lt;=5,#REF!,IF(AND(M8&gt;5,M8&lt;=20),#REF!,IF(AND(M8&gt;20,M8&lt;=40),#REF!,IF(M8&gt;40,#REF!,))))))*N8)),"-")</f>
        <v>-</v>
      </c>
      <c r="S8" s="103"/>
      <c r="T8" s="178"/>
      <c r="AV8" s="33"/>
      <c r="AW8" s="33"/>
      <c r="AX8" s="33"/>
      <c r="AY8" s="33"/>
      <c r="AZ8" s="33"/>
      <c r="BA8" s="33"/>
      <c r="BB8" s="33"/>
      <c r="CJ8" s="1"/>
      <c r="CK8" s="14"/>
      <c r="CL8" s="14"/>
      <c r="CM8" s="14"/>
      <c r="CN8" s="1"/>
      <c r="CO8" s="1"/>
      <c r="CP8" s="1"/>
      <c r="CR8" s="1"/>
      <c r="CS8" s="1"/>
      <c r="CT8" s="1"/>
    </row>
    <row r="9" spans="1:98" x14ac:dyDescent="0.2">
      <c r="A9" s="102"/>
      <c r="B9" s="127"/>
      <c r="C9" s="128"/>
      <c r="D9" s="128"/>
      <c r="E9" s="128"/>
      <c r="F9" s="128"/>
      <c r="G9" s="5" t="str">
        <f>IF(E9&lt;&gt;0,INDEX(#REF!,MATCH(E9,MATIERE_TOLE,0)),"-")</f>
        <v>-</v>
      </c>
      <c r="H9" s="129"/>
      <c r="I9" s="129"/>
      <c r="J9" s="129"/>
      <c r="K9" s="129"/>
      <c r="L9" s="6" t="str">
        <f t="shared" ref="L9:L10" si="2">IF(E9&lt;&gt;0,((H9*J9)/1000000)*N9,"-")</f>
        <v>-</v>
      </c>
      <c r="M9" s="7" t="str">
        <f>IF(E9&lt;&gt;0,(INDEX(#REF!,MATCH(E9,MATIERE_TOLE,0)))*(INDEX(#REF!,MATCH(E9,MATIERE_TOLE,0))*((H9*J9)/1000000)*N9),"-")</f>
        <v>-</v>
      </c>
      <c r="N9" s="15"/>
      <c r="O9" s="8" t="str">
        <f>IF(E9&lt;&gt;0,(INDEX(#REF!,MATCH($E9,MATIERE_TOLE,0)))*L9,"-")</f>
        <v>-</v>
      </c>
      <c r="P9" s="74" t="str">
        <f>IF(E9&lt;&gt;0,(((N9*((((H9*2)+(J9*2))/1000)/IF(INDEX(#REF!,MATCH(E9,#REF!,0))="Acier",INDEX(#REF!,MATCH(G9,#REF!,0)),INDEX(#REF!,MATCH(G9,#REF!,0))))/60)+(#REF!+(M9*N9*#REF!)))/2),"-")</f>
        <v>-</v>
      </c>
      <c r="Q9" s="84"/>
      <c r="R9" s="75" t="str">
        <f>IF(E9&lt;&gt;0,(#REF!+((N9*(IF(M9&lt;=5,#REF!,IF(AND(M9&gt;5,M9&lt;=20),#REF!,IF(AND(M9&gt;20,M9&lt;=40),#REF!,IF(M9&gt;40,#REF!,))))))*N9)),"-")</f>
        <v>-</v>
      </c>
      <c r="S9" s="103"/>
      <c r="T9" s="178"/>
      <c r="AV9" s="33"/>
      <c r="AW9" s="33"/>
      <c r="AX9" s="33"/>
      <c r="AY9" s="33"/>
      <c r="AZ9" s="33"/>
      <c r="BA9" s="33"/>
      <c r="BB9" s="33"/>
      <c r="CJ9" s="1"/>
      <c r="CK9" s="14"/>
      <c r="CL9" s="14"/>
      <c r="CM9" s="14"/>
      <c r="CN9" s="1"/>
      <c r="CO9" s="1"/>
      <c r="CP9" s="1"/>
      <c r="CR9" s="1"/>
      <c r="CS9" s="1"/>
      <c r="CT9" s="1"/>
    </row>
    <row r="10" spans="1:98" ht="15.75" thickBot="1" x14ac:dyDescent="0.25">
      <c r="A10" s="102"/>
      <c r="B10" s="139"/>
      <c r="C10" s="138"/>
      <c r="D10" s="138"/>
      <c r="E10" s="138"/>
      <c r="F10" s="138"/>
      <c r="G10" s="66" t="str">
        <f>IF(E10&lt;&gt;0,INDEX(#REF!,MATCH(E10,MATIERE_TOLE,0)),"-")</f>
        <v>-</v>
      </c>
      <c r="H10" s="140"/>
      <c r="I10" s="140"/>
      <c r="J10" s="140"/>
      <c r="K10" s="140"/>
      <c r="L10" s="18" t="str">
        <f t="shared" si="2"/>
        <v>-</v>
      </c>
      <c r="M10" s="19" t="str">
        <f>IF(E10&lt;&gt;0,(INDEX(#REF!,MATCH(E10,MATIERE_TOLE,0)))*(INDEX(#REF!,MATCH(E10,MATIERE_TOLE,0))*((H10*J10)/1000000)*N10),"-")</f>
        <v>-</v>
      </c>
      <c r="N10" s="21"/>
      <c r="O10" s="20" t="str">
        <f>IF(E10&lt;&gt;0,(INDEX(#REF!,MATCH($E10,MATIERE_TOLE,0)))*L10,"-")</f>
        <v>-</v>
      </c>
      <c r="P10" s="76" t="str">
        <f>IF(E10&lt;&gt;0,(((N10*((((H10*2)+(J10*2))/1000)/IF(INDEX(#REF!,MATCH(E10,#REF!,0))="Acier",INDEX(#REF!,MATCH(G10,#REF!,0)),INDEX(#REF!,MATCH(G10,#REF!,0))))/60)+(#REF!+(M10*N10*#REF!)))/2),"-")</f>
        <v>-</v>
      </c>
      <c r="Q10" s="85"/>
      <c r="R10" s="77" t="str">
        <f>IF(E10&lt;&gt;0,(#REF!+((N10*(IF(M10&lt;=5,#REF!,IF(AND(M10&gt;5,M10&lt;=20),#REF!,IF(AND(M10&gt;20,M10&lt;=40),#REF!,IF(M10&gt;40,#REF!,))))))*N10)),"-")</f>
        <v>-</v>
      </c>
      <c r="S10" s="103"/>
      <c r="T10" s="178"/>
      <c r="AV10" s="33"/>
      <c r="AW10" s="33"/>
      <c r="AX10" s="33"/>
      <c r="AY10" s="33"/>
      <c r="AZ10" s="33"/>
      <c r="BA10" s="33"/>
      <c r="BB10" s="33"/>
      <c r="CJ10" s="1"/>
      <c r="CK10" s="14"/>
      <c r="CL10" s="14"/>
      <c r="CM10" s="14"/>
      <c r="CN10" s="1"/>
      <c r="CO10" s="1"/>
      <c r="CP10" s="1"/>
      <c r="CR10" s="1"/>
      <c r="CS10" s="1"/>
      <c r="CT10" s="1"/>
    </row>
    <row r="11" spans="1:98" ht="15.75" thickBot="1" x14ac:dyDescent="0.25">
      <c r="A11" s="102"/>
      <c r="B11" s="11"/>
      <c r="C11" s="11"/>
      <c r="D11" s="11"/>
      <c r="E11" s="11"/>
      <c r="F11" s="11"/>
      <c r="G11" s="11"/>
      <c r="H11" s="11"/>
      <c r="I11" s="11"/>
      <c r="J11" s="106"/>
      <c r="K11" s="11"/>
      <c r="L11" s="106"/>
      <c r="M11" s="96">
        <f>SUM(M6:M10)</f>
        <v>0</v>
      </c>
      <c r="N11" s="11"/>
      <c r="O11" s="17">
        <f>SUM(O6:O10)</f>
        <v>0</v>
      </c>
      <c r="P11" s="78">
        <f>SUM(P6:P10)</f>
        <v>0</v>
      </c>
      <c r="Q11" s="11"/>
      <c r="R11" s="78">
        <f>SUM(R6:R10)</f>
        <v>0</v>
      </c>
      <c r="S11" s="103"/>
      <c r="T11" s="178"/>
      <c r="AU11" s="33"/>
      <c r="AV11" s="33"/>
      <c r="AW11" s="33"/>
      <c r="AX11" s="33"/>
      <c r="AY11" s="33"/>
      <c r="AZ11" s="33"/>
      <c r="BA11" s="33"/>
      <c r="BB11" s="33"/>
      <c r="CI11" s="1"/>
      <c r="CJ11" s="14"/>
      <c r="CK11" s="14"/>
      <c r="CL11" s="14"/>
      <c r="CM11" s="1"/>
      <c r="CN11" s="1"/>
      <c r="CO11" s="1"/>
      <c r="CP11" s="1"/>
      <c r="CR11" s="1"/>
      <c r="CS11" s="1"/>
      <c r="CT11" s="1"/>
    </row>
    <row r="12" spans="1:98" ht="24" thickBot="1" x14ac:dyDescent="0.4">
      <c r="A12" s="102"/>
      <c r="B12" s="135" t="s">
        <v>29</v>
      </c>
      <c r="C12" s="136"/>
      <c r="D12" s="136"/>
      <c r="E12" s="136"/>
      <c r="F12" s="136"/>
      <c r="G12" s="136"/>
      <c r="H12" s="136"/>
      <c r="I12" s="136"/>
      <c r="J12" s="136"/>
      <c r="K12" s="136"/>
      <c r="L12" s="136"/>
      <c r="M12" s="137"/>
      <c r="N12" s="52"/>
      <c r="O12" s="52"/>
      <c r="P12" s="52"/>
      <c r="Q12" s="55"/>
      <c r="R12" s="55"/>
      <c r="S12" s="103"/>
      <c r="T12" s="178"/>
      <c r="BA12" s="33"/>
      <c r="BB12" s="33"/>
      <c r="CO12" s="1"/>
      <c r="CP12" s="14"/>
      <c r="CQ12" s="14"/>
      <c r="CS12" s="1"/>
      <c r="CT12" s="1"/>
    </row>
    <row r="13" spans="1:98" ht="29.25" thickBot="1" x14ac:dyDescent="0.4">
      <c r="A13" s="102"/>
      <c r="B13" s="166" t="s">
        <v>17</v>
      </c>
      <c r="C13" s="167"/>
      <c r="D13" s="167"/>
      <c r="E13" s="167" t="s">
        <v>6</v>
      </c>
      <c r="F13" s="167"/>
      <c r="G13" s="167"/>
      <c r="H13" s="168" t="s">
        <v>11</v>
      </c>
      <c r="I13" s="169"/>
      <c r="J13" s="51" t="s">
        <v>16</v>
      </c>
      <c r="K13" s="25" t="s">
        <v>7</v>
      </c>
      <c r="L13" s="26" t="s">
        <v>4</v>
      </c>
      <c r="M13" s="92"/>
      <c r="N13" s="60"/>
      <c r="O13" s="60"/>
      <c r="P13" s="60"/>
      <c r="Q13" s="55"/>
      <c r="R13" s="55"/>
      <c r="S13" s="103"/>
      <c r="T13" s="178"/>
      <c r="BA13" s="33"/>
      <c r="BB13" s="33"/>
      <c r="CO13" s="1"/>
      <c r="CP13" s="14"/>
      <c r="CQ13" s="14"/>
      <c r="CS13" s="1"/>
      <c r="CT13" s="1"/>
    </row>
    <row r="14" spans="1:98" ht="15.75" customHeight="1" thickBot="1" x14ac:dyDescent="0.4">
      <c r="A14" s="102"/>
      <c r="B14" s="171" t="s">
        <v>3</v>
      </c>
      <c r="C14" s="124"/>
      <c r="D14" s="124"/>
      <c r="E14" s="124"/>
      <c r="F14" s="124"/>
      <c r="G14" s="124"/>
      <c r="H14" s="142"/>
      <c r="I14" s="142"/>
      <c r="J14" s="28" t="str">
        <f>IF(E14&lt;&gt;0,INDEX(#REF!,MATCH(E14,MATIERE_PROFIL,0))*K14,"-")</f>
        <v>-</v>
      </c>
      <c r="K14" s="30"/>
      <c r="L14" s="31" t="str">
        <f>IF(E14&lt;&gt;0,INDEX(#REF!,MATCH(E14,MATIERE_PROFIL,0))*(H14/1000)*K14,"-")</f>
        <v>-</v>
      </c>
      <c r="M14" s="93"/>
      <c r="N14" s="11"/>
      <c r="O14" s="11"/>
      <c r="P14" s="130" t="s">
        <v>30</v>
      </c>
      <c r="Q14" s="131"/>
      <c r="R14" s="11"/>
      <c r="S14" s="107"/>
      <c r="T14" s="178"/>
      <c r="AS14" s="33"/>
      <c r="AT14" s="33"/>
      <c r="AU14" s="33"/>
      <c r="AV14" s="33"/>
      <c r="AW14" s="33"/>
      <c r="AX14" s="33"/>
      <c r="AY14" s="33"/>
      <c r="AZ14" s="33"/>
      <c r="BA14" s="33"/>
      <c r="BB14" s="33"/>
      <c r="CG14" s="1"/>
      <c r="CH14" s="14"/>
      <c r="CI14" s="14"/>
      <c r="CJ14" s="14"/>
      <c r="CK14" s="1"/>
      <c r="CL14" s="1"/>
      <c r="CM14" s="1"/>
      <c r="CN14" s="1"/>
      <c r="CO14" s="1"/>
      <c r="CP14" s="1"/>
      <c r="CR14" s="1"/>
      <c r="CS14" s="1"/>
      <c r="CT14" s="1"/>
    </row>
    <row r="15" spans="1:98" ht="15" customHeight="1" thickBot="1" x14ac:dyDescent="0.4">
      <c r="A15" s="102"/>
      <c r="B15" s="170" t="s">
        <v>3</v>
      </c>
      <c r="C15" s="128"/>
      <c r="D15" s="128"/>
      <c r="E15" s="128"/>
      <c r="F15" s="128"/>
      <c r="G15" s="128"/>
      <c r="H15" s="129"/>
      <c r="I15" s="129"/>
      <c r="J15" s="7" t="str">
        <f>IF(E15&lt;&gt;0,INDEX(#REF!,MATCH(E15,MATIERE_PROFIL,0))*K15,"-")</f>
        <v>-</v>
      </c>
      <c r="K15" s="15"/>
      <c r="L15" s="59" t="str">
        <f>IF(E15&lt;&gt;0,INDEX(#REF!,MATCH(E15,MATIERE_PROFIL,0))*(H15/1000)*K15,"-")</f>
        <v>-</v>
      </c>
      <c r="M15" s="93"/>
      <c r="N15" s="11"/>
      <c r="O15" s="11"/>
      <c r="P15" s="97" t="s">
        <v>31</v>
      </c>
      <c r="Q15" s="113">
        <f>O11+L19</f>
        <v>0</v>
      </c>
      <c r="R15" s="11"/>
      <c r="S15" s="103"/>
      <c r="T15" s="178"/>
      <c r="AR15" s="33"/>
      <c r="AS15" s="33"/>
      <c r="AT15" s="33"/>
      <c r="AU15" s="33"/>
      <c r="AV15" s="33"/>
      <c r="AW15" s="33"/>
      <c r="AX15" s="33"/>
      <c r="AY15" s="33"/>
      <c r="AZ15" s="33"/>
      <c r="BA15" s="33"/>
      <c r="BB15" s="33"/>
      <c r="CF15" s="1"/>
      <c r="CG15" s="14"/>
      <c r="CH15" s="14"/>
      <c r="CI15" s="14"/>
      <c r="CJ15" s="1"/>
      <c r="CK15" s="1"/>
      <c r="CL15" s="1"/>
      <c r="CM15" s="1"/>
      <c r="CN15" s="1"/>
      <c r="CO15" s="1"/>
      <c r="CP15" s="1"/>
      <c r="CR15" s="1"/>
      <c r="CS15" s="1"/>
      <c r="CT15" s="1"/>
    </row>
    <row r="16" spans="1:98" ht="15" customHeight="1" thickBot="1" x14ac:dyDescent="0.4">
      <c r="A16" s="102"/>
      <c r="B16" s="170" t="s">
        <v>3</v>
      </c>
      <c r="C16" s="128"/>
      <c r="D16" s="128"/>
      <c r="E16" s="128"/>
      <c r="F16" s="128"/>
      <c r="G16" s="128"/>
      <c r="H16" s="129"/>
      <c r="I16" s="129"/>
      <c r="J16" s="7" t="str">
        <f>IF(E16&lt;&gt;0,INDEX(#REF!,MATCH(E16,MATIERE_PROFIL,0))*K16,"-")</f>
        <v>-</v>
      </c>
      <c r="K16" s="15"/>
      <c r="L16" s="59" t="str">
        <f>IF(E16&lt;&gt;0,INDEX(#REF!,MATCH(E16,MATIERE_PROFIL,0))*(H16/1000)*K16,"-")</f>
        <v>-</v>
      </c>
      <c r="M16" s="93"/>
      <c r="N16" s="11"/>
      <c r="O16" s="11"/>
      <c r="P16" s="98" t="s">
        <v>32</v>
      </c>
      <c r="Q16" s="113">
        <f>O12+L20</f>
        <v>0</v>
      </c>
      <c r="R16" s="11"/>
      <c r="S16" s="103"/>
      <c r="T16" s="178"/>
      <c r="AR16" s="33"/>
      <c r="AS16" s="33"/>
      <c r="AT16" s="33"/>
      <c r="AU16" s="33"/>
      <c r="AV16" s="33"/>
      <c r="AW16" s="33"/>
      <c r="AX16" s="33"/>
      <c r="AY16" s="33"/>
      <c r="AZ16" s="33"/>
      <c r="BA16" s="33"/>
      <c r="BB16" s="33"/>
      <c r="CF16" s="1"/>
      <c r="CG16" s="14"/>
      <c r="CH16" s="14"/>
      <c r="CI16" s="14"/>
      <c r="CJ16" s="1"/>
      <c r="CK16" s="1"/>
      <c r="CL16" s="1"/>
      <c r="CM16" s="1"/>
      <c r="CN16" s="1"/>
      <c r="CO16" s="1"/>
      <c r="CP16" s="1"/>
      <c r="CR16" s="1"/>
      <c r="CS16" s="1"/>
      <c r="CT16" s="1"/>
    </row>
    <row r="17" spans="1:98" ht="15" customHeight="1" thickBot="1" x14ac:dyDescent="0.4">
      <c r="A17" s="102"/>
      <c r="B17" s="170" t="s">
        <v>3</v>
      </c>
      <c r="C17" s="128"/>
      <c r="D17" s="128"/>
      <c r="E17" s="128"/>
      <c r="F17" s="128"/>
      <c r="G17" s="128"/>
      <c r="H17" s="129"/>
      <c r="I17" s="129"/>
      <c r="J17" s="7" t="str">
        <f>IF(E17&lt;&gt;0,INDEX(#REF!,MATCH(E17,MATIERE_PROFIL,0))*K17,"-")</f>
        <v>-</v>
      </c>
      <c r="K17" s="15"/>
      <c r="L17" s="59" t="str">
        <f>IF(E17&lt;&gt;0,INDEX(#REF!,MATCH(E17,MATIERE_PROFIL,0))*(H17/1000)*K17,"-")</f>
        <v>-</v>
      </c>
      <c r="M17" s="93"/>
      <c r="N17" s="11"/>
      <c r="O17" s="11"/>
      <c r="P17" s="61" t="s">
        <v>33</v>
      </c>
      <c r="Q17" s="17">
        <f>R34</f>
        <v>0</v>
      </c>
      <c r="R17" s="11"/>
      <c r="S17" s="103"/>
      <c r="T17" s="178"/>
      <c r="AR17" s="33"/>
      <c r="AS17" s="33"/>
      <c r="AT17" s="33"/>
      <c r="AU17" s="33"/>
      <c r="AV17" s="33"/>
      <c r="AW17" s="33"/>
      <c r="AX17" s="33"/>
      <c r="AY17" s="33"/>
      <c r="AZ17" s="33"/>
      <c r="BA17" s="33"/>
      <c r="BB17" s="33"/>
      <c r="CF17" s="1"/>
      <c r="CG17" s="14"/>
      <c r="CH17" s="14"/>
      <c r="CI17" s="14"/>
      <c r="CJ17" s="1"/>
      <c r="CK17" s="1"/>
      <c r="CL17" s="1"/>
      <c r="CM17" s="1"/>
      <c r="CN17" s="1"/>
      <c r="CO17" s="1"/>
      <c r="CP17" s="1"/>
      <c r="CR17" s="1"/>
      <c r="CS17" s="1"/>
      <c r="CT17" s="1"/>
    </row>
    <row r="18" spans="1:98" ht="15.75" customHeight="1" thickBot="1" x14ac:dyDescent="0.4">
      <c r="A18" s="102"/>
      <c r="B18" s="165" t="s">
        <v>3</v>
      </c>
      <c r="C18" s="138"/>
      <c r="D18" s="138"/>
      <c r="E18" s="138"/>
      <c r="F18" s="138"/>
      <c r="G18" s="138"/>
      <c r="H18" s="140"/>
      <c r="I18" s="140"/>
      <c r="J18" s="19" t="str">
        <f>IF(E18&lt;&gt;0,INDEX(#REF!,MATCH(E18,MATIERE_PROFIL,0))*K18,"-")</f>
        <v>-</v>
      </c>
      <c r="K18" s="21"/>
      <c r="L18" s="22" t="str">
        <f>IF(E18&lt;&gt;0,INDEX(#REF!,MATCH(E18,MATIERE_PROFIL,0))*(H18/1000)*K18,"-")</f>
        <v>-</v>
      </c>
      <c r="M18" s="94"/>
      <c r="N18" s="55"/>
      <c r="O18" s="55"/>
      <c r="P18" s="99" t="s">
        <v>34</v>
      </c>
      <c r="Q18" s="114">
        <f>M11+J19+G27+G35</f>
        <v>0</v>
      </c>
      <c r="R18" s="11"/>
      <c r="S18" s="103"/>
      <c r="T18" s="178"/>
      <c r="AL18" s="33"/>
      <c r="AM18" s="33"/>
      <c r="AN18" s="33"/>
      <c r="AO18" s="33"/>
      <c r="AP18" s="33"/>
      <c r="AQ18" s="33"/>
      <c r="AR18" s="33"/>
      <c r="AS18" s="33"/>
      <c r="AT18" s="33"/>
      <c r="AU18" s="33"/>
      <c r="AV18" s="33"/>
      <c r="AW18" s="33"/>
      <c r="AX18" s="33"/>
      <c r="AY18" s="33"/>
      <c r="AZ18" s="33"/>
      <c r="BA18" s="33"/>
      <c r="BB18" s="33"/>
      <c r="BZ18" s="1"/>
      <c r="CA18" s="14"/>
      <c r="CB18" s="14"/>
      <c r="CC18" s="14"/>
      <c r="CD18" s="1"/>
      <c r="CE18" s="1"/>
      <c r="CF18" s="1"/>
      <c r="CG18" s="1"/>
      <c r="CH18" s="1"/>
      <c r="CI18" s="1"/>
      <c r="CJ18" s="1"/>
      <c r="CK18" s="1"/>
      <c r="CL18" s="1"/>
      <c r="CM18" s="1"/>
      <c r="CN18" s="1"/>
      <c r="CO18" s="1"/>
      <c r="CP18" s="1"/>
      <c r="CR18" s="1"/>
      <c r="CS18" s="1"/>
      <c r="CT18" s="1"/>
    </row>
    <row r="19" spans="1:98" ht="15.75" thickBot="1" x14ac:dyDescent="0.3">
      <c r="A19" s="102"/>
      <c r="B19" s="11"/>
      <c r="C19" s="11"/>
      <c r="D19" s="11"/>
      <c r="E19" s="11"/>
      <c r="F19" s="11"/>
      <c r="G19" s="11"/>
      <c r="H19" s="11"/>
      <c r="I19" s="11"/>
      <c r="J19" s="96">
        <f>SUM(J14:J18)</f>
        <v>0</v>
      </c>
      <c r="K19" s="11"/>
      <c r="L19" s="17">
        <f>SUM(L14:L18)</f>
        <v>0</v>
      </c>
      <c r="M19" s="4" t="s">
        <v>20</v>
      </c>
      <c r="N19" s="61"/>
      <c r="O19" s="23"/>
      <c r="P19" s="13" t="s">
        <v>8</v>
      </c>
      <c r="Q19" s="100">
        <f>Q15+Q16+Q17</f>
        <v>0</v>
      </c>
      <c r="R19" s="11"/>
      <c r="S19" s="103"/>
      <c r="T19" s="178"/>
      <c r="AO19" s="33"/>
      <c r="AP19" s="33"/>
      <c r="AQ19" s="33"/>
      <c r="AR19" s="33"/>
      <c r="AS19" s="33"/>
      <c r="AT19" s="33"/>
      <c r="AU19" s="33"/>
      <c r="AV19" s="33"/>
      <c r="AW19" s="33"/>
      <c r="AX19" s="33"/>
      <c r="AY19" s="33"/>
      <c r="AZ19" s="33"/>
      <c r="BA19" s="33"/>
      <c r="BB19" s="33"/>
      <c r="CC19" s="1"/>
      <c r="CD19" s="14"/>
      <c r="CE19" s="14"/>
      <c r="CF19" s="14"/>
      <c r="CG19" s="1"/>
      <c r="CH19" s="1"/>
      <c r="CI19" s="1"/>
      <c r="CJ19" s="1"/>
      <c r="CK19" s="1"/>
      <c r="CL19" s="1"/>
      <c r="CM19" s="1"/>
      <c r="CN19" s="1"/>
      <c r="CO19" s="1"/>
      <c r="CP19" s="1"/>
      <c r="CR19" s="1"/>
      <c r="CS19" s="1"/>
      <c r="CT19" s="1"/>
    </row>
    <row r="20" spans="1:98" ht="24" thickBot="1" x14ac:dyDescent="0.4">
      <c r="A20" s="102"/>
      <c r="B20" s="135" t="s">
        <v>50</v>
      </c>
      <c r="C20" s="136"/>
      <c r="D20" s="136"/>
      <c r="E20" s="136"/>
      <c r="F20" s="136"/>
      <c r="G20" s="136"/>
      <c r="H20" s="136"/>
      <c r="I20" s="136"/>
      <c r="J20" s="137"/>
      <c r="K20" s="11"/>
      <c r="L20" s="11"/>
      <c r="M20" s="23"/>
      <c r="N20" s="23"/>
      <c r="O20" s="23"/>
      <c r="P20" s="23"/>
      <c r="Q20" s="11"/>
      <c r="R20" s="11"/>
      <c r="S20" s="103"/>
      <c r="T20" s="178"/>
      <c r="AO20" s="33"/>
      <c r="AP20" s="33"/>
      <c r="AQ20" s="33"/>
      <c r="AR20" s="33"/>
      <c r="AS20" s="33"/>
      <c r="AT20" s="33"/>
      <c r="AU20" s="33"/>
      <c r="AV20" s="33"/>
      <c r="AW20" s="33"/>
      <c r="AX20" s="33"/>
      <c r="AY20" s="33"/>
      <c r="AZ20" s="33"/>
      <c r="BA20" s="33"/>
      <c r="BB20" s="33"/>
      <c r="CC20" s="1"/>
      <c r="CD20" s="14"/>
      <c r="CE20" s="14"/>
      <c r="CF20" s="14"/>
      <c r="CG20" s="1"/>
      <c r="CH20" s="1"/>
      <c r="CI20" s="1"/>
      <c r="CJ20" s="1"/>
      <c r="CK20" s="1"/>
      <c r="CL20" s="1"/>
      <c r="CM20" s="1"/>
      <c r="CN20" s="1"/>
      <c r="CO20" s="1"/>
      <c r="CP20" s="1"/>
      <c r="CR20" s="1"/>
      <c r="CS20" s="1"/>
      <c r="CT20" s="1"/>
    </row>
    <row r="21" spans="1:98" ht="29.25" thickBot="1" x14ac:dyDescent="0.4">
      <c r="A21" s="102"/>
      <c r="B21" s="155" t="s">
        <v>18</v>
      </c>
      <c r="C21" s="156"/>
      <c r="D21" s="157"/>
      <c r="E21" s="158" t="s">
        <v>1</v>
      </c>
      <c r="F21" s="157"/>
      <c r="G21" s="62" t="s">
        <v>16</v>
      </c>
      <c r="H21" s="62" t="s">
        <v>15</v>
      </c>
      <c r="I21" s="63" t="s">
        <v>7</v>
      </c>
      <c r="J21" s="64" t="s">
        <v>20</v>
      </c>
      <c r="K21" s="52"/>
      <c r="L21" s="11"/>
      <c r="M21" s="135" t="s">
        <v>52</v>
      </c>
      <c r="N21" s="136"/>
      <c r="O21" s="136"/>
      <c r="P21" s="136"/>
      <c r="Q21" s="136"/>
      <c r="R21" s="137"/>
      <c r="S21" s="103"/>
      <c r="T21" s="178"/>
      <c r="AT21" s="33"/>
      <c r="AU21" s="33"/>
      <c r="AV21" s="33"/>
      <c r="AW21" s="33"/>
      <c r="AX21" s="33"/>
      <c r="AY21" s="33"/>
      <c r="AZ21" s="33"/>
      <c r="BA21" s="33"/>
      <c r="BB21" s="33"/>
      <c r="CH21" s="1"/>
      <c r="CI21" s="14"/>
      <c r="CJ21" s="14"/>
      <c r="CK21" s="14"/>
      <c r="CL21" s="1"/>
      <c r="CM21" s="1"/>
      <c r="CN21" s="1"/>
      <c r="CO21" s="1"/>
      <c r="CP21" s="1"/>
      <c r="CR21" s="1"/>
      <c r="CS21" s="1"/>
      <c r="CT21" s="1"/>
    </row>
    <row r="22" spans="1:98" ht="29.25" thickBot="1" x14ac:dyDescent="0.25">
      <c r="A22" s="102"/>
      <c r="B22" s="153"/>
      <c r="C22" s="154"/>
      <c r="D22" s="152"/>
      <c r="E22" s="161" t="str">
        <f>IF(B22&lt;&gt;0,INDEX(#REF!,MATCH(B22,MATIERE_ACHAT,0)),"-")</f>
        <v>-</v>
      </c>
      <c r="F22" s="162"/>
      <c r="G22" s="7" t="str">
        <f>IF(B22&lt;&gt;0,INDEX(#REF!,MATCH(B22,MATIERE_ACHAT,0))*I22,"-")</f>
        <v>-</v>
      </c>
      <c r="H22" s="8" t="str">
        <f>IF(B22&lt;&gt;0,INDEX(#REF!,MATCH(B22,MATIERE_ACHAT,0)),"-")</f>
        <v>-</v>
      </c>
      <c r="I22" s="15"/>
      <c r="J22" s="59" t="str">
        <f>IF(B22&lt;&gt;0,H22*I22,"-")</f>
        <v>-</v>
      </c>
      <c r="K22" s="55"/>
      <c r="L22" s="11"/>
      <c r="M22" s="163" t="s">
        <v>9</v>
      </c>
      <c r="N22" s="164"/>
      <c r="O22" s="58" t="s">
        <v>10</v>
      </c>
      <c r="P22" s="53" t="s">
        <v>24</v>
      </c>
      <c r="Q22" s="58" t="s">
        <v>27</v>
      </c>
      <c r="R22" s="54" t="s">
        <v>8</v>
      </c>
      <c r="S22" s="103"/>
      <c r="T22" s="178"/>
      <c r="AB22" s="33"/>
      <c r="AC22" s="33"/>
      <c r="AD22" s="33"/>
      <c r="AE22" s="33"/>
      <c r="AF22" s="33"/>
      <c r="AG22" s="33"/>
      <c r="AH22" s="33"/>
      <c r="AI22" s="33"/>
      <c r="AJ22" s="33"/>
      <c r="AK22" s="33"/>
      <c r="AL22" s="33"/>
      <c r="AM22" s="33"/>
      <c r="AN22" s="33"/>
      <c r="AO22" s="33"/>
      <c r="AP22" s="33"/>
      <c r="AQ22" s="33"/>
      <c r="AR22" s="33"/>
      <c r="AS22" s="33"/>
      <c r="AT22" s="33"/>
      <c r="AU22" s="33"/>
      <c r="AV22" s="33"/>
      <c r="AW22" s="33"/>
      <c r="AX22" s="33"/>
      <c r="AY22" s="33"/>
      <c r="AZ22" s="33"/>
      <c r="BA22" s="33"/>
      <c r="BB22" s="33"/>
      <c r="BP22" s="1"/>
      <c r="BQ22" s="14"/>
      <c r="BR22" s="14"/>
      <c r="BS22" s="14"/>
      <c r="BT22" s="1"/>
      <c r="BU22" s="1"/>
      <c r="BV22" s="1"/>
      <c r="BW22" s="1"/>
      <c r="BX22" s="1"/>
      <c r="BY22" s="1"/>
      <c r="BZ22" s="1"/>
      <c r="CA22" s="1"/>
      <c r="CB22" s="1"/>
      <c r="CC22" s="1"/>
      <c r="CD22" s="1"/>
      <c r="CE22" s="1"/>
      <c r="CF22" s="1"/>
      <c r="CG22" s="1"/>
      <c r="CH22" s="1"/>
      <c r="CI22" s="1"/>
      <c r="CJ22" s="1"/>
      <c r="CK22" s="1"/>
      <c r="CL22" s="1"/>
      <c r="CM22" s="1"/>
      <c r="CN22" s="1"/>
      <c r="CO22" s="1"/>
      <c r="CP22" s="1"/>
      <c r="CR22" s="1"/>
      <c r="CS22" s="1"/>
      <c r="CT22" s="1"/>
    </row>
    <row r="23" spans="1:98" ht="15.75" thickBot="1" x14ac:dyDescent="0.25">
      <c r="A23" s="102"/>
      <c r="B23" s="153"/>
      <c r="C23" s="154"/>
      <c r="D23" s="152"/>
      <c r="E23" s="161" t="str">
        <f>IF(B23&lt;&gt;0,INDEX(#REF!,MATCH(B23,MATIERE_ACHAT,0)),"-")</f>
        <v>-</v>
      </c>
      <c r="F23" s="162"/>
      <c r="G23" s="7" t="str">
        <f>IF(B23&lt;&gt;0,INDEX(#REF!,MATCH(B23,MATIERE_ACHAT,0))*I23,"-")</f>
        <v>-</v>
      </c>
      <c r="H23" s="8" t="str">
        <f>IF(B23&lt;&gt;0,INDEX(#REF!,MATCH(B23,MATIERE_ACHAT,0)),"-")</f>
        <v>-</v>
      </c>
      <c r="I23" s="15"/>
      <c r="J23" s="59" t="str">
        <f t="shared" ref="J23:J26" si="3">IF(B23&lt;&gt;0,H23*I23,"-")</f>
        <v>-</v>
      </c>
      <c r="K23" s="55"/>
      <c r="L23" s="95" t="s">
        <v>25</v>
      </c>
      <c r="M23" s="127" t="str">
        <f>Recap_Option!J3</f>
        <v>MO D</v>
      </c>
      <c r="N23" s="128"/>
      <c r="O23" s="84"/>
      <c r="P23" s="90"/>
      <c r="Q23" s="79">
        <f t="shared" ref="Q23:Q33" si="4">P23/60*O23</f>
        <v>0</v>
      </c>
      <c r="R23" s="115">
        <f>Q23*5</f>
        <v>0</v>
      </c>
      <c r="S23" s="103"/>
      <c r="T23" s="178"/>
      <c r="AB23" s="33"/>
      <c r="AC23" s="33"/>
      <c r="AD23" s="33"/>
      <c r="AE23" s="33"/>
      <c r="AF23" s="33"/>
      <c r="AG23" s="33"/>
      <c r="AH23" s="33"/>
      <c r="AI23" s="33"/>
      <c r="AJ23" s="33"/>
      <c r="AK23" s="33"/>
      <c r="AL23" s="33"/>
      <c r="AM23" s="33"/>
      <c r="AN23" s="33"/>
      <c r="AO23" s="33"/>
      <c r="AP23" s="33"/>
      <c r="AQ23" s="33"/>
      <c r="AR23" s="33"/>
      <c r="AS23" s="33"/>
      <c r="AT23" s="33"/>
      <c r="AU23" s="33"/>
      <c r="AV23" s="33"/>
      <c r="AW23" s="33"/>
      <c r="AX23" s="33"/>
      <c r="AY23" s="33"/>
      <c r="AZ23" s="33"/>
      <c r="BA23" s="33"/>
      <c r="BB23" s="33"/>
      <c r="BP23" s="1"/>
      <c r="BQ23" s="14"/>
      <c r="BR23" s="14"/>
      <c r="BS23" s="14"/>
      <c r="BT23" s="1"/>
      <c r="BU23" s="1"/>
      <c r="BV23" s="1"/>
      <c r="BW23" s="1"/>
      <c r="BX23" s="1"/>
      <c r="BY23" s="1"/>
      <c r="BZ23" s="1"/>
      <c r="CA23" s="1"/>
      <c r="CB23" s="1"/>
      <c r="CC23" s="1"/>
      <c r="CD23" s="1"/>
      <c r="CE23" s="1"/>
      <c r="CF23" s="1"/>
      <c r="CG23" s="1"/>
      <c r="CH23" s="1"/>
      <c r="CI23" s="1"/>
      <c r="CJ23" s="1"/>
      <c r="CK23" s="1"/>
      <c r="CL23" s="1"/>
      <c r="CM23" s="1"/>
      <c r="CN23" s="1"/>
      <c r="CO23" s="1"/>
      <c r="CP23" s="1"/>
      <c r="CR23" s="1"/>
      <c r="CS23" s="1"/>
      <c r="CT23" s="1"/>
    </row>
    <row r="24" spans="1:98" ht="15.75" thickBot="1" x14ac:dyDescent="0.25">
      <c r="A24" s="102"/>
      <c r="B24" s="153"/>
      <c r="C24" s="154"/>
      <c r="D24" s="152"/>
      <c r="E24" s="161" t="str">
        <f>IF(B24&lt;&gt;0,INDEX(#REF!,MATCH(B24,MATIERE_ACHAT,0)),"-")</f>
        <v>-</v>
      </c>
      <c r="F24" s="162"/>
      <c r="G24" s="7" t="str">
        <f>IF(B24&lt;&gt;0,INDEX(#REF!,MATCH(B24,MATIERE_ACHAT,0))*I24,"-")</f>
        <v>-</v>
      </c>
      <c r="H24" s="8" t="str">
        <f>IF(B24&lt;&gt;0,INDEX(#REF!,MATCH(B24,MATIERE_ACHAT,0)),"-")</f>
        <v>-</v>
      </c>
      <c r="I24" s="15"/>
      <c r="J24" s="59" t="str">
        <f t="shared" si="3"/>
        <v>-</v>
      </c>
      <c r="K24" s="11"/>
      <c r="L24" s="95" t="s">
        <v>25</v>
      </c>
      <c r="M24" s="127" t="str">
        <f>Recap_Option!K3</f>
        <v>MO P</v>
      </c>
      <c r="N24" s="128"/>
      <c r="O24" s="84"/>
      <c r="P24" s="90"/>
      <c r="Q24" s="79">
        <f t="shared" si="4"/>
        <v>0</v>
      </c>
      <c r="R24" s="115">
        <f t="shared" ref="R24:R33" si="5">Q24*5</f>
        <v>0</v>
      </c>
      <c r="S24" s="103"/>
      <c r="T24" s="178"/>
      <c r="AL24" s="33"/>
      <c r="AM24" s="33"/>
      <c r="AN24" s="33"/>
      <c r="AO24" s="33"/>
      <c r="AP24" s="33"/>
      <c r="AQ24" s="33"/>
      <c r="AR24" s="33"/>
      <c r="AS24" s="33"/>
      <c r="AT24" s="33"/>
      <c r="AU24" s="33"/>
      <c r="AV24" s="33"/>
      <c r="AW24" s="33"/>
      <c r="AX24" s="33"/>
      <c r="AY24" s="33"/>
      <c r="AZ24" s="33"/>
      <c r="BA24" s="33"/>
      <c r="BB24" s="33"/>
      <c r="BZ24" s="1"/>
      <c r="CA24" s="14"/>
      <c r="CB24" s="14"/>
      <c r="CC24" s="14"/>
      <c r="CD24" s="1"/>
      <c r="CE24" s="1"/>
      <c r="CF24" s="1"/>
      <c r="CG24" s="1"/>
      <c r="CH24" s="1"/>
      <c r="CI24" s="1"/>
      <c r="CJ24" s="1"/>
      <c r="CK24" s="1"/>
      <c r="CL24" s="1"/>
      <c r="CM24" s="1"/>
      <c r="CN24" s="1"/>
      <c r="CO24" s="1"/>
      <c r="CP24" s="1"/>
      <c r="CR24" s="1"/>
      <c r="CS24" s="1"/>
      <c r="CT24" s="1"/>
    </row>
    <row r="25" spans="1:98" x14ac:dyDescent="0.2">
      <c r="A25" s="102"/>
      <c r="B25" s="153"/>
      <c r="C25" s="154"/>
      <c r="D25" s="152"/>
      <c r="E25" s="161" t="str">
        <f>IF(B25&lt;&gt;0,INDEX(#REF!,MATCH(B25,MATIERE_ACHAT,0)),"-")</f>
        <v>-</v>
      </c>
      <c r="F25" s="162"/>
      <c r="G25" s="7" t="str">
        <f>IF(B25&lt;&gt;0,INDEX(#REF!,MATCH(B25,MATIERE_ACHAT,0))*I25,"-")</f>
        <v>-</v>
      </c>
      <c r="H25" s="8" t="str">
        <f>IF(B25&lt;&gt;0,INDEX(#REF!,MATCH(B25,MATIERE_ACHAT,0)),"-")</f>
        <v>-</v>
      </c>
      <c r="I25" s="15"/>
      <c r="J25" s="59" t="str">
        <f t="shared" si="3"/>
        <v>-</v>
      </c>
      <c r="K25" s="11"/>
      <c r="L25" s="55"/>
      <c r="M25" s="127" t="str">
        <f>Recap_Option!L3</f>
        <v>MO T</v>
      </c>
      <c r="N25" s="128"/>
      <c r="O25" s="84"/>
      <c r="P25" s="90"/>
      <c r="Q25" s="79">
        <f t="shared" si="4"/>
        <v>0</v>
      </c>
      <c r="R25" s="115">
        <f t="shared" si="5"/>
        <v>0</v>
      </c>
      <c r="S25" s="103"/>
      <c r="T25" s="178"/>
      <c r="AR25" s="33"/>
      <c r="AS25" s="33"/>
      <c r="AT25" s="33"/>
      <c r="AU25" s="33"/>
      <c r="AV25" s="33"/>
      <c r="AW25" s="33"/>
      <c r="AX25" s="33"/>
      <c r="AY25" s="33"/>
      <c r="AZ25" s="33"/>
      <c r="BA25" s="33"/>
      <c r="BB25" s="33"/>
      <c r="CF25" s="1"/>
      <c r="CG25" s="14"/>
      <c r="CH25" s="14"/>
      <c r="CI25" s="14"/>
      <c r="CJ25" s="1"/>
      <c r="CK25" s="1"/>
      <c r="CL25" s="1"/>
      <c r="CM25" s="1"/>
      <c r="CN25" s="1"/>
      <c r="CO25" s="1"/>
      <c r="CP25" s="1"/>
      <c r="CR25" s="1"/>
      <c r="CS25" s="1"/>
      <c r="CT25" s="1"/>
    </row>
    <row r="26" spans="1:98" ht="15.75" thickBot="1" x14ac:dyDescent="0.25">
      <c r="A26" s="102"/>
      <c r="B26" s="147"/>
      <c r="C26" s="148"/>
      <c r="D26" s="149"/>
      <c r="E26" s="159" t="str">
        <f>IF(B26&lt;&gt;0,INDEX(#REF!,MATCH(B26,MATIERE_ACHAT,0)),"-")</f>
        <v>-</v>
      </c>
      <c r="F26" s="160"/>
      <c r="G26" s="19" t="str">
        <f>IF(B26&lt;&gt;0,INDEX(#REF!,MATCH(B26,MATIERE_ACHAT,0))*I26,"-")</f>
        <v>-</v>
      </c>
      <c r="H26" s="20" t="str">
        <f>IF(B26&lt;&gt;0,INDEX(#REF!,MATCH(B26,MATIERE_ACHAT,0)),"-")</f>
        <v>-</v>
      </c>
      <c r="I26" s="21"/>
      <c r="J26" s="22" t="str">
        <f t="shared" si="3"/>
        <v>-</v>
      </c>
      <c r="K26" s="11"/>
      <c r="L26" s="55"/>
      <c r="M26" s="127" t="str">
        <f>Recap_Option!M3</f>
        <v>MO Ta</v>
      </c>
      <c r="N26" s="128"/>
      <c r="O26" s="84"/>
      <c r="P26" s="90"/>
      <c r="Q26" s="79">
        <f t="shared" si="4"/>
        <v>0</v>
      </c>
      <c r="R26" s="115">
        <f t="shared" si="5"/>
        <v>0</v>
      </c>
      <c r="S26" s="103"/>
      <c r="T26" s="178"/>
      <c r="AT26" s="33"/>
      <c r="AU26" s="33"/>
      <c r="AV26" s="33"/>
      <c r="AW26" s="33"/>
      <c r="AX26" s="33"/>
      <c r="AY26" s="33"/>
      <c r="AZ26" s="33"/>
      <c r="BA26" s="33"/>
      <c r="BB26" s="33"/>
      <c r="CH26" s="1"/>
      <c r="CI26" s="14"/>
      <c r="CJ26" s="14"/>
      <c r="CK26" s="14"/>
      <c r="CL26" s="1"/>
      <c r="CM26" s="1"/>
      <c r="CN26" s="1"/>
      <c r="CO26" s="1"/>
      <c r="CP26" s="1"/>
      <c r="CR26" s="1"/>
      <c r="CS26" s="1"/>
      <c r="CT26" s="1"/>
    </row>
    <row r="27" spans="1:98" ht="15.75" thickBot="1" x14ac:dyDescent="0.25">
      <c r="A27" s="102"/>
      <c r="B27" s="11"/>
      <c r="C27" s="24"/>
      <c r="D27" s="24"/>
      <c r="E27" s="24"/>
      <c r="F27" s="11"/>
      <c r="G27" s="96">
        <f>SUM(G22:G26)</f>
        <v>0</v>
      </c>
      <c r="H27" s="11"/>
      <c r="I27" s="11"/>
      <c r="J27" s="17">
        <f>SUM(J22:J26)</f>
        <v>0</v>
      </c>
      <c r="K27" s="11"/>
      <c r="L27" s="55"/>
      <c r="M27" s="127" t="str">
        <f>Recap_Option!N3</f>
        <v>MO MT</v>
      </c>
      <c r="N27" s="128"/>
      <c r="O27" s="84"/>
      <c r="P27" s="90"/>
      <c r="Q27" s="79">
        <f t="shared" si="4"/>
        <v>0</v>
      </c>
      <c r="R27" s="115">
        <f t="shared" si="5"/>
        <v>0</v>
      </c>
      <c r="S27" s="103"/>
      <c r="T27" s="178"/>
      <c r="BB27" s="33"/>
      <c r="CP27" s="1"/>
      <c r="CQ27" s="14"/>
      <c r="CT27" s="1"/>
    </row>
    <row r="28" spans="1:98" ht="24" thickBot="1" x14ac:dyDescent="0.4">
      <c r="A28" s="102"/>
      <c r="B28" s="135" t="s">
        <v>51</v>
      </c>
      <c r="C28" s="136"/>
      <c r="D28" s="136"/>
      <c r="E28" s="136"/>
      <c r="F28" s="136"/>
      <c r="G28" s="136"/>
      <c r="H28" s="136"/>
      <c r="I28" s="136"/>
      <c r="J28" s="137"/>
      <c r="K28" s="11"/>
      <c r="L28" s="55"/>
      <c r="M28" s="127" t="str">
        <f>Recap_Option!O3</f>
        <v>MO Mo</v>
      </c>
      <c r="N28" s="128"/>
      <c r="O28" s="84"/>
      <c r="P28" s="90"/>
      <c r="Q28" s="79">
        <f t="shared" si="4"/>
        <v>0</v>
      </c>
      <c r="R28" s="115">
        <f t="shared" si="5"/>
        <v>0</v>
      </c>
      <c r="S28" s="103"/>
      <c r="T28" s="178"/>
      <c r="BB28" s="33"/>
      <c r="CP28" s="1"/>
      <c r="CQ28" s="14"/>
      <c r="CT28" s="1"/>
    </row>
    <row r="29" spans="1:98" ht="29.25" thickBot="1" x14ac:dyDescent="0.25">
      <c r="A29" s="102"/>
      <c r="B29" s="155" t="s">
        <v>18</v>
      </c>
      <c r="C29" s="156"/>
      <c r="D29" s="157"/>
      <c r="E29" s="158" t="s">
        <v>1</v>
      </c>
      <c r="F29" s="157"/>
      <c r="G29" s="62" t="s">
        <v>28</v>
      </c>
      <c r="H29" s="62" t="s">
        <v>15</v>
      </c>
      <c r="I29" s="63" t="s">
        <v>7</v>
      </c>
      <c r="J29" s="64" t="s">
        <v>4</v>
      </c>
      <c r="K29" s="11"/>
      <c r="L29" s="95" t="s">
        <v>25</v>
      </c>
      <c r="M29" s="127" t="str">
        <f>Recap_Option!P3</f>
        <v>MO Pe</v>
      </c>
      <c r="N29" s="128"/>
      <c r="O29" s="84"/>
      <c r="P29" s="90"/>
      <c r="Q29" s="79">
        <f t="shared" si="4"/>
        <v>0</v>
      </c>
      <c r="R29" s="115">
        <f t="shared" si="5"/>
        <v>0</v>
      </c>
      <c r="S29" s="103"/>
      <c r="T29" s="178"/>
      <c r="BB29" s="33"/>
      <c r="CP29" s="1"/>
      <c r="CQ29" s="14"/>
      <c r="CT29" s="1"/>
    </row>
    <row r="30" spans="1:98" x14ac:dyDescent="0.2">
      <c r="A30" s="102"/>
      <c r="B30" s="153"/>
      <c r="C30" s="154"/>
      <c r="D30" s="152"/>
      <c r="E30" s="151"/>
      <c r="F30" s="152"/>
      <c r="G30" s="86"/>
      <c r="H30" s="87"/>
      <c r="I30" s="15"/>
      <c r="J30" s="59" t="str">
        <f>IF(B30&lt;&gt;0,H30*I30,"-")</f>
        <v>-</v>
      </c>
      <c r="K30" s="11"/>
      <c r="L30" s="11"/>
      <c r="M30" s="127" t="str">
        <f>Recap_Option!Q3</f>
        <v>MO MF</v>
      </c>
      <c r="N30" s="128"/>
      <c r="O30" s="84"/>
      <c r="P30" s="90"/>
      <c r="Q30" s="79">
        <f t="shared" si="4"/>
        <v>0</v>
      </c>
      <c r="R30" s="115">
        <f t="shared" si="5"/>
        <v>0</v>
      </c>
      <c r="S30" s="103"/>
      <c r="T30" s="178"/>
    </row>
    <row r="31" spans="1:98" x14ac:dyDescent="0.2">
      <c r="A31" s="102"/>
      <c r="B31" s="153"/>
      <c r="C31" s="154"/>
      <c r="D31" s="152"/>
      <c r="E31" s="151"/>
      <c r="F31" s="152"/>
      <c r="G31" s="86"/>
      <c r="H31" s="87"/>
      <c r="I31" s="15"/>
      <c r="J31" s="59" t="str">
        <f t="shared" ref="J31:J34" si="6">IF(B31&lt;&gt;0,H31*I31,"-")</f>
        <v>-</v>
      </c>
      <c r="K31" s="11"/>
      <c r="L31" s="11"/>
      <c r="M31" s="127" t="str">
        <f>Recap_Option!R3</f>
        <v>MO UT</v>
      </c>
      <c r="N31" s="128"/>
      <c r="O31" s="84"/>
      <c r="P31" s="90"/>
      <c r="Q31" s="79">
        <f t="shared" si="4"/>
        <v>0</v>
      </c>
      <c r="R31" s="115">
        <f t="shared" si="5"/>
        <v>0</v>
      </c>
      <c r="S31" s="103"/>
      <c r="T31" s="178"/>
    </row>
    <row r="32" spans="1:98" x14ac:dyDescent="0.2">
      <c r="A32" s="102"/>
      <c r="B32" s="153"/>
      <c r="C32" s="154"/>
      <c r="D32" s="152"/>
      <c r="E32" s="151"/>
      <c r="F32" s="152"/>
      <c r="G32" s="86"/>
      <c r="H32" s="87"/>
      <c r="I32" s="15"/>
      <c r="J32" s="59" t="str">
        <f t="shared" si="6"/>
        <v>-</v>
      </c>
      <c r="K32" s="11"/>
      <c r="L32" s="11"/>
      <c r="M32" s="127" t="str">
        <f>Recap_Option!S3</f>
        <v>MO UF</v>
      </c>
      <c r="N32" s="128"/>
      <c r="O32" s="84"/>
      <c r="P32" s="90"/>
      <c r="Q32" s="79">
        <f t="shared" si="4"/>
        <v>0</v>
      </c>
      <c r="R32" s="115">
        <f t="shared" si="5"/>
        <v>0</v>
      </c>
      <c r="S32" s="103"/>
      <c r="T32" s="178"/>
    </row>
    <row r="33" spans="1:20" ht="15.75" thickBot="1" x14ac:dyDescent="0.25">
      <c r="A33" s="102"/>
      <c r="B33" s="153"/>
      <c r="C33" s="154"/>
      <c r="D33" s="152"/>
      <c r="E33" s="151"/>
      <c r="F33" s="152"/>
      <c r="G33" s="86"/>
      <c r="H33" s="87"/>
      <c r="I33" s="15"/>
      <c r="J33" s="59" t="str">
        <f t="shared" si="6"/>
        <v>-</v>
      </c>
      <c r="K33" s="11"/>
      <c r="L33" s="11"/>
      <c r="M33" s="139" t="str">
        <f>Recap_Option!T3</f>
        <v>MO Ren</v>
      </c>
      <c r="N33" s="138"/>
      <c r="O33" s="85"/>
      <c r="P33" s="91"/>
      <c r="Q33" s="80">
        <f t="shared" si="4"/>
        <v>0</v>
      </c>
      <c r="R33" s="115">
        <f t="shared" si="5"/>
        <v>0</v>
      </c>
      <c r="S33" s="103"/>
      <c r="T33" s="178"/>
    </row>
    <row r="34" spans="1:20" ht="15.75" thickBot="1" x14ac:dyDescent="0.25">
      <c r="A34" s="102"/>
      <c r="B34" s="147"/>
      <c r="C34" s="148"/>
      <c r="D34" s="149"/>
      <c r="E34" s="150"/>
      <c r="F34" s="149"/>
      <c r="G34" s="88"/>
      <c r="H34" s="89"/>
      <c r="I34" s="21"/>
      <c r="J34" s="22" t="str">
        <f t="shared" si="6"/>
        <v>-</v>
      </c>
      <c r="K34" s="11"/>
      <c r="L34" s="24"/>
      <c r="M34" s="24"/>
      <c r="N34" s="11"/>
      <c r="O34" s="11"/>
      <c r="P34" s="11"/>
      <c r="Q34" s="11"/>
      <c r="R34" s="17">
        <f>SUM(R23:R33)</f>
        <v>0</v>
      </c>
      <c r="S34" s="103"/>
      <c r="T34" s="178"/>
    </row>
    <row r="35" spans="1:20" ht="15.75" thickBot="1" x14ac:dyDescent="0.25">
      <c r="A35" s="102"/>
      <c r="B35" s="11"/>
      <c r="C35" s="24"/>
      <c r="D35" s="24"/>
      <c r="E35" s="24"/>
      <c r="F35" s="11"/>
      <c r="G35" s="96">
        <f>SUMPRODUCT(G30:G34,I30:I34)</f>
        <v>0</v>
      </c>
      <c r="H35" s="11"/>
      <c r="I35" s="11"/>
      <c r="J35" s="17">
        <f>SUM(J30:J34)</f>
        <v>0</v>
      </c>
      <c r="K35" s="11"/>
      <c r="L35" s="11"/>
      <c r="M35" s="11"/>
      <c r="N35" s="11"/>
      <c r="O35" s="11"/>
      <c r="P35" s="11"/>
      <c r="Q35" s="11"/>
      <c r="R35" s="11"/>
      <c r="S35" s="103"/>
      <c r="T35" s="178"/>
    </row>
    <row r="36" spans="1:20" ht="15.75" thickBot="1" x14ac:dyDescent="0.25">
      <c r="A36" s="109" t="s">
        <v>2</v>
      </c>
      <c r="B36" s="12"/>
      <c r="C36" s="12"/>
      <c r="D36" s="12"/>
      <c r="E36" s="12"/>
      <c r="F36" s="12"/>
      <c r="G36" s="12"/>
      <c r="H36" s="12"/>
      <c r="I36" s="12"/>
      <c r="J36" s="12"/>
      <c r="K36" s="12"/>
      <c r="L36" s="12"/>
      <c r="M36" s="12"/>
      <c r="N36" s="12"/>
      <c r="O36" s="12"/>
      <c r="P36" s="12"/>
      <c r="Q36" s="12"/>
      <c r="R36" s="12"/>
      <c r="S36" s="108"/>
      <c r="T36" s="179"/>
    </row>
    <row r="37" spans="1:20" ht="15.75" thickTop="1" x14ac:dyDescent="0.2"/>
  </sheetData>
  <mergeCells count="89">
    <mergeCell ref="T2:T36"/>
    <mergeCell ref="H15:I15"/>
    <mergeCell ref="H16:I16"/>
    <mergeCell ref="H17:I17"/>
    <mergeCell ref="B13:D13"/>
    <mergeCell ref="E13:G13"/>
    <mergeCell ref="H13:I13"/>
    <mergeCell ref="B15:D15"/>
    <mergeCell ref="B16:D16"/>
    <mergeCell ref="B17:D17"/>
    <mergeCell ref="E15:G15"/>
    <mergeCell ref="E16:G16"/>
    <mergeCell ref="E17:G17"/>
    <mergeCell ref="B14:D14"/>
    <mergeCell ref="E14:G14"/>
    <mergeCell ref="H14:I14"/>
    <mergeCell ref="M22:N22"/>
    <mergeCell ref="B22:D22"/>
    <mergeCell ref="E22:F22"/>
    <mergeCell ref="B18:D18"/>
    <mergeCell ref="E18:G18"/>
    <mergeCell ref="H18:I18"/>
    <mergeCell ref="B21:D21"/>
    <mergeCell ref="E21:F21"/>
    <mergeCell ref="B20:J20"/>
    <mergeCell ref="M21:R21"/>
    <mergeCell ref="B26:D26"/>
    <mergeCell ref="E26:F26"/>
    <mergeCell ref="M23:N23"/>
    <mergeCell ref="M24:N24"/>
    <mergeCell ref="M25:N25"/>
    <mergeCell ref="M26:N26"/>
    <mergeCell ref="B23:D23"/>
    <mergeCell ref="E23:F23"/>
    <mergeCell ref="B24:D24"/>
    <mergeCell ref="E24:F24"/>
    <mergeCell ref="B25:D25"/>
    <mergeCell ref="E25:F25"/>
    <mergeCell ref="B28:J28"/>
    <mergeCell ref="B29:D29"/>
    <mergeCell ref="E29:F29"/>
    <mergeCell ref="M27:N27"/>
    <mergeCell ref="M33:N33"/>
    <mergeCell ref="M28:N28"/>
    <mergeCell ref="M29:N29"/>
    <mergeCell ref="M30:N30"/>
    <mergeCell ref="M31:N31"/>
    <mergeCell ref="M32:N32"/>
    <mergeCell ref="B34:D34"/>
    <mergeCell ref="E34:F34"/>
    <mergeCell ref="E30:F30"/>
    <mergeCell ref="B30:D30"/>
    <mergeCell ref="B31:D31"/>
    <mergeCell ref="E31:F31"/>
    <mergeCell ref="B32:D32"/>
    <mergeCell ref="E32:F32"/>
    <mergeCell ref="B33:D33"/>
    <mergeCell ref="E33:F33"/>
    <mergeCell ref="P14:Q14"/>
    <mergeCell ref="B3:D3"/>
    <mergeCell ref="E3:M3"/>
    <mergeCell ref="N3:O3"/>
    <mergeCell ref="P3:R3"/>
    <mergeCell ref="B12:M12"/>
    <mergeCell ref="E10:F10"/>
    <mergeCell ref="B4:R4"/>
    <mergeCell ref="B10:D10"/>
    <mergeCell ref="H10:I10"/>
    <mergeCell ref="J10:K10"/>
    <mergeCell ref="B6:D6"/>
    <mergeCell ref="H6:I6"/>
    <mergeCell ref="J6:K6"/>
    <mergeCell ref="B5:D5"/>
    <mergeCell ref="H5:I5"/>
    <mergeCell ref="J5:K5"/>
    <mergeCell ref="E6:F6"/>
    <mergeCell ref="E5:F5"/>
    <mergeCell ref="B9:D9"/>
    <mergeCell ref="E9:F9"/>
    <mergeCell ref="H9:I9"/>
    <mergeCell ref="J9:K9"/>
    <mergeCell ref="B8:D8"/>
    <mergeCell ref="E8:F8"/>
    <mergeCell ref="H8:I8"/>
    <mergeCell ref="J8:K8"/>
    <mergeCell ref="B7:D7"/>
    <mergeCell ref="E7:F7"/>
    <mergeCell ref="H7:I7"/>
    <mergeCell ref="J7:K7"/>
  </mergeCells>
  <dataValidations count="5">
    <dataValidation type="list" allowBlank="1" showInputMessage="1" showErrorMessage="1" sqref="E14:G18" xr:uid="{AD32785F-8BA0-4965-9BD6-25626CD09FEB}">
      <formula1>MATIERE_PROFIL</formula1>
    </dataValidation>
    <dataValidation type="list" allowBlank="1" showInputMessage="1" showErrorMessage="1" sqref="B22:D26" xr:uid="{1011C61F-FB51-4162-837E-FE341B3815E4}">
      <formula1>MATIERE_ACHAT</formula1>
    </dataValidation>
    <dataValidation type="list" allowBlank="1" showInputMessage="1" showErrorMessage="1" sqref="L23:L24 L29" xr:uid="{413B47C8-8331-4927-9130-BD9EAE95D3AE}">
      <formula1>AUTO_MANU</formula1>
    </dataValidation>
    <dataValidation type="list" allowBlank="1" showInputMessage="1" showErrorMessage="1" sqref="P3:R3" xr:uid="{8EBCBF8B-89E7-49E3-87F0-7A698F6BE825}">
      <formula1>MOMM</formula1>
    </dataValidation>
    <dataValidation type="list" allowBlank="1" showInputMessage="1" showErrorMessage="1" sqref="E6:E10" xr:uid="{CB75094A-471A-4495-B056-8DA6CCAA875F}">
      <formula1>MATIERE_TOLE</formula1>
    </dataValidation>
  </dataValidation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Recap_Option</vt:lpstr>
      <vt:lpstr>Detail_Option</vt:lpstr>
      <vt:lpstr>CHOIX</vt:lpstr>
      <vt:lpstr>MO</vt:lpstr>
      <vt:lpstr>MOMM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fa.dissart</dc:creator>
  <cp:lastModifiedBy>fa.dissart</cp:lastModifiedBy>
  <cp:lastPrinted>2020-01-14T20:06:27Z</cp:lastPrinted>
  <dcterms:created xsi:type="dcterms:W3CDTF">2016-11-10T09:18:00Z</dcterms:created>
  <dcterms:modified xsi:type="dcterms:W3CDTF">2020-01-23T14:11:23Z</dcterms:modified>
</cp:coreProperties>
</file>