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20" windowWidth="18915" windowHeight="11055" activeTab="2"/>
  </bookViews>
  <sheets>
    <sheet name="Feuil1" sheetId="3" r:id="rId1"/>
    <sheet name="Feuil2" sheetId="2" r:id="rId2"/>
    <sheet name="Feuil3" sheetId="1" r:id="rId3"/>
  </sheets>
  <calcPr calcId="125725"/>
</workbook>
</file>

<file path=xl/calcChain.xml><?xml version="1.0" encoding="utf-8"?>
<calcChain xmlns="http://schemas.openxmlformats.org/spreadsheetml/2006/main">
  <c r="G2" i="1"/>
  <c r="V2" s="1"/>
  <c r="F2"/>
  <c r="E2"/>
  <c r="D2"/>
  <c r="C2"/>
  <c r="B2"/>
  <c r="A2"/>
  <c r="T1"/>
  <c r="I2" l="1"/>
  <c r="U2"/>
  <c r="AF2"/>
  <c r="H2"/>
  <c r="AG2" l="1"/>
  <c r="X2"/>
  <c r="L2"/>
  <c r="J2"/>
  <c r="AH2"/>
  <c r="W2"/>
  <c r="M2"/>
  <c r="K2"/>
  <c r="Y2" s="1"/>
  <c r="R2" l="1"/>
  <c r="N2"/>
  <c r="AI2" s="1"/>
  <c r="AJ2"/>
  <c r="AA2"/>
  <c r="Q2"/>
  <c r="O2"/>
  <c r="Z2"/>
  <c r="P2" l="1"/>
  <c r="AC2" l="1"/>
  <c r="AB2"/>
  <c r="AD2"/>
</calcChain>
</file>

<file path=xl/sharedStrings.xml><?xml version="1.0" encoding="utf-8"?>
<sst xmlns="http://schemas.openxmlformats.org/spreadsheetml/2006/main" count="34" uniqueCount="34">
  <si>
    <t xml:space="preserve">Chantier </t>
  </si>
  <si>
    <t>annee creation AE</t>
  </si>
  <si>
    <t>anee initialisation FNC</t>
  </si>
  <si>
    <t>mois creation AE</t>
  </si>
  <si>
    <t>Criticite</t>
  </si>
  <si>
    <t>mois intialisation 
FNC</t>
  </si>
  <si>
    <t xml:space="preserve"> FNC</t>
  </si>
  <si>
    <t>mois validation BE</t>
  </si>
  <si>
    <t xml:space="preserve">validation BE </t>
  </si>
  <si>
    <t>mois validation calcul</t>
  </si>
  <si>
    <t>MRB 
calcul</t>
  </si>
  <si>
    <t>mois validation qualite</t>
  </si>
  <si>
    <t>MRB 
valide qualite</t>
  </si>
  <si>
    <t xml:space="preserve">etat du piece 
apres qualite </t>
  </si>
  <si>
    <t>mois reparation</t>
  </si>
  <si>
    <t>solde avec of</t>
  </si>
  <si>
    <t>mois Solde final</t>
  </si>
  <si>
    <t xml:space="preserve">solde final </t>
  </si>
  <si>
    <t>1 NN SOLDE</t>
  </si>
  <si>
    <t>2 SOLDE fnc</t>
  </si>
  <si>
    <t xml:space="preserve">3 NN SOLDE </t>
  </si>
  <si>
    <t>4 SOLDE design</t>
  </si>
  <si>
    <t>5 solde calcul</t>
  </si>
  <si>
    <t>6 nn solde QUALITE</t>
  </si>
  <si>
    <t>7 solde qualite</t>
  </si>
  <si>
    <t xml:space="preserve">8 NN SOLDE </t>
  </si>
  <si>
    <t xml:space="preserve">9 SOLDE AVEC OF </t>
  </si>
  <si>
    <t xml:space="preserve">10 SOLDE FINAL </t>
  </si>
  <si>
    <t>annee validation BE</t>
  </si>
  <si>
    <t>annee validation calcul</t>
  </si>
  <si>
    <t>anee validation qualite</t>
  </si>
  <si>
    <t>annee reparation</t>
  </si>
  <si>
    <t>annee Solde final</t>
  </si>
  <si>
    <t>dans le lignes 2 j'ai des formules sous la forme presente 
j'aimerai bien selectioner la plage des cellules que je voulai glisser et la glisse vers un ligne que je le renseigne  moi-même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</si>
</sst>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22" fontId="2" fillId="2" borderId="2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22" fontId="2" fillId="3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NumberFormat="1" applyFont="1" applyFill="1" applyBorder="1"/>
    <xf numFmtId="2" fontId="0" fillId="0" borderId="0" xfId="0" applyNumberFormat="1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/>
        <strike val="0"/>
        <condense val="0"/>
        <extend val="0"/>
        <outline val="0"/>
        <shadow val="0"/>
        <u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7" displayName="Tableau7" ref="U1:AD2" totalsRowShown="0" headerRowDxfId="28" dataDxfId="27">
  <autoFilter ref="U1:AD2"/>
  <tableColumns count="10">
    <tableColumn id="1" name="1 NN SOLDE" dataDxfId="38"/>
    <tableColumn id="2" name="2 SOLDE fnc" dataDxfId="37"/>
    <tableColumn id="3" name="3 NN SOLDE " dataDxfId="36"/>
    <tableColumn id="4" name="4 SOLDE design" dataDxfId="35"/>
    <tableColumn id="5" name="5 solde calcul" dataDxfId="34"/>
    <tableColumn id="6" name="6 nn solde QUALITE" dataDxfId="33"/>
    <tableColumn id="7" name="7 solde qualite" dataDxfId="32"/>
    <tableColumn id="8" name="8 NN SOLDE " dataDxfId="31"/>
    <tableColumn id="9" name="9 SOLDE AVEC OF " dataDxfId="30"/>
    <tableColumn id="10" name="10 SOLDE FINAL " dataDxfId="2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9" displayName="Tableau9" ref="A1:R2" totalsRowShown="0" headerRowDxfId="8" dataDxfId="7">
  <autoFilter ref="A1:R2"/>
  <tableColumns count="18">
    <tableColumn id="1" name="Chantier " dataDxfId="26"/>
    <tableColumn id="2" name="annee creation AE" dataDxfId="25"/>
    <tableColumn id="3" name="anee initialisation FNC" dataDxfId="24"/>
    <tableColumn id="4" name="mois creation AE" dataDxfId="23"/>
    <tableColumn id="5" name="Criticite" dataDxfId="22"/>
    <tableColumn id="6" name="mois intialisation _x000a_FNC" dataDxfId="21"/>
    <tableColumn id="7" name=" FNC" dataDxfId="20"/>
    <tableColumn id="8" name="mois validation BE" dataDxfId="19"/>
    <tableColumn id="9" name="validation BE " dataDxfId="18"/>
    <tableColumn id="10" name="mois validation calcul" dataDxfId="17"/>
    <tableColumn id="11" name="MRB _x000a_calcul" dataDxfId="16"/>
    <tableColumn id="12" name="mois validation qualite" dataDxfId="15"/>
    <tableColumn id="13" name="MRB _x000a_valide qualite" dataDxfId="14"/>
    <tableColumn id="14" name="etat du piece _x000a_apres qualite " dataDxfId="13"/>
    <tableColumn id="15" name="mois reparation" dataDxfId="12"/>
    <tableColumn id="16" name="solde avec of" dataDxfId="11"/>
    <tableColumn id="17" name="mois Solde final" dataDxfId="10"/>
    <tableColumn id="18" name="solde final 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10" displayName="Tableau10" ref="AF1:AJ2" totalsRowShown="0" headerRowDxfId="1" dataDxfId="0">
  <autoFilter ref="AF1:AJ2"/>
  <tableColumns count="5">
    <tableColumn id="1" name="annee validation BE" dataDxfId="6"/>
    <tableColumn id="2" name="annee validation calcul" dataDxfId="5"/>
    <tableColumn id="3" name="anee validation qualite" dataDxfId="4"/>
    <tableColumn id="4" name="annee reparation" dataDxfId="3"/>
    <tableColumn id="5" name="annee Solde final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J25"/>
  <sheetViews>
    <sheetView tabSelected="1" workbookViewId="0">
      <selection activeCell="C27" sqref="C27"/>
    </sheetView>
  </sheetViews>
  <sheetFormatPr baseColWidth="10" defaultRowHeight="15"/>
  <cols>
    <col min="1" max="1" width="18.28515625" customWidth="1"/>
    <col min="2" max="2" width="19.28515625" customWidth="1"/>
    <col min="3" max="3" width="23.5703125" customWidth="1"/>
    <col min="4" max="4" width="18.140625" customWidth="1"/>
    <col min="7" max="7" width="14.85546875" customWidth="1"/>
    <col min="8" max="8" width="19.85546875" customWidth="1"/>
    <col min="9" max="9" width="15.5703125" customWidth="1"/>
    <col min="10" max="10" width="22.85546875" customWidth="1"/>
    <col min="12" max="12" width="24" customWidth="1"/>
    <col min="15" max="15" width="17.5703125" customWidth="1"/>
    <col min="16" max="16" width="14.85546875" customWidth="1"/>
    <col min="17" max="17" width="17.5703125" customWidth="1"/>
    <col min="18" max="18" width="13.140625" customWidth="1"/>
    <col min="20" max="20" width="18.7109375" customWidth="1"/>
    <col min="21" max="21" width="13.42578125" customWidth="1"/>
    <col min="22" max="22" width="13.28515625" customWidth="1"/>
    <col min="23" max="23" width="13.85546875" customWidth="1"/>
    <col min="24" max="24" width="16.42578125" customWidth="1"/>
    <col min="25" max="25" width="14.85546875" customWidth="1"/>
    <col min="26" max="26" width="20.140625" customWidth="1"/>
    <col min="27" max="27" width="16.140625" customWidth="1"/>
    <col min="28" max="28" width="13.85546875" customWidth="1"/>
    <col min="29" max="29" width="18.5703125" customWidth="1"/>
    <col min="30" max="30" width="17.140625" customWidth="1"/>
    <col min="32" max="32" width="20.5703125" customWidth="1"/>
    <col min="33" max="33" width="23.42578125" customWidth="1"/>
    <col min="34" max="34" width="23.5703125" customWidth="1"/>
    <col min="35" max="35" width="18.42578125" customWidth="1"/>
    <col min="36" max="36" width="18.5703125" customWidth="1"/>
  </cols>
  <sheetData>
    <row r="1" spans="1:36" ht="60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1" t="s">
        <v>15</v>
      </c>
      <c r="Q1" s="1" t="s">
        <v>16</v>
      </c>
      <c r="R1" s="1" t="s">
        <v>17</v>
      </c>
      <c r="S1" s="3"/>
      <c r="T1" s="4">
        <f>DATE(2014,10,17)</f>
        <v>41929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6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F1" s="7" t="s">
        <v>28</v>
      </c>
      <c r="AG1" s="7" t="s">
        <v>29</v>
      </c>
      <c r="AH1" s="7" t="s">
        <v>30</v>
      </c>
      <c r="AI1" s="7" t="s">
        <v>31</v>
      </c>
      <c r="AJ1" s="7" t="s">
        <v>32</v>
      </c>
    </row>
    <row r="2" spans="1:36" ht="15.75" thickTop="1">
      <c r="A2" s="8" t="str">
        <f>LEFT(Feuil1!B2,3)</f>
        <v/>
      </c>
      <c r="B2" s="8" t="str">
        <f>IF(Feuil1!D2="","PAS DATE CREATION AE!!",YEAR(Feuil1!D2))</f>
        <v>PAS DATE CREATION AE!!</v>
      </c>
      <c r="C2" s="8" t="str">
        <f>IF(Feuil1!AZ2="","FNC non inittialiser",YEAR(Feuil1!AZ2))</f>
        <v>FNC non inittialiser</v>
      </c>
      <c r="D2" s="9" t="str">
        <f>IF(Feuil1!D2="","PAS DATE CREATION AE!!",MONTH(Feuil1!D2))</f>
        <v>PAS DATE CREATION AE!!</v>
      </c>
      <c r="E2" s="8" t="str">
        <f>IF(ISNUMBER(SEARCH("Non bloquant",Feuil1!AC2,1)),"Criticite 1",IF(ISNUMBER(SEARCH("bloquant station",Feuil1!AC2,1)),"Criticite 2",IF(ISNUMBER(SEARCH("bloquant zone",Feuil1!AC2,1)),"Criticite 3",IF(ISNUMBER(SEARCH("bloquant livraison",Feuil1!AC2,1)),"Criticite 4","a voir!!"))))</f>
        <v>a voir!!</v>
      </c>
      <c r="F2" s="9" t="str">
        <f>IF(Feuil1!AZ2="","RESTER AE",MONTH(Feuil1!AZ2))</f>
        <v>RESTER AE</v>
      </c>
      <c r="G2" s="9" t="str">
        <f>IF(Feuil1!AZ2="","non solde",IF(Feuil1!AZ2=";","Non solde","solde"))</f>
        <v>non solde</v>
      </c>
      <c r="H2" s="8" t="str">
        <f>IF(G2="Non solde","rester AE",IF(Feuil1!BA2="","RESTER AE",IF(Feuil1!BA2=";","pas valide BE",MONTH(Feuil1!BA2))))</f>
        <v>rester AE</v>
      </c>
      <c r="I2" s="8" t="str">
        <f>IF(G2="Non solde","rester AE",IF(Feuil1!BA2="","RESTER AE",IF(Feuil1!BA2=";","Non Solde","Valide BE")))</f>
        <v>rester AE</v>
      </c>
      <c r="J2" s="8" t="str">
        <f>IF(I2="Non solde","Non solde chez BE",IF(Feuil1!BB2="","RESTER AE",IF(Feuil1!BB2=";","pas valide CALCUL",MONTH(Feuil1!BB2))))</f>
        <v>RESTER AE</v>
      </c>
      <c r="K2" s="8" t="str">
        <f>IF(I2="Non solde","Non solde chez BE",IF(Feuil1!BB2="","RESTER AE",IF(Feuil1!BB2=";","Pas Solde calcul","Solde Calcul")))</f>
        <v>RESTER AE</v>
      </c>
      <c r="L2" s="8" t="str">
        <f>IF(I2="Non Solde","non solde chez BE",IF(Feuil1!BC2="","RESTER AE",IF(Feuil1!BC2=";","pas valide qualite",MONTH(Feuil1!BC2))))</f>
        <v>RESTER AE</v>
      </c>
      <c r="M2" s="8" t="str">
        <f>IF(I2="Non Solde","non solde chez BE",IF(Feuil1!BC2="","Rester AE",IF(Feuil1!BC2=";","Non solde","Solde")))</f>
        <v>Rester AE</v>
      </c>
      <c r="N2" s="8" t="str">
        <f>IF(M2="Non Solde","non solde qualite",IF(I2="Non Solde","non solde chez BE",IF(Feuil1!BD2="","RESTER AE OU arreter avant",IF(ISNUMBER(SEARCH("Réparation",Feuil1!BD2,1)),"Réparation","use as is"))))</f>
        <v>RESTER AE OU arreter avant</v>
      </c>
      <c r="O2" s="8" t="str">
        <f>IF(M2="Non Solde","non solde qualite",IF(I2="Non Solde","non solde chez BE",IF(Feuil1!BK2="",IF(N2="use as is","use as is",IF(N2="RESTER AE OU arreter avant","RESTER AE",IF(N2="Réparation","en cours de reparation"))),IF(Feuil1!BK2=";","EN COURS DE REPARATION",MONTH(Feuil1!BK2)))))</f>
        <v>RESTER AE</v>
      </c>
      <c r="P2" s="8" t="str">
        <f>IF(M2="Non Solde","non solde qualite",IF(I2="Non Solde","non solde chez BE",IF(Feuil1!BK2="",IF(N2="use as is","use as is",IF(N2="RESTER AE OU arreter avant","RESTER AE",IF(N2="Réparation","en cours de reparation"))),IF(AND(Feuil1!BK2=";",N2="Réparation"),"EN COURS DE REPARATION","Solde avec of"))))</f>
        <v>RESTER AE</v>
      </c>
      <c r="Q2" s="8" t="str">
        <f>IF(M2="Non Solde","non solde qualite",IF(I2="Non Solde","non solde chez BE",IF(Feuil1!BE2="","RESTER AE",IF(Feuil1!BE2=";","pas valide fin",MONTH(Feuil1!BE2)))))</f>
        <v>RESTER AE</v>
      </c>
      <c r="R2" s="8" t="str">
        <f>IF(M2="Non Solde","non solde qualite",IF(I2="Non Solde","non solde chez BE",IF(Feuil1!BE2="","RESTER AE",IF(Feuil1!BE2=";","Non solde","Solde final"))))</f>
        <v>RESTER AE</v>
      </c>
      <c r="U2" s="10">
        <f>IF(G2="Non solde",NETWORKDAYS(Feuil1!D2,$T$1),"00")</f>
        <v>29950</v>
      </c>
      <c r="V2" s="10" t="str">
        <f>IF(G2="solde",NETWORKDAYS(Feuil1!D2,Feuil1!AZ2),"00")</f>
        <v>00</v>
      </c>
      <c r="W2" s="10" t="str">
        <f>IF(I2="Non Solde",NETWORKDAYS(Feuil1!AZ2,$T$1),"00")</f>
        <v>00</v>
      </c>
      <c r="X2" s="10" t="str">
        <f>IF(I2="Valide BE",NETWORKDAYS(Feuil1!AZ2,Feuil1!BA2),"00")</f>
        <v>00</v>
      </c>
      <c r="Y2" s="10" t="str">
        <f>IF(K2="Solde Calcul",NETWORKDAYS(Feuil1!BA2,Feuil1!BB2),"00")</f>
        <v>00</v>
      </c>
      <c r="Z2" s="10" t="str">
        <f>IF(I2="Non Solde","000",IF(M2="Non solde",NETWORKDAYS(Feuil1!BA2,$T$1),"0"))</f>
        <v>0</v>
      </c>
      <c r="AA2" s="8" t="str">
        <f>IF(AND(M2="Solde",K2="Solde Calcul"),NETWORKDAYS(Feuil1!BB2,Feuil1!BC2),IF(AND(M2="Solde",I2="Valide BE"),NETWORKDAYS(Feuil1!BA2,Feuil1!BC2),"00"))</f>
        <v>00</v>
      </c>
      <c r="AB2" s="8" t="str">
        <f>IF(I2="Non Solde","000",IF(OR(P2="EN COURS DE REPARATION",R2="Non solde"),NETWORKDAYS(Feuil1!BC2,$T$1),"00"))</f>
        <v>00</v>
      </c>
      <c r="AC2" s="8" t="str">
        <f>IF(P2="Solde avec of",NETWORKDAYS(Feuil1!BC2,Feuil1!BK2),"00")</f>
        <v>00</v>
      </c>
      <c r="AD2" s="8" t="str">
        <f>IF(AND(R2="Solde final",P2="Solde avec of"),NETWORKDAYS(Feuil1!BK2,Feuil1!BE2),IF(AND(R2="Solde final",P2&lt;&gt;"Solde avec of"),NETWORKDAYS(Feuil1!BC2,Feuil1!BE2),"00"))</f>
        <v>00</v>
      </c>
      <c r="AF2" s="8" t="str">
        <f>IF(G2="Non solde","rester AE",IF(Feuil1!BA2="","RESTER AE",IF(Feuil1!BA2=";","pas valide BE",YEAR(Feuil1!BA2))))</f>
        <v>rester AE</v>
      </c>
      <c r="AG2" s="8" t="str">
        <f>IF(I2="Non solde","Non solde chez BE",IF(Feuil1!BB2="","RESTER AE",IF(Feuil1!BB2=";","pas valide CALCUL",YEAR(Feuil1!BB2))))</f>
        <v>RESTER AE</v>
      </c>
      <c r="AH2" s="8" t="str">
        <f>IF(I2="Non solde","Non solde chez BE",IF(Feuil1!BC2="","RESTER AE",IF(Feuil1!BC2=";","pas valide qualite",YEAR(Feuil1!BC2))))</f>
        <v>RESTER AE</v>
      </c>
      <c r="AI2" s="8" t="str">
        <f>IF(M2="Non Solde","non solde qualite",IF(I2="Non Solde","non solde chez BE",IF(Feuil1!BK2="",IF(N2="use as is","use as is",IF(N2="RESTER AE OU arreter avant","RESTER AE",IF(N2="Réparation","en cours de reparation"))),IF(Feuil1!BK2=";","EN COURS DE REPARATION",YEAR(Feuil1!BK2)))))</f>
        <v>RESTER AE</v>
      </c>
      <c r="AJ2" s="8" t="str">
        <f>IF(M2="Non Solde","non solde qualite",IF(I2="Non Solde","non solde chez BE",IF(Feuil1!BE2="","RESTER AE",IF(Feuil1!BE2=";","pas valide fin",YEAR(Feuil1!BE2)))))</f>
        <v>RESTER AE</v>
      </c>
    </row>
    <row r="21" spans="5:7">
      <c r="E21" s="11" t="s">
        <v>33</v>
      </c>
      <c r="F21" s="11"/>
      <c r="G21" s="11"/>
    </row>
    <row r="22" spans="5:7">
      <c r="E22" s="11"/>
      <c r="F22" s="11"/>
      <c r="G22" s="11"/>
    </row>
    <row r="23" spans="5:7">
      <c r="E23" s="11"/>
      <c r="F23" s="11"/>
      <c r="G23" s="11"/>
    </row>
    <row r="24" spans="5:7">
      <c r="E24" s="11"/>
      <c r="F24" s="11"/>
      <c r="G24" s="11"/>
    </row>
    <row r="25" spans="5:7">
      <c r="E25" s="11"/>
      <c r="F25" s="11"/>
      <c r="G25" s="11"/>
    </row>
  </sheetData>
  <mergeCells count="1">
    <mergeCell ref="E21:G25"/>
  </mergeCells>
  <pageMargins left="0.7" right="0.7" top="0.75" bottom="0.75" header="0.3" footer="0.3"/>
  <legacy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LATECOERE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zakaria</dc:creator>
  <cp:lastModifiedBy>zakaria</cp:lastModifiedBy>
  <dcterms:created xsi:type="dcterms:W3CDTF">2014-10-20T09:38:20Z</dcterms:created>
  <dcterms:modified xsi:type="dcterms:W3CDTF">2014-10-20T09:45:21Z</dcterms:modified>
</cp:coreProperties>
</file>