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910"/>
  <workbookPr codeName="ThisWorkbook" autoCompressPictures="0"/>
  <bookViews>
    <workbookView xWindow="180" yWindow="0" windowWidth="28400" windowHeight="1612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Feuil1!$N$1:$O$2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64" i="1" l="1"/>
  <c r="K2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H64" i="1"/>
  <c r="L20" i="1"/>
  <c r="L47" i="1"/>
  <c r="L48" i="1"/>
  <c r="L49" i="1"/>
  <c r="L40" i="1"/>
  <c r="L41" i="1"/>
  <c r="L42" i="1"/>
  <c r="L43" i="1"/>
  <c r="L39" i="1"/>
  <c r="L34" i="1"/>
  <c r="L35" i="1"/>
  <c r="L36" i="1"/>
  <c r="L37" i="1"/>
  <c r="L38" i="1"/>
  <c r="L44" i="1"/>
  <c r="L17" i="1"/>
  <c r="L63" i="1"/>
  <c r="B62" i="1"/>
  <c r="L62" i="1"/>
  <c r="L61" i="1"/>
  <c r="L60" i="1"/>
  <c r="L59" i="1"/>
  <c r="L58" i="1"/>
  <c r="L57" i="1"/>
  <c r="L56" i="1"/>
  <c r="L55" i="1"/>
  <c r="L54" i="1"/>
  <c r="L53" i="1"/>
  <c r="L52" i="1"/>
  <c r="L51" i="1"/>
  <c r="L50" i="1"/>
  <c r="L46" i="1"/>
  <c r="L45" i="1"/>
  <c r="L33" i="1"/>
  <c r="L32" i="1"/>
  <c r="L31" i="1"/>
  <c r="L30" i="1"/>
  <c r="L29" i="1"/>
  <c r="L28" i="1"/>
  <c r="L27" i="1"/>
  <c r="L26" i="1"/>
  <c r="L25" i="1"/>
  <c r="L24" i="1"/>
  <c r="L23" i="1"/>
  <c r="L22" i="1"/>
  <c r="L21" i="1"/>
  <c r="L19" i="1"/>
  <c r="L18" i="1"/>
  <c r="L16" i="1"/>
  <c r="L15" i="1"/>
  <c r="L14" i="1"/>
  <c r="L13" i="1"/>
  <c r="L12" i="1"/>
  <c r="L11" i="1"/>
  <c r="L10" i="1"/>
  <c r="L9" i="1"/>
  <c r="L8" i="1"/>
  <c r="L7" i="1"/>
  <c r="L6" i="1"/>
  <c r="L5" i="1"/>
  <c r="L4" i="1"/>
  <c r="L3" i="1"/>
  <c r="L2" i="1"/>
</calcChain>
</file>

<file path=xl/sharedStrings.xml><?xml version="1.0" encoding="utf-8"?>
<sst xmlns="http://schemas.openxmlformats.org/spreadsheetml/2006/main" count="394" uniqueCount="125">
  <si>
    <t>Etat</t>
  </si>
  <si>
    <t>Date</t>
  </si>
  <si>
    <t>Lieu</t>
  </si>
  <si>
    <t>Salle</t>
  </si>
  <si>
    <t>Nb de billets vendus</t>
  </si>
  <si>
    <t>% vendus</t>
  </si>
  <si>
    <t>Ouverture billeterie</t>
  </si>
  <si>
    <t>En date du</t>
  </si>
  <si>
    <t>Reste à vendre</t>
  </si>
  <si>
    <t>Diffuseur</t>
  </si>
  <si>
    <t>Type</t>
  </si>
  <si>
    <t>Transport</t>
  </si>
  <si>
    <t>Clin d'œil</t>
  </si>
  <si>
    <t>Conf</t>
  </si>
  <si>
    <t>Châlons-en-Champagne (51)</t>
  </si>
  <si>
    <t>Foire</t>
  </si>
  <si>
    <t>Tourbus/Semi</t>
  </si>
  <si>
    <t>Plein Air</t>
  </si>
  <si>
    <t>Basic</t>
  </si>
  <si>
    <t>Full Prod</t>
  </si>
  <si>
    <t>Gala Privé</t>
  </si>
  <si>
    <t>Etranger</t>
  </si>
  <si>
    <t>Papeete (Tahiti)</t>
  </si>
  <si>
    <t>Grand Théâtre</t>
  </si>
  <si>
    <t>Orvault (44)</t>
  </si>
  <si>
    <t>Odyssée (16h30)</t>
  </si>
  <si>
    <t>Namur (B)</t>
  </si>
  <si>
    <t>Fêtes de Wallonies</t>
  </si>
  <si>
    <t>Saint Dizier (52)</t>
  </si>
  <si>
    <t>Les Fuseaux</t>
  </si>
  <si>
    <t>Virton (B)</t>
  </si>
  <si>
    <t>Complexe sportif</t>
  </si>
  <si>
    <t>BJC</t>
  </si>
  <si>
    <t>Optn</t>
  </si>
  <si>
    <t>Chauny (02)</t>
  </si>
  <si>
    <t>Le Forum</t>
  </si>
  <si>
    <t>GINGER</t>
  </si>
  <si>
    <t>Gainneville (76)</t>
  </si>
  <si>
    <t>Gala</t>
  </si>
  <si>
    <t>CCE PROD</t>
  </si>
  <si>
    <t>Laval (53)</t>
  </si>
  <si>
    <t>Salle PO</t>
  </si>
  <si>
    <t>213 Prod</t>
  </si>
  <si>
    <t>x</t>
  </si>
  <si>
    <t>Fougères (35)</t>
  </si>
  <si>
    <t>Aumaillerie</t>
  </si>
  <si>
    <t>Mondorf (Lux)</t>
  </si>
  <si>
    <t>Casino Le Chapito</t>
  </si>
  <si>
    <t>Valenciennes (59)</t>
  </si>
  <si>
    <t>Arènes</t>
  </si>
  <si>
    <t>Flamant Prod</t>
  </si>
  <si>
    <t>Saint Quentin (02)</t>
  </si>
  <si>
    <t>Le Splendid</t>
  </si>
  <si>
    <t>Nuits d'Artistes</t>
  </si>
  <si>
    <t>Compiègne (60)</t>
  </si>
  <si>
    <t>Le Tigre</t>
  </si>
  <si>
    <t>?</t>
  </si>
  <si>
    <t>Istanbul</t>
  </si>
  <si>
    <t>Tours (37)</t>
  </si>
  <si>
    <t>Vinci</t>
  </si>
  <si>
    <t>Pau (64)</t>
  </si>
  <si>
    <t>Zénith</t>
  </si>
  <si>
    <t>Annecy (74)</t>
  </si>
  <si>
    <t>Arcadium</t>
  </si>
  <si>
    <t>Marseille (13)</t>
  </si>
  <si>
    <t>Dôme</t>
  </si>
  <si>
    <t>Nice (06)</t>
  </si>
  <si>
    <t>Palais Nikaia</t>
  </si>
  <si>
    <t>Toulon (83)</t>
  </si>
  <si>
    <t>Zenith</t>
  </si>
  <si>
    <t>Lyon (69)</t>
  </si>
  <si>
    <t>Bourse du Travail</t>
  </si>
  <si>
    <t>Caen (14)</t>
  </si>
  <si>
    <t>Angers (49)</t>
  </si>
  <si>
    <t>Amphithéa 4000</t>
  </si>
  <si>
    <t>Angoulême (16)</t>
  </si>
  <si>
    <t>Espace Carat</t>
  </si>
  <si>
    <t>Melun - Dammarie (77)</t>
  </si>
  <si>
    <t>Espace Pierre Bachelet</t>
  </si>
  <si>
    <t>Amiens (80)</t>
  </si>
  <si>
    <t>Marche-en-Famenne (B)</t>
  </si>
  <si>
    <t>Wallonies Expo</t>
  </si>
  <si>
    <t>Paris (75)</t>
  </si>
  <si>
    <t>Olympia</t>
  </si>
  <si>
    <t>Semi</t>
  </si>
  <si>
    <t>GALA</t>
  </si>
  <si>
    <t>Brest (29)</t>
  </si>
  <si>
    <t>Arena</t>
  </si>
  <si>
    <t>Orléans (45)</t>
  </si>
  <si>
    <t>Agen (47)</t>
  </si>
  <si>
    <t>Parc des Expos</t>
  </si>
  <si>
    <t>Bordeaux (33)</t>
  </si>
  <si>
    <t>Patinoire Meriadeck</t>
  </si>
  <si>
    <t>Le Havre (76)</t>
  </si>
  <si>
    <t>Docks Oceanes</t>
  </si>
  <si>
    <t>Poitiers (86)</t>
  </si>
  <si>
    <t>Parc des Expo</t>
  </si>
  <si>
    <t>Toulouse (31)</t>
  </si>
  <si>
    <t>Parc Expo</t>
  </si>
  <si>
    <t>Chateauroux (36)</t>
  </si>
  <si>
    <t>M.A.C.H 36</t>
  </si>
  <si>
    <t>Casablanca</t>
  </si>
  <si>
    <t>Studio des Arts Vivants</t>
  </si>
  <si>
    <t>Dubaï, Quatar?</t>
  </si>
  <si>
    <t>Strasbourg (67)</t>
  </si>
  <si>
    <t>Palais des Expositions</t>
  </si>
  <si>
    <t>Dock de Paris</t>
  </si>
  <si>
    <t>Jauge</t>
  </si>
  <si>
    <t>La Rochelle (17)</t>
  </si>
  <si>
    <t>Directo Prod</t>
  </si>
  <si>
    <t>Adam Concerts</t>
  </si>
  <si>
    <t>Tremplin Prod</t>
  </si>
  <si>
    <t>Premier Rang</t>
  </si>
  <si>
    <t>Les derniers couchés</t>
  </si>
  <si>
    <t>O Spectacles</t>
  </si>
  <si>
    <t>Indigo Prod</t>
  </si>
  <si>
    <t>Angels Prod</t>
  </si>
  <si>
    <t>Arago</t>
  </si>
  <si>
    <t>STLive SPRL</t>
  </si>
  <si>
    <t>Ruq Spectacles</t>
  </si>
  <si>
    <t>Régie Scène</t>
  </si>
  <si>
    <t>Alhambra Productions</t>
  </si>
  <si>
    <t>Bleu Citron</t>
  </si>
  <si>
    <t>Reste à vendre en %</t>
  </si>
  <si>
    <t>du 11 au 13/09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</si>
</sst>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8">
    <xf numFmtId="0" fontId="0" fillId="0" borderId="0"/>
    <xf numFmtId="9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32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9" fontId="0" fillId="0" borderId="1" xfId="1" applyFont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9" fontId="0" fillId="0" borderId="9" xfId="1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9" fontId="0" fillId="0" borderId="1" xfId="1" applyFont="1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 wrapText="1"/>
    </xf>
    <xf numFmtId="0" fontId="0" fillId="0" borderId="0" xfId="0" applyFill="1"/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14" fontId="0" fillId="0" borderId="9" xfId="0" applyNumberFormat="1" applyBorder="1" applyAlignment="1">
      <alignment horizontal="center" vertical="center" wrapText="1"/>
    </xf>
    <xf numFmtId="14" fontId="0" fillId="0" borderId="4" xfId="0" applyNumberFormat="1" applyBorder="1" applyAlignment="1">
      <alignment horizontal="center" vertical="center" wrapText="1"/>
    </xf>
    <xf numFmtId="14" fontId="0" fillId="0" borderId="0" xfId="0" applyNumberFormat="1"/>
    <xf numFmtId="9" fontId="0" fillId="0" borderId="0" xfId="0" applyNumberFormat="1"/>
    <xf numFmtId="0" fontId="0" fillId="0" borderId="2" xfId="0" applyBorder="1"/>
  </cellXfs>
  <cellStyles count="18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Normal" xfId="0" builtinId="0"/>
    <cellStyle name="Pourcentage" xfId="1" builtinId="5"/>
  </cellStyles>
  <dxfs count="23"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/>
        <right style="thin">
          <color auto="1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rgb="FFEDF08C"/>
        </patternFill>
      </fill>
    </dxf>
    <dxf>
      <fill>
        <patternFill patternType="solid">
          <fgColor indexed="64"/>
          <bgColor theme="0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1" name="Tableau1" displayName="Tableau1" ref="A1:M63" totalsRowShown="0" headerRowDxfId="17" dataDxfId="15" headerRowBorderDxfId="16" tableBorderDxfId="14" totalsRowBorderDxfId="13">
  <autoFilter ref="A1:M63"/>
  <tableColumns count="13">
    <tableColumn id="1" name="Etat" dataDxfId="12"/>
    <tableColumn id="2" name="Date" dataDxfId="11"/>
    <tableColumn id="3" name="Lieu" dataDxfId="10"/>
    <tableColumn id="4" name="Salle" dataDxfId="9"/>
    <tableColumn id="6" name="Ouverture billeterie" dataDxfId="8"/>
    <tableColumn id="11" name="Type" dataDxfId="7"/>
    <tableColumn id="13" name="Jauge" dataDxfId="6"/>
    <tableColumn id="14" name="Nb de billets vendus" dataDxfId="5"/>
    <tableColumn id="15" name="% vendus" dataDxfId="4" dataCellStyle="Pourcentage">
      <calculatedColumnFormula>IFERROR((#REF!/#REF!),"")</calculatedColumnFormula>
    </tableColumn>
    <tableColumn id="16" name="En date du" dataDxfId="3"/>
    <tableColumn id="18" name="Reste à vendre" dataDxfId="2">
      <calculatedColumnFormula>#REF!-#REF!</calculatedColumnFormula>
    </tableColumn>
    <tableColumn id="19" name="Reste à vendre en %" dataDxfId="1" dataCellStyle="Pourcentage">
      <calculatedColumnFormula>IFERROR((#REF!/#REF!),"")</calculatedColumnFormula>
    </tableColumn>
    <tableColumn id="20" name="Clin d'œil" dataDxfId="0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U65"/>
  <sheetViews>
    <sheetView showGridLines="0" tabSelected="1" topLeftCell="A17" zoomScale="85" zoomScaleNormal="85" zoomScalePageLayoutView="85" workbookViewId="0">
      <selection activeCell="C20" sqref="C20"/>
    </sheetView>
  </sheetViews>
  <sheetFormatPr baseColWidth="10" defaultRowHeight="14" x14ac:dyDescent="0"/>
  <cols>
    <col min="1" max="1" width="10.5" bestFit="1" customWidth="1"/>
    <col min="2" max="2" width="12.5" bestFit="1" customWidth="1"/>
    <col min="3" max="3" width="20.5" customWidth="1"/>
    <col min="4" max="4" width="22.5" customWidth="1"/>
    <col min="5" max="5" width="15.5" customWidth="1"/>
    <col min="6" max="6" width="10.6640625" customWidth="1"/>
    <col min="7" max="7" width="12.5" customWidth="1"/>
    <col min="8" max="8" width="11.5" customWidth="1"/>
    <col min="9" max="9" width="15.1640625" bestFit="1" customWidth="1"/>
    <col min="10" max="10" width="12.5" style="29" customWidth="1"/>
    <col min="11" max="11" width="15.5" customWidth="1"/>
    <col min="12" max="12" width="14.5" customWidth="1"/>
    <col min="13" max="13" width="10.5" customWidth="1"/>
    <col min="14" max="14" width="18" bestFit="1" customWidth="1"/>
    <col min="15" max="15" width="15.33203125" bestFit="1" customWidth="1"/>
    <col min="17" max="17" width="5.83203125" customWidth="1"/>
    <col min="18" max="20" width="5.5" customWidth="1"/>
    <col min="21" max="21" width="9.1640625" customWidth="1"/>
  </cols>
  <sheetData>
    <row r="1" spans="1:21" ht="28">
      <c r="A1" s="3" t="s">
        <v>0</v>
      </c>
      <c r="B1" s="4" t="s">
        <v>1</v>
      </c>
      <c r="C1" s="4" t="s">
        <v>2</v>
      </c>
      <c r="D1" s="4" t="s">
        <v>3</v>
      </c>
      <c r="E1" s="4" t="s">
        <v>6</v>
      </c>
      <c r="F1" s="4" t="s">
        <v>10</v>
      </c>
      <c r="G1" s="4" t="s">
        <v>107</v>
      </c>
      <c r="H1" s="4" t="s">
        <v>4</v>
      </c>
      <c r="I1" s="4" t="s">
        <v>5</v>
      </c>
      <c r="J1" s="28" t="s">
        <v>7</v>
      </c>
      <c r="K1" s="4" t="s">
        <v>8</v>
      </c>
      <c r="L1" s="4" t="s">
        <v>123</v>
      </c>
      <c r="M1" s="5" t="s">
        <v>12</v>
      </c>
      <c r="N1" s="4" t="s">
        <v>9</v>
      </c>
      <c r="O1" s="4" t="s">
        <v>11</v>
      </c>
      <c r="Q1" s="1" t="s">
        <v>18</v>
      </c>
      <c r="R1" s="20" t="s">
        <v>19</v>
      </c>
      <c r="S1" s="15" t="s">
        <v>17</v>
      </c>
      <c r="T1" s="16" t="s">
        <v>20</v>
      </c>
      <c r="U1" s="17" t="s">
        <v>21</v>
      </c>
    </row>
    <row r="2" spans="1:21" ht="28">
      <c r="A2" s="6" t="s">
        <v>13</v>
      </c>
      <c r="B2" s="10">
        <v>41885</v>
      </c>
      <c r="C2" s="7" t="s">
        <v>14</v>
      </c>
      <c r="D2" s="7" t="s">
        <v>15</v>
      </c>
      <c r="E2" s="7"/>
      <c r="F2" s="7" t="s">
        <v>17</v>
      </c>
      <c r="G2" s="7">
        <v>7000</v>
      </c>
      <c r="H2" s="24">
        <v>0</v>
      </c>
      <c r="I2" s="8">
        <v>0</v>
      </c>
      <c r="J2" s="10"/>
      <c r="K2" s="7">
        <f>Tableau1[Jauge]-Tableau1[Nb de billets vendus]</f>
        <v>7000</v>
      </c>
      <c r="L2" s="8">
        <f>IFERROR((Tableau1[Reste à vendre]/Tableau1[Jauge]),"")</f>
        <v>1</v>
      </c>
      <c r="M2" s="9"/>
      <c r="N2" s="7"/>
      <c r="O2" s="7" t="s">
        <v>16</v>
      </c>
    </row>
    <row r="3" spans="1:21">
      <c r="A3" s="6" t="s">
        <v>13</v>
      </c>
      <c r="B3" s="10" t="s">
        <v>124</v>
      </c>
      <c r="C3" s="7" t="s">
        <v>22</v>
      </c>
      <c r="D3" s="7" t="s">
        <v>23</v>
      </c>
      <c r="E3" s="7"/>
      <c r="F3" s="7" t="s">
        <v>21</v>
      </c>
      <c r="G3" s="7">
        <v>800</v>
      </c>
      <c r="H3" s="24"/>
      <c r="I3" s="8">
        <f>IFERROR((Tableau1[Nb de billets vendus]/Tableau1[Jauge]),"")</f>
        <v>0</v>
      </c>
      <c r="J3" s="10"/>
      <c r="K3" s="7">
        <f>Tableau1[Jauge]-Tableau1[Nb de billets vendus]</f>
        <v>800</v>
      </c>
      <c r="L3" s="8">
        <f>IFERROR((Tableau1[Reste à vendre]/Tableau1[Jauge]),"")</f>
        <v>1</v>
      </c>
      <c r="M3" s="9"/>
      <c r="N3" s="7"/>
      <c r="O3" s="7"/>
    </row>
    <row r="4" spans="1:21">
      <c r="A4" s="6" t="s">
        <v>13</v>
      </c>
      <c r="B4" s="10">
        <v>41900</v>
      </c>
      <c r="C4" s="7" t="s">
        <v>24</v>
      </c>
      <c r="D4" s="7" t="s">
        <v>25</v>
      </c>
      <c r="E4" s="7"/>
      <c r="F4" s="7" t="s">
        <v>20</v>
      </c>
      <c r="G4" s="7">
        <v>400</v>
      </c>
      <c r="H4" s="24"/>
      <c r="I4" s="8">
        <f>IFERROR((Tableau1[Nb de billets vendus]/Tableau1[Jauge]),"")</f>
        <v>0</v>
      </c>
      <c r="J4" s="10"/>
      <c r="K4" s="7">
        <f>Tableau1[Jauge]-Tableau1[Nb de billets vendus]</f>
        <v>400</v>
      </c>
      <c r="L4" s="8">
        <f>IFERROR((Tableau1[Reste à vendre]/Tableau1[Jauge]),"")</f>
        <v>1</v>
      </c>
      <c r="M4" s="9"/>
      <c r="N4" s="7"/>
      <c r="O4" s="7" t="s">
        <v>16</v>
      </c>
    </row>
    <row r="5" spans="1:21">
      <c r="A5" s="6" t="s">
        <v>13</v>
      </c>
      <c r="B5" s="10">
        <v>41902</v>
      </c>
      <c r="C5" s="7" t="s">
        <v>26</v>
      </c>
      <c r="D5" s="7" t="s">
        <v>27</v>
      </c>
      <c r="E5" s="7"/>
      <c r="F5" s="7" t="s">
        <v>17</v>
      </c>
      <c r="G5" s="7">
        <v>8000</v>
      </c>
      <c r="H5" s="24"/>
      <c r="I5" s="8">
        <f>IFERROR((Tableau1[Nb de billets vendus]/Tableau1[Jauge]),"")</f>
        <v>0</v>
      </c>
      <c r="J5" s="10"/>
      <c r="K5" s="7">
        <f>Tableau1[Jauge]-Tableau1[Nb de billets vendus]</f>
        <v>8000</v>
      </c>
      <c r="L5" s="8">
        <f>IFERROR((Tableau1[Reste à vendre]/Tableau1[Jauge]),"")</f>
        <v>1</v>
      </c>
      <c r="M5" s="9"/>
      <c r="N5" s="7"/>
      <c r="O5" s="7" t="s">
        <v>16</v>
      </c>
    </row>
    <row r="6" spans="1:21">
      <c r="A6" s="6" t="s">
        <v>13</v>
      </c>
      <c r="B6" s="10">
        <v>41908</v>
      </c>
      <c r="C6" s="7" t="s">
        <v>28</v>
      </c>
      <c r="D6" s="7" t="s">
        <v>29</v>
      </c>
      <c r="E6" s="7"/>
      <c r="F6" s="7" t="s">
        <v>18</v>
      </c>
      <c r="G6" s="7">
        <v>1100</v>
      </c>
      <c r="H6" s="24"/>
      <c r="I6" s="8">
        <f>IFERROR((Tableau1[Nb de billets vendus]/Tableau1[Jauge]),"")</f>
        <v>0</v>
      </c>
      <c r="J6" s="10"/>
      <c r="K6" s="7">
        <f>Tableau1[Jauge]-Tableau1[Nb de billets vendus]</f>
        <v>1100</v>
      </c>
      <c r="L6" s="8">
        <f>IFERROR((Tableau1[Reste à vendre]/Tableau1[Jauge]),"")</f>
        <v>1</v>
      </c>
      <c r="M6" s="9"/>
      <c r="N6" s="7"/>
      <c r="O6" s="7" t="s">
        <v>16</v>
      </c>
    </row>
    <row r="7" spans="1:21">
      <c r="A7" s="6" t="s">
        <v>13</v>
      </c>
      <c r="B7" s="10">
        <v>41909</v>
      </c>
      <c r="C7" s="7" t="s">
        <v>30</v>
      </c>
      <c r="D7" s="7" t="s">
        <v>31</v>
      </c>
      <c r="E7" s="10">
        <v>41759</v>
      </c>
      <c r="F7" s="7" t="s">
        <v>18</v>
      </c>
      <c r="G7" s="7">
        <v>800</v>
      </c>
      <c r="H7" s="24">
        <v>650</v>
      </c>
      <c r="I7" s="8">
        <f>IFERROR((Tableau1[Nb de billets vendus]/Tableau1[Jauge]),"")</f>
        <v>0.8125</v>
      </c>
      <c r="J7" s="10">
        <v>41865</v>
      </c>
      <c r="K7" s="7">
        <f>Tableau1[Jauge]-Tableau1[Nb de billets vendus]</f>
        <v>150</v>
      </c>
      <c r="L7" s="8">
        <f>IFERROR((Tableau1[Reste à vendre]/Tableau1[Jauge]),"")</f>
        <v>0.1875</v>
      </c>
      <c r="M7" s="9"/>
      <c r="N7" s="7" t="s">
        <v>32</v>
      </c>
      <c r="O7" s="7" t="s">
        <v>16</v>
      </c>
    </row>
    <row r="8" spans="1:21">
      <c r="A8" s="6" t="s">
        <v>33</v>
      </c>
      <c r="B8" s="10">
        <v>41910</v>
      </c>
      <c r="C8" s="7" t="s">
        <v>34</v>
      </c>
      <c r="D8" s="7" t="s">
        <v>35</v>
      </c>
      <c r="E8" s="10">
        <v>41887</v>
      </c>
      <c r="F8" s="7" t="s">
        <v>18</v>
      </c>
      <c r="G8" s="7">
        <v>560</v>
      </c>
      <c r="H8" s="24"/>
      <c r="I8" s="8">
        <f>IFERROR((Tableau1[Nb de billets vendus]/Tableau1[Jauge]),"")</f>
        <v>0</v>
      </c>
      <c r="J8" s="10"/>
      <c r="K8" s="7">
        <f>Tableau1[Jauge]-Tableau1[Nb de billets vendus]</f>
        <v>560</v>
      </c>
      <c r="L8" s="8">
        <f>IFERROR((Tableau1[Reste à vendre]/Tableau1[Jauge]),"")</f>
        <v>1</v>
      </c>
      <c r="M8" s="9"/>
      <c r="N8" s="7" t="s">
        <v>36</v>
      </c>
      <c r="O8" s="7" t="s">
        <v>16</v>
      </c>
    </row>
    <row r="9" spans="1:21">
      <c r="A9" s="6" t="s">
        <v>33</v>
      </c>
      <c r="B9" s="10">
        <v>41913</v>
      </c>
      <c r="C9" s="7" t="s">
        <v>37</v>
      </c>
      <c r="D9" s="7" t="s">
        <v>38</v>
      </c>
      <c r="E9" s="7"/>
      <c r="F9" s="7" t="s">
        <v>20</v>
      </c>
      <c r="G9" s="7">
        <v>450</v>
      </c>
      <c r="H9" s="24"/>
      <c r="I9" s="8">
        <f>IFERROR((Tableau1[Nb de billets vendus]/Tableau1[Jauge]),"")</f>
        <v>0</v>
      </c>
      <c r="J9" s="10"/>
      <c r="K9" s="7">
        <f>Tableau1[Jauge]-Tableau1[Nb de billets vendus]</f>
        <v>450</v>
      </c>
      <c r="L9" s="8">
        <f>IFERROR((Tableau1[Reste à vendre]/Tableau1[Jauge]),"")</f>
        <v>1</v>
      </c>
      <c r="M9" s="9"/>
      <c r="N9" s="7" t="s">
        <v>39</v>
      </c>
      <c r="O9" s="7"/>
    </row>
    <row r="10" spans="1:21">
      <c r="A10" s="6" t="s">
        <v>13</v>
      </c>
      <c r="B10" s="10">
        <v>41914</v>
      </c>
      <c r="C10" s="7" t="s">
        <v>40</v>
      </c>
      <c r="D10" s="7" t="s">
        <v>41</v>
      </c>
      <c r="E10" s="7"/>
      <c r="F10" s="7" t="s">
        <v>19</v>
      </c>
      <c r="G10" s="7">
        <v>2200</v>
      </c>
      <c r="H10" s="24">
        <v>1796</v>
      </c>
      <c r="I10" s="8">
        <f>IFERROR((Tableau1[Nb de billets vendus]/Tableau1[Jauge]),"")</f>
        <v>0.8163636363636364</v>
      </c>
      <c r="J10" s="10">
        <v>41859</v>
      </c>
      <c r="K10" s="7">
        <f>Tableau1[Jauge]-Tableau1[Nb de billets vendus]</f>
        <v>404</v>
      </c>
      <c r="L10" s="8">
        <f>IFERROR((Tableau1[Reste à vendre]/Tableau1[Jauge]),"")</f>
        <v>0.18363636363636363</v>
      </c>
      <c r="M10" s="9" t="s">
        <v>43</v>
      </c>
      <c r="N10" s="7" t="s">
        <v>42</v>
      </c>
      <c r="O10" s="7" t="s">
        <v>16</v>
      </c>
    </row>
    <row r="11" spans="1:21">
      <c r="A11" s="6" t="s">
        <v>13</v>
      </c>
      <c r="B11" s="10">
        <v>41915</v>
      </c>
      <c r="C11" s="7" t="s">
        <v>44</v>
      </c>
      <c r="D11" s="7" t="s">
        <v>45</v>
      </c>
      <c r="E11" s="7"/>
      <c r="F11" s="7" t="s">
        <v>19</v>
      </c>
      <c r="G11" s="7">
        <v>2179</v>
      </c>
      <c r="H11" s="24">
        <v>2179</v>
      </c>
      <c r="I11" s="8">
        <f>IFERROR((Tableau1[Nb de billets vendus]/Tableau1[Jauge]),"")</f>
        <v>1</v>
      </c>
      <c r="J11" s="10">
        <v>41852</v>
      </c>
      <c r="K11" s="7">
        <f>Tableau1[Jauge]-Tableau1[Nb de billets vendus]</f>
        <v>0</v>
      </c>
      <c r="L11" s="8">
        <f>IFERROR((Tableau1[Reste à vendre]/Tableau1[Jauge]),"")</f>
        <v>0</v>
      </c>
      <c r="M11" s="9" t="s">
        <v>43</v>
      </c>
      <c r="N11" s="7" t="s">
        <v>42</v>
      </c>
      <c r="O11" s="7" t="s">
        <v>16</v>
      </c>
    </row>
    <row r="12" spans="1:21">
      <c r="A12" s="6" t="s">
        <v>13</v>
      </c>
      <c r="B12" s="10">
        <v>41920</v>
      </c>
      <c r="C12" s="7" t="s">
        <v>46</v>
      </c>
      <c r="D12" s="7" t="s">
        <v>47</v>
      </c>
      <c r="E12" s="7"/>
      <c r="F12" s="7" t="s">
        <v>20</v>
      </c>
      <c r="G12" s="7">
        <v>500</v>
      </c>
      <c r="H12" s="24"/>
      <c r="I12" s="8">
        <f>IFERROR((Tableau1[Nb de billets vendus]/Tableau1[Jauge]),"")</f>
        <v>0</v>
      </c>
      <c r="J12" s="10"/>
      <c r="K12" s="7">
        <f>Tableau1[Jauge]-Tableau1[Nb de billets vendus]</f>
        <v>500</v>
      </c>
      <c r="L12" s="8">
        <f>IFERROR((Tableau1[Reste à vendre]/Tableau1[Jauge]),"")</f>
        <v>1</v>
      </c>
      <c r="M12" s="9"/>
      <c r="N12" s="7"/>
      <c r="O12" s="7" t="s">
        <v>16</v>
      </c>
    </row>
    <row r="13" spans="1:21">
      <c r="A13" s="6" t="s">
        <v>13</v>
      </c>
      <c r="B13" s="10">
        <v>41921</v>
      </c>
      <c r="C13" s="7" t="s">
        <v>48</v>
      </c>
      <c r="D13" s="7" t="s">
        <v>49</v>
      </c>
      <c r="E13" s="10">
        <v>41661</v>
      </c>
      <c r="F13" s="7" t="s">
        <v>18</v>
      </c>
      <c r="G13" s="7">
        <v>1900</v>
      </c>
      <c r="H13" s="24">
        <v>1379</v>
      </c>
      <c r="I13" s="8">
        <f>IFERROR((Tableau1[Nb de billets vendus]/Tableau1[Jauge]),"")</f>
        <v>0.72578947368421054</v>
      </c>
      <c r="J13" s="10">
        <v>41849</v>
      </c>
      <c r="K13" s="7">
        <f>Tableau1[Jauge]-Tableau1[Nb de billets vendus]</f>
        <v>521</v>
      </c>
      <c r="L13" s="8">
        <f>IFERROR((Tableau1[Reste à vendre]/Tableau1[Jauge]),"")</f>
        <v>0.27421052631578946</v>
      </c>
      <c r="M13" s="9" t="s">
        <v>43</v>
      </c>
      <c r="N13" s="7" t="s">
        <v>50</v>
      </c>
      <c r="O13" s="7" t="s">
        <v>16</v>
      </c>
    </row>
    <row r="14" spans="1:21">
      <c r="A14" s="6" t="s">
        <v>13</v>
      </c>
      <c r="B14" s="10">
        <v>41922</v>
      </c>
      <c r="C14" s="7" t="s">
        <v>51</v>
      </c>
      <c r="D14" s="7" t="s">
        <v>52</v>
      </c>
      <c r="E14" s="10">
        <v>41567</v>
      </c>
      <c r="F14" s="7" t="s">
        <v>18</v>
      </c>
      <c r="G14" s="7">
        <v>1050</v>
      </c>
      <c r="H14" s="24">
        <v>993</v>
      </c>
      <c r="I14" s="8">
        <f>IFERROR((Tableau1[Nb de billets vendus]/Tableau1[Jauge]),"")</f>
        <v>0.94571428571428573</v>
      </c>
      <c r="J14" s="10">
        <v>41887</v>
      </c>
      <c r="K14" s="7">
        <f>Tableau1[Jauge]-Tableau1[Nb de billets vendus]</f>
        <v>57</v>
      </c>
      <c r="L14" s="8">
        <f>IFERROR((Tableau1[Reste à vendre]/Tableau1[Jauge]),"")</f>
        <v>5.4285714285714284E-2</v>
      </c>
      <c r="M14" s="9"/>
      <c r="N14" s="7" t="s">
        <v>53</v>
      </c>
      <c r="O14" s="7" t="s">
        <v>16</v>
      </c>
    </row>
    <row r="15" spans="1:21">
      <c r="A15" s="6" t="s">
        <v>13</v>
      </c>
      <c r="B15" s="10">
        <v>41923</v>
      </c>
      <c r="C15" s="7" t="s">
        <v>54</v>
      </c>
      <c r="D15" s="7" t="s">
        <v>55</v>
      </c>
      <c r="E15" s="10">
        <v>41567</v>
      </c>
      <c r="F15" s="7" t="s">
        <v>19</v>
      </c>
      <c r="G15" s="7">
        <v>2025</v>
      </c>
      <c r="H15" s="24">
        <v>1888</v>
      </c>
      <c r="I15" s="8">
        <f>IFERROR((Tableau1[Nb de billets vendus]/Tableau1[Jauge]),"")</f>
        <v>0.93234567901234566</v>
      </c>
      <c r="J15" s="10">
        <v>41887</v>
      </c>
      <c r="K15" s="7">
        <f>Tableau1[Jauge]-Tableau1[Nb de billets vendus]</f>
        <v>137</v>
      </c>
      <c r="L15" s="8">
        <f>IFERROR((Tableau1[Reste à vendre]/Tableau1[Jauge]),"")</f>
        <v>6.7654320987654323E-2</v>
      </c>
      <c r="M15" s="9" t="s">
        <v>56</v>
      </c>
      <c r="N15" s="7" t="s">
        <v>53</v>
      </c>
      <c r="O15" s="7" t="s">
        <v>16</v>
      </c>
    </row>
    <row r="16" spans="1:21">
      <c r="A16" s="6" t="s">
        <v>13</v>
      </c>
      <c r="B16" s="10">
        <v>41926</v>
      </c>
      <c r="C16" s="7" t="s">
        <v>57</v>
      </c>
      <c r="D16" s="7"/>
      <c r="E16" s="7"/>
      <c r="F16" s="7" t="s">
        <v>21</v>
      </c>
      <c r="G16" s="7">
        <v>500</v>
      </c>
      <c r="H16" s="24"/>
      <c r="I16" s="8">
        <f>IFERROR((Tableau1[Nb de billets vendus]/Tableau1[Jauge]),"")</f>
        <v>0</v>
      </c>
      <c r="J16" s="10"/>
      <c r="K16" s="7">
        <f>Tableau1[Jauge]-Tableau1[Nb de billets vendus]</f>
        <v>500</v>
      </c>
      <c r="L16" s="8">
        <f>IFERROR((Tableau1[Reste à vendre]/Tableau1[Jauge]),"")</f>
        <v>1</v>
      </c>
      <c r="M16" s="9"/>
      <c r="N16" s="7"/>
      <c r="O16" s="7"/>
    </row>
    <row r="17" spans="1:15">
      <c r="A17" s="6" t="s">
        <v>13</v>
      </c>
      <c r="B17" s="10">
        <v>41928</v>
      </c>
      <c r="C17" s="7" t="s">
        <v>82</v>
      </c>
      <c r="D17" s="7" t="s">
        <v>106</v>
      </c>
      <c r="E17" s="7"/>
      <c r="F17" s="7" t="s">
        <v>20</v>
      </c>
      <c r="G17" s="7">
        <v>1800</v>
      </c>
      <c r="H17" s="24"/>
      <c r="I17" s="18">
        <f>IFERROR((Tableau1[Nb de billets vendus]/Tableau1[Jauge]),"")</f>
        <v>0</v>
      </c>
      <c r="J17" s="10"/>
      <c r="K17" s="7">
        <f>Tableau1[Jauge]-Tableau1[Nb de billets vendus]</f>
        <v>1800</v>
      </c>
      <c r="L17" s="18">
        <f>IFERROR((Tableau1[Reste à vendre]/Tableau1[Jauge]),"")</f>
        <v>1</v>
      </c>
      <c r="M17" s="9"/>
      <c r="N17" s="7"/>
      <c r="O17" s="7" t="s">
        <v>16</v>
      </c>
    </row>
    <row r="18" spans="1:15" s="23" customFormat="1">
      <c r="A18" s="19" t="s">
        <v>13</v>
      </c>
      <c r="B18" s="21">
        <v>41930</v>
      </c>
      <c r="C18" s="20" t="s">
        <v>58</v>
      </c>
      <c r="D18" s="20" t="s">
        <v>59</v>
      </c>
      <c r="E18" s="21">
        <v>41618</v>
      </c>
      <c r="F18" s="20" t="s">
        <v>19</v>
      </c>
      <c r="G18" s="20">
        <v>1887</v>
      </c>
      <c r="H18" s="25">
        <v>1887</v>
      </c>
      <c r="I18" s="18">
        <f>IFERROR((Tableau1[Nb de billets vendus]/Tableau1[Jauge]),"")</f>
        <v>1</v>
      </c>
      <c r="J18" s="21">
        <v>41898</v>
      </c>
      <c r="K18" s="20">
        <f>Tableau1[Jauge]-Tableau1[Nb de billets vendus]</f>
        <v>0</v>
      </c>
      <c r="L18" s="18">
        <f>IFERROR((Tableau1[Reste à vendre]/Tableau1[Jauge]),"")</f>
        <v>0</v>
      </c>
      <c r="M18" s="22"/>
      <c r="N18" s="20" t="s">
        <v>112</v>
      </c>
      <c r="O18" s="20" t="s">
        <v>16</v>
      </c>
    </row>
    <row r="19" spans="1:15" s="23" customFormat="1">
      <c r="A19" s="19" t="s">
        <v>13</v>
      </c>
      <c r="B19" s="21">
        <v>41931</v>
      </c>
      <c r="C19" s="20" t="s">
        <v>58</v>
      </c>
      <c r="D19" s="20" t="s">
        <v>59</v>
      </c>
      <c r="E19" s="21">
        <v>41684</v>
      </c>
      <c r="F19" s="20" t="s">
        <v>19</v>
      </c>
      <c r="G19" s="20">
        <v>1887</v>
      </c>
      <c r="H19" s="25">
        <v>1838</v>
      </c>
      <c r="I19" s="18">
        <f>IFERROR((Tableau1[Nb de billets vendus]/Tableau1[Jauge]),"")</f>
        <v>0.97403285638579751</v>
      </c>
      <c r="J19" s="21">
        <v>41898</v>
      </c>
      <c r="K19" s="20">
        <f>Tableau1[Jauge]-Tableau1[Nb de billets vendus]</f>
        <v>49</v>
      </c>
      <c r="L19" s="18">
        <f>IFERROR((Tableau1[Reste à vendre]/Tableau1[Jauge]),"")</f>
        <v>2.5967143614202437E-2</v>
      </c>
      <c r="M19" s="22"/>
      <c r="N19" s="20" t="s">
        <v>112</v>
      </c>
      <c r="O19" s="20" t="s">
        <v>16</v>
      </c>
    </row>
    <row r="20" spans="1:15" s="23" customFormat="1">
      <c r="A20" s="19" t="s">
        <v>13</v>
      </c>
      <c r="B20" s="21">
        <v>41934</v>
      </c>
      <c r="C20" s="20" t="s">
        <v>62</v>
      </c>
      <c r="D20" s="20" t="s">
        <v>63</v>
      </c>
      <c r="E20" s="21"/>
      <c r="F20" s="20" t="s">
        <v>19</v>
      </c>
      <c r="G20" s="20">
        <v>1595</v>
      </c>
      <c r="H20" s="25">
        <v>1595</v>
      </c>
      <c r="I20" s="18">
        <f>IFERROR((Tableau1[Nb de billets vendus]/Tableau1[Jauge]),"")</f>
        <v>1</v>
      </c>
      <c r="J20" s="21">
        <v>41831</v>
      </c>
      <c r="K20" s="20">
        <f>Tableau1[Jauge]-Tableau1[Nb de billets vendus]</f>
        <v>0</v>
      </c>
      <c r="L20" s="18">
        <f>IFERROR((Tableau1[Reste à vendre]/Tableau1[Jauge]),"")</f>
        <v>0</v>
      </c>
      <c r="M20" s="22" t="s">
        <v>43</v>
      </c>
      <c r="N20" s="20" t="s">
        <v>111</v>
      </c>
      <c r="O20" s="20" t="s">
        <v>16</v>
      </c>
    </row>
    <row r="21" spans="1:15" s="23" customFormat="1">
      <c r="A21" s="19" t="s">
        <v>13</v>
      </c>
      <c r="B21" s="21">
        <v>41935</v>
      </c>
      <c r="C21" s="20" t="s">
        <v>64</v>
      </c>
      <c r="D21" s="20" t="s">
        <v>65</v>
      </c>
      <c r="E21" s="21">
        <v>41661</v>
      </c>
      <c r="F21" s="20" t="s">
        <v>19</v>
      </c>
      <c r="G21" s="20">
        <v>3500</v>
      </c>
      <c r="H21" s="25">
        <v>1900</v>
      </c>
      <c r="I21" s="18">
        <f>IFERROR((Tableau1[Nb de billets vendus]/Tableau1[Jauge]),"")</f>
        <v>0.54285714285714282</v>
      </c>
      <c r="J21" s="21">
        <v>41877</v>
      </c>
      <c r="K21" s="20">
        <f>Tableau1[Jauge]-Tableau1[Nb de billets vendus]</f>
        <v>1600</v>
      </c>
      <c r="L21" s="18">
        <f>IFERROR((Tableau1[Reste à vendre]/Tableau1[Jauge]),"")</f>
        <v>0.45714285714285713</v>
      </c>
      <c r="M21" s="22" t="s">
        <v>43</v>
      </c>
      <c r="N21" s="20" t="s">
        <v>110</v>
      </c>
      <c r="O21" s="20" t="s">
        <v>16</v>
      </c>
    </row>
    <row r="22" spans="1:15" s="23" customFormat="1">
      <c r="A22" s="19" t="s">
        <v>13</v>
      </c>
      <c r="B22" s="21">
        <v>41936</v>
      </c>
      <c r="C22" s="20" t="s">
        <v>66</v>
      </c>
      <c r="D22" s="20" t="s">
        <v>67</v>
      </c>
      <c r="E22" s="20"/>
      <c r="F22" s="20" t="s">
        <v>19</v>
      </c>
      <c r="G22" s="20">
        <v>3500</v>
      </c>
      <c r="H22" s="25">
        <v>2211</v>
      </c>
      <c r="I22" s="18">
        <f>IFERROR((Tableau1[Nb de billets vendus]/Tableau1[Jauge]),"")</f>
        <v>0.63171428571428567</v>
      </c>
      <c r="J22" s="21">
        <v>41877</v>
      </c>
      <c r="K22" s="20">
        <f>Tableau1[Jauge]-Tableau1[Nb de billets vendus]</f>
        <v>1289</v>
      </c>
      <c r="L22" s="18">
        <f>IFERROR((Tableau1[Reste à vendre]/Tableau1[Jauge]),"")</f>
        <v>0.36828571428571427</v>
      </c>
      <c r="M22" s="22" t="s">
        <v>43</v>
      </c>
      <c r="N22" s="20" t="s">
        <v>110</v>
      </c>
      <c r="O22" s="20" t="s">
        <v>16</v>
      </c>
    </row>
    <row r="23" spans="1:15" s="23" customFormat="1">
      <c r="A23" s="19" t="s">
        <v>13</v>
      </c>
      <c r="B23" s="21">
        <v>41937</v>
      </c>
      <c r="C23" s="20" t="s">
        <v>68</v>
      </c>
      <c r="D23" s="20" t="s">
        <v>69</v>
      </c>
      <c r="E23" s="21">
        <v>41698</v>
      </c>
      <c r="F23" s="20" t="s">
        <v>19</v>
      </c>
      <c r="G23" s="20">
        <v>3000</v>
      </c>
      <c r="H23" s="25">
        <v>458</v>
      </c>
      <c r="I23" s="18">
        <f>IFERROR((Tableau1[Nb de billets vendus]/Tableau1[Jauge]),"")</f>
        <v>0.15266666666666667</v>
      </c>
      <c r="J23" s="21">
        <v>41810</v>
      </c>
      <c r="K23" s="20">
        <f>Tableau1[Jauge]-Tableau1[Nb de billets vendus]</f>
        <v>2542</v>
      </c>
      <c r="L23" s="18">
        <f>IFERROR((Tableau1[Reste à vendre]/Tableau1[Jauge]),"")</f>
        <v>0.84733333333333338</v>
      </c>
      <c r="M23" s="22" t="s">
        <v>43</v>
      </c>
      <c r="N23" s="20" t="s">
        <v>109</v>
      </c>
      <c r="O23" s="20" t="s">
        <v>16</v>
      </c>
    </row>
    <row r="24" spans="1:15" s="23" customFormat="1">
      <c r="A24" s="19" t="s">
        <v>13</v>
      </c>
      <c r="B24" s="21">
        <v>41948</v>
      </c>
      <c r="C24" s="20" t="s">
        <v>70</v>
      </c>
      <c r="D24" s="20" t="s">
        <v>71</v>
      </c>
      <c r="E24" s="21">
        <v>41609</v>
      </c>
      <c r="F24" s="20" t="s">
        <v>19</v>
      </c>
      <c r="G24" s="20">
        <v>1750</v>
      </c>
      <c r="H24" s="25">
        <v>1731</v>
      </c>
      <c r="I24" s="18">
        <f>IFERROR((Tableau1[Nb de billets vendus]/Tableau1[Jauge]),"")</f>
        <v>0.9891428571428571</v>
      </c>
      <c r="J24" s="21">
        <v>41835</v>
      </c>
      <c r="K24" s="20">
        <f>Tableau1[Jauge]-Tableau1[Nb de billets vendus]</f>
        <v>19</v>
      </c>
      <c r="L24" s="18">
        <f>IFERROR((Tableau1[Reste à vendre]/Tableau1[Jauge]),"")</f>
        <v>1.0857142857142857E-2</v>
      </c>
      <c r="M24" s="22"/>
      <c r="N24" s="20" t="s">
        <v>113</v>
      </c>
      <c r="O24" s="20" t="s">
        <v>16</v>
      </c>
    </row>
    <row r="25" spans="1:15" s="23" customFormat="1">
      <c r="A25" s="19" t="s">
        <v>13</v>
      </c>
      <c r="B25" s="21">
        <v>41949</v>
      </c>
      <c r="C25" s="20" t="s">
        <v>70</v>
      </c>
      <c r="D25" s="20" t="s">
        <v>71</v>
      </c>
      <c r="E25" s="21">
        <v>41609</v>
      </c>
      <c r="F25" s="20" t="s">
        <v>19</v>
      </c>
      <c r="G25" s="20">
        <v>1750</v>
      </c>
      <c r="H25" s="25">
        <v>1725</v>
      </c>
      <c r="I25" s="18">
        <f>IFERROR((Tableau1[Nb de billets vendus]/Tableau1[Jauge]),"")</f>
        <v>0.98571428571428577</v>
      </c>
      <c r="J25" s="21">
        <v>41835</v>
      </c>
      <c r="K25" s="20">
        <f>Tableau1[Jauge]-Tableau1[Nb de billets vendus]</f>
        <v>25</v>
      </c>
      <c r="L25" s="18">
        <f>IFERROR((Tableau1[Reste à vendre]/Tableau1[Jauge]),"")</f>
        <v>1.4285714285714285E-2</v>
      </c>
      <c r="M25" s="22"/>
      <c r="N25" s="20" t="s">
        <v>113</v>
      </c>
      <c r="O25" s="20" t="s">
        <v>16</v>
      </c>
    </row>
    <row r="26" spans="1:15" s="23" customFormat="1">
      <c r="A26" s="19" t="s">
        <v>13</v>
      </c>
      <c r="B26" s="21">
        <v>41950</v>
      </c>
      <c r="C26" s="20" t="s">
        <v>72</v>
      </c>
      <c r="D26" s="20" t="s">
        <v>61</v>
      </c>
      <c r="E26" s="20"/>
      <c r="F26" s="20" t="s">
        <v>19</v>
      </c>
      <c r="G26" s="20">
        <v>3200</v>
      </c>
      <c r="H26" s="25">
        <v>3212</v>
      </c>
      <c r="I26" s="18">
        <f>IFERROR((Tableau1[Nb de billets vendus]/Tableau1[Jauge]),"")</f>
        <v>1.0037499999999999</v>
      </c>
      <c r="J26" s="21">
        <v>41898</v>
      </c>
      <c r="K26" s="20">
        <f>Tableau1[Jauge]-Tableau1[Nb de billets vendus]</f>
        <v>-12</v>
      </c>
      <c r="L26" s="18">
        <f>IFERROR((Tableau1[Reste à vendre]/Tableau1[Jauge]),"")</f>
        <v>-3.7499999999999999E-3</v>
      </c>
      <c r="M26" s="22" t="s">
        <v>43</v>
      </c>
      <c r="N26" s="20" t="s">
        <v>112</v>
      </c>
      <c r="O26" s="20" t="s">
        <v>16</v>
      </c>
    </row>
    <row r="27" spans="1:15" s="23" customFormat="1">
      <c r="A27" s="19" t="s">
        <v>13</v>
      </c>
      <c r="B27" s="21">
        <v>41951</v>
      </c>
      <c r="C27" s="20" t="s">
        <v>73</v>
      </c>
      <c r="D27" s="20" t="s">
        <v>74</v>
      </c>
      <c r="E27" s="21">
        <v>41627</v>
      </c>
      <c r="F27" s="20" t="s">
        <v>19</v>
      </c>
      <c r="G27" s="20">
        <v>3500</v>
      </c>
      <c r="H27" s="25">
        <v>3188</v>
      </c>
      <c r="I27" s="18">
        <f>IFERROR((Tableau1[Nb de billets vendus]/Tableau1[Jauge]),"")</f>
        <v>0.91085714285714281</v>
      </c>
      <c r="J27" s="21">
        <v>41877</v>
      </c>
      <c r="K27" s="20">
        <f>Tableau1[Jauge]-Tableau1[Nb de billets vendus]</f>
        <v>312</v>
      </c>
      <c r="L27" s="18">
        <f>IFERROR((Tableau1[Reste à vendre]/Tableau1[Jauge]),"")</f>
        <v>8.9142857142857149E-2</v>
      </c>
      <c r="M27" s="22" t="s">
        <v>43</v>
      </c>
      <c r="N27" s="20" t="s">
        <v>114</v>
      </c>
      <c r="O27" s="20" t="s">
        <v>16</v>
      </c>
    </row>
    <row r="28" spans="1:15" s="23" customFormat="1">
      <c r="A28" s="19" t="s">
        <v>13</v>
      </c>
      <c r="B28" s="21">
        <v>41956</v>
      </c>
      <c r="C28" s="20" t="s">
        <v>60</v>
      </c>
      <c r="D28" s="20" t="s">
        <v>61</v>
      </c>
      <c r="E28" s="20"/>
      <c r="F28" s="20" t="s">
        <v>19</v>
      </c>
      <c r="G28" s="20">
        <v>3100</v>
      </c>
      <c r="H28" s="25">
        <v>2097</v>
      </c>
      <c r="I28" s="18">
        <f>IFERROR((Tableau1[Nb de billets vendus]/Tableau1[Jauge]),"")</f>
        <v>0.67645161290322575</v>
      </c>
      <c r="J28" s="21">
        <v>41852</v>
      </c>
      <c r="K28" s="20">
        <f>Tableau1[Jauge]-Tableau1[Nb de billets vendus]</f>
        <v>1003</v>
      </c>
      <c r="L28" s="18">
        <f>IFERROR((Tableau1[Reste à vendre]/Tableau1[Jauge]),"")</f>
        <v>0.32354838709677419</v>
      </c>
      <c r="M28" s="22" t="s">
        <v>43</v>
      </c>
      <c r="N28" s="20" t="s">
        <v>115</v>
      </c>
      <c r="O28" s="20" t="s">
        <v>16</v>
      </c>
    </row>
    <row r="29" spans="1:15" s="23" customFormat="1">
      <c r="A29" s="19" t="s">
        <v>13</v>
      </c>
      <c r="B29" s="21">
        <v>41957</v>
      </c>
      <c r="C29" s="20" t="s">
        <v>75</v>
      </c>
      <c r="D29" s="20" t="s">
        <v>76</v>
      </c>
      <c r="E29" s="20"/>
      <c r="F29" s="20" t="s">
        <v>19</v>
      </c>
      <c r="G29" s="20">
        <v>3400</v>
      </c>
      <c r="H29" s="25">
        <v>2000</v>
      </c>
      <c r="I29" s="18">
        <f>IFERROR((Tableau1[Nb de billets vendus]/Tableau1[Jauge]),"")</f>
        <v>0.58823529411764708</v>
      </c>
      <c r="J29" s="21">
        <v>41883</v>
      </c>
      <c r="K29" s="20">
        <f>Tableau1[Jauge]-Tableau1[Nb de billets vendus]</f>
        <v>1400</v>
      </c>
      <c r="L29" s="18">
        <f>IFERROR((Tableau1[Reste à vendre]/Tableau1[Jauge]),"")</f>
        <v>0.41176470588235292</v>
      </c>
      <c r="M29" s="22" t="s">
        <v>43</v>
      </c>
      <c r="N29" s="20" t="s">
        <v>116</v>
      </c>
      <c r="O29" s="20" t="s">
        <v>16</v>
      </c>
    </row>
    <row r="30" spans="1:15" s="23" customFormat="1">
      <c r="A30" s="19" t="s">
        <v>13</v>
      </c>
      <c r="B30" s="21">
        <v>41958</v>
      </c>
      <c r="C30" s="20" t="s">
        <v>77</v>
      </c>
      <c r="D30" s="20" t="s">
        <v>78</v>
      </c>
      <c r="E30" s="21">
        <v>41624</v>
      </c>
      <c r="F30" s="20" t="s">
        <v>19</v>
      </c>
      <c r="G30" s="20">
        <v>1400</v>
      </c>
      <c r="H30" s="25">
        <v>1063</v>
      </c>
      <c r="I30" s="18">
        <f>IFERROR((Tableau1[Nb de billets vendus]/Tableau1[Jauge]),"")</f>
        <v>0.75928571428571423</v>
      </c>
      <c r="J30" s="21">
        <v>41831</v>
      </c>
      <c r="K30" s="20">
        <f>Tableau1[Jauge]-Tableau1[Nb de billets vendus]</f>
        <v>337</v>
      </c>
      <c r="L30" s="18">
        <f>IFERROR((Tableau1[Reste à vendre]/Tableau1[Jauge]),"")</f>
        <v>0.24071428571428571</v>
      </c>
      <c r="M30" s="22"/>
      <c r="N30" s="20" t="s">
        <v>117</v>
      </c>
      <c r="O30" s="20" t="s">
        <v>16</v>
      </c>
    </row>
    <row r="31" spans="1:15" s="23" customFormat="1">
      <c r="A31" s="19" t="s">
        <v>13</v>
      </c>
      <c r="B31" s="21">
        <v>41963</v>
      </c>
      <c r="C31" s="20" t="s">
        <v>79</v>
      </c>
      <c r="D31" s="20" t="s">
        <v>69</v>
      </c>
      <c r="E31" s="21">
        <v>41687</v>
      </c>
      <c r="F31" s="20" t="s">
        <v>19</v>
      </c>
      <c r="G31" s="20">
        <v>2900</v>
      </c>
      <c r="H31" s="25">
        <v>1713</v>
      </c>
      <c r="I31" s="18">
        <f>IFERROR((Tableau1[Nb de billets vendus]/Tableau1[Jauge]),"")</f>
        <v>0.59068965517241379</v>
      </c>
      <c r="J31" s="21">
        <v>41887</v>
      </c>
      <c r="K31" s="20">
        <f>Tableau1[Jauge]-Tableau1[Nb de billets vendus]</f>
        <v>1187</v>
      </c>
      <c r="L31" s="18">
        <f>IFERROR((Tableau1[Reste à vendre]/Tableau1[Jauge]),"")</f>
        <v>0.40931034482758621</v>
      </c>
      <c r="M31" s="22" t="s">
        <v>43</v>
      </c>
      <c r="N31" s="20" t="s">
        <v>53</v>
      </c>
      <c r="O31" s="20" t="s">
        <v>16</v>
      </c>
    </row>
    <row r="32" spans="1:15" s="23" customFormat="1">
      <c r="A32" s="19" t="s">
        <v>13</v>
      </c>
      <c r="B32" s="21">
        <v>41964</v>
      </c>
      <c r="C32" s="20" t="s">
        <v>80</v>
      </c>
      <c r="D32" s="20" t="s">
        <v>81</v>
      </c>
      <c r="E32" s="20"/>
      <c r="F32" s="20" t="s">
        <v>19</v>
      </c>
      <c r="G32" s="20">
        <v>3200</v>
      </c>
      <c r="H32" s="25">
        <v>864</v>
      </c>
      <c r="I32" s="18">
        <f>IFERROR((Tableau1[Nb de billets vendus]/Tableau1[Jauge]),"")</f>
        <v>0.27</v>
      </c>
      <c r="J32" s="21">
        <v>41851</v>
      </c>
      <c r="K32" s="20">
        <f>Tableau1[Jauge]-Tableau1[Nb de billets vendus]</f>
        <v>2336</v>
      </c>
      <c r="L32" s="18">
        <f>IFERROR((Tableau1[Reste à vendre]/Tableau1[Jauge]),"")</f>
        <v>0.73</v>
      </c>
      <c r="M32" s="22" t="s">
        <v>43</v>
      </c>
      <c r="N32" s="20" t="s">
        <v>118</v>
      </c>
      <c r="O32" s="20" t="s">
        <v>16</v>
      </c>
    </row>
    <row r="33" spans="1:15" s="23" customFormat="1">
      <c r="A33" s="19" t="s">
        <v>13</v>
      </c>
      <c r="B33" s="21">
        <v>41969</v>
      </c>
      <c r="C33" s="20" t="s">
        <v>82</v>
      </c>
      <c r="D33" s="20" t="s">
        <v>83</v>
      </c>
      <c r="E33" s="21">
        <v>41632</v>
      </c>
      <c r="F33" s="20" t="s">
        <v>19</v>
      </c>
      <c r="G33" s="20">
        <v>2000</v>
      </c>
      <c r="H33" s="25">
        <v>1307</v>
      </c>
      <c r="I33" s="18">
        <f>IFERROR((Tableau1[Nb de billets vendus]/Tableau1[Jauge]),"")</f>
        <v>0.65349999999999997</v>
      </c>
      <c r="J33" s="21">
        <v>41891</v>
      </c>
      <c r="K33" s="20">
        <f>Tableau1[Jauge]-Tableau1[Nb de billets vendus]</f>
        <v>693</v>
      </c>
      <c r="L33" s="18">
        <f>IFERROR((Tableau1[Reste à vendre]/Tableau1[Jauge]),"")</f>
        <v>0.34649999999999997</v>
      </c>
      <c r="M33" s="22"/>
      <c r="N33" s="20" t="s">
        <v>119</v>
      </c>
      <c r="O33" s="20" t="s">
        <v>84</v>
      </c>
    </row>
    <row r="34" spans="1:15">
      <c r="A34" s="6" t="s">
        <v>13</v>
      </c>
      <c r="B34" s="10">
        <v>41970</v>
      </c>
      <c r="C34" s="7" t="s">
        <v>82</v>
      </c>
      <c r="D34" s="20" t="s">
        <v>83</v>
      </c>
      <c r="E34" s="10">
        <v>41632</v>
      </c>
      <c r="F34" s="20" t="s">
        <v>19</v>
      </c>
      <c r="G34" s="20">
        <v>2000</v>
      </c>
      <c r="H34" s="24">
        <v>1336</v>
      </c>
      <c r="I34" s="18">
        <f>IFERROR((Tableau1[Nb de billets vendus]/Tableau1[Jauge]),"")</f>
        <v>0.66800000000000004</v>
      </c>
      <c r="J34" s="21">
        <v>41891</v>
      </c>
      <c r="K34" s="7">
        <f>Tableau1[Jauge]-Tableau1[Nb de billets vendus]</f>
        <v>664</v>
      </c>
      <c r="L34" s="18">
        <f>IFERROR((Tableau1[Reste à vendre]/Tableau1[Jauge]),"")</f>
        <v>0.33200000000000002</v>
      </c>
      <c r="M34" s="9"/>
      <c r="N34" s="20" t="s">
        <v>119</v>
      </c>
      <c r="O34" s="20" t="s">
        <v>84</v>
      </c>
    </row>
    <row r="35" spans="1:15">
      <c r="A35" s="6" t="s">
        <v>13</v>
      </c>
      <c r="B35" s="10">
        <v>41971</v>
      </c>
      <c r="C35" s="7" t="s">
        <v>82</v>
      </c>
      <c r="D35" s="20" t="s">
        <v>83</v>
      </c>
      <c r="E35" s="10">
        <v>41632</v>
      </c>
      <c r="F35" s="20" t="s">
        <v>19</v>
      </c>
      <c r="G35" s="20">
        <v>2000</v>
      </c>
      <c r="H35" s="24">
        <v>1831</v>
      </c>
      <c r="I35" s="18">
        <f>IFERROR((Tableau1[Nb de billets vendus]/Tableau1[Jauge]),"")</f>
        <v>0.91549999999999998</v>
      </c>
      <c r="J35" s="21">
        <v>41891</v>
      </c>
      <c r="K35" s="7">
        <f>Tableau1[Jauge]-Tableau1[Nb de billets vendus]</f>
        <v>169</v>
      </c>
      <c r="L35" s="18">
        <f>IFERROR((Tableau1[Reste à vendre]/Tableau1[Jauge]),"")</f>
        <v>8.4500000000000006E-2</v>
      </c>
      <c r="M35" s="9"/>
      <c r="N35" s="20" t="s">
        <v>119</v>
      </c>
      <c r="O35" s="20" t="s">
        <v>84</v>
      </c>
    </row>
    <row r="36" spans="1:15">
      <c r="A36" s="6" t="s">
        <v>13</v>
      </c>
      <c r="B36" s="10">
        <v>41972</v>
      </c>
      <c r="C36" s="7" t="s">
        <v>82</v>
      </c>
      <c r="D36" s="20" t="s">
        <v>83</v>
      </c>
      <c r="E36" s="10">
        <v>41632</v>
      </c>
      <c r="F36" s="20" t="s">
        <v>19</v>
      </c>
      <c r="G36" s="20">
        <v>2000</v>
      </c>
      <c r="H36" s="24">
        <v>1852</v>
      </c>
      <c r="I36" s="18">
        <f>IFERROR((Tableau1[Nb de billets vendus]/Tableau1[Jauge]),"")</f>
        <v>0.92600000000000005</v>
      </c>
      <c r="J36" s="21">
        <v>41891</v>
      </c>
      <c r="K36" s="7">
        <f>Tableau1[Jauge]-Tableau1[Nb de billets vendus]</f>
        <v>148</v>
      </c>
      <c r="L36" s="18">
        <f>IFERROR((Tableau1[Reste à vendre]/Tableau1[Jauge]),"")</f>
        <v>7.3999999999999996E-2</v>
      </c>
      <c r="M36" s="9"/>
      <c r="N36" s="20" t="s">
        <v>119</v>
      </c>
      <c r="O36" s="20" t="s">
        <v>84</v>
      </c>
    </row>
    <row r="37" spans="1:15">
      <c r="A37" s="6" t="s">
        <v>13</v>
      </c>
      <c r="B37" s="10">
        <v>41974</v>
      </c>
      <c r="C37" s="7" t="s">
        <v>82</v>
      </c>
      <c r="D37" s="20" t="s">
        <v>83</v>
      </c>
      <c r="E37" s="10">
        <v>41632</v>
      </c>
      <c r="F37" s="20" t="s">
        <v>19</v>
      </c>
      <c r="G37" s="20">
        <v>2000</v>
      </c>
      <c r="H37" s="24">
        <v>874</v>
      </c>
      <c r="I37" s="18">
        <f>IFERROR((Tableau1[Nb de billets vendus]/Tableau1[Jauge]),"")</f>
        <v>0.437</v>
      </c>
      <c r="J37" s="21">
        <v>41891</v>
      </c>
      <c r="K37" s="7">
        <f>Tableau1[Jauge]-Tableau1[Nb de billets vendus]</f>
        <v>1126</v>
      </c>
      <c r="L37" s="18">
        <f>IFERROR((Tableau1[Reste à vendre]/Tableau1[Jauge]),"")</f>
        <v>0.56299999999999994</v>
      </c>
      <c r="M37" s="9"/>
      <c r="N37" s="20" t="s">
        <v>119</v>
      </c>
      <c r="O37" s="20" t="s">
        <v>84</v>
      </c>
    </row>
    <row r="38" spans="1:15">
      <c r="A38" s="6" t="s">
        <v>13</v>
      </c>
      <c r="B38" s="10">
        <v>41975</v>
      </c>
      <c r="C38" s="7" t="s">
        <v>82</v>
      </c>
      <c r="D38" s="20" t="s">
        <v>83</v>
      </c>
      <c r="E38" s="10">
        <v>41632</v>
      </c>
      <c r="F38" s="20" t="s">
        <v>19</v>
      </c>
      <c r="G38" s="20">
        <v>2000</v>
      </c>
      <c r="H38" s="24">
        <v>814</v>
      </c>
      <c r="I38" s="18">
        <f>IFERROR((Tableau1[Nb de billets vendus]/Tableau1[Jauge]),"")</f>
        <v>0.40699999999999997</v>
      </c>
      <c r="J38" s="21">
        <v>41891</v>
      </c>
      <c r="K38" s="7">
        <f>Tableau1[Jauge]-Tableau1[Nb de billets vendus]</f>
        <v>1186</v>
      </c>
      <c r="L38" s="18">
        <f>IFERROR((Tableau1[Reste à vendre]/Tableau1[Jauge]),"")</f>
        <v>0.59299999999999997</v>
      </c>
      <c r="M38" s="9"/>
      <c r="N38" s="20" t="s">
        <v>119</v>
      </c>
      <c r="O38" s="20" t="s">
        <v>84</v>
      </c>
    </row>
    <row r="39" spans="1:15">
      <c r="A39" s="6" t="s">
        <v>13</v>
      </c>
      <c r="B39" s="10">
        <v>41976</v>
      </c>
      <c r="C39" s="7" t="s">
        <v>82</v>
      </c>
      <c r="D39" s="20" t="s">
        <v>83</v>
      </c>
      <c r="E39" s="10">
        <v>41632</v>
      </c>
      <c r="F39" s="20" t="s">
        <v>19</v>
      </c>
      <c r="G39" s="20">
        <v>2000</v>
      </c>
      <c r="H39" s="24">
        <v>822</v>
      </c>
      <c r="I39" s="18">
        <f>IFERROR((Tableau1[Nb de billets vendus]/Tableau1[Jauge]),"")</f>
        <v>0.41099999999999998</v>
      </c>
      <c r="J39" s="21">
        <v>41891</v>
      </c>
      <c r="K39" s="7">
        <f>Tableau1[Jauge]-Tableau1[Nb de billets vendus]</f>
        <v>1178</v>
      </c>
      <c r="L39" s="18">
        <f>IFERROR((Tableau1[Reste à vendre]/Tableau1[Jauge]),"")</f>
        <v>0.58899999999999997</v>
      </c>
      <c r="M39" s="9"/>
      <c r="N39" s="20" t="s">
        <v>119</v>
      </c>
      <c r="O39" s="20" t="s">
        <v>84</v>
      </c>
    </row>
    <row r="40" spans="1:15">
      <c r="A40" s="6" t="s">
        <v>13</v>
      </c>
      <c r="B40" s="10">
        <v>41981</v>
      </c>
      <c r="C40" s="7" t="s">
        <v>82</v>
      </c>
      <c r="D40" s="20" t="s">
        <v>83</v>
      </c>
      <c r="E40" s="10">
        <v>41632</v>
      </c>
      <c r="F40" s="20" t="s">
        <v>19</v>
      </c>
      <c r="G40" s="20">
        <v>2000</v>
      </c>
      <c r="H40" s="24">
        <v>720</v>
      </c>
      <c r="I40" s="18">
        <f>IFERROR((Tableau1[Nb de billets vendus]/Tableau1[Jauge]),"")</f>
        <v>0.36</v>
      </c>
      <c r="J40" s="21">
        <v>41891</v>
      </c>
      <c r="K40" s="7">
        <f>Tableau1[Jauge]-Tableau1[Nb de billets vendus]</f>
        <v>1280</v>
      </c>
      <c r="L40" s="18">
        <f>IFERROR((Tableau1[Reste à vendre]/Tableau1[Jauge]),"")</f>
        <v>0.64</v>
      </c>
      <c r="M40" s="9"/>
      <c r="N40" s="20" t="s">
        <v>119</v>
      </c>
      <c r="O40" s="20" t="s">
        <v>84</v>
      </c>
    </row>
    <row r="41" spans="1:15">
      <c r="A41" s="6" t="s">
        <v>13</v>
      </c>
      <c r="B41" s="10">
        <v>41982</v>
      </c>
      <c r="C41" s="7" t="s">
        <v>82</v>
      </c>
      <c r="D41" s="20" t="s">
        <v>83</v>
      </c>
      <c r="E41" s="10">
        <v>41632</v>
      </c>
      <c r="F41" s="20" t="s">
        <v>19</v>
      </c>
      <c r="G41" s="20">
        <v>2000</v>
      </c>
      <c r="H41" s="24">
        <v>739</v>
      </c>
      <c r="I41" s="18">
        <f>IFERROR((Tableau1[Nb de billets vendus]/Tableau1[Jauge]),"")</f>
        <v>0.3695</v>
      </c>
      <c r="J41" s="21">
        <v>41891</v>
      </c>
      <c r="K41" s="7">
        <f>Tableau1[Jauge]-Tableau1[Nb de billets vendus]</f>
        <v>1261</v>
      </c>
      <c r="L41" s="18">
        <f>IFERROR((Tableau1[Reste à vendre]/Tableau1[Jauge]),"")</f>
        <v>0.63049999999999995</v>
      </c>
      <c r="M41" s="9"/>
      <c r="N41" s="20" t="s">
        <v>119</v>
      </c>
      <c r="O41" s="20" t="s">
        <v>84</v>
      </c>
    </row>
    <row r="42" spans="1:15">
      <c r="A42" s="6" t="s">
        <v>13</v>
      </c>
      <c r="B42" s="10">
        <v>41983</v>
      </c>
      <c r="C42" s="7" t="s">
        <v>82</v>
      </c>
      <c r="D42" s="20" t="s">
        <v>83</v>
      </c>
      <c r="E42" s="10">
        <v>41632</v>
      </c>
      <c r="F42" s="20" t="s">
        <v>19</v>
      </c>
      <c r="G42" s="20">
        <v>2000</v>
      </c>
      <c r="H42" s="24">
        <v>689</v>
      </c>
      <c r="I42" s="18">
        <f>IFERROR((Tableau1[Nb de billets vendus]/Tableau1[Jauge]),"")</f>
        <v>0.34449999999999997</v>
      </c>
      <c r="J42" s="21">
        <v>41891</v>
      </c>
      <c r="K42" s="7">
        <f>Tableau1[Jauge]-Tableau1[Nb de billets vendus]</f>
        <v>1311</v>
      </c>
      <c r="L42" s="18">
        <f>IFERROR((Tableau1[Reste à vendre]/Tableau1[Jauge]),"")</f>
        <v>0.65549999999999997</v>
      </c>
      <c r="M42" s="9"/>
      <c r="N42" s="20" t="s">
        <v>119</v>
      </c>
      <c r="O42" s="20" t="s">
        <v>84</v>
      </c>
    </row>
    <row r="43" spans="1:15">
      <c r="A43" s="6" t="s">
        <v>13</v>
      </c>
      <c r="B43" s="10">
        <v>41989</v>
      </c>
      <c r="C43" s="7" t="s">
        <v>82</v>
      </c>
      <c r="D43" s="20" t="s">
        <v>83</v>
      </c>
      <c r="E43" s="10">
        <v>41632</v>
      </c>
      <c r="F43" s="20" t="s">
        <v>19</v>
      </c>
      <c r="G43" s="20">
        <v>2000</v>
      </c>
      <c r="H43" s="24">
        <v>634</v>
      </c>
      <c r="I43" s="18">
        <f>IFERROR((Tableau1[Nb de billets vendus]/Tableau1[Jauge]),"")</f>
        <v>0.317</v>
      </c>
      <c r="J43" s="21">
        <v>41891</v>
      </c>
      <c r="K43" s="7">
        <f>Tableau1[Jauge]-Tableau1[Nb de billets vendus]</f>
        <v>1366</v>
      </c>
      <c r="L43" s="18">
        <f>IFERROR((Tableau1[Reste à vendre]/Tableau1[Jauge]),"")</f>
        <v>0.68300000000000005</v>
      </c>
      <c r="M43" s="9"/>
      <c r="N43" s="20" t="s">
        <v>119</v>
      </c>
      <c r="O43" s="20" t="s">
        <v>84</v>
      </c>
    </row>
    <row r="44" spans="1:15">
      <c r="A44" s="6" t="s">
        <v>13</v>
      </c>
      <c r="B44" s="10">
        <v>41990</v>
      </c>
      <c r="C44" s="7" t="s">
        <v>82</v>
      </c>
      <c r="D44" s="20" t="s">
        <v>83</v>
      </c>
      <c r="E44" s="10">
        <v>41632</v>
      </c>
      <c r="F44" s="20" t="s">
        <v>19</v>
      </c>
      <c r="G44" s="20">
        <v>2000</v>
      </c>
      <c r="H44" s="24">
        <v>695</v>
      </c>
      <c r="I44" s="18">
        <f>IFERROR((Tableau1[Nb de billets vendus]/Tableau1[Jauge]),"")</f>
        <v>0.34749999999999998</v>
      </c>
      <c r="J44" s="21">
        <v>41891</v>
      </c>
      <c r="K44" s="7">
        <f>Tableau1[Jauge]-Tableau1[Nb de billets vendus]</f>
        <v>1305</v>
      </c>
      <c r="L44" s="18">
        <f>IFERROR((Tableau1[Reste à vendre]/Tableau1[Jauge]),"")</f>
        <v>0.65249999999999997</v>
      </c>
      <c r="M44" s="9"/>
      <c r="N44" s="20" t="s">
        <v>119</v>
      </c>
      <c r="O44" s="20" t="s">
        <v>84</v>
      </c>
    </row>
    <row r="45" spans="1:15">
      <c r="A45" s="6" t="s">
        <v>33</v>
      </c>
      <c r="B45" s="10">
        <v>41992</v>
      </c>
      <c r="C45" s="7" t="s">
        <v>82</v>
      </c>
      <c r="D45" s="7" t="s">
        <v>85</v>
      </c>
      <c r="E45" s="7"/>
      <c r="F45" s="7" t="s">
        <v>20</v>
      </c>
      <c r="G45" s="7"/>
      <c r="H45" s="24"/>
      <c r="I45" s="8" t="str">
        <f>IFERROR((Tableau1[Nb de billets vendus]/Tableau1[Jauge]),"")</f>
        <v/>
      </c>
      <c r="J45" s="10"/>
      <c r="K45" s="7">
        <f>Tableau1[Jauge]-Tableau1[Nb de billets vendus]</f>
        <v>0</v>
      </c>
      <c r="L45" s="8" t="str">
        <f>IFERROR((Tableau1[Reste à vendre]/Tableau1[Jauge]),"")</f>
        <v/>
      </c>
      <c r="M45" s="9"/>
      <c r="N45" s="7"/>
      <c r="O45" s="7"/>
    </row>
    <row r="46" spans="1:15">
      <c r="A46" s="6" t="s">
        <v>13</v>
      </c>
      <c r="B46" s="10">
        <v>41995</v>
      </c>
      <c r="C46" s="7" t="s">
        <v>82</v>
      </c>
      <c r="D46" s="7" t="s">
        <v>83</v>
      </c>
      <c r="E46" s="10">
        <v>41632</v>
      </c>
      <c r="F46" s="7" t="s">
        <v>19</v>
      </c>
      <c r="G46" s="7">
        <v>2000</v>
      </c>
      <c r="H46" s="24">
        <v>641</v>
      </c>
      <c r="I46" s="8">
        <f>IFERROR((Tableau1[Nb de billets vendus]/Tableau1[Jauge]),"")</f>
        <v>0.32050000000000001</v>
      </c>
      <c r="J46" s="10">
        <v>41891</v>
      </c>
      <c r="K46" s="7">
        <f>Tableau1[Jauge]-Tableau1[Nb de billets vendus]</f>
        <v>1359</v>
      </c>
      <c r="L46" s="8">
        <f>IFERROR((Tableau1[Reste à vendre]/Tableau1[Jauge]),"")</f>
        <v>0.67949999999999999</v>
      </c>
      <c r="M46" s="9"/>
      <c r="N46" s="7" t="s">
        <v>119</v>
      </c>
      <c r="O46" s="7" t="s">
        <v>84</v>
      </c>
    </row>
    <row r="47" spans="1:15">
      <c r="A47" s="6" t="s">
        <v>13</v>
      </c>
      <c r="B47" s="10">
        <v>41996</v>
      </c>
      <c r="C47" s="7" t="s">
        <v>82</v>
      </c>
      <c r="D47" s="7" t="s">
        <v>83</v>
      </c>
      <c r="E47" s="10">
        <v>41632</v>
      </c>
      <c r="F47" s="7" t="s">
        <v>19</v>
      </c>
      <c r="G47" s="7">
        <v>2000</v>
      </c>
      <c r="H47" s="24">
        <v>496</v>
      </c>
      <c r="I47" s="18">
        <f>IFERROR((Tableau1[Nb de billets vendus]/Tableau1[Jauge]),"")</f>
        <v>0.248</v>
      </c>
      <c r="J47" s="10">
        <v>41891</v>
      </c>
      <c r="K47" s="7">
        <f>Tableau1[Jauge]-Tableau1[Nb de billets vendus]</f>
        <v>1504</v>
      </c>
      <c r="L47" s="18">
        <f>IFERROR((Tableau1[Reste à vendre]/Tableau1[Jauge]),"")</f>
        <v>0.752</v>
      </c>
      <c r="M47" s="9"/>
      <c r="N47" s="7" t="s">
        <v>119</v>
      </c>
      <c r="O47" s="7" t="s">
        <v>84</v>
      </c>
    </row>
    <row r="48" spans="1:15">
      <c r="A48" s="6" t="s">
        <v>13</v>
      </c>
      <c r="B48" s="10">
        <v>42002</v>
      </c>
      <c r="C48" s="7" t="s">
        <v>82</v>
      </c>
      <c r="D48" s="7" t="s">
        <v>83</v>
      </c>
      <c r="E48" s="10">
        <v>41632</v>
      </c>
      <c r="F48" s="7" t="s">
        <v>19</v>
      </c>
      <c r="G48" s="7">
        <v>2000</v>
      </c>
      <c r="H48" s="24">
        <v>616</v>
      </c>
      <c r="I48" s="18">
        <f>IFERROR((Tableau1[Nb de billets vendus]/Tableau1[Jauge]),"")</f>
        <v>0.308</v>
      </c>
      <c r="J48" s="10">
        <v>41891</v>
      </c>
      <c r="K48" s="7">
        <f>Tableau1[Jauge]-Tableau1[Nb de billets vendus]</f>
        <v>1384</v>
      </c>
      <c r="L48" s="18">
        <f>IFERROR((Tableau1[Reste à vendre]/Tableau1[Jauge]),"")</f>
        <v>0.69199999999999995</v>
      </c>
      <c r="M48" s="9"/>
      <c r="N48" s="7" t="s">
        <v>119</v>
      </c>
      <c r="O48" s="7" t="s">
        <v>84</v>
      </c>
    </row>
    <row r="49" spans="1:15">
      <c r="A49" s="6" t="s">
        <v>13</v>
      </c>
      <c r="B49" s="10">
        <v>42003</v>
      </c>
      <c r="C49" s="7" t="s">
        <v>82</v>
      </c>
      <c r="D49" s="7" t="s">
        <v>83</v>
      </c>
      <c r="E49" s="10">
        <v>41632</v>
      </c>
      <c r="F49" s="7" t="s">
        <v>19</v>
      </c>
      <c r="G49" s="7">
        <v>2000</v>
      </c>
      <c r="H49" s="24">
        <v>502</v>
      </c>
      <c r="I49" s="18">
        <f>IFERROR((Tableau1[Nb de billets vendus]/Tableau1[Jauge]),"")</f>
        <v>0.251</v>
      </c>
      <c r="J49" s="10">
        <v>41891</v>
      </c>
      <c r="K49" s="7">
        <f>Tableau1[Jauge]-Tableau1[Nb de billets vendus]</f>
        <v>1498</v>
      </c>
      <c r="L49" s="18">
        <f>IFERROR((Tableau1[Reste à vendre]/Tableau1[Jauge]),"")</f>
        <v>0.749</v>
      </c>
      <c r="M49" s="9"/>
      <c r="N49" s="7" t="s">
        <v>119</v>
      </c>
      <c r="O49" s="7" t="s">
        <v>84</v>
      </c>
    </row>
    <row r="50" spans="1:15">
      <c r="A50" s="6" t="s">
        <v>33</v>
      </c>
      <c r="B50" s="10">
        <v>42010</v>
      </c>
      <c r="C50" s="7" t="s">
        <v>66</v>
      </c>
      <c r="D50" s="7" t="s">
        <v>67</v>
      </c>
      <c r="E50" s="7"/>
      <c r="F50" s="7" t="s">
        <v>20</v>
      </c>
      <c r="G50" s="7">
        <v>3000</v>
      </c>
      <c r="H50" s="24"/>
      <c r="I50" s="8">
        <f>IFERROR((Tableau1[Nb de billets vendus]/Tableau1[Jauge]),"")</f>
        <v>0</v>
      </c>
      <c r="J50" s="10">
        <v>41716</v>
      </c>
      <c r="K50" s="7">
        <f>Tableau1[Jauge]-Tableau1[Nb de billets vendus]</f>
        <v>3000</v>
      </c>
      <c r="L50" s="8">
        <f>IFERROR((Tableau1[Reste à vendre]/Tableau1[Jauge]),"")</f>
        <v>1</v>
      </c>
      <c r="M50" s="9" t="s">
        <v>56</v>
      </c>
      <c r="N50" s="7"/>
      <c r="O50" s="7" t="s">
        <v>16</v>
      </c>
    </row>
    <row r="51" spans="1:15">
      <c r="A51" s="6" t="s">
        <v>33</v>
      </c>
      <c r="B51" s="10">
        <v>42019</v>
      </c>
      <c r="C51" s="7" t="s">
        <v>66</v>
      </c>
      <c r="D51" s="7" t="s">
        <v>67</v>
      </c>
      <c r="E51" s="7"/>
      <c r="F51" s="7" t="s">
        <v>20</v>
      </c>
      <c r="G51" s="7">
        <v>3000</v>
      </c>
      <c r="H51" s="24"/>
      <c r="I51" s="8">
        <f>IFERROR((Tableau1[Nb de billets vendus]/Tableau1[Jauge]),"")</f>
        <v>0</v>
      </c>
      <c r="J51" s="10">
        <v>41716</v>
      </c>
      <c r="K51" s="7">
        <f>Tableau1[Jauge]-Tableau1[Nb de billets vendus]</f>
        <v>3000</v>
      </c>
      <c r="L51" s="8">
        <f>IFERROR((Tableau1[Reste à vendre]/Tableau1[Jauge]),"")</f>
        <v>1</v>
      </c>
      <c r="M51" s="9"/>
      <c r="N51" s="7"/>
      <c r="O51" s="7" t="s">
        <v>16</v>
      </c>
    </row>
    <row r="52" spans="1:15">
      <c r="A52" s="6" t="s">
        <v>13</v>
      </c>
      <c r="B52" s="10">
        <v>42027</v>
      </c>
      <c r="C52" s="7" t="s">
        <v>86</v>
      </c>
      <c r="D52" s="7" t="s">
        <v>87</v>
      </c>
      <c r="E52" s="7"/>
      <c r="F52" s="7" t="s">
        <v>19</v>
      </c>
      <c r="G52" s="7">
        <v>3500</v>
      </c>
      <c r="H52" s="24"/>
      <c r="I52" s="8">
        <f>IFERROR((Tableau1[Nb de billets vendus]/Tableau1[Jauge]),"")</f>
        <v>0</v>
      </c>
      <c r="J52" s="10"/>
      <c r="K52" s="7">
        <f>Tableau1[Jauge]-Tableau1[Nb de billets vendus]</f>
        <v>3500</v>
      </c>
      <c r="L52" s="8">
        <f>IFERROR((Tableau1[Reste à vendre]/Tableau1[Jauge]),"")</f>
        <v>1</v>
      </c>
      <c r="M52" s="9" t="s">
        <v>43</v>
      </c>
      <c r="N52" s="7" t="s">
        <v>120</v>
      </c>
      <c r="O52" s="7" t="s">
        <v>16</v>
      </c>
    </row>
    <row r="53" spans="1:15">
      <c r="A53" s="6" t="s">
        <v>13</v>
      </c>
      <c r="B53" s="10">
        <v>42028</v>
      </c>
      <c r="C53" s="7" t="s">
        <v>88</v>
      </c>
      <c r="D53" s="7" t="s">
        <v>69</v>
      </c>
      <c r="E53" s="10">
        <v>41687</v>
      </c>
      <c r="F53" s="7" t="s">
        <v>19</v>
      </c>
      <c r="G53" s="7">
        <v>3200</v>
      </c>
      <c r="H53" s="24">
        <v>1560</v>
      </c>
      <c r="I53" s="8">
        <f>IFERROR((Tableau1[Nb de billets vendus]/Tableau1[Jauge]),"")</f>
        <v>0.48749999999999999</v>
      </c>
      <c r="J53" s="10">
        <v>41898</v>
      </c>
      <c r="K53" s="7">
        <f>Tableau1[Jauge]-Tableau1[Nb de billets vendus]</f>
        <v>1640</v>
      </c>
      <c r="L53" s="8">
        <f>IFERROR((Tableau1[Reste à vendre]/Tableau1[Jauge]),"")</f>
        <v>0.51249999999999996</v>
      </c>
      <c r="M53" s="9" t="s">
        <v>43</v>
      </c>
      <c r="N53" s="7" t="s">
        <v>112</v>
      </c>
      <c r="O53" s="7" t="s">
        <v>16</v>
      </c>
    </row>
    <row r="54" spans="1:15">
      <c r="A54" s="6" t="s">
        <v>13</v>
      </c>
      <c r="B54" s="10">
        <v>42033</v>
      </c>
      <c r="C54" s="7" t="s">
        <v>89</v>
      </c>
      <c r="D54" s="7" t="s">
        <v>90</v>
      </c>
      <c r="E54" s="10">
        <v>41824</v>
      </c>
      <c r="F54" s="7" t="s">
        <v>19</v>
      </c>
      <c r="G54" s="7">
        <v>1840</v>
      </c>
      <c r="H54" s="24">
        <v>618</v>
      </c>
      <c r="I54" s="8">
        <f>IFERROR((Tableau1[Nb de billets vendus]/Tableau1[Jauge]),"")</f>
        <v>0.33586956521739131</v>
      </c>
      <c r="J54" s="10">
        <v>41873</v>
      </c>
      <c r="K54" s="7">
        <f>Tableau1[Jauge]-Tableau1[Nb de billets vendus]</f>
        <v>1222</v>
      </c>
      <c r="L54" s="8">
        <f>IFERROR((Tableau1[Reste à vendre]/Tableau1[Jauge]),"")</f>
        <v>0.66413043478260869</v>
      </c>
      <c r="M54" s="9" t="s">
        <v>43</v>
      </c>
      <c r="N54" s="7" t="s">
        <v>121</v>
      </c>
      <c r="O54" s="7" t="s">
        <v>16</v>
      </c>
    </row>
    <row r="55" spans="1:15">
      <c r="A55" s="6" t="s">
        <v>13</v>
      </c>
      <c r="B55" s="10">
        <v>42034</v>
      </c>
      <c r="C55" s="7" t="s">
        <v>91</v>
      </c>
      <c r="D55" s="7" t="s">
        <v>92</v>
      </c>
      <c r="E55" s="10">
        <v>41694</v>
      </c>
      <c r="F55" s="7" t="s">
        <v>19</v>
      </c>
      <c r="G55" s="7">
        <v>3150</v>
      </c>
      <c r="H55" s="24">
        <v>1229</v>
      </c>
      <c r="I55" s="8">
        <f>IFERROR((Tableau1[Nb de billets vendus]/Tableau1[Jauge]),"")</f>
        <v>0.39015873015873015</v>
      </c>
      <c r="J55" s="10">
        <v>41873</v>
      </c>
      <c r="K55" s="7">
        <f>Tableau1[Jauge]-Tableau1[Nb de billets vendus]</f>
        <v>1921</v>
      </c>
      <c r="L55" s="8">
        <f>IFERROR((Tableau1[Reste à vendre]/Tableau1[Jauge]),"")</f>
        <v>0.60984126984126985</v>
      </c>
      <c r="M55" s="9" t="s">
        <v>43</v>
      </c>
      <c r="N55" s="7"/>
      <c r="O55" s="7" t="s">
        <v>16</v>
      </c>
    </row>
    <row r="56" spans="1:15">
      <c r="A56" s="6" t="s">
        <v>13</v>
      </c>
      <c r="B56" s="10">
        <v>42035</v>
      </c>
      <c r="C56" s="7" t="s">
        <v>93</v>
      </c>
      <c r="D56" s="7" t="s">
        <v>94</v>
      </c>
      <c r="E56" s="10">
        <v>41691</v>
      </c>
      <c r="F56" s="7" t="s">
        <v>19</v>
      </c>
      <c r="G56" s="7">
        <v>2200</v>
      </c>
      <c r="H56" s="24">
        <v>705</v>
      </c>
      <c r="I56" s="8">
        <f>IFERROR((Tableau1[Nb de billets vendus]/Tableau1[Jauge]),"")</f>
        <v>0.32045454545454544</v>
      </c>
      <c r="J56" s="10">
        <v>41898</v>
      </c>
      <c r="K56" s="7">
        <f>Tableau1[Jauge]-Tableau1[Nb de billets vendus]</f>
        <v>1495</v>
      </c>
      <c r="L56" s="8">
        <f>IFERROR((Tableau1[Reste à vendre]/Tableau1[Jauge]),"")</f>
        <v>0.67954545454545456</v>
      </c>
      <c r="M56" s="9" t="s">
        <v>43</v>
      </c>
      <c r="N56" s="7" t="s">
        <v>112</v>
      </c>
      <c r="O56" s="7" t="s">
        <v>16</v>
      </c>
    </row>
    <row r="57" spans="1:15">
      <c r="A57" s="6" t="s">
        <v>33</v>
      </c>
      <c r="B57" s="10">
        <v>42039</v>
      </c>
      <c r="C57" s="7" t="s">
        <v>95</v>
      </c>
      <c r="D57" s="7" t="s">
        <v>96</v>
      </c>
      <c r="E57" s="7"/>
      <c r="F57" s="7" t="s">
        <v>19</v>
      </c>
      <c r="G57" s="7">
        <v>2800</v>
      </c>
      <c r="H57" s="24"/>
      <c r="I57" s="8">
        <f>IFERROR((Tableau1[Nb de billets vendus]/Tableau1[Jauge]),"")</f>
        <v>0</v>
      </c>
      <c r="J57" s="10"/>
      <c r="K57" s="7">
        <f>Tableau1[Jauge]-Tableau1[Nb de billets vendus]</f>
        <v>2800</v>
      </c>
      <c r="L57" s="8">
        <f>IFERROR((Tableau1[Reste à vendre]/Tableau1[Jauge]),"")</f>
        <v>1</v>
      </c>
      <c r="M57" s="9" t="s">
        <v>43</v>
      </c>
      <c r="N57" s="7"/>
      <c r="O57" s="7" t="s">
        <v>16</v>
      </c>
    </row>
    <row r="58" spans="1:15">
      <c r="A58" s="6" t="s">
        <v>13</v>
      </c>
      <c r="B58" s="10">
        <v>42040</v>
      </c>
      <c r="C58" s="7" t="s">
        <v>97</v>
      </c>
      <c r="D58" s="7" t="s">
        <v>69</v>
      </c>
      <c r="E58" s="10">
        <v>41691</v>
      </c>
      <c r="F58" s="7" t="s">
        <v>19</v>
      </c>
      <c r="G58" s="7">
        <v>3000</v>
      </c>
      <c r="H58" s="24">
        <v>1047</v>
      </c>
      <c r="I58" s="8">
        <f>IFERROR((Tableau1[Nb de billets vendus]/Tableau1[Jauge]),"")</f>
        <v>0.34899999999999998</v>
      </c>
      <c r="J58" s="10">
        <v>41877</v>
      </c>
      <c r="K58" s="7">
        <f>Tableau1[Jauge]-Tableau1[Nb de billets vendus]</f>
        <v>1953</v>
      </c>
      <c r="L58" s="8">
        <f>IFERROR((Tableau1[Reste à vendre]/Tableau1[Jauge]),"")</f>
        <v>0.65100000000000002</v>
      </c>
      <c r="M58" s="9" t="s">
        <v>43</v>
      </c>
      <c r="N58" s="7" t="s">
        <v>122</v>
      </c>
      <c r="O58" s="7" t="s">
        <v>16</v>
      </c>
    </row>
    <row r="59" spans="1:15">
      <c r="A59" s="6" t="s">
        <v>13</v>
      </c>
      <c r="B59" s="10">
        <v>42041</v>
      </c>
      <c r="C59" s="7" t="s">
        <v>108</v>
      </c>
      <c r="D59" s="7" t="s">
        <v>98</v>
      </c>
      <c r="E59" s="10">
        <v>41976</v>
      </c>
      <c r="F59" s="7" t="s">
        <v>19</v>
      </c>
      <c r="G59" s="7">
        <v>3000</v>
      </c>
      <c r="H59" s="24">
        <v>762</v>
      </c>
      <c r="I59" s="8">
        <f>IFERROR((Tableau1[Nb de billets vendus]/Tableau1[Jauge]),"")</f>
        <v>0.254</v>
      </c>
      <c r="J59" s="10">
        <v>41852</v>
      </c>
      <c r="K59" s="7">
        <f>Tableau1[Jauge]-Tableau1[Nb de billets vendus]</f>
        <v>2238</v>
      </c>
      <c r="L59" s="8">
        <f>IFERROR((Tableau1[Reste à vendre]/Tableau1[Jauge]),"")</f>
        <v>0.746</v>
      </c>
      <c r="M59" s="9" t="s">
        <v>43</v>
      </c>
      <c r="N59" s="7" t="s">
        <v>115</v>
      </c>
      <c r="O59" s="7" t="s">
        <v>16</v>
      </c>
    </row>
    <row r="60" spans="1:15">
      <c r="A60" s="6" t="s">
        <v>13</v>
      </c>
      <c r="B60" s="10">
        <v>42042</v>
      </c>
      <c r="C60" s="7" t="s">
        <v>99</v>
      </c>
      <c r="D60" s="7" t="s">
        <v>100</v>
      </c>
      <c r="E60" s="10">
        <v>41726</v>
      </c>
      <c r="F60" s="7" t="s">
        <v>19</v>
      </c>
      <c r="G60" s="7">
        <v>3000</v>
      </c>
      <c r="H60" s="24">
        <v>592</v>
      </c>
      <c r="I60" s="8">
        <f>IFERROR((Tableau1[Nb de billets vendus]/Tableau1[Jauge]),"")</f>
        <v>0.19733333333333333</v>
      </c>
      <c r="J60" s="10">
        <v>41873</v>
      </c>
      <c r="K60" s="7">
        <f>Tableau1[Jauge]-Tableau1[Nb de billets vendus]</f>
        <v>2408</v>
      </c>
      <c r="L60" s="8">
        <f>IFERROR((Tableau1[Reste à vendre]/Tableau1[Jauge]),"")</f>
        <v>0.80266666666666664</v>
      </c>
      <c r="M60" s="9" t="s">
        <v>43</v>
      </c>
      <c r="N60" s="7"/>
      <c r="O60" s="7" t="s">
        <v>16</v>
      </c>
    </row>
    <row r="61" spans="1:15">
      <c r="A61" s="6" t="s">
        <v>33</v>
      </c>
      <c r="B61" s="10">
        <v>42047</v>
      </c>
      <c r="C61" s="7" t="s">
        <v>101</v>
      </c>
      <c r="D61" s="7" t="s">
        <v>102</v>
      </c>
      <c r="E61" s="7"/>
      <c r="F61" s="7" t="s">
        <v>21</v>
      </c>
      <c r="G61" s="7">
        <v>600</v>
      </c>
      <c r="H61" s="24"/>
      <c r="I61" s="8">
        <f>IFERROR((Tableau1[Nb de billets vendus]/Tableau1[Jauge]),"")</f>
        <v>0</v>
      </c>
      <c r="J61" s="10"/>
      <c r="K61" s="7">
        <f>Tableau1[Jauge]-Tableau1[Nb de billets vendus]</f>
        <v>600</v>
      </c>
      <c r="L61" s="8">
        <f>IFERROR((Tableau1[Reste à vendre]/Tableau1[Jauge]),"")</f>
        <v>1</v>
      </c>
      <c r="M61" s="9"/>
      <c r="N61" s="7"/>
      <c r="O61" s="7" t="s">
        <v>16</v>
      </c>
    </row>
    <row r="62" spans="1:15">
      <c r="A62" s="6" t="s">
        <v>33</v>
      </c>
      <c r="B62" s="10" t="str">
        <f>"Avril 2015"</f>
        <v>Avril 2015</v>
      </c>
      <c r="C62" s="7" t="s">
        <v>103</v>
      </c>
      <c r="D62" s="7"/>
      <c r="E62" s="7"/>
      <c r="F62" s="7" t="s">
        <v>21</v>
      </c>
      <c r="G62" s="7">
        <v>1000</v>
      </c>
      <c r="H62" s="24"/>
      <c r="I62" s="8">
        <f>IFERROR((Tableau1[Nb de billets vendus]/Tableau1[Jauge]),"")</f>
        <v>0</v>
      </c>
      <c r="J62" s="10"/>
      <c r="K62" s="7">
        <f>Tableau1[Jauge]-Tableau1[Nb de billets vendus]</f>
        <v>1000</v>
      </c>
      <c r="L62" s="8">
        <f>IFERROR((Tableau1[Reste à vendre]/Tableau1[Jauge]),"")</f>
        <v>1</v>
      </c>
      <c r="M62" s="9"/>
      <c r="N62" s="7"/>
      <c r="O62" s="7" t="s">
        <v>16</v>
      </c>
    </row>
    <row r="63" spans="1:15">
      <c r="A63" s="11" t="s">
        <v>33</v>
      </c>
      <c r="B63" s="27">
        <v>42135</v>
      </c>
      <c r="C63" s="12" t="s">
        <v>104</v>
      </c>
      <c r="D63" s="12" t="s">
        <v>105</v>
      </c>
      <c r="E63" s="12"/>
      <c r="F63" s="12" t="s">
        <v>20</v>
      </c>
      <c r="G63" s="12">
        <v>2000</v>
      </c>
      <c r="H63" s="26"/>
      <c r="I63" s="13">
        <f>IFERROR((Tableau1[Nb de billets vendus]/Tableau1[Jauge]),"")</f>
        <v>0</v>
      </c>
      <c r="J63" s="27"/>
      <c r="K63" s="12">
        <f>Tableau1[Jauge]-Tableau1[Nb de billets vendus]</f>
        <v>2000</v>
      </c>
      <c r="L63" s="13">
        <f>IFERROR((Tableau1[Reste à vendre]/Tableau1[Jauge]),"")</f>
        <v>1</v>
      </c>
      <c r="M63" s="14"/>
      <c r="N63" s="7"/>
      <c r="O63" s="7" t="s">
        <v>16</v>
      </c>
    </row>
    <row r="64" spans="1:15" ht="15" thickBot="1">
      <c r="G64" s="2">
        <f>SUM(G2:G63)</f>
        <v>138123</v>
      </c>
      <c r="H64" s="2">
        <f>SUM(H2:H63)</f>
        <v>57448</v>
      </c>
      <c r="I64" s="30"/>
      <c r="K64" s="31">
        <f>SUM(K2:K63)</f>
        <v>80675</v>
      </c>
    </row>
    <row r="65" ht="15" thickTop="1"/>
  </sheetData>
  <autoFilter ref="N1:O2"/>
  <conditionalFormatting sqref="A2:O63">
    <cfRule type="expression" dxfId="22" priority="6">
      <formula>IF($F2="Etranger",TRUE(),FALSE())</formula>
    </cfRule>
    <cfRule type="expression" dxfId="21" priority="7">
      <formula>IF($F2="Gala Privé",TRUE(),FALSE())</formula>
    </cfRule>
    <cfRule type="expression" dxfId="20" priority="8">
      <formula>IF($F2="Plein Air",TRUE(),FALSE())</formula>
    </cfRule>
    <cfRule type="expression" dxfId="19" priority="9">
      <formula>IF($F2="Full Prod",TRUE(),FALSE())</formula>
    </cfRule>
    <cfRule type="expression" dxfId="18" priority="10">
      <formula>IF($F2="Basic",TRUE(),FALSE())</formula>
    </cfRule>
  </conditionalFormatting>
  <dataValidations count="2">
    <dataValidation type="list" allowBlank="1" showInputMessage="1" showErrorMessage="1" sqref="F2:F63">
      <formula1>"Basic,Full Prod,Plein Air,Gala Privé,Etranger"</formula1>
    </dataValidation>
    <dataValidation type="list" allowBlank="1" showInputMessage="1" showErrorMessage="1" sqref="A2:A63">
      <formula1>"Conf,Optn,En attente"</formula1>
    </dataValidation>
  </dataValidations>
  <pageMargins left="0.7" right="0.7" top="0.75" bottom="0.75" header="0.3" footer="0.3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"/>
  <sheetViews>
    <sheetView workbookViewId="0"/>
  </sheetViews>
  <sheetFormatPr baseColWidth="10" defaultRowHeight="14" x14ac:dyDescent="0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"/>
  <sheetViews>
    <sheetView workbookViewId="0"/>
  </sheetViews>
  <sheetFormatPr baseColWidth="10" defaultRowHeight="14" x14ac:dyDescent="0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Vincent Fras</cp:lastModifiedBy>
  <dcterms:created xsi:type="dcterms:W3CDTF">2014-09-08T17:20:59Z</dcterms:created>
  <dcterms:modified xsi:type="dcterms:W3CDTF">2014-09-16T16:06:24Z</dcterms:modified>
</cp:coreProperties>
</file>