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4000" windowHeight="9735"/>
  </bookViews>
  <sheets>
    <sheet name="CDD" sheetId="2" r:id="rId1"/>
    <sheet name="cache" sheetId="1" r:id="rId2"/>
  </sheets>
  <externalReferences>
    <externalReference r:id="rId3"/>
  </externalReferences>
  <definedNames>
    <definedName name="_xlnm.Print_Area" localSheetId="0">CDD!$A$1:$X$83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3" i="2" l="1"/>
  <c r="O113" i="2"/>
  <c r="N113" i="2"/>
  <c r="M113" i="2"/>
  <c r="L113" i="2"/>
  <c r="K113" i="2"/>
  <c r="J113" i="2"/>
  <c r="I113" i="2"/>
  <c r="H113" i="2"/>
  <c r="G113" i="2"/>
  <c r="F113" i="2"/>
  <c r="E113" i="2"/>
  <c r="P112" i="2"/>
  <c r="O112" i="2"/>
  <c r="N112" i="2"/>
  <c r="M112" i="2"/>
  <c r="L112" i="2"/>
  <c r="K112" i="2"/>
  <c r="J112" i="2"/>
  <c r="I112" i="2"/>
  <c r="H112" i="2"/>
  <c r="G112" i="2"/>
  <c r="F112" i="2"/>
  <c r="E112" i="2"/>
  <c r="P111" i="2"/>
  <c r="O111" i="2"/>
  <c r="N111" i="2"/>
  <c r="M111" i="2"/>
  <c r="L111" i="2"/>
  <c r="K111" i="2"/>
  <c r="J111" i="2"/>
  <c r="I111" i="2"/>
  <c r="H111" i="2"/>
  <c r="G111" i="2"/>
  <c r="F111" i="2"/>
  <c r="E111" i="2"/>
  <c r="P110" i="2"/>
  <c r="O110" i="2"/>
  <c r="N110" i="2"/>
  <c r="M110" i="2"/>
  <c r="L110" i="2"/>
  <c r="K110" i="2"/>
  <c r="J110" i="2"/>
  <c r="I110" i="2"/>
  <c r="H110" i="2"/>
  <c r="G110" i="2"/>
  <c r="F110" i="2"/>
  <c r="E110" i="2"/>
  <c r="P109" i="2"/>
  <c r="O109" i="2"/>
  <c r="N109" i="2"/>
  <c r="M109" i="2"/>
  <c r="L109" i="2"/>
  <c r="K109" i="2"/>
  <c r="J109" i="2"/>
  <c r="I109" i="2"/>
  <c r="H109" i="2"/>
  <c r="G109" i="2"/>
  <c r="F109" i="2"/>
  <c r="E109" i="2"/>
  <c r="P108" i="2"/>
  <c r="O108" i="2"/>
  <c r="N108" i="2"/>
  <c r="M108" i="2"/>
  <c r="L108" i="2"/>
  <c r="K108" i="2"/>
  <c r="J108" i="2"/>
  <c r="I108" i="2"/>
  <c r="H108" i="2"/>
  <c r="G108" i="2"/>
  <c r="F108" i="2"/>
  <c r="E108" i="2"/>
  <c r="P107" i="2"/>
  <c r="O107" i="2"/>
  <c r="N107" i="2"/>
  <c r="M107" i="2"/>
  <c r="L107" i="2"/>
  <c r="K107" i="2"/>
  <c r="J107" i="2"/>
  <c r="I107" i="2"/>
  <c r="H107" i="2"/>
  <c r="G107" i="2"/>
  <c r="F107" i="2"/>
  <c r="E107" i="2"/>
  <c r="P106" i="2"/>
  <c r="O106" i="2"/>
  <c r="N106" i="2"/>
  <c r="M106" i="2"/>
  <c r="L106" i="2"/>
  <c r="K106" i="2"/>
  <c r="J106" i="2"/>
  <c r="I106" i="2"/>
  <c r="H106" i="2"/>
  <c r="G106" i="2"/>
  <c r="F106" i="2"/>
  <c r="E106" i="2"/>
  <c r="P105" i="2"/>
  <c r="O105" i="2"/>
  <c r="N105" i="2"/>
  <c r="M105" i="2"/>
  <c r="L105" i="2"/>
  <c r="K105" i="2"/>
  <c r="J105" i="2"/>
  <c r="I105" i="2"/>
  <c r="H105" i="2"/>
  <c r="G105" i="2"/>
  <c r="F105" i="2"/>
  <c r="E105" i="2"/>
  <c r="P104" i="2"/>
  <c r="O104" i="2"/>
  <c r="N104" i="2"/>
  <c r="M104" i="2"/>
  <c r="L104" i="2"/>
  <c r="K104" i="2"/>
  <c r="J104" i="2"/>
  <c r="I104" i="2"/>
  <c r="H104" i="2"/>
  <c r="G104" i="2"/>
  <c r="F104" i="2"/>
  <c r="E104" i="2"/>
  <c r="P103" i="2"/>
  <c r="O103" i="2"/>
  <c r="N103" i="2"/>
  <c r="M103" i="2"/>
  <c r="L103" i="2"/>
  <c r="K103" i="2"/>
  <c r="J103" i="2"/>
  <c r="I103" i="2"/>
  <c r="H103" i="2"/>
  <c r="G103" i="2"/>
  <c r="F103" i="2"/>
  <c r="E103" i="2"/>
  <c r="P102" i="2"/>
  <c r="O102" i="2"/>
  <c r="N102" i="2"/>
  <c r="M102" i="2"/>
  <c r="L102" i="2"/>
  <c r="K102" i="2"/>
  <c r="J102" i="2"/>
  <c r="I102" i="2"/>
  <c r="H102" i="2"/>
  <c r="G102" i="2"/>
  <c r="F102" i="2"/>
  <c r="E102" i="2"/>
  <c r="P98" i="2"/>
  <c r="O98" i="2"/>
  <c r="N98" i="2"/>
  <c r="M98" i="2"/>
  <c r="L98" i="2"/>
  <c r="K98" i="2"/>
  <c r="J98" i="2"/>
  <c r="I98" i="2"/>
  <c r="H98" i="2"/>
  <c r="G98" i="2"/>
  <c r="F98" i="2"/>
  <c r="E98" i="2"/>
  <c r="P97" i="2"/>
  <c r="O97" i="2"/>
  <c r="N97" i="2"/>
  <c r="M97" i="2"/>
  <c r="L97" i="2"/>
  <c r="K97" i="2"/>
  <c r="J97" i="2"/>
  <c r="I97" i="2"/>
  <c r="H97" i="2"/>
  <c r="G97" i="2"/>
  <c r="F97" i="2"/>
  <c r="E97" i="2"/>
  <c r="P96" i="2"/>
  <c r="O96" i="2"/>
  <c r="N96" i="2"/>
  <c r="M96" i="2"/>
  <c r="L96" i="2"/>
  <c r="K96" i="2"/>
  <c r="J96" i="2"/>
  <c r="I96" i="2"/>
  <c r="H96" i="2"/>
  <c r="G96" i="2"/>
  <c r="F96" i="2"/>
  <c r="E96" i="2"/>
  <c r="P95" i="2"/>
  <c r="O95" i="2"/>
  <c r="N95" i="2"/>
  <c r="M95" i="2"/>
  <c r="L95" i="2"/>
  <c r="K95" i="2"/>
  <c r="J95" i="2"/>
  <c r="I95" i="2"/>
  <c r="H95" i="2"/>
  <c r="G95" i="2"/>
  <c r="F95" i="2"/>
  <c r="E95" i="2"/>
  <c r="P94" i="2"/>
  <c r="O94" i="2"/>
  <c r="N94" i="2"/>
  <c r="M94" i="2"/>
  <c r="L94" i="2"/>
  <c r="K94" i="2"/>
  <c r="J94" i="2"/>
  <c r="I94" i="2"/>
  <c r="H94" i="2"/>
  <c r="G94" i="2"/>
  <c r="F94" i="2"/>
  <c r="E94" i="2"/>
  <c r="P93" i="2"/>
  <c r="O93" i="2"/>
  <c r="N93" i="2"/>
  <c r="M93" i="2"/>
  <c r="L93" i="2"/>
  <c r="K93" i="2"/>
  <c r="J93" i="2"/>
  <c r="I93" i="2"/>
  <c r="H93" i="2"/>
  <c r="G93" i="2"/>
  <c r="F93" i="2"/>
  <c r="E93" i="2"/>
  <c r="P92" i="2"/>
  <c r="O92" i="2"/>
  <c r="N92" i="2"/>
  <c r="M92" i="2"/>
  <c r="L92" i="2"/>
  <c r="K92" i="2"/>
  <c r="J92" i="2"/>
  <c r="I92" i="2"/>
  <c r="H92" i="2"/>
  <c r="G92" i="2"/>
  <c r="F92" i="2"/>
  <c r="E92" i="2"/>
  <c r="P91" i="2"/>
  <c r="O91" i="2"/>
  <c r="N91" i="2"/>
  <c r="M91" i="2"/>
  <c r="L91" i="2"/>
  <c r="K91" i="2"/>
  <c r="J91" i="2"/>
  <c r="I91" i="2"/>
  <c r="H91" i="2"/>
  <c r="G91" i="2"/>
  <c r="F91" i="2"/>
  <c r="E91" i="2"/>
  <c r="P90" i="2"/>
  <c r="O90" i="2"/>
  <c r="N90" i="2"/>
  <c r="M90" i="2"/>
  <c r="L90" i="2"/>
  <c r="K90" i="2"/>
  <c r="J90" i="2"/>
  <c r="I90" i="2"/>
  <c r="H90" i="2"/>
  <c r="G90" i="2"/>
  <c r="F90" i="2"/>
  <c r="E90" i="2"/>
  <c r="P89" i="2"/>
  <c r="O89" i="2"/>
  <c r="N89" i="2"/>
  <c r="M89" i="2"/>
  <c r="L89" i="2"/>
  <c r="K89" i="2"/>
  <c r="J89" i="2"/>
  <c r="I89" i="2"/>
  <c r="H89" i="2"/>
  <c r="G89" i="2"/>
  <c r="F89" i="2"/>
  <c r="E89" i="2"/>
  <c r="P88" i="2"/>
  <c r="O88" i="2"/>
  <c r="N88" i="2"/>
  <c r="M88" i="2"/>
  <c r="L88" i="2"/>
  <c r="K88" i="2"/>
  <c r="J88" i="2"/>
  <c r="I88" i="2"/>
  <c r="H88" i="2"/>
  <c r="G88" i="2"/>
  <c r="F88" i="2"/>
  <c r="E88" i="2"/>
  <c r="P87" i="2"/>
  <c r="O87" i="2"/>
  <c r="N87" i="2"/>
  <c r="M87" i="2"/>
  <c r="L87" i="2"/>
  <c r="L99" i="2" s="1"/>
  <c r="K87" i="2"/>
  <c r="K99" i="2" s="1"/>
  <c r="J87" i="2"/>
  <c r="J99" i="2" s="1"/>
  <c r="I87" i="2"/>
  <c r="I99" i="2" s="1"/>
  <c r="H87" i="2"/>
  <c r="G87" i="2"/>
  <c r="F87" i="2"/>
  <c r="E87" i="2"/>
  <c r="S82" i="2"/>
  <c r="R82" i="2"/>
  <c r="Q82" i="2"/>
  <c r="P82" i="2"/>
  <c r="O82" i="2"/>
  <c r="N82" i="2"/>
  <c r="M82" i="2"/>
  <c r="M83" i="2" s="1"/>
  <c r="L82" i="2"/>
  <c r="K82" i="2"/>
  <c r="J82" i="2"/>
  <c r="I82" i="2"/>
  <c r="H82" i="2"/>
  <c r="G82" i="2"/>
  <c r="E82" i="2"/>
  <c r="E83" i="2" s="1"/>
  <c r="S75" i="2"/>
  <c r="R75" i="2"/>
  <c r="Q75" i="2"/>
  <c r="P75" i="2"/>
  <c r="O75" i="2"/>
  <c r="N75" i="2"/>
  <c r="M75" i="2"/>
  <c r="L75" i="2"/>
  <c r="K75" i="2"/>
  <c r="J75" i="2"/>
  <c r="I75" i="2"/>
  <c r="H75" i="2"/>
  <c r="G75" i="2"/>
  <c r="R61" i="2"/>
  <c r="S60" i="2"/>
  <c r="R60" i="2"/>
  <c r="Q60" i="2"/>
  <c r="P60" i="2"/>
  <c r="O60" i="2"/>
  <c r="O61" i="2" s="1"/>
  <c r="N60" i="2"/>
  <c r="N61" i="2" s="1"/>
  <c r="M60" i="2"/>
  <c r="L60" i="2"/>
  <c r="K60" i="2"/>
  <c r="J60" i="2"/>
  <c r="J61" i="2" s="1"/>
  <c r="I60" i="2"/>
  <c r="H60" i="2"/>
  <c r="G60" i="2"/>
  <c r="G61" i="2" s="1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R32" i="2"/>
  <c r="S31" i="2"/>
  <c r="R31" i="2"/>
  <c r="Q31" i="2"/>
  <c r="P31" i="2"/>
  <c r="O31" i="2"/>
  <c r="O32" i="2" s="1"/>
  <c r="N31" i="2"/>
  <c r="N32" i="2" s="1"/>
  <c r="M31" i="2"/>
  <c r="L31" i="2"/>
  <c r="K31" i="2"/>
  <c r="J31" i="2"/>
  <c r="J32" i="2" s="1"/>
  <c r="I31" i="2"/>
  <c r="H31" i="2"/>
  <c r="G31" i="2"/>
  <c r="G32" i="2" s="1"/>
  <c r="S14" i="2"/>
  <c r="S83" i="2" s="1"/>
  <c r="R14" i="2"/>
  <c r="Q14" i="2"/>
  <c r="P14" i="2"/>
  <c r="O14" i="2"/>
  <c r="N14" i="2"/>
  <c r="M14" i="2"/>
  <c r="L14" i="2"/>
  <c r="L83" i="2" s="1"/>
  <c r="K14" i="2"/>
  <c r="K83" i="2" s="1"/>
  <c r="J14" i="2"/>
  <c r="I14" i="2"/>
  <c r="H14" i="2"/>
  <c r="G14" i="2"/>
  <c r="R14" i="1"/>
  <c r="Q14" i="1"/>
  <c r="P14" i="1"/>
  <c r="N14" i="1"/>
  <c r="E14" i="1"/>
  <c r="D14" i="1"/>
  <c r="C14" i="1"/>
  <c r="A14" i="1"/>
  <c r="R13" i="1"/>
  <c r="Q13" i="1"/>
  <c r="P13" i="1"/>
  <c r="N13" i="1"/>
  <c r="E13" i="1"/>
  <c r="D13" i="1"/>
  <c r="C13" i="1"/>
  <c r="A13" i="1"/>
  <c r="R12" i="1"/>
  <c r="Q12" i="1"/>
  <c r="P12" i="1"/>
  <c r="N12" i="1"/>
  <c r="E12" i="1"/>
  <c r="D12" i="1"/>
  <c r="C12" i="1"/>
  <c r="A12" i="1"/>
  <c r="R11" i="1"/>
  <c r="Q11" i="1"/>
  <c r="P11" i="1"/>
  <c r="N11" i="1"/>
  <c r="E11" i="1"/>
  <c r="D11" i="1"/>
  <c r="C11" i="1"/>
  <c r="A11" i="1"/>
  <c r="R10" i="1"/>
  <c r="Q10" i="1"/>
  <c r="P10" i="1"/>
  <c r="N10" i="1"/>
  <c r="E10" i="1"/>
  <c r="D10" i="1"/>
  <c r="C10" i="1"/>
  <c r="A10" i="1"/>
  <c r="R9" i="1"/>
  <c r="Q9" i="1"/>
  <c r="P9" i="1"/>
  <c r="N9" i="1"/>
  <c r="E9" i="1"/>
  <c r="D9" i="1"/>
  <c r="C9" i="1"/>
  <c r="A9" i="1"/>
  <c r="R8" i="1"/>
  <c r="Q8" i="1"/>
  <c r="P8" i="1"/>
  <c r="N8" i="1"/>
  <c r="E8" i="1"/>
  <c r="D8" i="1"/>
  <c r="C8" i="1"/>
  <c r="A8" i="1"/>
  <c r="R7" i="1"/>
  <c r="Q7" i="1"/>
  <c r="P7" i="1"/>
  <c r="N7" i="1"/>
  <c r="E7" i="1"/>
  <c r="D7" i="1"/>
  <c r="C7" i="1"/>
  <c r="A7" i="1"/>
  <c r="R6" i="1"/>
  <c r="Q6" i="1"/>
  <c r="P6" i="1"/>
  <c r="N6" i="1"/>
  <c r="E6" i="1"/>
  <c r="D6" i="1"/>
  <c r="C6" i="1"/>
  <c r="A6" i="1"/>
  <c r="R5" i="1"/>
  <c r="Q5" i="1"/>
  <c r="P5" i="1"/>
  <c r="N5" i="1"/>
  <c r="E5" i="1"/>
  <c r="D5" i="1"/>
  <c r="C5" i="1"/>
  <c r="A5" i="1"/>
  <c r="R4" i="1"/>
  <c r="Q4" i="1"/>
  <c r="P4" i="1"/>
  <c r="N4" i="1"/>
  <c r="E4" i="1"/>
  <c r="D4" i="1"/>
  <c r="C4" i="1"/>
  <c r="A4" i="1"/>
  <c r="R3" i="1"/>
  <c r="Q3" i="1"/>
  <c r="P3" i="1"/>
  <c r="N3" i="1"/>
  <c r="E3" i="1"/>
  <c r="D3" i="1"/>
  <c r="C3" i="1"/>
  <c r="A3" i="1"/>
  <c r="O83" i="2" l="1"/>
  <c r="G83" i="2"/>
  <c r="H83" i="2"/>
  <c r="P83" i="2"/>
  <c r="K32" i="2"/>
  <c r="S32" i="2"/>
  <c r="H61" i="2"/>
  <c r="P61" i="2"/>
  <c r="K61" i="2"/>
  <c r="S61" i="2"/>
  <c r="I114" i="2"/>
  <c r="N83" i="2"/>
  <c r="I83" i="2"/>
  <c r="Q83" i="2"/>
  <c r="L32" i="2"/>
  <c r="I61" i="2"/>
  <c r="Q61" i="2"/>
  <c r="L61" i="2"/>
  <c r="J114" i="2"/>
  <c r="J83" i="2"/>
  <c r="R83" i="2"/>
  <c r="M32" i="2"/>
  <c r="M61" i="2"/>
  <c r="K114" i="2"/>
  <c r="L114" i="2"/>
  <c r="M99" i="2"/>
  <c r="E114" i="2"/>
  <c r="M114" i="2"/>
  <c r="E99" i="2"/>
  <c r="N99" i="2"/>
  <c r="F114" i="2"/>
  <c r="N114" i="2"/>
  <c r="F99" i="2"/>
  <c r="G99" i="2"/>
  <c r="O99" i="2"/>
  <c r="G114" i="2"/>
  <c r="O114" i="2"/>
  <c r="H99" i="2"/>
  <c r="P99" i="2"/>
  <c r="H114" i="2"/>
  <c r="P114" i="2"/>
  <c r="H32" i="2"/>
  <c r="P32" i="2"/>
  <c r="I32" i="2"/>
  <c r="Q32" i="2"/>
</calcChain>
</file>

<file path=xl/sharedStrings.xml><?xml version="1.0" encoding="utf-8"?>
<sst xmlns="http://schemas.openxmlformats.org/spreadsheetml/2006/main" count="256" uniqueCount="117">
  <si>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</si>
  <si>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</si>
  <si>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</si>
  <si>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</si>
  <si>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</si>
  <si>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</si>
  <si>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</si>
  <si>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</si>
  <si>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</si>
  <si>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</si>
  <si>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</si>
  <si>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</si>
  <si>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Dup</t>
  </si>
  <si>
    <t>Joffre</t>
  </si>
  <si>
    <t>nuit dup</t>
  </si>
  <si>
    <t>nuit joffre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</si>
  <si>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</si>
  <si>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</si>
  <si>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</si>
  <si>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</si>
  <si>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</si>
  <si>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</si>
  <si>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</si>
  <si>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</si>
  <si>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</si>
  <si>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</si>
  <si>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</si>
  <si>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</si>
  <si>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AIDES SOIGNANTS</t>
  </si>
  <si>
    <t>jan</t>
  </si>
  <si>
    <t>fev</t>
  </si>
  <si>
    <t>juil</t>
  </si>
  <si>
    <t>aout</t>
  </si>
  <si>
    <t>sept</t>
  </si>
  <si>
    <t>oct</t>
  </si>
  <si>
    <t>nov</t>
  </si>
  <si>
    <t>dec</t>
  </si>
  <si>
    <t>IDE</t>
  </si>
  <si>
    <t>asd</t>
  </si>
  <si>
    <t>asj</t>
  </si>
  <si>
    <t>asdn</t>
  </si>
  <si>
    <t>asnj</t>
  </si>
  <si>
    <t>CDD PÔLE GERIATRIQUE DE L'ESSONNE</t>
  </si>
  <si>
    <t>janv</t>
  </si>
  <si>
    <t>avr</t>
  </si>
  <si>
    <t>SENART</t>
  </si>
  <si>
    <t>UG 1510</t>
  </si>
  <si>
    <t>UG 1910</t>
  </si>
  <si>
    <t>UG 1100</t>
  </si>
  <si>
    <t>SEINE</t>
  </si>
  <si>
    <t>Total nuit</t>
  </si>
  <si>
    <t>CDD AS DUP</t>
  </si>
  <si>
    <t>UG 1610</t>
  </si>
  <si>
    <t>Total SENART A1</t>
  </si>
  <si>
    <t>souhaite arreter 30 juin</t>
  </si>
  <si>
    <t>Arret CDD par Cadre à la fin du contrat</t>
  </si>
  <si>
    <t>Arret contrat decision cadre sup</t>
  </si>
  <si>
    <t>UG 1010</t>
  </si>
  <si>
    <t>just</t>
  </si>
  <si>
    <t>ug 1100</t>
  </si>
  <si>
    <t>contrat 2 mois été</t>
  </si>
  <si>
    <t>Total SENART A2</t>
  </si>
  <si>
    <t>Total SENART</t>
  </si>
  <si>
    <t>UG 1710</t>
  </si>
  <si>
    <t>Total SEINE B1</t>
  </si>
  <si>
    <t>Total SEINE B2</t>
  </si>
  <si>
    <t>Total SEINE</t>
  </si>
  <si>
    <t>CDD AS JOFFRE</t>
  </si>
  <si>
    <t>UG 1300</t>
  </si>
  <si>
    <t>arrret contrat</t>
  </si>
  <si>
    <t>souhaite arreter</t>
  </si>
  <si>
    <t>FIN DE CONTRAT</t>
  </si>
  <si>
    <t>UG 1300 sur senart</t>
  </si>
  <si>
    <t>Total JOFFRE</t>
  </si>
  <si>
    <t>CDD AS NUIT DUP</t>
  </si>
  <si>
    <t>nuit dupuytren</t>
  </si>
  <si>
    <t>CDD AS NUIT JOF</t>
  </si>
  <si>
    <t xml:space="preserve">Total AS </t>
  </si>
  <si>
    <t>BILAN CDD</t>
  </si>
  <si>
    <t>IDE/UG</t>
  </si>
  <si>
    <t>CDD</t>
  </si>
  <si>
    <t>UG 1200</t>
  </si>
  <si>
    <t>UG 1250</t>
  </si>
  <si>
    <t>UG 1720</t>
  </si>
  <si>
    <t>UG 1810</t>
  </si>
  <si>
    <t>UG 7810</t>
  </si>
  <si>
    <t>AS/UG</t>
  </si>
  <si>
    <t>MAZ</t>
  </si>
  <si>
    <t>BET</t>
  </si>
  <si>
    <t>BIL</t>
  </si>
  <si>
    <t>CAR</t>
  </si>
  <si>
    <t>DAGA</t>
  </si>
  <si>
    <t>GUELT</t>
  </si>
  <si>
    <t>GUIL</t>
  </si>
  <si>
    <t>HEG</t>
  </si>
  <si>
    <t>JOM</t>
  </si>
  <si>
    <t>LAM</t>
  </si>
  <si>
    <t>MARI</t>
  </si>
  <si>
    <t>MAYI</t>
  </si>
  <si>
    <t>NAG</t>
  </si>
  <si>
    <t>REA</t>
  </si>
  <si>
    <t>MES</t>
  </si>
  <si>
    <t>LHER</t>
  </si>
  <si>
    <t>ARK</t>
  </si>
  <si>
    <t>DIA</t>
  </si>
  <si>
    <t>DJO</t>
  </si>
  <si>
    <t>KIE</t>
  </si>
  <si>
    <t>BAC</t>
  </si>
  <si>
    <t>CHEV</t>
  </si>
  <si>
    <t>DINK</t>
  </si>
  <si>
    <t>MANG</t>
  </si>
  <si>
    <t>NGU</t>
  </si>
  <si>
    <t>NZU</t>
  </si>
  <si>
    <t>TCHE</t>
  </si>
  <si>
    <t>THREV</t>
  </si>
  <si>
    <t>DID</t>
  </si>
  <si>
    <t>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</si>
</sst>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[$-40C]mmm\-yy;@"/>
    <numFmt numFmtId="166" formatCode="0.0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10"/>
      <name val="Times New Roman"/>
      <family val="1"/>
    </font>
    <font>
      <b/>
      <sz val="12"/>
      <color indexed="10"/>
      <name val="Times New Roman"/>
      <family val="1"/>
    </font>
    <font>
      <b/>
      <i/>
      <sz val="14"/>
      <name val="Times New Roman"/>
      <family val="1"/>
    </font>
    <font>
      <b/>
      <sz val="14"/>
      <name val="Times New Roman"/>
      <family val="1"/>
    </font>
    <font>
      <b/>
      <i/>
      <sz val="10"/>
      <name val="Times New Roman"/>
      <family val="1"/>
    </font>
    <font>
      <sz val="8"/>
      <name val="Times New Roman"/>
      <family val="1"/>
    </font>
    <font>
      <b/>
      <i/>
      <sz val="10"/>
      <color rgb="FFFF0000"/>
      <name val="Arial"/>
      <family val="2"/>
    </font>
    <font>
      <sz val="8"/>
      <color indexed="10"/>
      <name val="Times New Roman"/>
      <family val="1"/>
    </font>
    <font>
      <b/>
      <sz val="10"/>
      <color indexed="10"/>
      <name val="Arial"/>
      <family val="2"/>
    </font>
    <font>
      <strike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indexed="10"/>
      <name val="Arial"/>
      <family val="2"/>
    </font>
    <font>
      <b/>
      <sz val="10"/>
      <color rgb="FF7030A0"/>
      <name val="Arial"/>
      <family val="2"/>
    </font>
    <font>
      <b/>
      <i/>
      <sz val="12"/>
      <name val="Times New Roman"/>
      <family val="1"/>
    </font>
    <font>
      <b/>
      <sz val="10"/>
      <color indexed="10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i/>
      <sz val="12"/>
      <name val="Times New Roman"/>
      <family val="1"/>
    </font>
    <font>
      <b/>
      <sz val="8"/>
      <color indexed="10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i/>
      <sz val="8"/>
      <name val="Times New Roman"/>
      <family val="1"/>
    </font>
    <font>
      <strike/>
      <sz val="8"/>
      <name val="Cambria"/>
      <family val="1"/>
    </font>
    <font>
      <b/>
      <u/>
      <sz val="10"/>
      <color rgb="FFFF0000"/>
      <name val="Arial"/>
      <family val="2"/>
    </font>
    <font>
      <b/>
      <sz val="10"/>
      <color theme="2"/>
      <name val="Arial"/>
      <family val="2"/>
    </font>
    <font>
      <b/>
      <sz val="10"/>
      <color rgb="FF7030A0"/>
      <name val="Times New Roman"/>
      <family val="1"/>
    </font>
    <font>
      <sz val="18"/>
      <name val="Arial"/>
      <family val="2"/>
    </font>
    <font>
      <b/>
      <sz val="18"/>
      <name val="Times New Roman"/>
      <family val="1"/>
    </font>
    <font>
      <b/>
      <sz val="18"/>
      <name val="Arial"/>
      <family val="2"/>
    </font>
    <font>
      <b/>
      <sz val="8"/>
      <name val="Arial"/>
      <family val="2"/>
    </font>
    <font>
      <b/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8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auto="1"/>
      </top>
      <bottom/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/>
      <right/>
      <top style="thick">
        <color indexed="64"/>
      </top>
      <bottom style="dashed">
        <color indexed="64"/>
      </bottom>
      <diagonal/>
    </border>
    <border>
      <left/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/>
      <right/>
      <top style="dashed">
        <color indexed="64"/>
      </top>
      <bottom style="thick">
        <color indexed="64"/>
      </bottom>
      <diagonal/>
    </border>
    <border>
      <left/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44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center"/>
    </xf>
    <xf numFmtId="0" fontId="1" fillId="0" borderId="1" xfId="1" applyFont="1" applyBorder="1"/>
    <xf numFmtId="0" fontId="1" fillId="0" borderId="1" xfId="1" applyBorder="1"/>
    <xf numFmtId="0" fontId="4" fillId="2" borderId="2" xfId="2" applyFont="1" applyFill="1" applyBorder="1" applyAlignment="1" applyProtection="1">
      <alignment horizontal="center" vertical="center" wrapText="1"/>
    </xf>
    <xf numFmtId="0" fontId="4" fillId="2" borderId="3" xfId="2" applyFont="1" applyFill="1" applyBorder="1" applyAlignment="1" applyProtection="1">
      <alignment horizontal="center" vertical="center" wrapText="1"/>
    </xf>
    <xf numFmtId="0" fontId="4" fillId="2" borderId="4" xfId="2" applyFont="1" applyFill="1" applyBorder="1" applyAlignment="1" applyProtection="1">
      <alignment horizontal="center" vertical="center" wrapText="1"/>
    </xf>
    <xf numFmtId="0" fontId="5" fillId="0" borderId="0" xfId="2" applyFont="1" applyAlignment="1" applyProtection="1">
      <alignment horizontal="center" vertical="center" wrapText="1"/>
    </xf>
    <xf numFmtId="0" fontId="4" fillId="2" borderId="5" xfId="2" applyFont="1" applyFill="1" applyBorder="1" applyAlignment="1" applyProtection="1">
      <alignment horizontal="center" vertical="center" wrapText="1"/>
    </xf>
    <xf numFmtId="0" fontId="4" fillId="2" borderId="6" xfId="2" applyFont="1" applyFill="1" applyBorder="1" applyAlignment="1" applyProtection="1">
      <alignment horizontal="center" vertical="center" wrapText="1"/>
    </xf>
    <xf numFmtId="0" fontId="4" fillId="2" borderId="7" xfId="2" applyFont="1" applyFill="1" applyBorder="1" applyAlignment="1" applyProtection="1">
      <alignment horizontal="center" vertical="center" wrapText="1"/>
    </xf>
    <xf numFmtId="0" fontId="8" fillId="5" borderId="10" xfId="2" applyFont="1" applyFill="1" applyBorder="1" applyAlignment="1" applyProtection="1">
      <alignment horizontal="center" vertical="center" wrapText="1"/>
    </xf>
    <xf numFmtId="0" fontId="9" fillId="5" borderId="11" xfId="2" applyFont="1" applyFill="1" applyBorder="1" applyAlignment="1" applyProtection="1">
      <alignment horizontal="center" vertical="center" wrapText="1"/>
    </xf>
    <xf numFmtId="0" fontId="10" fillId="3" borderId="12" xfId="2" applyFont="1" applyFill="1" applyBorder="1" applyAlignment="1" applyProtection="1">
      <alignment horizontal="center" vertical="center" wrapText="1"/>
    </xf>
    <xf numFmtId="164" fontId="11" fillId="3" borderId="17" xfId="2" applyNumberFormat="1" applyFont="1" applyFill="1" applyBorder="1" applyAlignment="1" applyProtection="1">
      <alignment horizontal="center" vertical="center" wrapText="1"/>
    </xf>
    <xf numFmtId="164" fontId="11" fillId="3" borderId="13" xfId="2" applyNumberFormat="1" applyFont="1" applyFill="1" applyBorder="1" applyAlignment="1" applyProtection="1">
      <alignment horizontal="center" vertical="center" wrapText="1"/>
    </xf>
    <xf numFmtId="0" fontId="5" fillId="3" borderId="18" xfId="2" applyFont="1" applyFill="1" applyBorder="1" applyAlignment="1" applyProtection="1">
      <alignment horizontal="center" vertical="center" wrapText="1"/>
    </xf>
    <xf numFmtId="0" fontId="3" fillId="7" borderId="14" xfId="2" applyFont="1" applyFill="1" applyBorder="1" applyAlignment="1" applyProtection="1">
      <alignment horizontal="center" vertical="center"/>
      <protection locked="0"/>
    </xf>
    <xf numFmtId="0" fontId="3" fillId="0" borderId="14" xfId="2" applyNumberFormat="1" applyFont="1" applyBorder="1" applyAlignment="1" applyProtection="1">
      <alignment horizontal="center" vertical="center"/>
      <protection locked="0"/>
    </xf>
    <xf numFmtId="164" fontId="13" fillId="0" borderId="1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2" xfId="2" applyBorder="1" applyAlignment="1">
      <alignment horizontal="center" vertical="center" wrapText="1"/>
    </xf>
    <xf numFmtId="0" fontId="3" fillId="0" borderId="23" xfId="2" applyBorder="1" applyAlignment="1">
      <alignment horizontal="center" vertical="center" wrapText="1"/>
    </xf>
    <xf numFmtId="0" fontId="14" fillId="0" borderId="0" xfId="2" applyFont="1" applyBorder="1" applyAlignment="1" applyProtection="1">
      <alignment horizontal="center" vertical="center" wrapText="1"/>
      <protection locked="0"/>
    </xf>
    <xf numFmtId="0" fontId="5" fillId="0" borderId="0" xfId="2" applyFont="1" applyAlignment="1" applyProtection="1">
      <alignment horizontal="center" vertical="center" wrapText="1"/>
      <protection locked="0"/>
    </xf>
    <xf numFmtId="0" fontId="3" fillId="6" borderId="24" xfId="2" applyFont="1" applyFill="1" applyBorder="1" applyAlignment="1" applyProtection="1">
      <alignment horizontal="left" vertical="center" wrapText="1"/>
      <protection locked="0"/>
    </xf>
    <xf numFmtId="0" fontId="3" fillId="6" borderId="14" xfId="2" applyFont="1" applyFill="1" applyBorder="1" applyAlignment="1" applyProtection="1">
      <alignment horizontal="center" vertical="center"/>
      <protection locked="0"/>
    </xf>
    <xf numFmtId="0" fontId="3" fillId="3" borderId="25" xfId="2" applyNumberFormat="1" applyFont="1" applyFill="1" applyBorder="1" applyAlignment="1" applyProtection="1">
      <alignment horizontal="center" vertical="center" wrapText="1"/>
      <protection locked="0"/>
    </xf>
    <xf numFmtId="14" fontId="5" fillId="0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14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15" xfId="2" applyNumberFormat="1" applyFont="1" applyFill="1" applyBorder="1" applyAlignment="1" applyProtection="1">
      <alignment horizontal="center" vertical="center" wrapText="1"/>
      <protection locked="0"/>
    </xf>
    <xf numFmtId="0" fontId="12" fillId="6" borderId="21" xfId="2" applyNumberFormat="1" applyFont="1" applyFill="1" applyBorder="1" applyAlignment="1" applyProtection="1">
      <alignment horizontal="center" vertical="center" wrapText="1"/>
      <protection locked="0"/>
    </xf>
    <xf numFmtId="165" fontId="13" fillId="6" borderId="15" xfId="2" applyNumberFormat="1" applyFont="1" applyFill="1" applyBorder="1" applyAlignment="1" applyProtection="1">
      <alignment horizontal="center" vertical="center" wrapText="1"/>
      <protection locked="0"/>
    </xf>
    <xf numFmtId="164" fontId="13" fillId="6" borderId="22" xfId="2" applyNumberFormat="1" applyFont="1" applyFill="1" applyBorder="1" applyAlignment="1" applyProtection="1">
      <alignment horizontal="center" vertical="center" wrapText="1"/>
      <protection locked="0"/>
    </xf>
    <xf numFmtId="0" fontId="5" fillId="6" borderId="23" xfId="2" applyFont="1" applyFill="1" applyBorder="1" applyAlignment="1" applyProtection="1">
      <alignment horizontal="center" vertical="center" wrapText="1"/>
      <protection locked="0"/>
    </xf>
    <xf numFmtId="0" fontId="5" fillId="6" borderId="0" xfId="2" applyFont="1" applyFill="1" applyAlignment="1" applyProtection="1">
      <alignment horizontal="center" vertical="center" wrapText="1"/>
      <protection locked="0"/>
    </xf>
    <xf numFmtId="0" fontId="3" fillId="0" borderId="24" xfId="2" applyFont="1" applyFill="1" applyBorder="1" applyAlignment="1" applyProtection="1">
      <alignment horizontal="left" vertical="center" wrapText="1"/>
      <protection locked="0"/>
    </xf>
    <xf numFmtId="0" fontId="3" fillId="0" borderId="14" xfId="2" applyFont="1" applyFill="1" applyBorder="1" applyAlignment="1" applyProtection="1">
      <alignment horizontal="center" vertical="center"/>
      <protection locked="0"/>
    </xf>
    <xf numFmtId="0" fontId="3" fillId="0" borderId="14" xfId="2" applyNumberFormat="1" applyFont="1" applyBorder="1" applyAlignment="1" applyProtection="1">
      <alignment horizontal="center" vertical="center" wrapText="1"/>
      <protection locked="0"/>
    </xf>
    <xf numFmtId="0" fontId="3" fillId="0" borderId="15" xfId="2" applyNumberFormat="1" applyFont="1" applyBorder="1" applyAlignment="1" applyProtection="1">
      <alignment horizontal="center" vertical="center" wrapText="1"/>
      <protection locked="0"/>
    </xf>
    <xf numFmtId="0" fontId="12" fillId="0" borderId="21" xfId="2" applyNumberFormat="1" applyFont="1" applyBorder="1" applyAlignment="1" applyProtection="1">
      <alignment horizontal="center" vertical="center" wrapText="1"/>
      <protection locked="0"/>
    </xf>
    <xf numFmtId="14" fontId="3" fillId="0" borderId="14" xfId="2" applyNumberFormat="1" applyFont="1" applyFill="1" applyBorder="1" applyAlignment="1" applyProtection="1">
      <alignment horizontal="center" vertical="center"/>
      <protection locked="0"/>
    </xf>
    <xf numFmtId="0" fontId="3" fillId="0" borderId="30" xfId="2" applyFont="1" applyFill="1" applyBorder="1" applyAlignment="1" applyProtection="1">
      <alignment vertical="center"/>
      <protection locked="0"/>
    </xf>
    <xf numFmtId="0" fontId="3" fillId="7" borderId="20" xfId="2" applyFont="1" applyFill="1" applyBorder="1" applyAlignment="1" applyProtection="1">
      <alignment horizontal="center" vertical="center"/>
      <protection locked="0"/>
    </xf>
    <xf numFmtId="0" fontId="3" fillId="0" borderId="20" xfId="2" applyFont="1" applyFill="1" applyBorder="1" applyAlignment="1" applyProtection="1">
      <alignment horizontal="center" vertical="center"/>
      <protection locked="0"/>
    </xf>
    <xf numFmtId="0" fontId="3" fillId="3" borderId="31" xfId="2" applyNumberFormat="1" applyFont="1" applyFill="1" applyBorder="1" applyAlignment="1" applyProtection="1">
      <alignment horizontal="center" vertical="center"/>
      <protection locked="0"/>
    </xf>
    <xf numFmtId="0" fontId="5" fillId="0" borderId="31" xfId="2" applyNumberFormat="1" applyFont="1" applyFill="1" applyBorder="1" applyAlignment="1" applyProtection="1">
      <alignment horizontal="center" vertical="center"/>
      <protection locked="0"/>
    </xf>
    <xf numFmtId="0" fontId="3" fillId="0" borderId="25" xfId="2" applyNumberFormat="1" applyFont="1" applyBorder="1" applyAlignment="1" applyProtection="1">
      <alignment horizontal="center" vertical="center"/>
      <protection locked="0"/>
    </xf>
    <xf numFmtId="0" fontId="3" fillId="0" borderId="32" xfId="2" applyNumberFormat="1" applyFont="1" applyBorder="1" applyAlignment="1" applyProtection="1">
      <alignment horizontal="center" vertical="center"/>
      <protection locked="0"/>
    </xf>
    <xf numFmtId="0" fontId="3" fillId="0" borderId="33" xfId="2" applyNumberFormat="1" applyFont="1" applyBorder="1" applyAlignment="1" applyProtection="1">
      <alignment horizontal="center" vertical="center"/>
      <protection locked="0"/>
    </xf>
    <xf numFmtId="0" fontId="3" fillId="0" borderId="34" xfId="2" applyNumberFormat="1" applyFont="1" applyBorder="1" applyAlignment="1" applyProtection="1">
      <alignment horizontal="center" vertical="center"/>
      <protection locked="0"/>
    </xf>
    <xf numFmtId="0" fontId="12" fillId="0" borderId="35" xfId="2" applyNumberFormat="1" applyFont="1" applyBorder="1" applyAlignment="1" applyProtection="1">
      <alignment horizontal="center" vertical="center"/>
      <protection locked="0"/>
    </xf>
    <xf numFmtId="0" fontId="3" fillId="0" borderId="36" xfId="2" applyFont="1" applyBorder="1" applyAlignment="1" applyProtection="1">
      <alignment horizontal="left" vertical="center"/>
      <protection locked="0"/>
    </xf>
    <xf numFmtId="0" fontId="3" fillId="0" borderId="0" xfId="2" applyFont="1" applyBorder="1" applyAlignment="1" applyProtection="1">
      <alignment vertical="center"/>
      <protection locked="0"/>
    </xf>
    <xf numFmtId="0" fontId="3" fillId="3" borderId="37" xfId="2" applyNumberFormat="1" applyFont="1" applyFill="1" applyBorder="1" applyAlignment="1" applyProtection="1">
      <alignment horizontal="center" vertical="center"/>
      <protection locked="0"/>
    </xf>
    <xf numFmtId="0" fontId="5" fillId="0" borderId="37" xfId="2" applyNumberFormat="1" applyFont="1" applyFill="1" applyBorder="1" applyAlignment="1" applyProtection="1">
      <alignment horizontal="center" vertical="center"/>
      <protection locked="0"/>
    </xf>
    <xf numFmtId="0" fontId="3" fillId="0" borderId="38" xfId="2" applyNumberFormat="1" applyFont="1" applyBorder="1" applyAlignment="1" applyProtection="1">
      <alignment horizontal="center" vertical="center"/>
      <protection locked="0"/>
    </xf>
    <xf numFmtId="0" fontId="3" fillId="0" borderId="38" xfId="2" applyNumberFormat="1" applyFont="1" applyFill="1" applyBorder="1" applyAlignment="1" applyProtection="1">
      <alignment horizontal="center" vertical="center"/>
      <protection locked="0"/>
    </xf>
    <xf numFmtId="0" fontId="3" fillId="0" borderId="39" xfId="2" applyNumberFormat="1" applyFont="1" applyBorder="1" applyAlignment="1" applyProtection="1">
      <alignment horizontal="center" vertical="center"/>
      <protection locked="0"/>
    </xf>
    <xf numFmtId="164" fontId="13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Border="1" applyAlignment="1" applyProtection="1">
      <alignment horizontal="center" vertical="center" wrapText="1"/>
      <protection locked="0"/>
    </xf>
    <xf numFmtId="0" fontId="15" fillId="3" borderId="26" xfId="2" applyFont="1" applyFill="1" applyBorder="1" applyAlignment="1" applyProtection="1">
      <alignment horizontal="left" vertical="center"/>
    </xf>
    <xf numFmtId="0" fontId="16" fillId="3" borderId="27" xfId="2" applyFont="1" applyFill="1" applyBorder="1" applyAlignment="1" applyProtection="1">
      <alignment horizontal="center" vertical="center"/>
    </xf>
    <xf numFmtId="0" fontId="17" fillId="3" borderId="27" xfId="2" applyFont="1" applyFill="1" applyBorder="1" applyAlignment="1" applyProtection="1">
      <alignment horizontal="center" vertical="center"/>
    </xf>
    <xf numFmtId="0" fontId="14" fillId="3" borderId="28" xfId="2" applyNumberFormat="1" applyFont="1" applyFill="1" applyBorder="1" applyAlignment="1" applyProtection="1">
      <alignment horizontal="center" vertical="center"/>
    </xf>
    <xf numFmtId="0" fontId="18" fillId="0" borderId="28" xfId="2" applyNumberFormat="1" applyFont="1" applyFill="1" applyBorder="1" applyAlignment="1" applyProtection="1">
      <alignment horizontal="center" vertical="center"/>
    </xf>
    <xf numFmtId="0" fontId="19" fillId="3" borderId="29" xfId="2" applyNumberFormat="1" applyFont="1" applyFill="1" applyBorder="1" applyAlignment="1" applyProtection="1">
      <alignment horizontal="center" vertical="center"/>
    </xf>
    <xf numFmtId="165" fontId="13" fillId="3" borderId="15" xfId="2" applyNumberFormat="1" applyFont="1" applyFill="1" applyBorder="1" applyAlignment="1" applyProtection="1">
      <alignment horizontal="center" vertical="center" wrapText="1"/>
    </xf>
    <xf numFmtId="165" fontId="13" fillId="3" borderId="22" xfId="2" applyNumberFormat="1" applyFont="1" applyFill="1" applyBorder="1" applyAlignment="1" applyProtection="1">
      <alignment horizontal="center" vertical="center" wrapText="1"/>
    </xf>
    <xf numFmtId="0" fontId="5" fillId="3" borderId="23" xfId="2" applyFont="1" applyFill="1" applyBorder="1" applyAlignment="1" applyProtection="1">
      <alignment horizontal="center" vertical="center" wrapText="1"/>
    </xf>
    <xf numFmtId="0" fontId="15" fillId="0" borderId="36" xfId="2" applyFont="1" applyFill="1" applyBorder="1" applyAlignment="1" applyProtection="1">
      <alignment horizontal="left" vertical="center"/>
      <protection locked="0"/>
    </xf>
    <xf numFmtId="0" fontId="14" fillId="0" borderId="20" xfId="2" applyNumberFormat="1" applyFont="1" applyFill="1" applyBorder="1" applyAlignment="1" applyProtection="1">
      <alignment horizontal="center" vertical="center"/>
      <protection locked="0"/>
    </xf>
    <xf numFmtId="0" fontId="18" fillId="0" borderId="20" xfId="2" applyNumberFormat="1" applyFont="1" applyFill="1" applyBorder="1" applyAlignment="1" applyProtection="1">
      <alignment horizontal="center" vertical="center"/>
      <protection locked="0"/>
    </xf>
    <xf numFmtId="0" fontId="3" fillId="0" borderId="40" xfId="2" applyNumberFormat="1" applyFont="1" applyFill="1" applyBorder="1" applyAlignment="1" applyProtection="1">
      <alignment horizontal="center" vertical="center"/>
      <protection locked="0"/>
    </xf>
    <xf numFmtId="0" fontId="5" fillId="0" borderId="23" xfId="2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Fill="1" applyAlignment="1" applyProtection="1">
      <alignment horizontal="center" vertical="center" wrapText="1"/>
      <protection locked="0"/>
    </xf>
    <xf numFmtId="0" fontId="3" fillId="0" borderId="19" xfId="2" applyFont="1" applyFill="1" applyBorder="1" applyAlignment="1" applyProtection="1">
      <alignment horizontal="left" vertical="center" wrapText="1"/>
      <protection locked="0"/>
    </xf>
    <xf numFmtId="0" fontId="5" fillId="0" borderId="25" xfId="2" applyNumberFormat="1" applyFont="1" applyFill="1" applyBorder="1" applyAlignment="1" applyProtection="1">
      <alignment horizontal="center" vertical="center" wrapText="1"/>
      <protection locked="0"/>
    </xf>
    <xf numFmtId="0" fontId="12" fillId="0" borderId="21" xfId="2" applyNumberFormat="1" applyFont="1" applyFill="1" applyBorder="1" applyAlignment="1" applyProtection="1">
      <alignment horizontal="center" vertical="center" wrapText="1"/>
      <protection locked="0"/>
    </xf>
    <xf numFmtId="164" fontId="13" fillId="0" borderId="22" xfId="2" applyNumberFormat="1" applyFont="1" applyFill="1" applyBorder="1" applyAlignment="1" applyProtection="1">
      <alignment horizontal="center" vertical="center" wrapText="1"/>
      <protection locked="0"/>
    </xf>
    <xf numFmtId="164" fontId="13" fillId="0" borderId="23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0" xfId="2" applyFont="1" applyFill="1" applyBorder="1" applyAlignment="1" applyProtection="1">
      <alignment horizontal="left" vertical="center" wrapText="1"/>
      <protection locked="0"/>
    </xf>
    <xf numFmtId="0" fontId="3" fillId="7" borderId="31" xfId="2" applyFont="1" applyFill="1" applyBorder="1" applyAlignment="1" applyProtection="1">
      <alignment horizontal="center" vertical="center"/>
      <protection locked="0"/>
    </xf>
    <xf numFmtId="0" fontId="3" fillId="6" borderId="31" xfId="2" applyFont="1" applyFill="1" applyBorder="1" applyAlignment="1" applyProtection="1">
      <alignment horizontal="center" vertical="center"/>
      <protection locked="0"/>
    </xf>
    <xf numFmtId="0" fontId="3" fillId="6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2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3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39" xfId="2" applyFont="1" applyBorder="1" applyAlignment="1" applyProtection="1">
      <alignment horizontal="left" vertical="center" wrapText="1"/>
      <protection locked="0"/>
    </xf>
    <xf numFmtId="0" fontId="3" fillId="0" borderId="41" xfId="2" applyFont="1" applyBorder="1" applyAlignment="1" applyProtection="1">
      <alignment vertical="center"/>
      <protection locked="0"/>
    </xf>
    <xf numFmtId="0" fontId="3" fillId="3" borderId="42" xfId="2" applyNumberFormat="1" applyFont="1" applyFill="1" applyBorder="1" applyAlignment="1" applyProtection="1">
      <alignment horizontal="center" vertical="center"/>
      <protection locked="0"/>
    </xf>
    <xf numFmtId="0" fontId="5" fillId="0" borderId="42" xfId="2" applyNumberFormat="1" applyFont="1" applyFill="1" applyBorder="1" applyAlignment="1" applyProtection="1">
      <alignment horizontal="center" vertical="center"/>
      <protection locked="0"/>
    </xf>
    <xf numFmtId="0" fontId="3" fillId="0" borderId="43" xfId="2" applyNumberFormat="1" applyFont="1" applyBorder="1" applyAlignment="1" applyProtection="1">
      <alignment horizontal="center" vertical="center"/>
      <protection locked="0"/>
    </xf>
    <xf numFmtId="0" fontId="3" fillId="0" borderId="6" xfId="2" applyNumberFormat="1" applyFont="1" applyBorder="1" applyAlignment="1" applyProtection="1">
      <alignment horizontal="center" vertical="center"/>
      <protection locked="0"/>
    </xf>
    <xf numFmtId="0" fontId="3" fillId="0" borderId="44" xfId="2" applyNumberFormat="1" applyFont="1" applyBorder="1" applyAlignment="1" applyProtection="1">
      <alignment horizontal="center" vertical="center"/>
      <protection locked="0"/>
    </xf>
    <xf numFmtId="165" fontId="13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45" xfId="2" applyFont="1" applyBorder="1" applyAlignment="1" applyProtection="1">
      <alignment horizontal="left" vertical="center"/>
    </xf>
    <xf numFmtId="0" fontId="16" fillId="3" borderId="46" xfId="2" applyFont="1" applyFill="1" applyBorder="1" applyAlignment="1" applyProtection="1">
      <alignment horizontal="center" vertical="center"/>
    </xf>
    <xf numFmtId="0" fontId="16" fillId="3" borderId="2" xfId="2" applyFont="1" applyFill="1" applyBorder="1" applyAlignment="1" applyProtection="1">
      <alignment horizontal="center" vertical="center"/>
    </xf>
    <xf numFmtId="0" fontId="3" fillId="0" borderId="3" xfId="2" applyFont="1" applyBorder="1" applyAlignment="1" applyProtection="1">
      <alignment vertical="center"/>
    </xf>
    <xf numFmtId="0" fontId="10" fillId="3" borderId="11" xfId="2" applyFont="1" applyFill="1" applyBorder="1" applyAlignment="1" applyProtection="1">
      <alignment horizontal="center" vertical="center" wrapText="1"/>
    </xf>
    <xf numFmtId="164" fontId="13" fillId="0" borderId="15" xfId="2" applyNumberFormat="1" applyFont="1" applyFill="1" applyBorder="1" applyAlignment="1" applyProtection="1">
      <alignment horizontal="center" vertical="center" wrapText="1"/>
      <protection locked="0"/>
    </xf>
    <xf numFmtId="0" fontId="12" fillId="6" borderId="35" xfId="2" applyNumberFormat="1" applyFont="1" applyFill="1" applyBorder="1" applyAlignment="1" applyProtection="1">
      <alignment horizontal="center" vertical="center" wrapText="1"/>
    </xf>
    <xf numFmtId="0" fontId="16" fillId="3" borderId="0" xfId="2" applyFont="1" applyFill="1" applyBorder="1" applyAlignment="1" applyProtection="1">
      <alignment horizontal="center" vertical="center"/>
    </xf>
    <xf numFmtId="0" fontId="3" fillId="0" borderId="0" xfId="2" applyFont="1" applyBorder="1" applyAlignment="1" applyProtection="1">
      <alignment vertical="center"/>
    </xf>
    <xf numFmtId="0" fontId="19" fillId="3" borderId="48" xfId="2" applyFont="1" applyFill="1" applyBorder="1" applyAlignment="1" applyProtection="1">
      <alignment horizontal="center" vertical="center" wrapText="1"/>
    </xf>
    <xf numFmtId="0" fontId="20" fillId="3" borderId="10" xfId="2" applyFont="1" applyFill="1" applyBorder="1" applyAlignment="1" applyProtection="1">
      <alignment horizontal="center" vertical="center" wrapText="1"/>
    </xf>
    <xf numFmtId="0" fontId="21" fillId="3" borderId="12" xfId="2" applyFont="1" applyFill="1" applyBorder="1" applyAlignment="1" applyProtection="1">
      <alignment horizontal="center" vertical="center" wrapText="1"/>
    </xf>
    <xf numFmtId="0" fontId="22" fillId="3" borderId="12" xfId="2" applyFont="1" applyFill="1" applyBorder="1" applyAlignment="1" applyProtection="1">
      <alignment horizontal="center" vertical="center" wrapText="1"/>
    </xf>
    <xf numFmtId="0" fontId="23" fillId="0" borderId="12" xfId="2" applyFont="1" applyFill="1" applyBorder="1" applyAlignment="1" applyProtection="1">
      <alignment horizontal="center" vertical="center" wrapText="1"/>
    </xf>
    <xf numFmtId="0" fontId="20" fillId="0" borderId="36" xfId="2" applyFont="1" applyFill="1" applyBorder="1" applyAlignment="1" applyProtection="1">
      <alignment horizontal="center" vertical="center" wrapText="1"/>
    </xf>
    <xf numFmtId="0" fontId="24" fillId="0" borderId="50" xfId="2" applyFont="1" applyFill="1" applyBorder="1" applyAlignment="1" applyProtection="1">
      <alignment horizontal="center" vertical="center" wrapText="1"/>
    </xf>
    <xf numFmtId="0" fontId="24" fillId="0" borderId="1" xfId="2" applyFont="1" applyFill="1" applyBorder="1" applyAlignment="1" applyProtection="1">
      <alignment horizontal="center" vertical="center" wrapText="1"/>
    </xf>
    <xf numFmtId="0" fontId="7" fillId="0" borderId="1" xfId="2" applyFont="1" applyFill="1" applyBorder="1" applyAlignment="1" applyProtection="1">
      <alignment horizontal="center" vertical="center" wrapText="1"/>
    </xf>
    <xf numFmtId="0" fontId="25" fillId="0" borderId="1" xfId="2" applyFont="1" applyFill="1" applyBorder="1" applyAlignment="1" applyProtection="1">
      <alignment horizontal="center" vertical="center" wrapText="1"/>
    </xf>
    <xf numFmtId="0" fontId="7" fillId="0" borderId="51" xfId="2" applyFont="1" applyFill="1" applyBorder="1" applyAlignment="1" applyProtection="1">
      <alignment horizontal="center" vertical="center" wrapText="1"/>
    </xf>
    <xf numFmtId="0" fontId="4" fillId="2" borderId="3" xfId="2" applyFont="1" applyFill="1" applyBorder="1" applyAlignment="1" applyProtection="1">
      <alignment horizontal="center" vertical="center" wrapText="1"/>
    </xf>
    <xf numFmtId="0" fontId="4" fillId="2" borderId="4" xfId="2" applyFont="1" applyFill="1" applyBorder="1" applyAlignment="1" applyProtection="1">
      <alignment horizontal="center" vertical="center" wrapText="1"/>
    </xf>
    <xf numFmtId="0" fontId="4" fillId="2" borderId="2" xfId="2" applyFont="1" applyFill="1" applyBorder="1" applyAlignment="1" applyProtection="1">
      <alignment horizontal="center" vertical="center" wrapText="1"/>
    </xf>
    <xf numFmtId="0" fontId="11" fillId="2" borderId="3" xfId="2" applyFont="1" applyFill="1" applyBorder="1" applyAlignment="1" applyProtection="1">
      <alignment horizontal="center" vertical="center" wrapText="1"/>
    </xf>
    <xf numFmtId="0" fontId="4" fillId="2" borderId="6" xfId="2" applyFont="1" applyFill="1" applyBorder="1" applyAlignment="1" applyProtection="1">
      <alignment horizontal="center" vertical="center" wrapText="1"/>
    </xf>
    <xf numFmtId="0" fontId="4" fillId="2" borderId="7" xfId="2" applyFont="1" applyFill="1" applyBorder="1" applyAlignment="1" applyProtection="1">
      <alignment horizontal="center" vertical="center" wrapText="1"/>
    </xf>
    <xf numFmtId="0" fontId="14" fillId="0" borderId="0" xfId="2" applyFont="1" applyBorder="1" applyAlignment="1" applyProtection="1">
      <alignment horizontal="center" vertical="center" wrapText="1"/>
    </xf>
    <xf numFmtId="0" fontId="4" fillId="2" borderId="5" xfId="2" applyFont="1" applyFill="1" applyBorder="1" applyAlignment="1" applyProtection="1">
      <alignment horizontal="center" vertical="center" wrapText="1"/>
    </xf>
    <xf numFmtId="0" fontId="11" fillId="2" borderId="6" xfId="2" applyFont="1" applyFill="1" applyBorder="1" applyAlignment="1" applyProtection="1">
      <alignment horizontal="center" vertical="center" wrapText="1"/>
    </xf>
    <xf numFmtId="0" fontId="11" fillId="3" borderId="21" xfId="2" applyFont="1" applyFill="1" applyBorder="1" applyAlignment="1" applyProtection="1">
      <alignment horizontal="center" vertical="center" wrapText="1"/>
    </xf>
    <xf numFmtId="0" fontId="28" fillId="3" borderId="12" xfId="2" applyFont="1" applyFill="1" applyBorder="1" applyAlignment="1" applyProtection="1">
      <alignment horizontal="center" vertical="center" wrapText="1"/>
    </xf>
    <xf numFmtId="0" fontId="11" fillId="3" borderId="48" xfId="2" applyFont="1" applyFill="1" applyBorder="1" applyAlignment="1" applyProtection="1">
      <alignment horizontal="center" vertical="center" wrapText="1"/>
    </xf>
    <xf numFmtId="0" fontId="11" fillId="0" borderId="48" xfId="2" applyFont="1" applyFill="1" applyBorder="1" applyAlignment="1" applyProtection="1">
      <alignment horizontal="center" vertical="center" wrapText="1"/>
    </xf>
    <xf numFmtId="0" fontId="11" fillId="3" borderId="52" xfId="2" applyFont="1" applyFill="1" applyBorder="1" applyAlignment="1" applyProtection="1">
      <alignment horizontal="center" vertical="center" wrapText="1"/>
    </xf>
    <xf numFmtId="0" fontId="11" fillId="3" borderId="17" xfId="2" applyFont="1" applyFill="1" applyBorder="1" applyAlignment="1" applyProtection="1">
      <alignment horizontal="center" vertical="center" wrapText="1"/>
    </xf>
    <xf numFmtId="14" fontId="3" fillId="0" borderId="21" xfId="2" applyNumberFormat="1" applyFont="1" applyBorder="1" applyAlignment="1" applyProtection="1">
      <alignment horizontal="center" vertical="center"/>
      <protection locked="0"/>
    </xf>
    <xf numFmtId="0" fontId="3" fillId="0" borderId="19" xfId="2" applyFont="1" applyFill="1" applyBorder="1" applyAlignment="1" applyProtection="1">
      <alignment vertical="center"/>
      <protection locked="0"/>
    </xf>
    <xf numFmtId="14" fontId="3" fillId="0" borderId="20" xfId="2" applyNumberFormat="1" applyFont="1" applyFill="1" applyBorder="1" applyAlignment="1" applyProtection="1">
      <alignment horizontal="center" vertical="center"/>
      <protection locked="0"/>
    </xf>
    <xf numFmtId="0" fontId="3" fillId="3" borderId="14" xfId="2" applyNumberFormat="1" applyFont="1" applyFill="1" applyBorder="1" applyAlignment="1" applyProtection="1">
      <alignment horizontal="center" vertical="center"/>
      <protection locked="0"/>
    </xf>
    <xf numFmtId="0" fontId="5" fillId="0" borderId="14" xfId="2" applyNumberFormat="1" applyFont="1" applyFill="1" applyBorder="1" applyAlignment="1" applyProtection="1">
      <alignment horizontal="center" vertical="center"/>
      <protection locked="0"/>
    </xf>
    <xf numFmtId="0" fontId="3" fillId="8" borderId="14" xfId="2" applyNumberFormat="1" applyFont="1" applyFill="1" applyBorder="1" applyAlignment="1" applyProtection="1">
      <alignment horizontal="center" vertical="center" wrapText="1"/>
      <protection locked="0"/>
    </xf>
    <xf numFmtId="0" fontId="3" fillId="8" borderId="15" xfId="2" applyNumberFormat="1" applyFont="1" applyFill="1" applyBorder="1" applyAlignment="1" applyProtection="1">
      <alignment horizontal="center" vertical="center" wrapText="1"/>
      <protection locked="0"/>
    </xf>
    <xf numFmtId="14" fontId="3" fillId="6" borderId="21" xfId="2" applyNumberFormat="1" applyFont="1" applyFill="1" applyBorder="1" applyAlignment="1" applyProtection="1">
      <alignment horizontal="center" vertical="center"/>
      <protection locked="0"/>
    </xf>
    <xf numFmtId="164" fontId="13" fillId="6" borderId="15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24" xfId="2" applyFont="1" applyFill="1" applyBorder="1" applyAlignment="1" applyProtection="1">
      <alignment horizontal="left" vertical="center"/>
      <protection locked="0"/>
    </xf>
    <xf numFmtId="14" fontId="3" fillId="6" borderId="14" xfId="2" applyNumberFormat="1" applyFont="1" applyFill="1" applyBorder="1" applyAlignment="1" applyProtection="1">
      <alignment horizontal="center" vertical="center"/>
      <protection locked="0"/>
    </xf>
    <xf numFmtId="14" fontId="5" fillId="0" borderId="14" xfId="2" applyNumberFormat="1" applyFont="1" applyFill="1" applyBorder="1" applyAlignment="1" applyProtection="1">
      <alignment horizontal="center" vertical="center"/>
      <protection locked="0"/>
    </xf>
    <xf numFmtId="0" fontId="3" fillId="6" borderId="14" xfId="2" applyNumberFormat="1" applyFont="1" applyFill="1" applyBorder="1" applyAlignment="1" applyProtection="1">
      <alignment horizontal="center" vertical="center"/>
      <protection locked="0"/>
    </xf>
    <xf numFmtId="0" fontId="3" fillId="6" borderId="15" xfId="2" applyNumberFormat="1" applyFont="1" applyFill="1" applyBorder="1" applyAlignment="1" applyProtection="1">
      <alignment horizontal="center" vertical="center"/>
      <protection locked="0"/>
    </xf>
    <xf numFmtId="0" fontId="3" fillId="6" borderId="21" xfId="2" applyNumberFormat="1" applyFont="1" applyFill="1" applyBorder="1" applyAlignment="1" applyProtection="1">
      <alignment horizontal="center" vertical="center"/>
      <protection locked="0"/>
    </xf>
    <xf numFmtId="0" fontId="3" fillId="0" borderId="21" xfId="2" applyNumberFormat="1" applyFont="1" applyBorder="1" applyAlignment="1" applyProtection="1">
      <alignment horizontal="center" vertical="center"/>
      <protection locked="0"/>
    </xf>
    <xf numFmtId="0" fontId="3" fillId="0" borderId="15" xfId="2" applyNumberFormat="1" applyFont="1" applyBorder="1" applyAlignment="1" applyProtection="1">
      <alignment horizontal="center" vertical="center"/>
      <protection locked="0"/>
    </xf>
    <xf numFmtId="0" fontId="3" fillId="6" borderId="25" xfId="2" applyNumberFormat="1" applyFont="1" applyFill="1" applyBorder="1" applyAlignment="1" applyProtection="1">
      <alignment horizontal="center" vertical="center"/>
      <protection locked="0"/>
    </xf>
    <xf numFmtId="0" fontId="3" fillId="6" borderId="32" xfId="2" applyNumberFormat="1" applyFont="1" applyFill="1" applyBorder="1" applyAlignment="1" applyProtection="1">
      <alignment horizontal="center" vertical="center"/>
      <protection locked="0"/>
    </xf>
    <xf numFmtId="0" fontId="3" fillId="6" borderId="34" xfId="2" applyNumberFormat="1" applyFont="1" applyFill="1" applyBorder="1" applyAlignment="1" applyProtection="1">
      <alignment horizontal="center" vertical="center"/>
      <protection locked="0"/>
    </xf>
    <xf numFmtId="165" fontId="13" fillId="0" borderId="1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Border="1" applyAlignment="1" applyProtection="1">
      <alignment horizontal="left" vertical="center"/>
      <protection locked="0"/>
    </xf>
    <xf numFmtId="0" fontId="3" fillId="0" borderId="20" xfId="2" applyNumberFormat="1" applyFont="1" applyFill="1" applyBorder="1" applyAlignment="1" applyProtection="1">
      <alignment horizontal="center" vertical="center"/>
      <protection locked="0"/>
    </xf>
    <xf numFmtId="0" fontId="3" fillId="0" borderId="0" xfId="2" applyNumberFormat="1" applyFont="1" applyFill="1" applyBorder="1" applyAlignment="1" applyProtection="1">
      <alignment horizontal="center" vertical="center"/>
      <protection locked="0"/>
    </xf>
    <xf numFmtId="14" fontId="3" fillId="0" borderId="21" xfId="2" applyNumberFormat="1" applyFont="1" applyFill="1" applyBorder="1" applyAlignment="1" applyProtection="1">
      <alignment horizontal="center" vertical="center" wrapText="1"/>
      <protection locked="0"/>
    </xf>
    <xf numFmtId="14" fontId="3" fillId="6" borderId="21" xfId="2" applyNumberFormat="1" applyFont="1" applyFill="1" applyBorder="1" applyAlignment="1" applyProtection="1">
      <alignment horizontal="center" vertical="center" wrapText="1"/>
      <protection locked="0"/>
    </xf>
    <xf numFmtId="14" fontId="5" fillId="8" borderId="25" xfId="2" applyNumberFormat="1" applyFont="1" applyFill="1" applyBorder="1" applyAlignment="1" applyProtection="1">
      <alignment horizontal="center" vertical="center" wrapText="1"/>
      <protection locked="0"/>
    </xf>
    <xf numFmtId="14" fontId="3" fillId="0" borderId="21" xfId="2" applyNumberFormat="1" applyFont="1" applyBorder="1" applyAlignment="1" applyProtection="1">
      <alignment horizontal="center" vertical="center" wrapText="1"/>
      <protection locked="0"/>
    </xf>
    <xf numFmtId="14" fontId="3" fillId="6" borderId="35" xfId="2" applyNumberFormat="1" applyFont="1" applyFill="1" applyBorder="1" applyAlignment="1" applyProtection="1">
      <alignment horizontal="center" vertical="center" wrapText="1"/>
      <protection locked="0"/>
    </xf>
    <xf numFmtId="0" fontId="29" fillId="6" borderId="0" xfId="2" applyFont="1" applyFill="1" applyAlignment="1" applyProtection="1">
      <alignment horizontal="center" vertical="center" wrapText="1"/>
      <protection locked="0"/>
    </xf>
    <xf numFmtId="14" fontId="3" fillId="6" borderId="31" xfId="2" applyNumberFormat="1" applyFont="1" applyFill="1" applyBorder="1" applyAlignment="1" applyProtection="1">
      <alignment horizontal="center" vertical="center"/>
      <protection locked="0"/>
    </xf>
    <xf numFmtId="14" fontId="3" fillId="6" borderId="21" xfId="2" applyNumberFormat="1" applyFont="1" applyFill="1" applyBorder="1" applyAlignment="1" applyProtection="1">
      <alignment vertical="center" wrapText="1"/>
      <protection locked="0"/>
    </xf>
    <xf numFmtId="0" fontId="30" fillId="7" borderId="14" xfId="2" applyFont="1" applyFill="1" applyBorder="1" applyAlignment="1" applyProtection="1">
      <alignment horizontal="center" vertical="center"/>
      <protection locked="0"/>
    </xf>
    <xf numFmtId="0" fontId="3" fillId="6" borderId="19" xfId="2" applyFont="1" applyFill="1" applyBorder="1" applyAlignment="1" applyProtection="1">
      <alignment horizontal="left" vertical="center" wrapText="1"/>
      <protection locked="0"/>
    </xf>
    <xf numFmtId="0" fontId="3" fillId="0" borderId="21" xfId="2" applyNumberFormat="1" applyFont="1" applyBorder="1" applyAlignment="1" applyProtection="1">
      <alignment vertical="center" wrapText="1"/>
      <protection locked="0"/>
    </xf>
    <xf numFmtId="0" fontId="3" fillId="0" borderId="22" xfId="2" applyBorder="1" applyAlignment="1" applyProtection="1">
      <alignment horizontal="center" vertical="center" wrapText="1"/>
      <protection locked="0"/>
    </xf>
    <xf numFmtId="0" fontId="3" fillId="0" borderId="23" xfId="2" applyBorder="1" applyAlignment="1" applyProtection="1">
      <alignment horizontal="center" vertical="center" wrapText="1"/>
      <protection locked="0"/>
    </xf>
    <xf numFmtId="0" fontId="3" fillId="0" borderId="19" xfId="2" applyFont="1" applyFill="1" applyBorder="1" applyAlignment="1" applyProtection="1">
      <alignment vertical="center" wrapText="1"/>
      <protection locked="0"/>
    </xf>
    <xf numFmtId="0" fontId="3" fillId="6" borderId="21" xfId="2" applyNumberFormat="1" applyFont="1" applyFill="1" applyBorder="1" applyAlignment="1" applyProtection="1">
      <alignment vertical="center" wrapText="1"/>
      <protection locked="0"/>
    </xf>
    <xf numFmtId="164" fontId="13" fillId="6" borderId="15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14" xfId="2" applyNumberFormat="1" applyFont="1" applyFill="1" applyBorder="1" applyAlignment="1" applyProtection="1">
      <alignment horizontal="center" vertical="center" wrapText="1"/>
      <protection locked="0"/>
    </xf>
    <xf numFmtId="0" fontId="3" fillId="8" borderId="53" xfId="2" applyNumberFormat="1" applyFont="1" applyFill="1" applyBorder="1" applyAlignment="1" applyProtection="1">
      <alignment vertical="center" wrapText="1"/>
      <protection locked="0"/>
    </xf>
    <xf numFmtId="0" fontId="3" fillId="8" borderId="54" xfId="2" applyNumberFormat="1" applyFont="1" applyFill="1" applyBorder="1" applyAlignment="1" applyProtection="1">
      <alignment vertical="center" wrapText="1"/>
      <protection locked="0"/>
    </xf>
    <xf numFmtId="0" fontId="3" fillId="6" borderId="54" xfId="2" applyNumberFormat="1" applyFont="1" applyFill="1" applyBorder="1" applyAlignment="1" applyProtection="1">
      <alignment vertical="center" wrapText="1"/>
      <protection locked="0"/>
    </xf>
    <xf numFmtId="0" fontId="3" fillId="8" borderId="55" xfId="2" applyNumberFormat="1" applyFont="1" applyFill="1" applyBorder="1" applyAlignment="1" applyProtection="1">
      <alignment vertical="center" wrapText="1"/>
      <protection locked="0"/>
    </xf>
    <xf numFmtId="0" fontId="19" fillId="3" borderId="56" xfId="2" applyNumberFormat="1" applyFont="1" applyFill="1" applyBorder="1" applyAlignment="1" applyProtection="1">
      <alignment horizontal="center" vertical="center"/>
    </xf>
    <xf numFmtId="0" fontId="16" fillId="9" borderId="36" xfId="2" applyFont="1" applyFill="1" applyBorder="1" applyAlignment="1" applyProtection="1">
      <alignment horizontal="center" vertical="center"/>
    </xf>
    <xf numFmtId="0" fontId="3" fillId="9" borderId="49" xfId="2" applyFill="1" applyBorder="1" applyAlignment="1">
      <alignment horizontal="center" vertical="center"/>
    </xf>
    <xf numFmtId="0" fontId="16" fillId="9" borderId="2" xfId="2" applyFont="1" applyFill="1" applyBorder="1" applyAlignment="1" applyProtection="1">
      <alignment horizontal="center" vertical="center"/>
    </xf>
    <xf numFmtId="0" fontId="3" fillId="9" borderId="3" xfId="2" applyFont="1" applyFill="1" applyBorder="1" applyAlignment="1" applyProtection="1">
      <alignment vertical="center"/>
    </xf>
    <xf numFmtId="0" fontId="14" fillId="9" borderId="28" xfId="2" applyNumberFormat="1" applyFont="1" applyFill="1" applyBorder="1" applyAlignment="1" applyProtection="1">
      <alignment horizontal="center" vertical="center"/>
    </xf>
    <xf numFmtId="0" fontId="18" fillId="9" borderId="28" xfId="2" applyNumberFormat="1" applyFont="1" applyFill="1" applyBorder="1" applyAlignment="1" applyProtection="1">
      <alignment horizontal="center" vertical="center"/>
    </xf>
    <xf numFmtId="0" fontId="31" fillId="9" borderId="28" xfId="2" applyNumberFormat="1" applyFont="1" applyFill="1" applyBorder="1" applyAlignment="1" applyProtection="1">
      <alignment horizontal="center" vertical="center"/>
    </xf>
    <xf numFmtId="0" fontId="3" fillId="0" borderId="21" xfId="2" applyNumberFormat="1" applyFont="1" applyFill="1" applyBorder="1" applyAlignment="1" applyProtection="1">
      <alignment horizontal="center" vertical="center" wrapText="1"/>
      <protection locked="0"/>
    </xf>
    <xf numFmtId="0" fontId="5" fillId="8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4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2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1" xfId="2" applyNumberFormat="1" applyFont="1" applyBorder="1" applyAlignment="1" applyProtection="1">
      <alignment horizontal="center" vertical="center" wrapText="1"/>
      <protection locked="0"/>
    </xf>
    <xf numFmtId="0" fontId="3" fillId="6" borderId="25" xfId="2" applyNumberFormat="1" applyFont="1" applyFill="1" applyBorder="1" applyAlignment="1" applyProtection="1">
      <alignment vertical="center" wrapText="1"/>
      <protection locked="0"/>
    </xf>
    <xf numFmtId="0" fontId="3" fillId="6" borderId="34" xfId="2" applyNumberFormat="1" applyFont="1" applyFill="1" applyBorder="1" applyAlignment="1" applyProtection="1">
      <alignment vertical="center" wrapText="1"/>
      <protection locked="0"/>
    </xf>
    <xf numFmtId="0" fontId="3" fillId="0" borderId="32" xfId="2" applyNumberFormat="1" applyFont="1" applyBorder="1" applyAlignment="1" applyProtection="1">
      <alignment vertical="center" wrapText="1"/>
      <protection locked="0"/>
    </xf>
    <xf numFmtId="0" fontId="3" fillId="0" borderId="34" xfId="2" applyNumberFormat="1" applyFont="1" applyBorder="1" applyAlignment="1" applyProtection="1">
      <alignment vertical="center" wrapText="1"/>
      <protection locked="0"/>
    </xf>
    <xf numFmtId="0" fontId="3" fillId="0" borderId="25" xfId="2" applyNumberFormat="1" applyFont="1" applyBorder="1" applyAlignment="1" applyProtection="1">
      <alignment vertical="center" wrapText="1"/>
      <protection locked="0"/>
    </xf>
    <xf numFmtId="0" fontId="18" fillId="0" borderId="0" xfId="2" applyFont="1" applyAlignment="1" applyProtection="1">
      <alignment horizontal="center" vertical="center" wrapText="1"/>
      <protection locked="0"/>
    </xf>
    <xf numFmtId="0" fontId="3" fillId="3" borderId="31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31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2" xfId="2" applyNumberFormat="1" applyFont="1" applyFill="1" applyBorder="1" applyAlignment="1" applyProtection="1">
      <alignment vertical="center" wrapText="1"/>
      <protection locked="0"/>
    </xf>
    <xf numFmtId="0" fontId="3" fillId="6" borderId="33" xfId="2" applyNumberFormat="1" applyFont="1" applyFill="1" applyBorder="1" applyAlignment="1" applyProtection="1">
      <alignment vertical="center" wrapText="1"/>
      <protection locked="0"/>
    </xf>
    <xf numFmtId="0" fontId="3" fillId="0" borderId="33" xfId="2" applyNumberFormat="1" applyFont="1" applyBorder="1" applyAlignment="1" applyProtection="1">
      <alignment vertical="center" wrapText="1"/>
      <protection locked="0"/>
    </xf>
    <xf numFmtId="0" fontId="3" fillId="6" borderId="14" xfId="2" applyNumberFormat="1" applyFont="1" applyFill="1" applyBorder="1" applyAlignment="1" applyProtection="1">
      <alignment vertical="center" wrapText="1"/>
      <protection locked="0"/>
    </xf>
    <xf numFmtId="0" fontId="3" fillId="6" borderId="15" xfId="2" applyNumberFormat="1" applyFont="1" applyFill="1" applyBorder="1" applyAlignment="1" applyProtection="1">
      <alignment vertical="center" wrapText="1"/>
      <protection locked="0"/>
    </xf>
    <xf numFmtId="0" fontId="27" fillId="0" borderId="0" xfId="2" applyFont="1" applyAlignment="1" applyProtection="1">
      <alignment horizontal="center" vertical="center" wrapText="1"/>
      <protection locked="0"/>
    </xf>
    <xf numFmtId="0" fontId="27" fillId="0" borderId="0" xfId="2" applyFont="1" applyFill="1" applyAlignment="1" applyProtection="1">
      <alignment horizontal="center" vertical="center" wrapText="1"/>
      <protection locked="0"/>
    </xf>
    <xf numFmtId="0" fontId="3" fillId="0" borderId="21" xfId="2" applyFont="1" applyFill="1" applyBorder="1" applyAlignment="1" applyProtection="1">
      <alignment horizontal="left" vertical="center" wrapText="1"/>
      <protection locked="0"/>
    </xf>
    <xf numFmtId="0" fontId="3" fillId="6" borderId="31" xfId="2" applyFont="1" applyFill="1" applyBorder="1" applyAlignment="1" applyProtection="1">
      <alignment vertical="center" wrapText="1"/>
      <protection locked="0"/>
    </xf>
    <xf numFmtId="0" fontId="3" fillId="6" borderId="34" xfId="2" applyNumberFormat="1" applyFont="1" applyFill="1" applyBorder="1" applyAlignment="1" applyProtection="1">
      <alignment vertical="center"/>
      <protection locked="0"/>
    </xf>
    <xf numFmtId="0" fontId="32" fillId="3" borderId="48" xfId="2" applyFont="1" applyFill="1" applyBorder="1" applyAlignment="1" applyProtection="1">
      <alignment horizontal="center" vertical="center" wrapText="1"/>
    </xf>
    <xf numFmtId="0" fontId="15" fillId="3" borderId="57" xfId="2" applyFont="1" applyFill="1" applyBorder="1" applyAlignment="1" applyProtection="1">
      <alignment horizontal="left" vertical="center" wrapText="1"/>
    </xf>
    <xf numFmtId="0" fontId="3" fillId="3" borderId="58" xfId="2" applyFont="1" applyFill="1" applyBorder="1" applyAlignment="1" applyProtection="1">
      <alignment vertical="center" wrapText="1"/>
    </xf>
    <xf numFmtId="0" fontId="14" fillId="3" borderId="58" xfId="2" applyNumberFormat="1" applyFont="1" applyFill="1" applyBorder="1" applyAlignment="1" applyProtection="1">
      <alignment horizontal="center" vertical="center"/>
    </xf>
    <xf numFmtId="0" fontId="18" fillId="0" borderId="58" xfId="2" applyNumberFormat="1" applyFont="1" applyFill="1" applyBorder="1" applyAlignment="1" applyProtection="1">
      <alignment horizontal="center" vertical="center"/>
    </xf>
    <xf numFmtId="0" fontId="3" fillId="0" borderId="35" xfId="2" applyNumberFormat="1" applyFont="1" applyFill="1" applyBorder="1" applyAlignment="1" applyProtection="1">
      <alignment horizontal="center" vertical="center"/>
      <protection locked="0"/>
    </xf>
    <xf numFmtId="164" fontId="13" fillId="0" borderId="59" xfId="2" applyNumberFormat="1" applyFont="1" applyFill="1" applyBorder="1" applyAlignment="1" applyProtection="1">
      <alignment horizontal="center" vertical="center" wrapText="1"/>
      <protection locked="0"/>
    </xf>
    <xf numFmtId="0" fontId="15" fillId="0" borderId="36" xfId="2" applyFont="1" applyFill="1" applyBorder="1" applyAlignment="1" applyProtection="1">
      <alignment horizontal="left" vertical="center" wrapText="1"/>
      <protection locked="0"/>
    </xf>
    <xf numFmtId="0" fontId="16" fillId="0" borderId="0" xfId="2" applyFont="1" applyFill="1" applyBorder="1" applyAlignment="1" applyProtection="1">
      <alignment horizontal="center" vertical="center"/>
      <protection locked="0"/>
    </xf>
    <xf numFmtId="0" fontId="3" fillId="0" borderId="0" xfId="2" applyFont="1" applyFill="1" applyBorder="1" applyAlignment="1" applyProtection="1">
      <alignment vertical="center" wrapText="1"/>
      <protection locked="0"/>
    </xf>
    <xf numFmtId="0" fontId="14" fillId="0" borderId="0" xfId="2" applyNumberFormat="1" applyFont="1" applyFill="1" applyBorder="1" applyAlignment="1" applyProtection="1">
      <alignment horizontal="center" vertical="center"/>
      <protection locked="0"/>
    </xf>
    <xf numFmtId="0" fontId="18" fillId="0" borderId="0" xfId="2" applyNumberFormat="1" applyFont="1" applyFill="1" applyBorder="1" applyAlignment="1" applyProtection="1">
      <alignment horizontal="center" vertical="center"/>
      <protection locked="0"/>
    </xf>
    <xf numFmtId="0" fontId="3" fillId="3" borderId="47" xfId="2" applyNumberFormat="1" applyFont="1" applyFill="1" applyBorder="1" applyAlignment="1" applyProtection="1">
      <alignment horizontal="center" vertical="center" wrapText="1"/>
      <protection locked="0"/>
    </xf>
    <xf numFmtId="0" fontId="3" fillId="8" borderId="4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4" xfId="2" applyFont="1" applyFill="1" applyBorder="1" applyAlignment="1" applyProtection="1">
      <alignment vertical="center" wrapText="1"/>
      <protection locked="0"/>
    </xf>
    <xf numFmtId="0" fontId="3" fillId="8" borderId="34" xfId="2" applyNumberFormat="1" applyFont="1" applyFill="1" applyBorder="1" applyAlignment="1" applyProtection="1">
      <alignment horizontal="center" vertical="center" wrapText="1"/>
      <protection locked="0"/>
    </xf>
    <xf numFmtId="0" fontId="3" fillId="8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47" xfId="2" applyNumberFormat="1" applyFont="1" applyFill="1" applyBorder="1" applyAlignment="1" applyProtection="1">
      <alignment horizontal="center" vertical="center" wrapText="1"/>
      <protection locked="0"/>
    </xf>
    <xf numFmtId="14" fontId="5" fillId="0" borderId="14" xfId="2" applyNumberFormat="1" applyFont="1" applyFill="1" applyBorder="1" applyAlignment="1" applyProtection="1">
      <alignment horizontal="center" vertical="center" wrapText="1"/>
      <protection locked="0"/>
    </xf>
    <xf numFmtId="0" fontId="3" fillId="8" borderId="32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34" xfId="2" applyNumberFormat="1" applyFont="1" applyBorder="1" applyAlignment="1" applyProtection="1">
      <alignment horizontal="center" vertical="center" wrapText="1"/>
      <protection locked="0"/>
    </xf>
    <xf numFmtId="0" fontId="3" fillId="0" borderId="25" xfId="2" applyNumberFormat="1" applyFont="1" applyBorder="1" applyAlignment="1" applyProtection="1">
      <alignment horizontal="center" vertical="center" wrapText="1"/>
      <protection locked="0"/>
    </xf>
    <xf numFmtId="0" fontId="3" fillId="0" borderId="32" xfId="2" applyNumberFormat="1" applyFont="1" applyBorder="1" applyAlignment="1" applyProtection="1">
      <alignment horizontal="center" vertical="center" wrapText="1"/>
      <protection locked="0"/>
    </xf>
    <xf numFmtId="0" fontId="3" fillId="0" borderId="33" xfId="2" applyNumberFormat="1" applyFont="1" applyBorder="1" applyAlignment="1" applyProtection="1">
      <alignment horizontal="center" vertical="center" wrapText="1"/>
      <protection locked="0"/>
    </xf>
    <xf numFmtId="14" fontId="5" fillId="0" borderId="0" xfId="2" applyNumberFormat="1" applyFont="1" applyAlignment="1" applyProtection="1">
      <alignment horizontal="center" vertical="center" wrapText="1"/>
    </xf>
    <xf numFmtId="0" fontId="16" fillId="9" borderId="60" xfId="2" applyFont="1" applyFill="1" applyBorder="1" applyAlignment="1" applyProtection="1">
      <alignment horizontal="center" vertical="center"/>
    </xf>
    <xf numFmtId="0" fontId="3" fillId="9" borderId="61" xfId="2" applyFill="1" applyBorder="1" applyAlignment="1">
      <alignment horizontal="center" vertical="center"/>
    </xf>
    <xf numFmtId="0" fontId="16" fillId="9" borderId="62" xfId="2" applyFont="1" applyFill="1" applyBorder="1" applyAlignment="1" applyProtection="1">
      <alignment horizontal="center" vertical="center"/>
    </xf>
    <xf numFmtId="0" fontId="3" fillId="9" borderId="63" xfId="2" applyFont="1" applyFill="1" applyBorder="1" applyAlignment="1" applyProtection="1">
      <alignment vertical="center"/>
    </xf>
    <xf numFmtId="0" fontId="14" fillId="9" borderId="64" xfId="2" applyNumberFormat="1" applyFont="1" applyFill="1" applyBorder="1" applyAlignment="1" applyProtection="1">
      <alignment horizontal="center" vertical="center"/>
    </xf>
    <xf numFmtId="0" fontId="18" fillId="9" borderId="64" xfId="2" applyNumberFormat="1" applyFont="1" applyFill="1" applyBorder="1" applyAlignment="1" applyProtection="1">
      <alignment horizontal="center" vertical="center"/>
    </xf>
    <xf numFmtId="0" fontId="31" fillId="9" borderId="64" xfId="2" applyNumberFormat="1" applyFont="1" applyFill="1" applyBorder="1" applyAlignment="1" applyProtection="1">
      <alignment horizontal="center" vertical="center"/>
    </xf>
    <xf numFmtId="165" fontId="13" fillId="6" borderId="22" xfId="2" applyNumberFormat="1" applyFont="1" applyFill="1" applyBorder="1" applyAlignment="1" applyProtection="1">
      <alignment horizontal="center" vertical="center" wrapText="1"/>
      <protection locked="0"/>
    </xf>
    <xf numFmtId="0" fontId="28" fillId="3" borderId="11" xfId="2" applyFont="1" applyFill="1" applyBorder="1" applyAlignment="1" applyProtection="1">
      <alignment horizontal="center" vertical="center" wrapText="1"/>
    </xf>
    <xf numFmtId="0" fontId="3" fillId="0" borderId="36" xfId="2" applyFont="1" applyFill="1" applyBorder="1" applyAlignment="1" applyProtection="1">
      <alignment vertical="center" wrapText="1"/>
      <protection locked="0"/>
    </xf>
    <xf numFmtId="0" fontId="3" fillId="7" borderId="8" xfId="2" applyFont="1" applyFill="1" applyBorder="1" applyAlignment="1" applyProtection="1">
      <alignment horizontal="center" vertical="center"/>
      <protection locked="0"/>
    </xf>
    <xf numFmtId="14" fontId="3" fillId="0" borderId="8" xfId="2" applyNumberFormat="1" applyFont="1" applyFill="1" applyBorder="1" applyAlignment="1" applyProtection="1">
      <alignment horizontal="center" vertical="center"/>
      <protection locked="0"/>
    </xf>
    <xf numFmtId="0" fontId="3" fillId="3" borderId="65" xfId="2" applyNumberFormat="1" applyFont="1" applyFill="1" applyBorder="1" applyAlignment="1" applyProtection="1">
      <alignment horizontal="center" vertical="center" wrapText="1"/>
      <protection locked="0"/>
    </xf>
    <xf numFmtId="14" fontId="5" fillId="8" borderId="6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65" xfId="2" applyNumberFormat="1" applyFont="1" applyBorder="1" applyAlignment="1" applyProtection="1">
      <alignment horizontal="center" vertical="center" wrapText="1"/>
      <protection locked="0"/>
    </xf>
    <xf numFmtId="0" fontId="3" fillId="0" borderId="42" xfId="2" applyNumberFormat="1" applyFont="1" applyBorder="1" applyAlignment="1" applyProtection="1">
      <alignment horizontal="center" vertical="center" wrapText="1"/>
      <protection locked="0"/>
    </xf>
    <xf numFmtId="0" fontId="3" fillId="0" borderId="0" xfId="2" applyNumberFormat="1" applyFont="1" applyBorder="1" applyAlignment="1" applyProtection="1">
      <alignment horizontal="center" vertical="center" wrapText="1"/>
      <protection locked="0"/>
    </xf>
    <xf numFmtId="0" fontId="3" fillId="0" borderId="66" xfId="2" applyNumberFormat="1" applyFont="1" applyBorder="1" applyAlignment="1" applyProtection="1">
      <alignment horizontal="center" vertical="center" wrapText="1"/>
      <protection locked="0"/>
    </xf>
    <xf numFmtId="0" fontId="3" fillId="8" borderId="66" xfId="2" applyNumberFormat="1" applyFont="1" applyFill="1" applyBorder="1" applyAlignment="1" applyProtection="1">
      <alignment horizontal="center" vertical="center" wrapText="1"/>
      <protection locked="0"/>
    </xf>
    <xf numFmtId="14" fontId="5" fillId="0" borderId="0" xfId="2" applyNumberFormat="1" applyFont="1" applyAlignment="1" applyProtection="1">
      <alignment horizontal="center" vertical="center" wrapText="1"/>
      <protection locked="0"/>
    </xf>
    <xf numFmtId="0" fontId="3" fillId="8" borderId="33" xfId="2" applyNumberFormat="1" applyFont="1" applyFill="1" applyBorder="1" applyAlignment="1" applyProtection="1">
      <alignment horizontal="center" vertical="center" wrapText="1"/>
      <protection locked="0"/>
    </xf>
    <xf numFmtId="14" fontId="3" fillId="0" borderId="65" xfId="2" applyNumberFormat="1" applyFont="1" applyFill="1" applyBorder="1" applyAlignment="1" applyProtection="1">
      <alignment horizontal="center" vertical="center"/>
      <protection locked="0"/>
    </xf>
    <xf numFmtId="0" fontId="3" fillId="8" borderId="14" xfId="2" applyNumberFormat="1" applyFont="1" applyFill="1" applyBorder="1" applyAlignment="1" applyProtection="1">
      <alignment horizontal="center" vertical="center"/>
      <protection locked="0"/>
    </xf>
    <xf numFmtId="0" fontId="3" fillId="8" borderId="15" xfId="2" applyNumberFormat="1" applyFont="1" applyFill="1" applyBorder="1" applyAlignment="1" applyProtection="1">
      <alignment horizontal="center" vertical="center"/>
      <protection locked="0"/>
    </xf>
    <xf numFmtId="0" fontId="3" fillId="0" borderId="3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6" borderId="35" xfId="2" applyNumberFormat="1" applyFont="1" applyFill="1" applyBorder="1" applyAlignment="1" applyProtection="1">
      <alignment horizontal="center" vertical="center" wrapText="1"/>
      <protection locked="0"/>
    </xf>
    <xf numFmtId="165" fontId="13" fillId="6" borderId="47" xfId="2" applyNumberFormat="1" applyFont="1" applyFill="1" applyBorder="1" applyAlignment="1" applyProtection="1">
      <alignment horizontal="center" vertical="center" wrapText="1"/>
      <protection locked="0"/>
    </xf>
    <xf numFmtId="165" fontId="13" fillId="6" borderId="0" xfId="2" applyNumberFormat="1" applyFont="1" applyFill="1" applyBorder="1" applyAlignment="1" applyProtection="1">
      <alignment horizontal="center" vertical="center" wrapText="1"/>
      <protection locked="0"/>
    </xf>
    <xf numFmtId="0" fontId="5" fillId="6" borderId="49" xfId="2" applyFont="1" applyFill="1" applyBorder="1" applyAlignment="1" applyProtection="1">
      <alignment horizontal="center" vertical="center" wrapText="1"/>
      <protection locked="0"/>
    </xf>
    <xf numFmtId="165" fontId="13" fillId="0" borderId="59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67" xfId="2" applyFont="1" applyFill="1" applyBorder="1" applyAlignment="1" applyProtection="1">
      <alignment horizontal="center" vertical="center" wrapText="1"/>
      <protection locked="0"/>
    </xf>
    <xf numFmtId="0" fontId="32" fillId="3" borderId="16" xfId="2" applyFont="1" applyFill="1" applyBorder="1" applyAlignment="1" applyProtection="1">
      <alignment horizontal="center" vertical="center" wrapText="1"/>
    </xf>
    <xf numFmtId="0" fontId="3" fillId="0" borderId="68" xfId="2" applyFont="1" applyBorder="1" applyAlignment="1" applyProtection="1">
      <alignment vertical="center"/>
    </xf>
    <xf numFmtId="0" fontId="3" fillId="0" borderId="22" xfId="2" applyBorder="1" applyAlignment="1" applyProtection="1">
      <alignment horizontal="center" vertical="center" wrapText="1"/>
      <protection locked="0"/>
    </xf>
    <xf numFmtId="0" fontId="3" fillId="0" borderId="23" xfId="2" applyBorder="1" applyAlignment="1" applyProtection="1">
      <alignment horizontal="center" vertical="center" wrapText="1"/>
      <protection locked="0"/>
    </xf>
    <xf numFmtId="0" fontId="14" fillId="3" borderId="65" xfId="2" applyNumberFormat="1" applyFont="1" applyFill="1" applyBorder="1" applyAlignment="1" applyProtection="1">
      <alignment horizontal="center" vertical="center"/>
    </xf>
    <xf numFmtId="0" fontId="18" fillId="0" borderId="65" xfId="2" applyNumberFormat="1" applyFont="1" applyFill="1" applyBorder="1" applyAlignment="1" applyProtection="1">
      <alignment horizontal="center" vertical="center"/>
    </xf>
    <xf numFmtId="14" fontId="12" fillId="0" borderId="21" xfId="2" applyNumberFormat="1" applyFont="1" applyFill="1" applyBorder="1" applyAlignment="1" applyProtection="1">
      <alignment horizontal="center" vertical="center" wrapText="1"/>
      <protection locked="0"/>
    </xf>
    <xf numFmtId="0" fontId="27" fillId="5" borderId="0" xfId="2" applyFont="1" applyFill="1" applyBorder="1" applyAlignment="1" applyProtection="1">
      <alignment horizontal="center" vertical="center" wrapText="1"/>
    </xf>
    <xf numFmtId="0" fontId="5" fillId="5" borderId="0" xfId="2" applyFont="1" applyFill="1" applyBorder="1" applyAlignment="1" applyProtection="1">
      <alignment horizontal="center" vertical="center" wrapText="1"/>
    </xf>
    <xf numFmtId="164" fontId="5" fillId="5" borderId="0" xfId="2" applyNumberFormat="1" applyFont="1" applyFill="1" applyBorder="1" applyAlignment="1" applyProtection="1">
      <alignment horizontal="center" vertical="center" wrapText="1"/>
    </xf>
    <xf numFmtId="0" fontId="19" fillId="3" borderId="56" xfId="2" applyFont="1" applyFill="1" applyBorder="1" applyAlignment="1" applyProtection="1">
      <alignment horizontal="center" vertical="center" wrapText="1"/>
    </xf>
    <xf numFmtId="164" fontId="13" fillId="0" borderId="6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2" applyBorder="1" applyAlignment="1" applyProtection="1">
      <alignment horizontal="center" vertical="center" wrapText="1"/>
      <protection locked="0"/>
    </xf>
    <xf numFmtId="0" fontId="3" fillId="0" borderId="0" xfId="2" applyAlignment="1" applyProtection="1">
      <alignment vertical="center"/>
    </xf>
    <xf numFmtId="0" fontId="20" fillId="3" borderId="36" xfId="2" applyFont="1" applyFill="1" applyBorder="1" applyAlignment="1" applyProtection="1">
      <alignment horizontal="center" vertical="center" wrapText="1"/>
    </xf>
    <xf numFmtId="0" fontId="10" fillId="3" borderId="0" xfId="2" applyFont="1" applyFill="1" applyBorder="1" applyAlignment="1" applyProtection="1">
      <alignment horizontal="center" vertical="center" wrapText="1"/>
    </xf>
    <xf numFmtId="0" fontId="21" fillId="3" borderId="0" xfId="2" applyFont="1" applyFill="1" applyBorder="1" applyAlignment="1" applyProtection="1">
      <alignment horizontal="center" vertical="center" wrapText="1"/>
    </xf>
    <xf numFmtId="0" fontId="21" fillId="3" borderId="2" xfId="2" applyFont="1" applyFill="1" applyBorder="1" applyAlignment="1" applyProtection="1">
      <alignment horizontal="center" vertical="center" wrapText="1"/>
    </xf>
    <xf numFmtId="0" fontId="25" fillId="0" borderId="3" xfId="2" applyFont="1" applyFill="1" applyBorder="1" applyAlignment="1" applyProtection="1">
      <alignment horizontal="center" vertical="center" wrapText="1"/>
    </xf>
    <xf numFmtId="0" fontId="21" fillId="3" borderId="3" xfId="2" applyFont="1" applyFill="1" applyBorder="1" applyAlignment="1" applyProtection="1">
      <alignment horizontal="center" vertical="center" wrapText="1"/>
    </xf>
    <xf numFmtId="0" fontId="3" fillId="5" borderId="69" xfId="2" applyFill="1" applyBorder="1" applyAlignment="1" applyProtection="1">
      <alignment horizontal="center" vertical="center" wrapText="1"/>
    </xf>
    <xf numFmtId="0" fontId="33" fillId="5" borderId="70" xfId="2" applyFont="1" applyFill="1" applyBorder="1" applyAlignment="1" applyProtection="1">
      <alignment horizontal="center" vertical="center" wrapText="1"/>
    </xf>
    <xf numFmtId="0" fontId="33" fillId="5" borderId="71" xfId="2" applyFont="1" applyFill="1" applyBorder="1" applyAlignment="1" applyProtection="1">
      <alignment horizontal="center" vertical="center" wrapText="1"/>
    </xf>
    <xf numFmtId="164" fontId="26" fillId="5" borderId="0" xfId="2" applyNumberFormat="1" applyFont="1" applyFill="1" applyBorder="1" applyAlignment="1" applyProtection="1">
      <alignment horizontal="center" vertical="center" wrapText="1"/>
    </xf>
    <xf numFmtId="0" fontId="34" fillId="5" borderId="72" xfId="2" applyFont="1" applyFill="1" applyBorder="1" applyAlignment="1" applyProtection="1">
      <alignment horizontal="center" vertical="center" wrapText="1"/>
    </xf>
    <xf numFmtId="0" fontId="3" fillId="5" borderId="73" xfId="2" applyFill="1" applyBorder="1" applyAlignment="1" applyProtection="1">
      <alignment horizontal="center" vertical="center" wrapText="1"/>
    </xf>
    <xf numFmtId="0" fontId="3" fillId="0" borderId="56" xfId="2" applyBorder="1" applyAlignment="1" applyProtection="1">
      <alignment vertical="center"/>
    </xf>
    <xf numFmtId="0" fontId="3" fillId="0" borderId="65" xfId="2" applyBorder="1" applyAlignment="1" applyProtection="1">
      <alignment vertical="center"/>
    </xf>
    <xf numFmtId="0" fontId="3" fillId="0" borderId="0" xfId="2" applyBorder="1" applyAlignment="1" applyProtection="1">
      <alignment vertical="center"/>
    </xf>
    <xf numFmtId="0" fontId="3" fillId="0" borderId="36" xfId="2" applyBorder="1" applyAlignment="1" applyProtection="1">
      <alignment vertical="center"/>
    </xf>
    <xf numFmtId="166" fontId="6" fillId="4" borderId="74" xfId="2" applyNumberFormat="1" applyFont="1" applyFill="1" applyBorder="1" applyAlignment="1" applyProtection="1">
      <alignment horizontal="center" vertical="center" wrapText="1"/>
    </xf>
    <xf numFmtId="166" fontId="23" fillId="4" borderId="75" xfId="2" applyNumberFormat="1" applyFont="1" applyFill="1" applyBorder="1" applyAlignment="1" applyProtection="1">
      <alignment horizontal="center" vertical="center" wrapText="1"/>
    </xf>
    <xf numFmtId="166" fontId="6" fillId="4" borderId="75" xfId="2" applyNumberFormat="1" applyFont="1" applyFill="1" applyBorder="1" applyAlignment="1" applyProtection="1">
      <alignment horizontal="center" vertical="center" wrapText="1"/>
    </xf>
    <xf numFmtId="166" fontId="6" fillId="4" borderId="76" xfId="2" applyNumberFormat="1" applyFont="1" applyFill="1" applyBorder="1" applyAlignment="1" applyProtection="1">
      <alignment horizontal="center" vertical="center" wrapText="1"/>
    </xf>
    <xf numFmtId="166" fontId="3" fillId="0" borderId="0" xfId="2" applyNumberFormat="1" applyBorder="1" applyAlignment="1" applyProtection="1">
      <alignment vertical="center"/>
    </xf>
    <xf numFmtId="0" fontId="35" fillId="5" borderId="77" xfId="2" applyFont="1" applyFill="1" applyBorder="1" applyAlignment="1" applyProtection="1">
      <alignment horizontal="center" vertical="center"/>
    </xf>
    <xf numFmtId="0" fontId="17" fillId="0" borderId="78" xfId="2" applyFont="1" applyBorder="1" applyAlignment="1" applyProtection="1">
      <alignment horizontal="center" vertical="center"/>
    </xf>
    <xf numFmtId="0" fontId="17" fillId="0" borderId="79" xfId="2" applyFont="1" applyBorder="1" applyAlignment="1" applyProtection="1">
      <alignment horizontal="center" vertical="center"/>
    </xf>
    <xf numFmtId="0" fontId="17" fillId="0" borderId="80" xfId="2" applyFont="1" applyBorder="1" applyAlignment="1" applyProtection="1">
      <alignment horizontal="center" vertical="center"/>
    </xf>
    <xf numFmtId="0" fontId="16" fillId="0" borderId="16" xfId="2" applyFont="1" applyBorder="1" applyAlignment="1" applyProtection="1">
      <alignment horizontal="center" vertical="center"/>
    </xf>
    <xf numFmtId="0" fontId="36" fillId="0" borderId="16" xfId="2" applyFont="1" applyBorder="1" applyAlignment="1" applyProtection="1">
      <alignment horizontal="center" vertical="center"/>
    </xf>
    <xf numFmtId="166" fontId="3" fillId="0" borderId="0" xfId="2" applyNumberFormat="1" applyAlignment="1" applyProtection="1">
      <alignment vertical="center"/>
    </xf>
    <xf numFmtId="0" fontId="37" fillId="0" borderId="81" xfId="2" applyFont="1" applyBorder="1" applyAlignment="1" applyProtection="1">
      <alignment horizontal="center" vertical="center"/>
    </xf>
    <xf numFmtId="0" fontId="17" fillId="0" borderId="82" xfId="2" applyFont="1" applyBorder="1" applyAlignment="1" applyProtection="1">
      <alignment horizontal="center" vertical="center"/>
    </xf>
    <xf numFmtId="0" fontId="17" fillId="0" borderId="83" xfId="2" applyFont="1" applyBorder="1" applyAlignment="1" applyProtection="1">
      <alignment horizontal="center" vertical="center"/>
    </xf>
    <xf numFmtId="0" fontId="17" fillId="0" borderId="84" xfId="2" applyFont="1" applyBorder="1" applyAlignment="1" applyProtection="1">
      <alignment horizontal="center" vertical="center"/>
    </xf>
    <xf numFmtId="0" fontId="16" fillId="0" borderId="21" xfId="2" applyFont="1" applyBorder="1" applyAlignment="1" applyProtection="1">
      <alignment horizontal="center" vertical="center"/>
    </xf>
    <xf numFmtId="0" fontId="36" fillId="0" borderId="21" xfId="2" applyFont="1" applyBorder="1" applyAlignment="1" applyProtection="1">
      <alignment horizontal="center" vertical="center"/>
    </xf>
    <xf numFmtId="0" fontId="3" fillId="0" borderId="81" xfId="2" applyBorder="1" applyAlignment="1" applyProtection="1">
      <alignment vertical="center"/>
    </xf>
    <xf numFmtId="0" fontId="3" fillId="0" borderId="85" xfId="2" applyBorder="1" applyAlignment="1" applyProtection="1">
      <alignment vertical="center"/>
    </xf>
    <xf numFmtId="0" fontId="17" fillId="0" borderId="86" xfId="2" applyFont="1" applyBorder="1" applyAlignment="1" applyProtection="1">
      <alignment horizontal="center" vertical="center"/>
    </xf>
    <xf numFmtId="0" fontId="17" fillId="0" borderId="87" xfId="2" applyFont="1" applyBorder="1" applyAlignment="1" applyProtection="1">
      <alignment horizontal="center" vertical="center"/>
    </xf>
    <xf numFmtId="0" fontId="17" fillId="0" borderId="88" xfId="2" applyFont="1" applyBorder="1" applyAlignment="1" applyProtection="1">
      <alignment horizontal="center" vertical="center"/>
    </xf>
    <xf numFmtId="0" fontId="16" fillId="0" borderId="89" xfId="2" applyFont="1" applyBorder="1" applyAlignment="1" applyProtection="1">
      <alignment horizontal="center" vertical="center"/>
    </xf>
    <xf numFmtId="0" fontId="36" fillId="0" borderId="89" xfId="2" applyFont="1" applyBorder="1" applyAlignment="1" applyProtection="1">
      <alignment horizontal="center" vertical="center"/>
    </xf>
    <xf numFmtId="0" fontId="3" fillId="4" borderId="72" xfId="2" applyFill="1" applyBorder="1" applyAlignment="1" applyProtection="1">
      <alignment vertical="center"/>
    </xf>
    <xf numFmtId="0" fontId="3" fillId="4" borderId="73" xfId="2" applyFill="1" applyBorder="1" applyAlignment="1" applyProtection="1">
      <alignment vertical="center"/>
    </xf>
    <xf numFmtId="0" fontId="36" fillId="4" borderId="90" xfId="2" applyFont="1" applyFill="1" applyBorder="1" applyAlignment="1" applyProtection="1">
      <alignment horizontal="center" vertical="center"/>
    </xf>
    <xf numFmtId="0" fontId="3" fillId="4" borderId="91" xfId="2" applyFill="1" applyBorder="1" applyAlignment="1" applyProtection="1">
      <alignment vertical="center"/>
    </xf>
    <xf numFmtId="0" fontId="3" fillId="4" borderId="71" xfId="2" applyFill="1" applyBorder="1" applyAlignment="1" applyProtection="1">
      <alignment vertical="center"/>
    </xf>
    <xf numFmtId="0" fontId="36" fillId="10" borderId="91" xfId="2" applyFont="1" applyFill="1" applyBorder="1" applyAlignment="1" applyProtection="1">
      <alignment horizontal="center" vertical="center"/>
    </xf>
    <xf numFmtId="166" fontId="6" fillId="4" borderId="92" xfId="2" applyNumberFormat="1" applyFont="1" applyFill="1" applyBorder="1" applyAlignment="1" applyProtection="1">
      <alignment horizontal="center" vertical="center" wrapText="1"/>
    </xf>
    <xf numFmtId="166" fontId="23" fillId="4" borderId="93" xfId="2" applyNumberFormat="1" applyFont="1" applyFill="1" applyBorder="1" applyAlignment="1" applyProtection="1">
      <alignment horizontal="center" vertical="center" wrapText="1"/>
    </xf>
    <xf numFmtId="166" fontId="6" fillId="4" borderId="93" xfId="2" applyNumberFormat="1" applyFont="1" applyFill="1" applyBorder="1" applyAlignment="1" applyProtection="1">
      <alignment horizontal="center" vertical="center" wrapText="1"/>
    </xf>
    <xf numFmtId="166" fontId="6" fillId="4" borderId="94" xfId="2" applyNumberFormat="1" applyFont="1" applyFill="1" applyBorder="1" applyAlignment="1" applyProtection="1">
      <alignment horizontal="center" vertical="center" wrapText="1"/>
    </xf>
    <xf numFmtId="0" fontId="3" fillId="0" borderId="95" xfId="2" applyBorder="1" applyAlignment="1" applyProtection="1">
      <alignment vertical="center"/>
    </xf>
    <xf numFmtId="0" fontId="3" fillId="0" borderId="96" xfId="2" applyBorder="1" applyAlignment="1" applyProtection="1">
      <alignment vertical="center"/>
    </xf>
    <xf numFmtId="0" fontId="3" fillId="0" borderId="49" xfId="2" applyBorder="1" applyAlignment="1" applyProtection="1">
      <alignment vertical="center"/>
    </xf>
    <xf numFmtId="0" fontId="3" fillId="0" borderId="0" xfId="2" applyAlignment="1" applyProtection="1">
      <alignment horizontal="center" vertical="center"/>
    </xf>
    <xf numFmtId="0" fontId="5" fillId="0" borderId="0" xfId="2" applyFont="1" applyAlignment="1" applyProtection="1">
      <alignment horizontal="center" vertical="center"/>
    </xf>
    <xf numFmtId="0" fontId="3" fillId="0" borderId="0" xfId="2" applyAlignment="1" applyProtection="1">
      <alignment vertical="center"/>
      <protection locked="0"/>
    </xf>
    <xf numFmtId="0" fontId="3" fillId="0" borderId="0" xfId="2" applyBorder="1" applyAlignment="1" applyProtection="1">
      <alignment vertical="center"/>
      <protection locked="0"/>
    </xf>
    <xf numFmtId="0" fontId="3" fillId="0" borderId="49" xfId="2" applyBorder="1" applyAlignment="1" applyProtection="1">
      <alignment vertical="center"/>
      <protection locked="0"/>
    </xf>
    <xf numFmtId="0" fontId="3" fillId="0" borderId="0" xfId="2" applyAlignment="1" applyProtection="1">
      <alignment horizontal="center" vertical="center"/>
      <protection locked="0"/>
    </xf>
    <xf numFmtId="0" fontId="5" fillId="0" borderId="0" xfId="2" applyFont="1" applyAlignment="1" applyProtection="1">
      <alignment horizontal="center" vertical="center"/>
      <protection locked="0"/>
    </xf>
    <xf numFmtId="0" fontId="2" fillId="0" borderId="0" xfId="1" applyFont="1"/>
    <xf numFmtId="0" fontId="1" fillId="0" borderId="1" xfId="1" applyFont="1" applyBorder="1" applyAlignment="1">
      <alignment horizontal="center"/>
    </xf>
  </cellXfs>
  <cellStyles count="3">
    <cellStyle name="Normal" xfId="0" builtinId="0"/>
    <cellStyle name="Normal 2" xfId="2"/>
    <cellStyle name="Normal 5" xfId="1"/>
  </cellStyles>
  <dxfs count="4"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ableau%20des%20effectifs%202015vrocade%20ps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bilan pôle UG"/>
      <sheetName val="bilan pôle "/>
      <sheetName val="depart"/>
      <sheetName val="Ratio arretCDD"/>
      <sheetName val="arrets IDE"/>
      <sheetName val="arrets AS"/>
      <sheetName val="cache"/>
      <sheetName val="IDE Remp DUP"/>
      <sheetName val="IDE Remp JOF"/>
      <sheetName val="AS  remp DUP"/>
      <sheetName val="AS remp JOF"/>
      <sheetName val="Feuil1"/>
      <sheetName val="Secteur A1"/>
      <sheetName val="Secteur A2"/>
      <sheetName val="Secteur B1"/>
      <sheetName val="Feuil2"/>
      <sheetName val="Secteur B2"/>
      <sheetName val="JOFFRE"/>
      <sheetName val="NUIT DUP"/>
      <sheetName val="NUIT JOFFRE"/>
      <sheetName val="CDD"/>
      <sheetName val="HORS SECTEURS SOINS"/>
      <sheetName val="Consult HOP de jour soins PAL"/>
      <sheetName val="Secrétaires méd - agents adm"/>
      <sheetName val="RADIO"/>
    </sheetNames>
    <sheetDataSet>
      <sheetData sheetId="0"/>
      <sheetData sheetId="1"/>
      <sheetData sheetId="2"/>
      <sheetData sheetId="3"/>
      <sheetData sheetId="4"/>
      <sheetData sheetId="5"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4</v>
          </cell>
          <cell r="AA68">
            <v>4</v>
          </cell>
          <cell r="AB68">
            <v>4</v>
          </cell>
          <cell r="AC68">
            <v>4</v>
          </cell>
          <cell r="AD68">
            <v>4</v>
          </cell>
          <cell r="AE68">
            <v>4</v>
          </cell>
          <cell r="AF68">
            <v>4</v>
          </cell>
          <cell r="AG68">
            <v>4</v>
          </cell>
          <cell r="AH68">
            <v>4</v>
          </cell>
          <cell r="AI68">
            <v>4</v>
          </cell>
          <cell r="AJ68">
            <v>4</v>
          </cell>
          <cell r="AK68">
            <v>4</v>
          </cell>
          <cell r="AL68">
            <v>4</v>
          </cell>
          <cell r="AM68">
            <v>4</v>
          </cell>
          <cell r="AN68">
            <v>4</v>
          </cell>
          <cell r="AO68">
            <v>4</v>
          </cell>
          <cell r="AP68">
            <v>4</v>
          </cell>
          <cell r="AQ68">
            <v>4</v>
          </cell>
          <cell r="AR68">
            <v>4</v>
          </cell>
          <cell r="AS68">
            <v>4</v>
          </cell>
          <cell r="AT68">
            <v>4</v>
          </cell>
          <cell r="AU68">
            <v>4</v>
          </cell>
          <cell r="AV68">
            <v>4</v>
          </cell>
          <cell r="AW68">
            <v>4</v>
          </cell>
          <cell r="AX68">
            <v>4</v>
          </cell>
          <cell r="AY68">
            <v>4</v>
          </cell>
          <cell r="AZ68">
            <v>4</v>
          </cell>
          <cell r="BA68">
            <v>4</v>
          </cell>
          <cell r="BB68">
            <v>4</v>
          </cell>
          <cell r="BC68">
            <v>4</v>
          </cell>
        </row>
        <row r="69"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5</v>
          </cell>
          <cell r="AA70">
            <v>4</v>
          </cell>
          <cell r="AB70">
            <v>4</v>
          </cell>
          <cell r="AC70">
            <v>4</v>
          </cell>
          <cell r="AD70">
            <v>3</v>
          </cell>
          <cell r="AE70">
            <v>2</v>
          </cell>
          <cell r="AF70">
            <v>2</v>
          </cell>
          <cell r="AG70">
            <v>2</v>
          </cell>
          <cell r="AH70">
            <v>2</v>
          </cell>
          <cell r="AI70">
            <v>3</v>
          </cell>
          <cell r="AJ70">
            <v>3</v>
          </cell>
          <cell r="AK70">
            <v>4</v>
          </cell>
          <cell r="AL70">
            <v>4</v>
          </cell>
          <cell r="AM70">
            <v>4</v>
          </cell>
          <cell r="AN70">
            <v>4</v>
          </cell>
          <cell r="AO70">
            <v>4</v>
          </cell>
          <cell r="AP70">
            <v>4</v>
          </cell>
          <cell r="AQ70">
            <v>3</v>
          </cell>
          <cell r="AR70">
            <v>3</v>
          </cell>
          <cell r="AS70">
            <v>3</v>
          </cell>
          <cell r="AT70">
            <v>2</v>
          </cell>
          <cell r="AU70">
            <v>2</v>
          </cell>
          <cell r="AV70">
            <v>2</v>
          </cell>
          <cell r="AW70">
            <v>2</v>
          </cell>
          <cell r="AX70">
            <v>2</v>
          </cell>
          <cell r="AY70">
            <v>2</v>
          </cell>
          <cell r="AZ70">
            <v>2</v>
          </cell>
          <cell r="BA70">
            <v>2</v>
          </cell>
          <cell r="BB70">
            <v>2</v>
          </cell>
          <cell r="BC70">
            <v>2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1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C80">
            <v>0</v>
          </cell>
        </row>
        <row r="81"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C81">
            <v>0</v>
          </cell>
        </row>
        <row r="82"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C82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</row>
        <row r="87"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C87">
            <v>0</v>
          </cell>
        </row>
        <row r="88"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</row>
      </sheetData>
      <sheetData sheetId="6">
        <row r="84"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2</v>
          </cell>
          <cell r="AA84">
            <v>2</v>
          </cell>
          <cell r="AB84">
            <v>2</v>
          </cell>
          <cell r="AC84">
            <v>2</v>
          </cell>
          <cell r="AD84">
            <v>2</v>
          </cell>
          <cell r="AE84">
            <v>2</v>
          </cell>
          <cell r="AF84">
            <v>2</v>
          </cell>
          <cell r="AG84">
            <v>2</v>
          </cell>
          <cell r="AH84">
            <v>2</v>
          </cell>
          <cell r="AI84">
            <v>2</v>
          </cell>
          <cell r="AJ84">
            <v>2</v>
          </cell>
          <cell r="AK84">
            <v>2</v>
          </cell>
          <cell r="AL84">
            <v>2</v>
          </cell>
          <cell r="AM84">
            <v>2</v>
          </cell>
          <cell r="AN84">
            <v>2</v>
          </cell>
          <cell r="AO84">
            <v>2</v>
          </cell>
          <cell r="AP84">
            <v>2</v>
          </cell>
          <cell r="AQ84">
            <v>2</v>
          </cell>
          <cell r="AR84">
            <v>2</v>
          </cell>
          <cell r="AS84">
            <v>2</v>
          </cell>
          <cell r="AT84">
            <v>2</v>
          </cell>
          <cell r="AU84">
            <v>2</v>
          </cell>
          <cell r="AV84">
            <v>2</v>
          </cell>
          <cell r="AW84">
            <v>2</v>
          </cell>
          <cell r="AX84">
            <v>2</v>
          </cell>
          <cell r="AY84">
            <v>2</v>
          </cell>
          <cell r="AZ84">
            <v>2</v>
          </cell>
          <cell r="BA84">
            <v>2</v>
          </cell>
          <cell r="BB84">
            <v>2</v>
          </cell>
          <cell r="BC84">
            <v>2</v>
          </cell>
        </row>
        <row r="85"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2</v>
          </cell>
          <cell r="AA85">
            <v>2</v>
          </cell>
          <cell r="AB85">
            <v>2</v>
          </cell>
          <cell r="AC85">
            <v>2</v>
          </cell>
          <cell r="AD85">
            <v>2</v>
          </cell>
          <cell r="AE85">
            <v>2</v>
          </cell>
          <cell r="AF85">
            <v>2</v>
          </cell>
          <cell r="AG85">
            <v>1</v>
          </cell>
          <cell r="AH85">
            <v>1</v>
          </cell>
          <cell r="AI85">
            <v>1</v>
          </cell>
          <cell r="AJ85">
            <v>1</v>
          </cell>
          <cell r="AK85">
            <v>1</v>
          </cell>
          <cell r="AL85">
            <v>1</v>
          </cell>
          <cell r="AM85">
            <v>1</v>
          </cell>
          <cell r="AN85">
            <v>1</v>
          </cell>
          <cell r="AO85">
            <v>1</v>
          </cell>
          <cell r="AP85">
            <v>1</v>
          </cell>
          <cell r="AQ85">
            <v>1</v>
          </cell>
          <cell r="AR85">
            <v>1</v>
          </cell>
          <cell r="AS85">
            <v>1</v>
          </cell>
          <cell r="AT85">
            <v>1</v>
          </cell>
          <cell r="AU85">
            <v>1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C85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11</v>
          </cell>
          <cell r="AA86">
            <v>13</v>
          </cell>
          <cell r="AB86">
            <v>13</v>
          </cell>
          <cell r="AC86">
            <v>12</v>
          </cell>
          <cell r="AD86">
            <v>11</v>
          </cell>
          <cell r="AE86">
            <v>8</v>
          </cell>
          <cell r="AF86">
            <v>8</v>
          </cell>
          <cell r="AG86">
            <v>7</v>
          </cell>
          <cell r="AH86">
            <v>6</v>
          </cell>
          <cell r="AI86">
            <v>6</v>
          </cell>
          <cell r="AJ86">
            <v>6</v>
          </cell>
          <cell r="AK86">
            <v>6</v>
          </cell>
          <cell r="AL86">
            <v>6</v>
          </cell>
          <cell r="AM86">
            <v>3</v>
          </cell>
          <cell r="AN86">
            <v>3</v>
          </cell>
          <cell r="AO86">
            <v>3</v>
          </cell>
          <cell r="AP86">
            <v>3</v>
          </cell>
          <cell r="AQ86">
            <v>2</v>
          </cell>
          <cell r="AR86">
            <v>1</v>
          </cell>
          <cell r="AS86">
            <v>1</v>
          </cell>
          <cell r="AT86">
            <v>1</v>
          </cell>
          <cell r="AU86">
            <v>1</v>
          </cell>
          <cell r="AV86">
            <v>1</v>
          </cell>
          <cell r="AW86">
            <v>1</v>
          </cell>
          <cell r="AX86">
            <v>1</v>
          </cell>
          <cell r="AY86">
            <v>1</v>
          </cell>
          <cell r="AZ86">
            <v>1</v>
          </cell>
          <cell r="BA86">
            <v>1</v>
          </cell>
          <cell r="BB86">
            <v>0</v>
          </cell>
          <cell r="BC86">
            <v>0</v>
          </cell>
        </row>
        <row r="90"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1</v>
          </cell>
          <cell r="AA90">
            <v>1</v>
          </cell>
          <cell r="AB90">
            <v>1</v>
          </cell>
          <cell r="AC90">
            <v>1</v>
          </cell>
          <cell r="AD90">
            <v>1</v>
          </cell>
          <cell r="AE90">
            <v>1</v>
          </cell>
          <cell r="AF90">
            <v>1</v>
          </cell>
          <cell r="AG90">
            <v>1</v>
          </cell>
          <cell r="AH90">
            <v>1</v>
          </cell>
          <cell r="AI90">
            <v>1</v>
          </cell>
          <cell r="AJ90">
            <v>1</v>
          </cell>
          <cell r="AK90">
            <v>1</v>
          </cell>
          <cell r="AL90">
            <v>1</v>
          </cell>
          <cell r="AM90">
            <v>1</v>
          </cell>
          <cell r="AN90">
            <v>1</v>
          </cell>
          <cell r="AO90">
            <v>1</v>
          </cell>
          <cell r="AP90">
            <v>1</v>
          </cell>
          <cell r="AQ90">
            <v>1</v>
          </cell>
          <cell r="AR90">
            <v>1</v>
          </cell>
          <cell r="AS90">
            <v>1</v>
          </cell>
          <cell r="AT90">
            <v>1</v>
          </cell>
          <cell r="AU90">
            <v>1</v>
          </cell>
          <cell r="AV90">
            <v>1</v>
          </cell>
          <cell r="AW90">
            <v>1</v>
          </cell>
          <cell r="AX90">
            <v>1</v>
          </cell>
          <cell r="AY90">
            <v>1</v>
          </cell>
          <cell r="AZ90">
            <v>1</v>
          </cell>
          <cell r="BA90">
            <v>1</v>
          </cell>
          <cell r="BB90">
            <v>1</v>
          </cell>
          <cell r="BC90">
            <v>1</v>
          </cell>
        </row>
        <row r="91"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</row>
        <row r="92"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7</v>
          </cell>
          <cell r="AA92">
            <v>8</v>
          </cell>
          <cell r="AB92">
            <v>8</v>
          </cell>
          <cell r="AC92">
            <v>8</v>
          </cell>
          <cell r="AD92">
            <v>8</v>
          </cell>
          <cell r="AE92">
            <v>7</v>
          </cell>
          <cell r="AF92">
            <v>6</v>
          </cell>
          <cell r="AG92">
            <v>6</v>
          </cell>
          <cell r="AH92">
            <v>5</v>
          </cell>
          <cell r="AI92">
            <v>4</v>
          </cell>
          <cell r="AJ92">
            <v>4</v>
          </cell>
          <cell r="AK92">
            <v>4</v>
          </cell>
          <cell r="AL92">
            <v>3</v>
          </cell>
          <cell r="AM92">
            <v>2</v>
          </cell>
          <cell r="AN92">
            <v>2</v>
          </cell>
          <cell r="AO92">
            <v>2</v>
          </cell>
          <cell r="AP92">
            <v>2</v>
          </cell>
          <cell r="AQ92">
            <v>1</v>
          </cell>
          <cell r="AR92">
            <v>1</v>
          </cell>
          <cell r="AS92">
            <v>1</v>
          </cell>
          <cell r="AT92">
            <v>1</v>
          </cell>
          <cell r="AU92">
            <v>1</v>
          </cell>
          <cell r="AV92">
            <v>1</v>
          </cell>
          <cell r="AW92">
            <v>1</v>
          </cell>
          <cell r="AX92">
            <v>1</v>
          </cell>
          <cell r="AY92">
            <v>1</v>
          </cell>
          <cell r="AZ92">
            <v>1</v>
          </cell>
          <cell r="BA92">
            <v>1</v>
          </cell>
          <cell r="BB92">
            <v>1</v>
          </cell>
          <cell r="BC92">
            <v>1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2</v>
          </cell>
          <cell r="AA96">
            <v>2</v>
          </cell>
          <cell r="AB96">
            <v>2</v>
          </cell>
          <cell r="AC96">
            <v>2</v>
          </cell>
          <cell r="AD96">
            <v>2</v>
          </cell>
          <cell r="AE96">
            <v>2</v>
          </cell>
          <cell r="AF96">
            <v>2</v>
          </cell>
          <cell r="AG96">
            <v>2</v>
          </cell>
          <cell r="AH96">
            <v>2</v>
          </cell>
          <cell r="AI96">
            <v>2</v>
          </cell>
          <cell r="AJ96">
            <v>2</v>
          </cell>
          <cell r="AK96">
            <v>2</v>
          </cell>
          <cell r="AL96">
            <v>2</v>
          </cell>
          <cell r="AM96">
            <v>2</v>
          </cell>
          <cell r="AN96">
            <v>2</v>
          </cell>
          <cell r="AO96">
            <v>2</v>
          </cell>
          <cell r="AP96">
            <v>2</v>
          </cell>
          <cell r="AQ96">
            <v>2</v>
          </cell>
          <cell r="AR96">
            <v>2</v>
          </cell>
          <cell r="AS96">
            <v>2</v>
          </cell>
          <cell r="AT96">
            <v>2</v>
          </cell>
          <cell r="AU96">
            <v>2</v>
          </cell>
          <cell r="AV96">
            <v>2</v>
          </cell>
          <cell r="AW96">
            <v>2</v>
          </cell>
          <cell r="AX96">
            <v>2</v>
          </cell>
          <cell r="AY96">
            <v>2</v>
          </cell>
          <cell r="AZ96">
            <v>2</v>
          </cell>
          <cell r="BA96">
            <v>2</v>
          </cell>
          <cell r="BB96">
            <v>2</v>
          </cell>
          <cell r="BC96">
            <v>2</v>
          </cell>
        </row>
        <row r="97"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1</v>
          </cell>
          <cell r="AA97">
            <v>1</v>
          </cell>
          <cell r="AB97">
            <v>1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0</v>
          </cell>
        </row>
        <row r="98"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4</v>
          </cell>
          <cell r="AA98">
            <v>5</v>
          </cell>
          <cell r="AB98">
            <v>7</v>
          </cell>
          <cell r="AC98">
            <v>7</v>
          </cell>
          <cell r="AD98">
            <v>5</v>
          </cell>
          <cell r="AE98">
            <v>3</v>
          </cell>
          <cell r="AF98">
            <v>2</v>
          </cell>
          <cell r="AG98">
            <v>3</v>
          </cell>
          <cell r="AH98">
            <v>3</v>
          </cell>
          <cell r="AI98">
            <v>2</v>
          </cell>
          <cell r="AJ98">
            <v>2</v>
          </cell>
          <cell r="AK98">
            <v>1</v>
          </cell>
          <cell r="AL98">
            <v>1</v>
          </cell>
          <cell r="AM98">
            <v>1</v>
          </cell>
          <cell r="AN98">
            <v>1</v>
          </cell>
          <cell r="AO98">
            <v>1</v>
          </cell>
          <cell r="AP98">
            <v>1</v>
          </cell>
          <cell r="AQ98">
            <v>1</v>
          </cell>
          <cell r="AR98">
            <v>1</v>
          </cell>
          <cell r="AS98">
            <v>1</v>
          </cell>
          <cell r="AT98">
            <v>1</v>
          </cell>
          <cell r="AU98">
            <v>1</v>
          </cell>
          <cell r="AV98">
            <v>1</v>
          </cell>
          <cell r="AW98">
            <v>1</v>
          </cell>
          <cell r="AX98">
            <v>1</v>
          </cell>
          <cell r="AY98">
            <v>1</v>
          </cell>
          <cell r="AZ98">
            <v>1</v>
          </cell>
          <cell r="BA98">
            <v>1</v>
          </cell>
          <cell r="BB98">
            <v>1</v>
          </cell>
          <cell r="BC98">
            <v>1</v>
          </cell>
        </row>
        <row r="102"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</row>
        <row r="103"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</row>
        <row r="104"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3</v>
          </cell>
          <cell r="AA104">
            <v>3</v>
          </cell>
          <cell r="AB104">
            <v>3</v>
          </cell>
          <cell r="AC104">
            <v>3</v>
          </cell>
          <cell r="AD104">
            <v>3</v>
          </cell>
          <cell r="AE104">
            <v>2</v>
          </cell>
          <cell r="AF104">
            <v>1</v>
          </cell>
          <cell r="AG104">
            <v>1</v>
          </cell>
          <cell r="AH104">
            <v>1</v>
          </cell>
          <cell r="AI104">
            <v>1</v>
          </cell>
          <cell r="AJ104">
            <v>1</v>
          </cell>
          <cell r="AK104">
            <v>1</v>
          </cell>
          <cell r="AL104">
            <v>1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  <pageSetUpPr fitToPage="1"/>
  </sheetPr>
  <dimension ref="A1:AC115"/>
  <sheetViews>
    <sheetView tabSelected="1" zoomScale="85" zoomScaleNormal="85" workbookViewId="0">
      <pane xSplit="1" ySplit="2" topLeftCell="B3" activePane="bottomRight" state="frozen"/>
      <selection activeCell="R7" sqref="R7"/>
      <selection pane="topRight" activeCell="R7" sqref="R7"/>
      <selection pane="bottomLeft" activeCell="R7" sqref="R7"/>
      <selection pane="bottomRight" activeCell="U17" sqref="U17:X17"/>
    </sheetView>
  </sheetViews>
  <sheetFormatPr baseColWidth="10" defaultColWidth="11.42578125" defaultRowHeight="12.75" x14ac:dyDescent="0.25"/>
  <cols>
    <col min="1" max="1" width="30" style="337" customWidth="1"/>
    <col min="2" max="2" width="21.5703125" style="337" customWidth="1"/>
    <col min="3" max="3" width="10.5703125" style="337" customWidth="1"/>
    <col min="4" max="4" width="12.140625" style="337" customWidth="1"/>
    <col min="5" max="5" width="23.140625" style="340" customWidth="1"/>
    <col min="6" max="6" width="8.28515625" style="341" customWidth="1"/>
    <col min="7" max="19" width="6.28515625" style="337" customWidth="1"/>
    <col min="20" max="20" width="16.42578125" style="337" customWidth="1"/>
    <col min="21" max="21" width="6.28515625" style="338" customWidth="1"/>
    <col min="22" max="22" width="11.7109375" style="337" customWidth="1"/>
    <col min="23" max="23" width="10.28515625" style="337" customWidth="1"/>
    <col min="24" max="24" width="12" style="339" customWidth="1"/>
    <col min="25" max="25" width="20.5703125" style="337" customWidth="1"/>
    <col min="26" max="26" width="9" style="337" customWidth="1"/>
    <col min="27" max="16384" width="11.42578125" style="337"/>
  </cols>
  <sheetData>
    <row r="1" spans="1:25" s="10" customFormat="1" ht="15.95" customHeight="1" x14ac:dyDescent="0.25">
      <c r="A1" s="7" t="s">
        <v>42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9"/>
    </row>
    <row r="2" spans="1:25" s="10" customFormat="1" ht="13.5" customHeight="1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3"/>
    </row>
    <row r="3" spans="1:25" s="10" customFormat="1" ht="15.75" customHeight="1" thickBot="1" x14ac:dyDescent="0.3">
      <c r="A3" s="112"/>
      <c r="B3" s="113"/>
      <c r="C3" s="114"/>
      <c r="D3" s="114"/>
      <c r="E3" s="115"/>
      <c r="F3" s="116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8"/>
      <c r="U3" s="118"/>
      <c r="V3" s="118"/>
      <c r="W3" s="118"/>
      <c r="X3" s="119"/>
    </row>
    <row r="4" spans="1:25" s="10" customFormat="1" ht="13.5" customHeight="1" thickBot="1" x14ac:dyDescent="0.3">
      <c r="A4" s="120" t="s">
        <v>42</v>
      </c>
      <c r="B4" s="118"/>
      <c r="C4" s="118"/>
      <c r="D4" s="118"/>
      <c r="E4" s="118"/>
      <c r="F4" s="121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22"/>
      <c r="U4" s="122"/>
      <c r="V4" s="122"/>
      <c r="W4" s="122"/>
      <c r="X4" s="123"/>
      <c r="Y4" s="124"/>
    </row>
    <row r="5" spans="1:25" s="10" customFormat="1" ht="15.75" customHeight="1" thickBot="1" x14ac:dyDescent="0.3">
      <c r="A5" s="125"/>
      <c r="B5" s="122"/>
      <c r="C5" s="122"/>
      <c r="D5" s="122"/>
      <c r="E5" s="122"/>
      <c r="F5" s="126"/>
      <c r="G5" s="122"/>
      <c r="H5" s="122"/>
      <c r="I5" s="122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7"/>
      <c r="U5" s="17"/>
      <c r="V5" s="18"/>
      <c r="W5" s="18"/>
      <c r="X5" s="19"/>
      <c r="Y5" s="124"/>
    </row>
    <row r="6" spans="1:25" s="26" customFormat="1" ht="18.75" customHeight="1" x14ac:dyDescent="0.25">
      <c r="A6" s="14" t="s">
        <v>51</v>
      </c>
      <c r="B6" s="15" t="s">
        <v>45</v>
      </c>
      <c r="C6" s="128"/>
      <c r="D6" s="128"/>
      <c r="E6" s="129"/>
      <c r="F6" s="130"/>
      <c r="G6" s="131" t="s">
        <v>43</v>
      </c>
      <c r="H6" s="131" t="s">
        <v>30</v>
      </c>
      <c r="I6" s="131" t="s">
        <v>18</v>
      </c>
      <c r="J6" s="131" t="s">
        <v>44</v>
      </c>
      <c r="K6" s="131" t="s">
        <v>20</v>
      </c>
      <c r="L6" s="131" t="s">
        <v>21</v>
      </c>
      <c r="M6" s="131" t="s">
        <v>31</v>
      </c>
      <c r="N6" s="131" t="s">
        <v>32</v>
      </c>
      <c r="O6" s="131" t="s">
        <v>33</v>
      </c>
      <c r="P6" s="131" t="s">
        <v>34</v>
      </c>
      <c r="Q6" s="131" t="s">
        <v>35</v>
      </c>
      <c r="R6" s="132" t="s">
        <v>36</v>
      </c>
      <c r="S6" s="132" t="s">
        <v>36</v>
      </c>
      <c r="T6" s="133">
        <v>42005</v>
      </c>
      <c r="U6" s="22"/>
      <c r="V6" s="23"/>
      <c r="W6" s="23"/>
      <c r="X6" s="24"/>
      <c r="Y6" s="25"/>
    </row>
    <row r="7" spans="1:25" s="37" customFormat="1" ht="15.75" customHeight="1" x14ac:dyDescent="0.25">
      <c r="A7" s="134" t="s">
        <v>87</v>
      </c>
      <c r="B7" s="20" t="s">
        <v>52</v>
      </c>
      <c r="C7" s="20"/>
      <c r="D7" s="135">
        <v>41904</v>
      </c>
      <c r="E7" s="136"/>
      <c r="F7" s="137"/>
      <c r="G7" s="138">
        <v>0</v>
      </c>
      <c r="H7" s="138">
        <v>0</v>
      </c>
      <c r="I7" s="138">
        <v>0</v>
      </c>
      <c r="J7" s="138">
        <v>0</v>
      </c>
      <c r="K7" s="138">
        <v>0</v>
      </c>
      <c r="L7" s="138">
        <v>0</v>
      </c>
      <c r="M7" s="138">
        <v>0</v>
      </c>
      <c r="N7" s="138">
        <v>0</v>
      </c>
      <c r="O7" s="138">
        <v>0</v>
      </c>
      <c r="P7" s="138">
        <v>0</v>
      </c>
      <c r="Q7" s="138">
        <v>0</v>
      </c>
      <c r="R7" s="139">
        <v>0</v>
      </c>
      <c r="S7" s="139">
        <v>0</v>
      </c>
      <c r="T7" s="140"/>
      <c r="U7" s="141"/>
      <c r="V7" s="35"/>
      <c r="W7" s="35"/>
      <c r="X7" s="36"/>
      <c r="Y7" s="25"/>
    </row>
    <row r="8" spans="1:25" s="37" customFormat="1" ht="15.75" customHeight="1" x14ac:dyDescent="0.25">
      <c r="A8" s="142" t="s">
        <v>88</v>
      </c>
      <c r="B8" s="20" t="s">
        <v>46</v>
      </c>
      <c r="C8" s="20"/>
      <c r="D8" s="143">
        <v>41909</v>
      </c>
      <c r="E8" s="136"/>
      <c r="F8" s="144">
        <v>42216</v>
      </c>
      <c r="G8" s="145">
        <v>1</v>
      </c>
      <c r="H8" s="145">
        <v>1</v>
      </c>
      <c r="I8" s="145">
        <v>1</v>
      </c>
      <c r="J8" s="145">
        <v>1</v>
      </c>
      <c r="K8" s="145">
        <v>1</v>
      </c>
      <c r="L8" s="145">
        <v>1</v>
      </c>
      <c r="M8" s="145">
        <v>1</v>
      </c>
      <c r="N8" s="145">
        <v>1</v>
      </c>
      <c r="O8" s="145">
        <v>1</v>
      </c>
      <c r="P8" s="145">
        <v>1</v>
      </c>
      <c r="Q8" s="145">
        <v>1</v>
      </c>
      <c r="R8" s="146">
        <v>1</v>
      </c>
      <c r="S8" s="146">
        <v>1</v>
      </c>
      <c r="T8" s="147"/>
      <c r="U8" s="141"/>
      <c r="V8" s="35"/>
      <c r="W8" s="35"/>
      <c r="X8" s="36"/>
    </row>
    <row r="9" spans="1:25" s="26" customFormat="1" ht="15.75" customHeight="1" x14ac:dyDescent="0.25">
      <c r="A9" s="142"/>
      <c r="B9" s="20"/>
      <c r="C9" s="20"/>
      <c r="D9" s="28"/>
      <c r="E9" s="136"/>
      <c r="F9" s="137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6"/>
      <c r="S9" s="146"/>
      <c r="T9" s="148"/>
      <c r="U9" s="22"/>
      <c r="V9" s="23"/>
      <c r="W9" s="23"/>
      <c r="X9" s="24"/>
    </row>
    <row r="10" spans="1:25" s="62" customFormat="1" ht="5.25" customHeight="1" x14ac:dyDescent="0.25">
      <c r="A10" s="134"/>
      <c r="B10" s="20"/>
      <c r="C10" s="20"/>
      <c r="D10" s="46"/>
      <c r="E10" s="136"/>
      <c r="F10" s="137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149"/>
      <c r="S10" s="149"/>
      <c r="T10" s="147"/>
      <c r="U10" s="141"/>
      <c r="V10" s="35"/>
      <c r="W10" s="35"/>
      <c r="X10" s="36"/>
    </row>
    <row r="11" spans="1:25" s="26" customFormat="1" ht="18" customHeight="1" x14ac:dyDescent="0.25">
      <c r="A11" s="142"/>
      <c r="B11" s="20"/>
      <c r="C11" s="20"/>
      <c r="D11" s="28"/>
      <c r="E11" s="136"/>
      <c r="F11" s="137"/>
      <c r="G11" s="150"/>
      <c r="H11" s="150"/>
      <c r="I11" s="151"/>
      <c r="J11" s="152"/>
      <c r="K11" s="152"/>
      <c r="L11" s="152"/>
      <c r="M11" s="152"/>
      <c r="N11" s="152"/>
      <c r="O11" s="152"/>
      <c r="P11" s="152"/>
      <c r="Q11" s="152"/>
      <c r="R11" s="150"/>
      <c r="S11" s="150"/>
      <c r="T11" s="53"/>
      <c r="U11" s="22"/>
      <c r="V11" s="23"/>
      <c r="W11" s="23"/>
      <c r="X11" s="24"/>
    </row>
    <row r="12" spans="1:25" s="77" customFormat="1" ht="8.25" customHeight="1" thickBot="1" x14ac:dyDescent="0.3">
      <c r="A12" s="44"/>
      <c r="B12" s="20"/>
      <c r="C12" s="45"/>
      <c r="D12" s="46"/>
      <c r="E12" s="47"/>
      <c r="F12" s="48"/>
      <c r="G12" s="49"/>
      <c r="H12" s="49"/>
      <c r="I12" s="50"/>
      <c r="J12" s="51"/>
      <c r="K12" s="52"/>
      <c r="L12" s="52"/>
      <c r="M12" s="52"/>
      <c r="N12" s="52"/>
      <c r="O12" s="52"/>
      <c r="P12" s="52"/>
      <c r="Q12" s="52"/>
      <c r="R12" s="49"/>
      <c r="S12" s="49"/>
      <c r="T12" s="60"/>
      <c r="U12" s="61"/>
      <c r="V12" s="35"/>
      <c r="W12" s="35"/>
      <c r="X12" s="36"/>
    </row>
    <row r="13" spans="1:25" s="10" customFormat="1" ht="15.75" customHeight="1" thickBot="1" x14ac:dyDescent="0.3">
      <c r="A13" s="54"/>
      <c r="B13" s="55"/>
      <c r="C13" s="55"/>
      <c r="D13" s="55"/>
      <c r="E13" s="56"/>
      <c r="F13" s="57"/>
      <c r="G13" s="58"/>
      <c r="H13" s="58"/>
      <c r="I13" s="59"/>
      <c r="J13" s="59"/>
      <c r="K13" s="59"/>
      <c r="L13" s="59"/>
      <c r="M13" s="58"/>
      <c r="N13" s="58"/>
      <c r="O13" s="58"/>
      <c r="P13" s="58"/>
      <c r="Q13" s="58"/>
      <c r="R13" s="58"/>
      <c r="S13" s="58"/>
      <c r="T13" s="68"/>
      <c r="U13" s="69"/>
      <c r="V13" s="70"/>
      <c r="W13" s="70"/>
      <c r="X13" s="71"/>
    </row>
    <row r="14" spans="1:25" s="26" customFormat="1" ht="15.75" customHeight="1" thickBot="1" x14ac:dyDescent="0.3">
      <c r="A14" s="63"/>
      <c r="B14" s="64" t="s">
        <v>53</v>
      </c>
      <c r="C14" s="64"/>
      <c r="D14" s="65"/>
      <c r="E14" s="66"/>
      <c r="F14" s="67"/>
      <c r="G14" s="66">
        <f t="shared" ref="G14:S14" si="0">SUM(G7:G12)</f>
        <v>1</v>
      </c>
      <c r="H14" s="66">
        <f t="shared" si="0"/>
        <v>1</v>
      </c>
      <c r="I14" s="66">
        <f t="shared" si="0"/>
        <v>1</v>
      </c>
      <c r="J14" s="66">
        <f t="shared" si="0"/>
        <v>1</v>
      </c>
      <c r="K14" s="66">
        <f t="shared" si="0"/>
        <v>1</v>
      </c>
      <c r="L14" s="66">
        <f t="shared" si="0"/>
        <v>1</v>
      </c>
      <c r="M14" s="66">
        <f t="shared" si="0"/>
        <v>1</v>
      </c>
      <c r="N14" s="66">
        <f t="shared" si="0"/>
        <v>1</v>
      </c>
      <c r="O14" s="66">
        <f t="shared" si="0"/>
        <v>1</v>
      </c>
      <c r="P14" s="66">
        <f t="shared" si="0"/>
        <v>1</v>
      </c>
      <c r="Q14" s="66">
        <f t="shared" si="0"/>
        <v>1</v>
      </c>
      <c r="R14" s="66">
        <f t="shared" si="0"/>
        <v>1</v>
      </c>
      <c r="S14" s="66">
        <f t="shared" si="0"/>
        <v>1</v>
      </c>
      <c r="T14" s="75"/>
      <c r="U14" s="153"/>
      <c r="V14" s="23"/>
      <c r="W14" s="23"/>
      <c r="X14" s="24"/>
    </row>
    <row r="15" spans="1:25" s="26" customFormat="1" ht="15.75" customHeight="1" x14ac:dyDescent="0.25">
      <c r="A15" s="72"/>
      <c r="B15" s="154"/>
      <c r="C15" s="154"/>
      <c r="D15" s="154"/>
      <c r="E15" s="73"/>
      <c r="F15" s="74"/>
      <c r="G15" s="155"/>
      <c r="H15" s="155"/>
      <c r="I15" s="155"/>
      <c r="J15" s="156"/>
      <c r="K15" s="156"/>
      <c r="L15" s="156"/>
      <c r="M15" s="156"/>
      <c r="N15" s="156"/>
      <c r="O15" s="156"/>
      <c r="P15" s="155"/>
      <c r="Q15" s="155"/>
      <c r="R15" s="155"/>
      <c r="S15" s="155"/>
      <c r="T15" s="157"/>
      <c r="U15" s="153" t="s">
        <v>54</v>
      </c>
      <c r="V15" s="23"/>
      <c r="W15" s="23"/>
      <c r="X15" s="24"/>
    </row>
    <row r="16" spans="1:25" s="26" customFormat="1" ht="15.75" customHeight="1" x14ac:dyDescent="0.25">
      <c r="A16" s="27" t="s">
        <v>89</v>
      </c>
      <c r="B16" s="20" t="s">
        <v>48</v>
      </c>
      <c r="C16" s="20"/>
      <c r="D16" s="143">
        <v>41988</v>
      </c>
      <c r="E16" s="29"/>
      <c r="F16" s="30">
        <v>42185</v>
      </c>
      <c r="G16" s="40">
        <v>1</v>
      </c>
      <c r="H16" s="40">
        <v>1</v>
      </c>
      <c r="I16" s="40">
        <v>1</v>
      </c>
      <c r="J16" s="40">
        <v>1</v>
      </c>
      <c r="K16" s="40">
        <v>1</v>
      </c>
      <c r="L16" s="40">
        <v>1</v>
      </c>
      <c r="M16" s="138">
        <v>0</v>
      </c>
      <c r="N16" s="138">
        <v>0</v>
      </c>
      <c r="O16" s="138">
        <v>0</v>
      </c>
      <c r="P16" s="138">
        <v>0</v>
      </c>
      <c r="Q16" s="138">
        <v>0</v>
      </c>
      <c r="R16" s="139">
        <v>0</v>
      </c>
      <c r="S16" s="139">
        <v>0</v>
      </c>
      <c r="T16" s="158"/>
      <c r="U16" s="153"/>
      <c r="V16" s="23"/>
      <c r="W16" s="23"/>
      <c r="X16" s="24"/>
    </row>
    <row r="17" spans="1:24" s="26" customFormat="1" ht="15.75" customHeight="1" x14ac:dyDescent="0.25">
      <c r="A17" s="27" t="s">
        <v>90</v>
      </c>
      <c r="B17" s="20" t="s">
        <v>48</v>
      </c>
      <c r="C17" s="20"/>
      <c r="D17" s="143">
        <v>41740</v>
      </c>
      <c r="E17" s="29"/>
      <c r="F17" s="30">
        <v>42186</v>
      </c>
      <c r="G17" s="31">
        <v>1</v>
      </c>
      <c r="H17" s="31">
        <v>1</v>
      </c>
      <c r="I17" s="31">
        <v>1</v>
      </c>
      <c r="J17" s="31">
        <v>1</v>
      </c>
      <c r="K17" s="31">
        <v>1</v>
      </c>
      <c r="L17" s="31">
        <v>1</v>
      </c>
      <c r="M17" s="31">
        <v>1</v>
      </c>
      <c r="N17" s="31">
        <v>1</v>
      </c>
      <c r="O17" s="31">
        <v>1</v>
      </c>
      <c r="P17" s="31">
        <v>1</v>
      </c>
      <c r="Q17" s="31">
        <v>1</v>
      </c>
      <c r="R17" s="31">
        <v>1</v>
      </c>
      <c r="S17" s="31">
        <v>1</v>
      </c>
      <c r="T17" s="157"/>
      <c r="U17" s="153"/>
      <c r="V17" s="23"/>
      <c r="W17" s="23"/>
      <c r="X17" s="24"/>
    </row>
    <row r="18" spans="1:24" s="37" customFormat="1" ht="15.75" customHeight="1" x14ac:dyDescent="0.25">
      <c r="A18" s="27" t="s">
        <v>91</v>
      </c>
      <c r="B18" s="20" t="s">
        <v>48</v>
      </c>
      <c r="C18" s="20"/>
      <c r="D18" s="143">
        <v>40983</v>
      </c>
      <c r="E18" s="29"/>
      <c r="F18" s="159">
        <v>42216</v>
      </c>
      <c r="G18" s="31">
        <v>1</v>
      </c>
      <c r="H18" s="31">
        <v>1</v>
      </c>
      <c r="I18" s="31">
        <v>1</v>
      </c>
      <c r="J18" s="31">
        <v>1</v>
      </c>
      <c r="K18" s="31">
        <v>1</v>
      </c>
      <c r="L18" s="31">
        <v>1</v>
      </c>
      <c r="M18" s="31">
        <v>1</v>
      </c>
      <c r="N18" s="31">
        <v>1</v>
      </c>
      <c r="O18" s="31">
        <v>1</v>
      </c>
      <c r="P18" s="31">
        <v>1</v>
      </c>
      <c r="Q18" s="31">
        <v>1</v>
      </c>
      <c r="R18" s="31">
        <v>1</v>
      </c>
      <c r="S18" s="31">
        <v>1</v>
      </c>
      <c r="T18" s="158"/>
      <c r="U18" s="153" t="s">
        <v>55</v>
      </c>
      <c r="V18" s="23"/>
      <c r="W18" s="23"/>
      <c r="X18" s="24"/>
    </row>
    <row r="19" spans="1:24" s="37" customFormat="1" ht="15.75" customHeight="1" x14ac:dyDescent="0.25">
      <c r="A19" s="38" t="s">
        <v>92</v>
      </c>
      <c r="B19" s="20" t="s">
        <v>48</v>
      </c>
      <c r="C19" s="20"/>
      <c r="D19" s="43">
        <v>41893</v>
      </c>
      <c r="E19" s="29"/>
      <c r="F19" s="79"/>
      <c r="G19" s="40">
        <v>1</v>
      </c>
      <c r="H19" s="138">
        <v>0</v>
      </c>
      <c r="I19" s="138">
        <v>0</v>
      </c>
      <c r="J19" s="138">
        <v>0</v>
      </c>
      <c r="K19" s="138">
        <v>0</v>
      </c>
      <c r="L19" s="138">
        <v>0</v>
      </c>
      <c r="M19" s="138">
        <v>0</v>
      </c>
      <c r="N19" s="138">
        <v>0</v>
      </c>
      <c r="O19" s="138">
        <v>0</v>
      </c>
      <c r="P19" s="138">
        <v>0</v>
      </c>
      <c r="Q19" s="138">
        <v>0</v>
      </c>
      <c r="R19" s="139">
        <v>0</v>
      </c>
      <c r="S19" s="139">
        <v>0</v>
      </c>
      <c r="T19" s="160">
        <v>42005</v>
      </c>
      <c r="U19" s="153"/>
      <c r="V19" s="23"/>
      <c r="W19" s="23"/>
      <c r="X19" s="24"/>
    </row>
    <row r="20" spans="1:24" s="37" customFormat="1" ht="15.75" customHeight="1" x14ac:dyDescent="0.25">
      <c r="A20" s="38" t="s">
        <v>93</v>
      </c>
      <c r="B20" s="20" t="s">
        <v>48</v>
      </c>
      <c r="C20" s="20"/>
      <c r="D20" s="43">
        <v>41899</v>
      </c>
      <c r="E20" s="29"/>
      <c r="F20" s="79"/>
      <c r="G20" s="138">
        <v>0</v>
      </c>
      <c r="H20" s="138">
        <v>0</v>
      </c>
      <c r="I20" s="138">
        <v>0</v>
      </c>
      <c r="J20" s="138">
        <v>0</v>
      </c>
      <c r="K20" s="138">
        <v>0</v>
      </c>
      <c r="L20" s="138">
        <v>0</v>
      </c>
      <c r="M20" s="138">
        <v>0</v>
      </c>
      <c r="N20" s="138">
        <v>0</v>
      </c>
      <c r="O20" s="138">
        <v>0</v>
      </c>
      <c r="P20" s="138">
        <v>0</v>
      </c>
      <c r="Q20" s="138">
        <v>0</v>
      </c>
      <c r="R20" s="139">
        <v>0</v>
      </c>
      <c r="S20" s="139">
        <v>0</v>
      </c>
      <c r="T20" s="160"/>
      <c r="U20" s="153"/>
      <c r="V20" s="23"/>
      <c r="W20" s="23"/>
      <c r="X20" s="24"/>
    </row>
    <row r="21" spans="1:24" s="162" customFormat="1" ht="15.75" customHeight="1" x14ac:dyDescent="0.25">
      <c r="A21" s="38" t="s">
        <v>94</v>
      </c>
      <c r="B21" s="20" t="s">
        <v>48</v>
      </c>
      <c r="C21" s="20"/>
      <c r="D21" s="43">
        <v>41681</v>
      </c>
      <c r="E21" s="29"/>
      <c r="F21" s="30">
        <v>42185</v>
      </c>
      <c r="G21" s="40">
        <v>1</v>
      </c>
      <c r="H21" s="40">
        <v>1</v>
      </c>
      <c r="I21" s="40">
        <v>1</v>
      </c>
      <c r="J21" s="40">
        <v>1</v>
      </c>
      <c r="K21" s="40">
        <v>1</v>
      </c>
      <c r="L21" s="40">
        <v>1</v>
      </c>
      <c r="M21" s="40">
        <v>1</v>
      </c>
      <c r="N21" s="40">
        <v>1</v>
      </c>
      <c r="O21" s="40">
        <v>1</v>
      </c>
      <c r="P21" s="40">
        <v>1</v>
      </c>
      <c r="Q21" s="40">
        <v>1</v>
      </c>
      <c r="R21" s="40">
        <v>1</v>
      </c>
      <c r="S21" s="40">
        <v>1</v>
      </c>
      <c r="T21" s="161"/>
      <c r="U21" s="153"/>
      <c r="V21" s="23"/>
      <c r="W21" s="23"/>
      <c r="X21" s="24"/>
    </row>
    <row r="22" spans="1:24" s="26" customFormat="1" ht="15.75" customHeight="1" x14ac:dyDescent="0.25">
      <c r="A22" s="83" t="s">
        <v>95</v>
      </c>
      <c r="B22" s="20" t="s">
        <v>48</v>
      </c>
      <c r="C22" s="84"/>
      <c r="D22" s="163">
        <v>41841</v>
      </c>
      <c r="E22" s="29"/>
      <c r="F22" s="30">
        <v>42185</v>
      </c>
      <c r="G22" s="89">
        <v>1</v>
      </c>
      <c r="H22" s="89">
        <v>1</v>
      </c>
      <c r="I22" s="89">
        <v>1</v>
      </c>
      <c r="J22" s="89">
        <v>1</v>
      </c>
      <c r="K22" s="89">
        <v>1</v>
      </c>
      <c r="L22" s="89">
        <v>1</v>
      </c>
      <c r="M22" s="89">
        <v>1</v>
      </c>
      <c r="N22" s="89">
        <v>1</v>
      </c>
      <c r="O22" s="89">
        <v>1</v>
      </c>
      <c r="P22" s="89">
        <v>1</v>
      </c>
      <c r="Q22" s="89">
        <v>1</v>
      </c>
      <c r="R22" s="86">
        <v>1</v>
      </c>
      <c r="S22" s="86">
        <v>1</v>
      </c>
      <c r="T22" s="160">
        <v>42005</v>
      </c>
      <c r="U22" s="153"/>
      <c r="V22" s="23"/>
      <c r="W22" s="23"/>
      <c r="X22" s="24"/>
    </row>
    <row r="23" spans="1:24" s="26" customFormat="1" ht="15.75" customHeight="1" x14ac:dyDescent="0.25">
      <c r="A23" s="38" t="s">
        <v>96</v>
      </c>
      <c r="B23" s="20" t="s">
        <v>48</v>
      </c>
      <c r="C23" s="20"/>
      <c r="D23" s="43">
        <v>41862</v>
      </c>
      <c r="E23" s="29"/>
      <c r="F23" s="79"/>
      <c r="G23" s="138">
        <v>0</v>
      </c>
      <c r="H23" s="138">
        <v>0</v>
      </c>
      <c r="I23" s="138">
        <v>0</v>
      </c>
      <c r="J23" s="138">
        <v>0</v>
      </c>
      <c r="K23" s="138">
        <v>0</v>
      </c>
      <c r="L23" s="138">
        <v>0</v>
      </c>
      <c r="M23" s="138">
        <v>0</v>
      </c>
      <c r="N23" s="138">
        <v>0</v>
      </c>
      <c r="O23" s="138">
        <v>0</v>
      </c>
      <c r="P23" s="138">
        <v>0</v>
      </c>
      <c r="Q23" s="138">
        <v>0</v>
      </c>
      <c r="R23" s="139">
        <v>0</v>
      </c>
      <c r="S23" s="139">
        <v>0</v>
      </c>
      <c r="T23" s="160"/>
      <c r="U23" s="153" t="s">
        <v>56</v>
      </c>
      <c r="V23" s="23"/>
      <c r="W23" s="23"/>
      <c r="X23" s="24"/>
    </row>
    <row r="24" spans="1:24" s="26" customFormat="1" ht="15.75" customHeight="1" x14ac:dyDescent="0.25">
      <c r="A24" s="27" t="s">
        <v>97</v>
      </c>
      <c r="B24" s="20" t="s">
        <v>48</v>
      </c>
      <c r="C24" s="20"/>
      <c r="D24" s="143">
        <v>41961</v>
      </c>
      <c r="E24" s="29"/>
      <c r="F24" s="30">
        <v>42185</v>
      </c>
      <c r="G24" s="40">
        <v>1</v>
      </c>
      <c r="H24" s="40">
        <v>1</v>
      </c>
      <c r="I24" s="40">
        <v>1</v>
      </c>
      <c r="J24" s="40">
        <v>1</v>
      </c>
      <c r="K24" s="40">
        <v>1</v>
      </c>
      <c r="L24" s="40">
        <v>1</v>
      </c>
      <c r="M24" s="138">
        <v>0</v>
      </c>
      <c r="N24" s="138">
        <v>0</v>
      </c>
      <c r="O24" s="138">
        <v>0</v>
      </c>
      <c r="P24" s="138">
        <v>0</v>
      </c>
      <c r="Q24" s="138">
        <v>0</v>
      </c>
      <c r="R24" s="139">
        <v>0</v>
      </c>
      <c r="S24" s="139">
        <v>0</v>
      </c>
      <c r="T24" s="164"/>
      <c r="U24" s="153"/>
      <c r="V24" s="23"/>
      <c r="W24" s="23"/>
      <c r="X24" s="24"/>
    </row>
    <row r="25" spans="1:24" s="26" customFormat="1" ht="15.75" customHeight="1" x14ac:dyDescent="0.25">
      <c r="A25" s="38" t="s">
        <v>98</v>
      </c>
      <c r="B25" s="165" t="s">
        <v>57</v>
      </c>
      <c r="C25" s="20"/>
      <c r="D25" s="43">
        <v>40983</v>
      </c>
      <c r="E25" s="29"/>
      <c r="F25" s="30">
        <v>42216</v>
      </c>
      <c r="G25" s="40">
        <v>1</v>
      </c>
      <c r="H25" s="40">
        <v>1</v>
      </c>
      <c r="I25" s="40">
        <v>1</v>
      </c>
      <c r="J25" s="40">
        <v>1</v>
      </c>
      <c r="K25" s="40">
        <v>1</v>
      </c>
      <c r="L25" s="40">
        <v>1</v>
      </c>
      <c r="M25" s="40">
        <v>1</v>
      </c>
      <c r="N25" s="40">
        <v>1</v>
      </c>
      <c r="O25" s="40">
        <v>1</v>
      </c>
      <c r="P25" s="40">
        <v>1</v>
      </c>
      <c r="Q25" s="40">
        <v>1</v>
      </c>
      <c r="R25" s="41">
        <v>1</v>
      </c>
      <c r="S25" s="41">
        <v>1</v>
      </c>
      <c r="T25" s="164"/>
      <c r="U25" s="153"/>
      <c r="V25" s="23"/>
      <c r="W25" s="23"/>
      <c r="X25" s="24"/>
    </row>
    <row r="26" spans="1:24" s="26" customFormat="1" ht="15.75" customHeight="1" x14ac:dyDescent="0.25">
      <c r="A26" s="166" t="s">
        <v>99</v>
      </c>
      <c r="B26" s="20" t="s">
        <v>48</v>
      </c>
      <c r="C26" s="20"/>
      <c r="D26" s="143">
        <v>41904</v>
      </c>
      <c r="E26" s="29"/>
      <c r="F26" s="30">
        <v>42185</v>
      </c>
      <c r="G26" s="40">
        <v>1</v>
      </c>
      <c r="H26" s="40">
        <v>1</v>
      </c>
      <c r="I26" s="40">
        <v>1</v>
      </c>
      <c r="J26" s="40">
        <v>1</v>
      </c>
      <c r="K26" s="40">
        <v>1</v>
      </c>
      <c r="L26" s="40">
        <v>1</v>
      </c>
      <c r="M26" s="40">
        <v>1</v>
      </c>
      <c r="N26" s="40">
        <v>1</v>
      </c>
      <c r="O26" s="40">
        <v>1</v>
      </c>
      <c r="P26" s="40">
        <v>1</v>
      </c>
      <c r="Q26" s="40">
        <v>1</v>
      </c>
      <c r="R26" s="41">
        <v>1</v>
      </c>
      <c r="S26" s="41">
        <v>1</v>
      </c>
      <c r="T26" s="164">
        <v>42005</v>
      </c>
      <c r="U26" s="22"/>
      <c r="V26" s="23"/>
      <c r="W26" s="23"/>
      <c r="X26" s="24"/>
    </row>
    <row r="27" spans="1:24" s="62" customFormat="1" ht="15.75" customHeight="1" x14ac:dyDescent="0.25">
      <c r="A27" s="166" t="s">
        <v>100</v>
      </c>
      <c r="B27" s="20" t="s">
        <v>48</v>
      </c>
      <c r="C27" s="20"/>
      <c r="D27" s="143">
        <v>41867</v>
      </c>
      <c r="E27" s="29"/>
      <c r="F27" s="79"/>
      <c r="G27" s="139">
        <v>0</v>
      </c>
      <c r="H27" s="139">
        <v>0</v>
      </c>
      <c r="I27" s="139">
        <v>0</v>
      </c>
      <c r="J27" s="139">
        <v>0</v>
      </c>
      <c r="K27" s="139">
        <v>0</v>
      </c>
      <c r="L27" s="139">
        <v>0</v>
      </c>
      <c r="M27" s="139">
        <v>0</v>
      </c>
      <c r="N27" s="139">
        <v>0</v>
      </c>
      <c r="O27" s="139">
        <v>0</v>
      </c>
      <c r="P27" s="139">
        <v>0</v>
      </c>
      <c r="Q27" s="139">
        <v>0</v>
      </c>
      <c r="R27" s="139">
        <v>0</v>
      </c>
      <c r="S27" s="139">
        <v>0</v>
      </c>
      <c r="T27" s="167"/>
      <c r="U27" s="22"/>
      <c r="V27" s="168"/>
      <c r="W27" s="168"/>
      <c r="X27" s="169"/>
    </row>
    <row r="28" spans="1:24" s="26" customFormat="1" ht="15.75" customHeight="1" x14ac:dyDescent="0.25">
      <c r="A28" s="170" t="s">
        <v>101</v>
      </c>
      <c r="B28" s="20" t="s">
        <v>48</v>
      </c>
      <c r="C28" s="20"/>
      <c r="D28" s="43">
        <v>42107</v>
      </c>
      <c r="E28" s="29"/>
      <c r="F28" s="30">
        <v>42168</v>
      </c>
      <c r="G28" s="139">
        <v>0</v>
      </c>
      <c r="H28" s="139">
        <v>0</v>
      </c>
      <c r="I28" s="139">
        <v>0</v>
      </c>
      <c r="J28" s="40">
        <v>1</v>
      </c>
      <c r="K28" s="40">
        <v>1</v>
      </c>
      <c r="L28" s="40">
        <v>1</v>
      </c>
      <c r="M28" s="40">
        <v>1</v>
      </c>
      <c r="N28" s="40">
        <v>1</v>
      </c>
      <c r="O28" s="40">
        <v>1</v>
      </c>
      <c r="P28" s="40">
        <v>1</v>
      </c>
      <c r="Q28" s="40">
        <v>1</v>
      </c>
      <c r="R28" s="41">
        <v>1</v>
      </c>
      <c r="S28" s="41">
        <v>1</v>
      </c>
      <c r="T28" s="171"/>
      <c r="U28" s="172"/>
      <c r="V28" s="23"/>
      <c r="W28" s="23"/>
      <c r="X28" s="24"/>
    </row>
    <row r="29" spans="1:24" s="26" customFormat="1" ht="15.75" customHeight="1" thickBot="1" x14ac:dyDescent="0.3">
      <c r="A29" s="27" t="s">
        <v>58</v>
      </c>
      <c r="B29" s="20" t="s">
        <v>59</v>
      </c>
      <c r="C29" s="20"/>
      <c r="D29" s="143">
        <v>42188</v>
      </c>
      <c r="E29" s="173"/>
      <c r="F29" s="174"/>
      <c r="G29" s="175">
        <v>0</v>
      </c>
      <c r="H29" s="176">
        <v>0</v>
      </c>
      <c r="I29" s="176">
        <v>0</v>
      </c>
      <c r="J29" s="176">
        <v>0</v>
      </c>
      <c r="K29" s="176">
        <v>0</v>
      </c>
      <c r="L29" s="176">
        <v>0</v>
      </c>
      <c r="M29" s="177">
        <v>1</v>
      </c>
      <c r="N29" s="177">
        <v>1</v>
      </c>
      <c r="O29" s="176">
        <v>0</v>
      </c>
      <c r="P29" s="176">
        <v>0</v>
      </c>
      <c r="Q29" s="176">
        <v>0</v>
      </c>
      <c r="R29" s="178">
        <v>0</v>
      </c>
      <c r="S29" s="178">
        <v>0</v>
      </c>
      <c r="T29" s="60"/>
      <c r="U29" s="22" t="s">
        <v>60</v>
      </c>
      <c r="V29" s="168"/>
      <c r="W29" s="168"/>
      <c r="X29" s="169"/>
    </row>
    <row r="30" spans="1:24" s="10" customFormat="1" ht="15.75" customHeight="1" thickBot="1" x14ac:dyDescent="0.3">
      <c r="A30" s="90"/>
      <c r="B30" s="91"/>
      <c r="C30" s="55"/>
      <c r="D30" s="55"/>
      <c r="E30" s="92"/>
      <c r="F30" s="93"/>
      <c r="G30" s="94"/>
      <c r="H30" s="95"/>
      <c r="I30" s="95"/>
      <c r="J30" s="95"/>
      <c r="K30" s="95"/>
      <c r="L30" s="95"/>
      <c r="M30" s="95"/>
      <c r="N30" s="95"/>
      <c r="O30" s="95"/>
      <c r="P30" s="95"/>
      <c r="Q30" s="96"/>
      <c r="R30" s="94"/>
      <c r="S30" s="94"/>
      <c r="T30" s="68"/>
      <c r="U30" s="103"/>
      <c r="V30" s="35"/>
      <c r="W30" s="35"/>
      <c r="X30" s="36"/>
    </row>
    <row r="31" spans="1:24" s="10" customFormat="1" ht="15.75" customHeight="1" thickBot="1" x14ac:dyDescent="0.3">
      <c r="A31" s="98"/>
      <c r="B31" s="99" t="s">
        <v>61</v>
      </c>
      <c r="C31" s="100"/>
      <c r="D31" s="101"/>
      <c r="E31" s="66"/>
      <c r="F31" s="67"/>
      <c r="G31" s="66">
        <f t="shared" ref="G31:S31" si="1">SUM(G16:G29)</f>
        <v>9</v>
      </c>
      <c r="H31" s="66">
        <f t="shared" si="1"/>
        <v>8</v>
      </c>
      <c r="I31" s="66">
        <f t="shared" si="1"/>
        <v>8</v>
      </c>
      <c r="J31" s="66">
        <f t="shared" si="1"/>
        <v>9</v>
      </c>
      <c r="K31" s="66">
        <f t="shared" si="1"/>
        <v>9</v>
      </c>
      <c r="L31" s="66">
        <f t="shared" si="1"/>
        <v>9</v>
      </c>
      <c r="M31" s="66">
        <f t="shared" si="1"/>
        <v>8</v>
      </c>
      <c r="N31" s="66">
        <f t="shared" si="1"/>
        <v>8</v>
      </c>
      <c r="O31" s="66">
        <f t="shared" si="1"/>
        <v>7</v>
      </c>
      <c r="P31" s="66">
        <f t="shared" si="1"/>
        <v>7</v>
      </c>
      <c r="Q31" s="66">
        <f t="shared" si="1"/>
        <v>7</v>
      </c>
      <c r="R31" s="66">
        <f t="shared" si="1"/>
        <v>7</v>
      </c>
      <c r="S31" s="66">
        <f t="shared" si="1"/>
        <v>7</v>
      </c>
      <c r="T31" s="179"/>
      <c r="U31" s="103"/>
      <c r="V31" s="35"/>
      <c r="W31" s="35"/>
      <c r="X31" s="36"/>
    </row>
    <row r="32" spans="1:24" s="26" customFormat="1" ht="15.75" customHeight="1" thickBot="1" x14ac:dyDescent="0.3">
      <c r="A32" s="180" t="s">
        <v>62</v>
      </c>
      <c r="B32" s="181"/>
      <c r="C32" s="182"/>
      <c r="D32" s="183"/>
      <c r="E32" s="184"/>
      <c r="F32" s="185"/>
      <c r="G32" s="186">
        <f>G31+G14</f>
        <v>10</v>
      </c>
      <c r="H32" s="186">
        <f t="shared" ref="H32:S32" si="2">H31+H14</f>
        <v>9</v>
      </c>
      <c r="I32" s="186">
        <f t="shared" si="2"/>
        <v>9</v>
      </c>
      <c r="J32" s="186">
        <f t="shared" si="2"/>
        <v>10</v>
      </c>
      <c r="K32" s="186">
        <f t="shared" si="2"/>
        <v>10</v>
      </c>
      <c r="L32" s="186">
        <f t="shared" si="2"/>
        <v>10</v>
      </c>
      <c r="M32" s="186">
        <f t="shared" si="2"/>
        <v>9</v>
      </c>
      <c r="N32" s="186">
        <f t="shared" si="2"/>
        <v>9</v>
      </c>
      <c r="O32" s="186">
        <f t="shared" si="2"/>
        <v>8</v>
      </c>
      <c r="P32" s="186">
        <f t="shared" si="2"/>
        <v>8</v>
      </c>
      <c r="Q32" s="186">
        <f t="shared" si="2"/>
        <v>8</v>
      </c>
      <c r="R32" s="186">
        <f t="shared" si="2"/>
        <v>8</v>
      </c>
      <c r="S32" s="186">
        <f t="shared" si="2"/>
        <v>8</v>
      </c>
      <c r="T32" s="187"/>
      <c r="U32" s="22"/>
      <c r="V32" s="168"/>
      <c r="W32" s="168"/>
      <c r="X32" s="169"/>
    </row>
    <row r="33" spans="1:25" s="26" customFormat="1" ht="18.75" customHeight="1" x14ac:dyDescent="0.25">
      <c r="A33" s="14"/>
      <c r="B33" s="15" t="s">
        <v>49</v>
      </c>
      <c r="C33" s="128"/>
      <c r="D33" s="128"/>
      <c r="E33" s="129"/>
      <c r="F33" s="130"/>
      <c r="G33" s="131" t="s">
        <v>43</v>
      </c>
      <c r="H33" s="131" t="s">
        <v>30</v>
      </c>
      <c r="I33" s="131" t="s">
        <v>18</v>
      </c>
      <c r="J33" s="131" t="s">
        <v>44</v>
      </c>
      <c r="K33" s="131" t="s">
        <v>20</v>
      </c>
      <c r="L33" s="131" t="s">
        <v>21</v>
      </c>
      <c r="M33" s="131" t="s">
        <v>31</v>
      </c>
      <c r="N33" s="131" t="s">
        <v>32</v>
      </c>
      <c r="O33" s="131" t="s">
        <v>33</v>
      </c>
      <c r="P33" s="131" t="s">
        <v>34</v>
      </c>
      <c r="Q33" s="131" t="s">
        <v>35</v>
      </c>
      <c r="R33" s="132" t="s">
        <v>36</v>
      </c>
      <c r="S33" s="132" t="s">
        <v>36</v>
      </c>
      <c r="T33" s="133">
        <v>42005</v>
      </c>
      <c r="U33" s="22"/>
      <c r="V33" s="23"/>
      <c r="W33" s="23"/>
      <c r="X33" s="24"/>
      <c r="Y33" s="25"/>
    </row>
    <row r="34" spans="1:25" s="26" customFormat="1" ht="15.75" customHeight="1" x14ac:dyDescent="0.25">
      <c r="A34" s="78" t="s">
        <v>102</v>
      </c>
      <c r="B34" s="20" t="s">
        <v>63</v>
      </c>
      <c r="C34" s="20"/>
      <c r="D34" s="43">
        <v>41995</v>
      </c>
      <c r="E34" s="29"/>
      <c r="F34" s="188"/>
      <c r="G34" s="189">
        <v>1</v>
      </c>
      <c r="H34" s="189">
        <v>1</v>
      </c>
      <c r="I34" s="189">
        <v>1</v>
      </c>
      <c r="J34" s="189">
        <v>1</v>
      </c>
      <c r="K34" s="189">
        <v>1</v>
      </c>
      <c r="L34" s="189">
        <v>1</v>
      </c>
      <c r="M34" s="189">
        <v>1</v>
      </c>
      <c r="N34" s="189">
        <v>1</v>
      </c>
      <c r="O34" s="189">
        <v>1</v>
      </c>
      <c r="P34" s="189">
        <v>1</v>
      </c>
      <c r="Q34" s="189">
        <v>1</v>
      </c>
      <c r="R34" s="189">
        <v>1</v>
      </c>
      <c r="S34" s="189">
        <v>1</v>
      </c>
      <c r="T34" s="190"/>
      <c r="U34" s="34"/>
      <c r="V34" s="35"/>
      <c r="W34" s="35"/>
      <c r="X34" s="36"/>
    </row>
    <row r="35" spans="1:25" s="26" customFormat="1" ht="15.75" customHeight="1" x14ac:dyDescent="0.25">
      <c r="A35" s="27"/>
      <c r="B35" s="20"/>
      <c r="C35" s="20"/>
      <c r="D35" s="28"/>
      <c r="E35" s="29"/>
      <c r="F35" s="79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2"/>
      <c r="S35" s="32"/>
      <c r="T35" s="187"/>
      <c r="U35" s="22"/>
      <c r="V35" s="168"/>
      <c r="W35" s="168"/>
      <c r="X35" s="169"/>
    </row>
    <row r="36" spans="1:25" s="26" customFormat="1" ht="15.75" customHeight="1" x14ac:dyDescent="0.25">
      <c r="A36" s="78"/>
      <c r="B36" s="20"/>
      <c r="C36" s="20"/>
      <c r="D36" s="43"/>
      <c r="E36" s="29"/>
      <c r="F36" s="79"/>
      <c r="G36" s="189"/>
      <c r="H36" s="189"/>
      <c r="I36" s="189"/>
      <c r="J36" s="189"/>
      <c r="K36" s="189"/>
      <c r="L36" s="189"/>
      <c r="M36" s="189"/>
      <c r="N36" s="189"/>
      <c r="O36" s="189"/>
      <c r="P36" s="189"/>
      <c r="Q36" s="189"/>
      <c r="R36" s="189"/>
      <c r="S36" s="189"/>
      <c r="T36" s="190"/>
      <c r="U36" s="34"/>
      <c r="V36" s="35"/>
      <c r="W36" s="35"/>
      <c r="X36" s="36"/>
    </row>
    <row r="37" spans="1:25" s="26" customFormat="1" ht="15.75" customHeight="1" x14ac:dyDescent="0.25">
      <c r="A37" s="27"/>
      <c r="B37" s="20"/>
      <c r="C37" s="20"/>
      <c r="D37" s="28"/>
      <c r="E37" s="29"/>
      <c r="F37" s="79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2"/>
      <c r="S37" s="32"/>
      <c r="T37" s="191"/>
      <c r="U37" s="22"/>
      <c r="V37" s="168"/>
      <c r="W37" s="168"/>
      <c r="X37" s="169"/>
    </row>
    <row r="38" spans="1:25" s="26" customFormat="1" ht="15.75" customHeight="1" x14ac:dyDescent="0.25">
      <c r="A38" s="38"/>
      <c r="B38" s="20"/>
      <c r="C38" s="20"/>
      <c r="D38" s="39"/>
      <c r="E38" s="29"/>
      <c r="F38" s="79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1"/>
      <c r="S38" s="41"/>
      <c r="T38" s="171"/>
      <c r="U38" s="22"/>
      <c r="V38" s="168"/>
      <c r="W38" s="168"/>
      <c r="X38" s="169"/>
    </row>
    <row r="39" spans="1:25" s="26" customFormat="1" ht="15.75" customHeight="1" x14ac:dyDescent="0.25">
      <c r="A39" s="27"/>
      <c r="B39" s="20"/>
      <c r="C39" s="20"/>
      <c r="D39" s="28"/>
      <c r="E39" s="29"/>
      <c r="F39" s="79"/>
      <c r="G39" s="192"/>
      <c r="H39" s="193"/>
      <c r="I39" s="193"/>
      <c r="J39" s="193"/>
      <c r="K39" s="193"/>
      <c r="L39" s="193"/>
      <c r="M39" s="193"/>
      <c r="N39" s="193"/>
      <c r="O39" s="193"/>
      <c r="P39" s="193"/>
      <c r="Q39" s="193"/>
      <c r="R39" s="192"/>
      <c r="S39" s="192"/>
      <c r="T39" s="167"/>
      <c r="U39" s="22"/>
      <c r="V39" s="168"/>
      <c r="W39" s="168"/>
      <c r="X39" s="169"/>
    </row>
    <row r="40" spans="1:25" s="26" customFormat="1" ht="15.75" customHeight="1" x14ac:dyDescent="0.25">
      <c r="A40" s="170"/>
      <c r="B40" s="20"/>
      <c r="C40" s="20"/>
      <c r="D40" s="39"/>
      <c r="E40" s="29"/>
      <c r="F40" s="79"/>
      <c r="G40" s="194"/>
      <c r="H40" s="194"/>
      <c r="I40" s="194"/>
      <c r="J40" s="194"/>
      <c r="K40" s="194"/>
      <c r="L40" s="194"/>
      <c r="M40" s="195"/>
      <c r="N40" s="195"/>
      <c r="O40" s="195"/>
      <c r="P40" s="195"/>
      <c r="Q40" s="195"/>
      <c r="R40" s="196"/>
      <c r="S40" s="196"/>
      <c r="T40" s="171"/>
      <c r="U40" s="141"/>
      <c r="V40" s="35"/>
      <c r="W40" s="35"/>
      <c r="X40" s="36"/>
      <c r="Y40" s="197"/>
    </row>
    <row r="41" spans="1:25" s="26" customFormat="1" ht="15.75" customHeight="1" x14ac:dyDescent="0.25">
      <c r="A41" s="27"/>
      <c r="B41" s="20"/>
      <c r="C41" s="20"/>
      <c r="D41" s="28"/>
      <c r="E41" s="173"/>
      <c r="F41" s="174"/>
      <c r="G41" s="192"/>
      <c r="H41" s="193"/>
      <c r="I41" s="193"/>
      <c r="J41" s="193"/>
      <c r="K41" s="193"/>
      <c r="L41" s="193"/>
      <c r="M41" s="193"/>
      <c r="N41" s="193"/>
      <c r="O41" s="193"/>
      <c r="P41" s="193"/>
      <c r="Q41" s="193"/>
      <c r="R41" s="192"/>
      <c r="S41" s="192"/>
      <c r="T41" s="167"/>
      <c r="U41" s="22"/>
      <c r="V41" s="168"/>
      <c r="W41" s="168"/>
      <c r="X41" s="169"/>
    </row>
    <row r="42" spans="1:25" s="26" customFormat="1" ht="15.75" customHeight="1" x14ac:dyDescent="0.25">
      <c r="A42" s="38"/>
      <c r="B42" s="20"/>
      <c r="C42" s="20"/>
      <c r="D42" s="39"/>
      <c r="E42" s="173"/>
      <c r="F42" s="174"/>
      <c r="G42" s="194"/>
      <c r="H42" s="194"/>
      <c r="I42" s="194"/>
      <c r="J42" s="194"/>
      <c r="K42" s="194"/>
      <c r="L42" s="194"/>
      <c r="M42" s="195"/>
      <c r="N42" s="195"/>
      <c r="O42" s="195"/>
      <c r="P42" s="195"/>
      <c r="Q42" s="195"/>
      <c r="R42" s="196"/>
      <c r="S42" s="196"/>
      <c r="T42" s="171"/>
      <c r="U42" s="141"/>
      <c r="V42" s="35"/>
      <c r="W42" s="35"/>
      <c r="X42" s="36"/>
    </row>
    <row r="43" spans="1:25" s="26" customFormat="1" ht="15.75" customHeight="1" x14ac:dyDescent="0.25">
      <c r="A43" s="83"/>
      <c r="B43" s="20"/>
      <c r="C43" s="84"/>
      <c r="D43" s="85"/>
      <c r="E43" s="198"/>
      <c r="F43" s="199"/>
      <c r="G43" s="192"/>
      <c r="H43" s="192"/>
      <c r="I43" s="200"/>
      <c r="J43" s="201"/>
      <c r="K43" s="193"/>
      <c r="L43" s="193"/>
      <c r="M43" s="193"/>
      <c r="N43" s="193"/>
      <c r="O43" s="193"/>
      <c r="P43" s="193"/>
      <c r="Q43" s="193"/>
      <c r="R43" s="192"/>
      <c r="S43" s="192"/>
      <c r="T43" s="167"/>
      <c r="U43" s="22"/>
      <c r="V43" s="168"/>
      <c r="W43" s="168"/>
      <c r="X43" s="169"/>
    </row>
    <row r="44" spans="1:25" s="26" customFormat="1" ht="15.75" customHeight="1" x14ac:dyDescent="0.25">
      <c r="A44" s="38"/>
      <c r="B44" s="20"/>
      <c r="C44" s="20"/>
      <c r="D44" s="39"/>
      <c r="E44" s="29"/>
      <c r="F44" s="79"/>
      <c r="G44" s="196"/>
      <c r="H44" s="196"/>
      <c r="I44" s="194"/>
      <c r="J44" s="202"/>
      <c r="K44" s="195"/>
      <c r="L44" s="195"/>
      <c r="M44" s="195"/>
      <c r="N44" s="195"/>
      <c r="O44" s="195"/>
      <c r="P44" s="195"/>
      <c r="Q44" s="195"/>
      <c r="R44" s="196"/>
      <c r="S44" s="196"/>
      <c r="T44" s="171"/>
      <c r="U44" s="141"/>
      <c r="V44" s="35"/>
      <c r="W44" s="35"/>
      <c r="X44" s="36"/>
    </row>
    <row r="45" spans="1:25" s="26" customFormat="1" ht="15.75" customHeight="1" x14ac:dyDescent="0.25">
      <c r="A45" s="38"/>
      <c r="B45" s="20"/>
      <c r="C45" s="20"/>
      <c r="D45" s="28"/>
      <c r="E45" s="173"/>
      <c r="F45" s="174"/>
      <c r="G45" s="203"/>
      <c r="H45" s="203"/>
      <c r="I45" s="203"/>
      <c r="J45" s="203"/>
      <c r="K45" s="203"/>
      <c r="L45" s="203"/>
      <c r="M45" s="203"/>
      <c r="N45" s="203"/>
      <c r="O45" s="203"/>
      <c r="P45" s="203"/>
      <c r="Q45" s="203"/>
      <c r="R45" s="204"/>
      <c r="S45" s="204"/>
      <c r="T45" s="167"/>
      <c r="U45" s="22"/>
      <c r="V45" s="168"/>
      <c r="W45" s="168"/>
      <c r="X45" s="169"/>
      <c r="Y45" s="205"/>
    </row>
    <row r="46" spans="1:25" s="77" customFormat="1" ht="6" customHeight="1" thickBot="1" x14ac:dyDescent="0.3">
      <c r="A46" s="83"/>
      <c r="B46" s="20"/>
      <c r="C46" s="84"/>
      <c r="D46" s="85"/>
      <c r="E46" s="173"/>
      <c r="F46" s="174"/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6"/>
      <c r="S46" s="196"/>
      <c r="T46" s="171"/>
      <c r="U46" s="141"/>
      <c r="V46" s="35"/>
      <c r="W46" s="35"/>
      <c r="X46" s="36"/>
      <c r="Y46" s="206"/>
    </row>
    <row r="47" spans="1:25" s="10" customFormat="1" ht="15.75" customHeight="1" thickBot="1" x14ac:dyDescent="0.3">
      <c r="A47" s="207"/>
      <c r="B47" s="20"/>
      <c r="C47" s="84"/>
      <c r="D47" s="208"/>
      <c r="E47" s="47"/>
      <c r="F47" s="48"/>
      <c r="G47" s="209"/>
      <c r="H47" s="209"/>
      <c r="I47" s="209"/>
      <c r="J47" s="209"/>
      <c r="K47" s="193"/>
      <c r="L47" s="193"/>
      <c r="M47" s="193"/>
      <c r="N47" s="193"/>
      <c r="O47" s="193"/>
      <c r="P47" s="193"/>
      <c r="Q47" s="193"/>
      <c r="R47" s="192"/>
      <c r="S47" s="192"/>
      <c r="T47" s="210"/>
      <c r="U47" s="22"/>
      <c r="V47" s="168"/>
      <c r="W47" s="168"/>
      <c r="X47" s="169"/>
    </row>
    <row r="48" spans="1:25" s="26" customFormat="1" ht="15.75" customHeight="1" thickBot="1" x14ac:dyDescent="0.3">
      <c r="A48" s="211"/>
      <c r="B48" s="64" t="s">
        <v>64</v>
      </c>
      <c r="C48" s="105"/>
      <c r="D48" s="212"/>
      <c r="E48" s="213"/>
      <c r="F48" s="214"/>
      <c r="G48" s="213">
        <f>SUM(G34:G47)</f>
        <v>1</v>
      </c>
      <c r="H48" s="213">
        <f t="shared" ref="H48:S48" si="3">SUM(H34:H47)</f>
        <v>1</v>
      </c>
      <c r="I48" s="213">
        <f t="shared" si="3"/>
        <v>1</v>
      </c>
      <c r="J48" s="213">
        <f t="shared" si="3"/>
        <v>1</v>
      </c>
      <c r="K48" s="213">
        <f t="shared" si="3"/>
        <v>1</v>
      </c>
      <c r="L48" s="213">
        <f t="shared" si="3"/>
        <v>1</v>
      </c>
      <c r="M48" s="213">
        <f t="shared" si="3"/>
        <v>1</v>
      </c>
      <c r="N48" s="213">
        <f t="shared" si="3"/>
        <v>1</v>
      </c>
      <c r="O48" s="213">
        <f t="shared" si="3"/>
        <v>1</v>
      </c>
      <c r="P48" s="213">
        <f t="shared" si="3"/>
        <v>1</v>
      </c>
      <c r="Q48" s="213">
        <f t="shared" si="3"/>
        <v>1</v>
      </c>
      <c r="R48" s="213">
        <f t="shared" si="3"/>
        <v>1</v>
      </c>
      <c r="S48" s="213">
        <f t="shared" si="3"/>
        <v>1</v>
      </c>
      <c r="T48" s="215"/>
      <c r="U48" s="61"/>
      <c r="V48" s="216"/>
      <c r="W48" s="216"/>
      <c r="X48" s="76"/>
    </row>
    <row r="49" spans="1:27" s="26" customFormat="1" ht="15.75" customHeight="1" x14ac:dyDescent="0.25">
      <c r="A49" s="217"/>
      <c r="B49" s="218"/>
      <c r="C49" s="218"/>
      <c r="D49" s="219"/>
      <c r="E49" s="220"/>
      <c r="F49" s="221"/>
      <c r="G49" s="156"/>
      <c r="H49" s="156"/>
      <c r="I49" s="156"/>
      <c r="J49" s="156"/>
      <c r="K49" s="156"/>
      <c r="L49" s="156"/>
      <c r="M49" s="156"/>
      <c r="N49" s="156"/>
      <c r="O49" s="156"/>
      <c r="P49" s="156"/>
      <c r="Q49" s="156"/>
      <c r="R49" s="156"/>
      <c r="S49" s="156"/>
      <c r="T49" s="160">
        <v>42005</v>
      </c>
      <c r="U49" s="22"/>
      <c r="V49" s="168"/>
      <c r="W49" s="168"/>
      <c r="X49" s="169"/>
    </row>
    <row r="50" spans="1:27" s="26" customFormat="1" ht="15.75" customHeight="1" x14ac:dyDescent="0.25">
      <c r="A50" s="166" t="s">
        <v>103</v>
      </c>
      <c r="B50" s="20" t="s">
        <v>47</v>
      </c>
      <c r="C50" s="20"/>
      <c r="D50" s="143">
        <v>41950</v>
      </c>
      <c r="E50" s="222"/>
      <c r="F50" s="174"/>
      <c r="G50" s="223">
        <v>0</v>
      </c>
      <c r="H50" s="223">
        <v>0</v>
      </c>
      <c r="I50" s="223">
        <v>0</v>
      </c>
      <c r="J50" s="223">
        <v>0</v>
      </c>
      <c r="K50" s="223">
        <v>0</v>
      </c>
      <c r="L50" s="223">
        <v>0</v>
      </c>
      <c r="M50" s="223">
        <v>0</v>
      </c>
      <c r="N50" s="223">
        <v>0</v>
      </c>
      <c r="O50" s="223">
        <v>0</v>
      </c>
      <c r="P50" s="223">
        <v>0</v>
      </c>
      <c r="Q50" s="223">
        <v>0</v>
      </c>
      <c r="R50" s="223">
        <v>0</v>
      </c>
      <c r="S50" s="223">
        <v>0</v>
      </c>
      <c r="T50" s="158">
        <v>42005</v>
      </c>
      <c r="U50" s="22"/>
      <c r="V50" s="168"/>
      <c r="W50" s="168"/>
      <c r="X50" s="169"/>
    </row>
    <row r="51" spans="1:27" s="26" customFormat="1" ht="15.75" customHeight="1" x14ac:dyDescent="0.25">
      <c r="A51" s="224" t="s">
        <v>104</v>
      </c>
      <c r="B51" s="20" t="s">
        <v>47</v>
      </c>
      <c r="C51" s="20"/>
      <c r="D51" s="43">
        <v>41944</v>
      </c>
      <c r="E51" s="29"/>
      <c r="F51" s="174"/>
      <c r="G51" s="225">
        <v>0</v>
      </c>
      <c r="H51" s="225">
        <v>0</v>
      </c>
      <c r="I51" s="225">
        <v>0</v>
      </c>
      <c r="J51" s="225">
        <v>0</v>
      </c>
      <c r="K51" s="225">
        <v>0</v>
      </c>
      <c r="L51" s="225">
        <v>0</v>
      </c>
      <c r="M51" s="225">
        <v>0</v>
      </c>
      <c r="N51" s="225">
        <v>0</v>
      </c>
      <c r="O51" s="225">
        <v>0</v>
      </c>
      <c r="P51" s="225">
        <v>0</v>
      </c>
      <c r="Q51" s="225">
        <v>0</v>
      </c>
      <c r="R51" s="226">
        <v>0</v>
      </c>
      <c r="S51" s="226">
        <v>0</v>
      </c>
      <c r="T51" s="167"/>
      <c r="U51" s="22"/>
      <c r="V51" s="168"/>
      <c r="W51" s="168"/>
      <c r="X51" s="169"/>
    </row>
    <row r="52" spans="1:27" s="26" customFormat="1" ht="15.75" customHeight="1" x14ac:dyDescent="0.25">
      <c r="A52" s="166" t="s">
        <v>105</v>
      </c>
      <c r="B52" s="20" t="s">
        <v>47</v>
      </c>
      <c r="C52" s="20"/>
      <c r="D52" s="143">
        <v>41752</v>
      </c>
      <c r="E52" s="29"/>
      <c r="F52" s="30">
        <v>42185</v>
      </c>
      <c r="G52" s="227">
        <v>1</v>
      </c>
      <c r="H52" s="227">
        <v>1</v>
      </c>
      <c r="I52" s="227">
        <v>1</v>
      </c>
      <c r="J52" s="227">
        <v>1</v>
      </c>
      <c r="K52" s="227">
        <v>1</v>
      </c>
      <c r="L52" s="227">
        <v>1</v>
      </c>
      <c r="M52" s="227">
        <v>1</v>
      </c>
      <c r="N52" s="227">
        <v>1</v>
      </c>
      <c r="O52" s="227">
        <v>1</v>
      </c>
      <c r="P52" s="227">
        <v>1</v>
      </c>
      <c r="Q52" s="89">
        <v>1</v>
      </c>
      <c r="R52" s="86">
        <v>1</v>
      </c>
      <c r="S52" s="86">
        <v>1</v>
      </c>
      <c r="T52" s="171"/>
      <c r="U52" s="141"/>
      <c r="V52" s="35"/>
      <c r="W52" s="35"/>
      <c r="X52" s="36"/>
      <c r="Y52" s="197"/>
    </row>
    <row r="53" spans="1:27" s="26" customFormat="1" ht="15.75" customHeight="1" x14ac:dyDescent="0.25">
      <c r="A53" s="38" t="s">
        <v>106</v>
      </c>
      <c r="B53" s="20" t="s">
        <v>47</v>
      </c>
      <c r="C53" s="20"/>
      <c r="D53" s="43">
        <v>42175</v>
      </c>
      <c r="E53" s="173"/>
      <c r="F53" s="228">
        <v>42236</v>
      </c>
      <c r="G53" s="229">
        <v>0</v>
      </c>
      <c r="H53" s="229">
        <v>0</v>
      </c>
      <c r="I53" s="229">
        <v>0</v>
      </c>
      <c r="J53" s="229">
        <v>0</v>
      </c>
      <c r="K53" s="229">
        <v>0</v>
      </c>
      <c r="L53" s="229">
        <v>0</v>
      </c>
      <c r="M53" s="230">
        <v>1</v>
      </c>
      <c r="N53" s="230">
        <v>1</v>
      </c>
      <c r="O53" s="230">
        <v>1</v>
      </c>
      <c r="P53" s="230">
        <v>1</v>
      </c>
      <c r="Q53" s="230">
        <v>1</v>
      </c>
      <c r="R53" s="231">
        <v>1</v>
      </c>
      <c r="S53" s="231">
        <v>1</v>
      </c>
      <c r="T53" s="167"/>
      <c r="U53" s="22"/>
      <c r="V53" s="168"/>
      <c r="W53" s="168"/>
      <c r="X53" s="169"/>
    </row>
    <row r="54" spans="1:27" s="26" customFormat="1" ht="15.75" customHeight="1" x14ac:dyDescent="0.25">
      <c r="A54" s="38"/>
      <c r="B54" s="20"/>
      <c r="C54" s="20"/>
      <c r="D54" s="39"/>
      <c r="E54" s="173"/>
      <c r="F54" s="174"/>
      <c r="G54" s="232"/>
      <c r="H54" s="232"/>
      <c r="I54" s="232"/>
      <c r="J54" s="232"/>
      <c r="K54" s="232"/>
      <c r="L54" s="232"/>
      <c r="M54" s="230"/>
      <c r="N54" s="230"/>
      <c r="O54" s="230"/>
      <c r="P54" s="230"/>
      <c r="Q54" s="230"/>
      <c r="R54" s="231"/>
      <c r="S54" s="231"/>
      <c r="T54" s="171"/>
      <c r="U54" s="141"/>
      <c r="V54" s="35"/>
      <c r="W54" s="35"/>
      <c r="X54" s="36"/>
    </row>
    <row r="55" spans="1:27" s="26" customFormat="1" ht="15.75" customHeight="1" x14ac:dyDescent="0.25">
      <c r="A55" s="83"/>
      <c r="B55" s="20"/>
      <c r="C55" s="84"/>
      <c r="D55" s="85"/>
      <c r="E55" s="198"/>
      <c r="F55" s="199"/>
      <c r="G55" s="86"/>
      <c r="H55" s="86"/>
      <c r="I55" s="87"/>
      <c r="J55" s="88"/>
      <c r="K55" s="89"/>
      <c r="L55" s="89"/>
      <c r="M55" s="89"/>
      <c r="N55" s="89"/>
      <c r="O55" s="89"/>
      <c r="P55" s="89"/>
      <c r="Q55" s="89"/>
      <c r="R55" s="86"/>
      <c r="S55" s="86"/>
      <c r="T55" s="167"/>
      <c r="U55" s="22"/>
      <c r="V55" s="168"/>
      <c r="W55" s="168"/>
      <c r="X55" s="169"/>
    </row>
    <row r="56" spans="1:27" s="26" customFormat="1" ht="15.75" customHeight="1" x14ac:dyDescent="0.25">
      <c r="A56" s="38"/>
      <c r="B56" s="20"/>
      <c r="C56" s="20"/>
      <c r="D56" s="39"/>
      <c r="E56" s="29"/>
      <c r="F56" s="79"/>
      <c r="G56" s="231"/>
      <c r="H56" s="231"/>
      <c r="I56" s="232"/>
      <c r="J56" s="233"/>
      <c r="K56" s="230"/>
      <c r="L56" s="230"/>
      <c r="M56" s="230"/>
      <c r="N56" s="230"/>
      <c r="O56" s="230"/>
      <c r="P56" s="230"/>
      <c r="Q56" s="230"/>
      <c r="R56" s="231"/>
      <c r="S56" s="231"/>
      <c r="T56" s="171"/>
      <c r="U56" s="141"/>
      <c r="V56" s="35"/>
      <c r="W56" s="35"/>
      <c r="X56" s="36"/>
    </row>
    <row r="57" spans="1:27" s="26" customFormat="1" ht="15.75" customHeight="1" x14ac:dyDescent="0.25">
      <c r="A57" s="38"/>
      <c r="B57" s="20"/>
      <c r="C57" s="20"/>
      <c r="D57" s="28"/>
      <c r="E57" s="173"/>
      <c r="F57" s="174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2"/>
      <c r="S57" s="32"/>
      <c r="T57" s="167"/>
      <c r="U57" s="22"/>
      <c r="V57" s="168"/>
      <c r="W57" s="168"/>
      <c r="X57" s="169"/>
      <c r="Y57" s="205"/>
    </row>
    <row r="58" spans="1:27" s="37" customFormat="1" ht="15.75" customHeight="1" thickBot="1" x14ac:dyDescent="0.3">
      <c r="A58" s="83"/>
      <c r="B58" s="20"/>
      <c r="C58" s="84"/>
      <c r="D58" s="85"/>
      <c r="E58" s="173"/>
      <c r="F58" s="174"/>
      <c r="G58" s="195"/>
      <c r="H58" s="195"/>
      <c r="I58" s="195"/>
      <c r="J58" s="195"/>
      <c r="K58" s="195"/>
      <c r="L58" s="195"/>
      <c r="M58" s="195"/>
      <c r="N58" s="195"/>
      <c r="O58" s="195"/>
      <c r="P58" s="195"/>
      <c r="Q58" s="195"/>
      <c r="R58" s="196"/>
      <c r="S58" s="196"/>
      <c r="T58" s="171"/>
      <c r="U58" s="141"/>
      <c r="V58" s="35"/>
      <c r="W58" s="35"/>
      <c r="X58" s="36"/>
    </row>
    <row r="59" spans="1:27" s="10" customFormat="1" ht="15.75" customHeight="1" thickBot="1" x14ac:dyDescent="0.3">
      <c r="A59" s="207"/>
      <c r="B59" s="20"/>
      <c r="C59" s="84"/>
      <c r="D59" s="208"/>
      <c r="E59" s="47"/>
      <c r="F59" s="48"/>
      <c r="G59" s="209"/>
      <c r="H59" s="209"/>
      <c r="I59" s="209"/>
      <c r="J59" s="209"/>
      <c r="K59" s="193"/>
      <c r="L59" s="193"/>
      <c r="M59" s="193"/>
      <c r="N59" s="193"/>
      <c r="O59" s="193"/>
      <c r="P59" s="193"/>
      <c r="Q59" s="193"/>
      <c r="R59" s="192"/>
      <c r="S59" s="192"/>
      <c r="T59" s="210"/>
      <c r="U59" s="22"/>
      <c r="V59" s="168"/>
      <c r="W59" s="168"/>
      <c r="X59" s="169"/>
      <c r="AA59" s="234"/>
    </row>
    <row r="60" spans="1:27" s="10" customFormat="1" ht="15.75" customHeight="1" thickBot="1" x14ac:dyDescent="0.3">
      <c r="A60" s="211"/>
      <c r="B60" s="64" t="s">
        <v>65</v>
      </c>
      <c r="C60" s="105"/>
      <c r="D60" s="212"/>
      <c r="E60" s="213"/>
      <c r="F60" s="214"/>
      <c r="G60" s="213">
        <f>SUM(G50:G59)</f>
        <v>1</v>
      </c>
      <c r="H60" s="213">
        <f t="shared" ref="H60:S60" si="4">SUM(H50:H59)</f>
        <v>1</v>
      </c>
      <c r="I60" s="213">
        <f t="shared" si="4"/>
        <v>1</v>
      </c>
      <c r="J60" s="213">
        <f t="shared" si="4"/>
        <v>1</v>
      </c>
      <c r="K60" s="213">
        <f t="shared" si="4"/>
        <v>1</v>
      </c>
      <c r="L60" s="213">
        <f t="shared" si="4"/>
        <v>1</v>
      </c>
      <c r="M60" s="213">
        <f t="shared" si="4"/>
        <v>2</v>
      </c>
      <c r="N60" s="213">
        <f t="shared" si="4"/>
        <v>2</v>
      </c>
      <c r="O60" s="213">
        <f t="shared" si="4"/>
        <v>2</v>
      </c>
      <c r="P60" s="213">
        <f t="shared" si="4"/>
        <v>2</v>
      </c>
      <c r="Q60" s="213">
        <f t="shared" si="4"/>
        <v>2</v>
      </c>
      <c r="R60" s="213">
        <f t="shared" si="4"/>
        <v>2</v>
      </c>
      <c r="S60" s="213">
        <f t="shared" si="4"/>
        <v>2</v>
      </c>
      <c r="T60" s="179"/>
      <c r="U60" s="103"/>
      <c r="V60" s="35"/>
      <c r="W60" s="35"/>
      <c r="X60" s="36"/>
    </row>
    <row r="61" spans="1:27" s="37" customFormat="1" ht="15.75" customHeight="1" thickBot="1" x14ac:dyDescent="0.3">
      <c r="A61" s="235" t="s">
        <v>66</v>
      </c>
      <c r="B61" s="236"/>
      <c r="C61" s="237"/>
      <c r="D61" s="238"/>
      <c r="E61" s="239"/>
      <c r="F61" s="240"/>
      <c r="G61" s="241">
        <f>G60+G48</f>
        <v>2</v>
      </c>
      <c r="H61" s="241">
        <f t="shared" ref="H61:S61" si="5">H60+H48</f>
        <v>2</v>
      </c>
      <c r="I61" s="241">
        <f t="shared" si="5"/>
        <v>2</v>
      </c>
      <c r="J61" s="241">
        <f t="shared" si="5"/>
        <v>2</v>
      </c>
      <c r="K61" s="241">
        <f t="shared" si="5"/>
        <v>2</v>
      </c>
      <c r="L61" s="241">
        <f t="shared" si="5"/>
        <v>2</v>
      </c>
      <c r="M61" s="241">
        <f t="shared" si="5"/>
        <v>3</v>
      </c>
      <c r="N61" s="241">
        <f t="shared" si="5"/>
        <v>3</v>
      </c>
      <c r="O61" s="241">
        <f t="shared" si="5"/>
        <v>3</v>
      </c>
      <c r="P61" s="241">
        <f t="shared" si="5"/>
        <v>3</v>
      </c>
      <c r="Q61" s="241">
        <f t="shared" si="5"/>
        <v>3</v>
      </c>
      <c r="R61" s="241">
        <f t="shared" si="5"/>
        <v>3</v>
      </c>
      <c r="S61" s="241">
        <f t="shared" si="5"/>
        <v>3</v>
      </c>
      <c r="T61" s="157"/>
      <c r="U61" s="34"/>
      <c r="V61" s="242"/>
      <c r="W61" s="242"/>
      <c r="X61" s="36"/>
    </row>
    <row r="62" spans="1:27" s="26" customFormat="1" ht="15.75" customHeight="1" thickTop="1" x14ac:dyDescent="0.25">
      <c r="A62" s="14" t="s">
        <v>67</v>
      </c>
      <c r="B62" s="243"/>
      <c r="C62" s="128"/>
      <c r="D62" s="128"/>
      <c r="E62" s="129"/>
      <c r="F62" s="130"/>
      <c r="G62" s="131" t="s">
        <v>43</v>
      </c>
      <c r="H62" s="131" t="s">
        <v>30</v>
      </c>
      <c r="I62" s="131" t="s">
        <v>18</v>
      </c>
      <c r="J62" s="131" t="s">
        <v>44</v>
      </c>
      <c r="K62" s="131" t="s">
        <v>20</v>
      </c>
      <c r="L62" s="131" t="s">
        <v>21</v>
      </c>
      <c r="M62" s="131" t="s">
        <v>31</v>
      </c>
      <c r="N62" s="131" t="s">
        <v>32</v>
      </c>
      <c r="O62" s="131" t="s">
        <v>33</v>
      </c>
      <c r="P62" s="131" t="s">
        <v>34</v>
      </c>
      <c r="Q62" s="131" t="s">
        <v>35</v>
      </c>
      <c r="R62" s="132" t="s">
        <v>36</v>
      </c>
      <c r="S62" s="132" t="s">
        <v>36</v>
      </c>
      <c r="T62" s="133">
        <v>42005</v>
      </c>
      <c r="U62" s="22"/>
      <c r="V62" s="23"/>
      <c r="W62" s="23"/>
      <c r="X62" s="24"/>
      <c r="Y62" s="25"/>
    </row>
    <row r="63" spans="1:27" s="26" customFormat="1" ht="15.75" customHeight="1" x14ac:dyDescent="0.25">
      <c r="A63" s="244" t="s">
        <v>107</v>
      </c>
      <c r="B63" s="245" t="s">
        <v>68</v>
      </c>
      <c r="C63" s="245"/>
      <c r="D63" s="246">
        <v>40966</v>
      </c>
      <c r="E63" s="247"/>
      <c r="F63" s="248">
        <v>42216</v>
      </c>
      <c r="G63" s="249">
        <v>1</v>
      </c>
      <c r="H63" s="249">
        <v>1</v>
      </c>
      <c r="I63" s="250">
        <v>1</v>
      </c>
      <c r="J63" s="251">
        <v>1</v>
      </c>
      <c r="K63" s="252">
        <v>1</v>
      </c>
      <c r="L63" s="252">
        <v>1</v>
      </c>
      <c r="M63" s="252">
        <v>1</v>
      </c>
      <c r="N63" s="253">
        <v>0</v>
      </c>
      <c r="O63" s="253">
        <v>0</v>
      </c>
      <c r="P63" s="253">
        <v>0</v>
      </c>
      <c r="Q63" s="253">
        <v>0</v>
      </c>
      <c r="R63" s="253">
        <v>0</v>
      </c>
      <c r="S63" s="253">
        <v>0</v>
      </c>
      <c r="T63" s="160" t="s">
        <v>69</v>
      </c>
      <c r="U63" s="22"/>
      <c r="V63" s="168"/>
      <c r="W63" s="168"/>
      <c r="X63" s="169"/>
      <c r="AA63" s="254"/>
    </row>
    <row r="64" spans="1:27" s="37" customFormat="1" ht="15.75" customHeight="1" x14ac:dyDescent="0.25">
      <c r="A64" s="78" t="s">
        <v>108</v>
      </c>
      <c r="B64" s="20" t="s">
        <v>68</v>
      </c>
      <c r="C64" s="20"/>
      <c r="D64" s="43">
        <v>42009</v>
      </c>
      <c r="E64" s="29"/>
      <c r="F64" s="30">
        <v>42239</v>
      </c>
      <c r="G64" s="231">
        <v>1</v>
      </c>
      <c r="H64" s="231">
        <v>1</v>
      </c>
      <c r="I64" s="232">
        <v>1</v>
      </c>
      <c r="J64" s="233">
        <v>1</v>
      </c>
      <c r="K64" s="230">
        <v>1</v>
      </c>
      <c r="L64" s="230">
        <v>1</v>
      </c>
      <c r="M64" s="230">
        <v>1</v>
      </c>
      <c r="N64" s="230">
        <v>1</v>
      </c>
      <c r="O64" s="225">
        <v>0</v>
      </c>
      <c r="P64" s="225">
        <v>0</v>
      </c>
      <c r="Q64" s="225">
        <v>0</v>
      </c>
      <c r="R64" s="226">
        <v>0</v>
      </c>
      <c r="S64" s="226">
        <v>0</v>
      </c>
      <c r="T64" s="158" t="s">
        <v>70</v>
      </c>
      <c r="U64" s="34"/>
      <c r="V64" s="242"/>
      <c r="W64" s="242"/>
      <c r="X64" s="36"/>
    </row>
    <row r="65" spans="1:25" s="26" customFormat="1" ht="15.75" customHeight="1" x14ac:dyDescent="0.25">
      <c r="A65" s="78" t="s">
        <v>109</v>
      </c>
      <c r="B65" s="20" t="s">
        <v>68</v>
      </c>
      <c r="C65" s="20"/>
      <c r="D65" s="43">
        <v>41442</v>
      </c>
      <c r="E65" s="29"/>
      <c r="F65" s="79"/>
      <c r="G65" s="226">
        <v>0</v>
      </c>
      <c r="H65" s="226">
        <v>0</v>
      </c>
      <c r="I65" s="229">
        <v>0</v>
      </c>
      <c r="J65" s="255">
        <v>0</v>
      </c>
      <c r="K65" s="225">
        <v>0</v>
      </c>
      <c r="L65" s="225">
        <v>0</v>
      </c>
      <c r="M65" s="225">
        <v>0</v>
      </c>
      <c r="N65" s="225">
        <v>0</v>
      </c>
      <c r="O65" s="225">
        <v>0</v>
      </c>
      <c r="P65" s="225">
        <v>0</v>
      </c>
      <c r="Q65" s="225">
        <v>0</v>
      </c>
      <c r="R65" s="226">
        <v>0</v>
      </c>
      <c r="S65" s="226">
        <v>0</v>
      </c>
      <c r="T65" s="157" t="s">
        <v>71</v>
      </c>
      <c r="U65" s="22"/>
      <c r="V65" s="168"/>
      <c r="W65" s="168"/>
      <c r="X65" s="169"/>
    </row>
    <row r="66" spans="1:25" s="37" customFormat="1" ht="15.75" customHeight="1" x14ac:dyDescent="0.25">
      <c r="A66" s="166" t="s">
        <v>110</v>
      </c>
      <c r="B66" s="20" t="s">
        <v>68</v>
      </c>
      <c r="C66" s="20"/>
      <c r="D66" s="143">
        <v>41218</v>
      </c>
      <c r="E66" s="29"/>
      <c r="F66" s="30">
        <v>42155</v>
      </c>
      <c r="G66" s="86">
        <v>1</v>
      </c>
      <c r="H66" s="86">
        <v>1</v>
      </c>
      <c r="I66" s="87">
        <v>1</v>
      </c>
      <c r="J66" s="88">
        <v>1</v>
      </c>
      <c r="K66" s="89">
        <v>1</v>
      </c>
      <c r="L66" s="225">
        <v>0</v>
      </c>
      <c r="M66" s="225">
        <v>0</v>
      </c>
      <c r="N66" s="225">
        <v>0</v>
      </c>
      <c r="O66" s="225">
        <v>0</v>
      </c>
      <c r="P66" s="225">
        <v>0</v>
      </c>
      <c r="Q66" s="225">
        <v>0</v>
      </c>
      <c r="R66" s="226">
        <v>0</v>
      </c>
      <c r="S66" s="226">
        <v>0</v>
      </c>
      <c r="T66" s="158"/>
      <c r="U66" s="34"/>
      <c r="V66" s="242"/>
      <c r="W66" s="242"/>
      <c r="X66" s="36"/>
    </row>
    <row r="67" spans="1:25" s="26" customFormat="1" ht="15.75" customHeight="1" x14ac:dyDescent="0.25">
      <c r="A67" s="166" t="s">
        <v>111</v>
      </c>
      <c r="B67" s="20" t="s">
        <v>68</v>
      </c>
      <c r="C67" s="20"/>
      <c r="D67" s="143">
        <v>41536</v>
      </c>
      <c r="E67" s="29"/>
      <c r="F67" s="30">
        <v>42216</v>
      </c>
      <c r="G67" s="89">
        <v>1</v>
      </c>
      <c r="H67" s="89">
        <v>1</v>
      </c>
      <c r="I67" s="89">
        <v>1</v>
      </c>
      <c r="J67" s="89">
        <v>1</v>
      </c>
      <c r="K67" s="89">
        <v>1</v>
      </c>
      <c r="L67" s="89">
        <v>1</v>
      </c>
      <c r="M67" s="89">
        <v>1</v>
      </c>
      <c r="N67" s="225">
        <v>0</v>
      </c>
      <c r="O67" s="225">
        <v>0</v>
      </c>
      <c r="P67" s="225">
        <v>0</v>
      </c>
      <c r="Q67" s="225">
        <v>0</v>
      </c>
      <c r="R67" s="226">
        <v>0</v>
      </c>
      <c r="S67" s="226">
        <v>0</v>
      </c>
      <c r="T67" s="160">
        <v>42005</v>
      </c>
      <c r="U67" s="22"/>
      <c r="V67" s="168"/>
      <c r="W67" s="168"/>
      <c r="X67" s="169"/>
    </row>
    <row r="68" spans="1:25" s="37" customFormat="1" ht="15.75" customHeight="1" x14ac:dyDescent="0.25">
      <c r="A68" s="166" t="s">
        <v>112</v>
      </c>
      <c r="B68" s="20" t="s">
        <v>68</v>
      </c>
      <c r="C68" s="20"/>
      <c r="D68" s="143">
        <v>41169</v>
      </c>
      <c r="E68" s="29"/>
      <c r="F68" s="79"/>
      <c r="G68" s="226">
        <v>0</v>
      </c>
      <c r="H68" s="226">
        <v>0</v>
      </c>
      <c r="I68" s="229">
        <v>0</v>
      </c>
      <c r="J68" s="255">
        <v>0</v>
      </c>
      <c r="K68" s="225">
        <v>0</v>
      </c>
      <c r="L68" s="225">
        <v>0</v>
      </c>
      <c r="M68" s="225">
        <v>0</v>
      </c>
      <c r="N68" s="225">
        <v>0</v>
      </c>
      <c r="O68" s="225">
        <v>0</v>
      </c>
      <c r="P68" s="225">
        <v>0</v>
      </c>
      <c r="Q68" s="225">
        <v>0</v>
      </c>
      <c r="R68" s="226">
        <v>0</v>
      </c>
      <c r="S68" s="226">
        <v>0</v>
      </c>
      <c r="T68" s="158">
        <v>42005</v>
      </c>
      <c r="U68" s="34"/>
      <c r="V68" s="242"/>
      <c r="W68" s="242"/>
      <c r="X68" s="36"/>
    </row>
    <row r="69" spans="1:25" s="26" customFormat="1" ht="15.75" customHeight="1" x14ac:dyDescent="0.25">
      <c r="A69" s="27" t="s">
        <v>113</v>
      </c>
      <c r="B69" s="20" t="s">
        <v>68</v>
      </c>
      <c r="C69" s="20"/>
      <c r="D69" s="143">
        <v>41747</v>
      </c>
      <c r="E69" s="29"/>
      <c r="F69" s="79"/>
      <c r="G69" s="138">
        <v>0</v>
      </c>
      <c r="H69" s="138">
        <v>0</v>
      </c>
      <c r="I69" s="138">
        <v>0</v>
      </c>
      <c r="J69" s="138">
        <v>0</v>
      </c>
      <c r="K69" s="138">
        <v>0</v>
      </c>
      <c r="L69" s="138">
        <v>0</v>
      </c>
      <c r="M69" s="138">
        <v>0</v>
      </c>
      <c r="N69" s="138">
        <v>0</v>
      </c>
      <c r="O69" s="138">
        <v>0</v>
      </c>
      <c r="P69" s="138">
        <v>0</v>
      </c>
      <c r="Q69" s="138">
        <v>0</v>
      </c>
      <c r="R69" s="139">
        <v>0</v>
      </c>
      <c r="S69" s="139">
        <v>0</v>
      </c>
      <c r="T69" s="160">
        <v>42005</v>
      </c>
      <c r="U69" s="22"/>
      <c r="V69" s="168"/>
      <c r="W69" s="168"/>
      <c r="X69" s="169"/>
    </row>
    <row r="70" spans="1:25" s="26" customFormat="1" ht="15.75" customHeight="1" x14ac:dyDescent="0.25">
      <c r="A70" s="170" t="s">
        <v>114</v>
      </c>
      <c r="B70" s="20" t="s">
        <v>68</v>
      </c>
      <c r="C70" s="20"/>
      <c r="D70" s="43">
        <v>41743</v>
      </c>
      <c r="E70" s="29"/>
      <c r="F70" s="79"/>
      <c r="G70" s="226">
        <v>0</v>
      </c>
      <c r="H70" s="226">
        <v>0</v>
      </c>
      <c r="I70" s="229">
        <v>0</v>
      </c>
      <c r="J70" s="255">
        <v>0</v>
      </c>
      <c r="K70" s="225">
        <v>0</v>
      </c>
      <c r="L70" s="225">
        <v>0</v>
      </c>
      <c r="M70" s="225">
        <v>0</v>
      </c>
      <c r="N70" s="225">
        <v>0</v>
      </c>
      <c r="O70" s="225">
        <v>0</v>
      </c>
      <c r="P70" s="225">
        <v>0</v>
      </c>
      <c r="Q70" s="225">
        <v>0</v>
      </c>
      <c r="R70" s="226">
        <v>0</v>
      </c>
      <c r="S70" s="226">
        <v>0</v>
      </c>
      <c r="T70" s="148"/>
      <c r="U70" s="22"/>
      <c r="V70" s="23"/>
      <c r="W70" s="23"/>
      <c r="X70" s="24"/>
      <c r="Y70" s="25"/>
    </row>
    <row r="71" spans="1:25" s="62" customFormat="1" ht="15.75" customHeight="1" x14ac:dyDescent="0.25">
      <c r="A71" s="134" t="s">
        <v>115</v>
      </c>
      <c r="B71" s="20" t="s">
        <v>72</v>
      </c>
      <c r="C71" s="20"/>
      <c r="D71" s="256">
        <v>42023</v>
      </c>
      <c r="E71" s="136"/>
      <c r="F71" s="137"/>
      <c r="G71" s="21">
        <v>1</v>
      </c>
      <c r="H71" s="21">
        <v>1</v>
      </c>
      <c r="I71" s="257">
        <v>0</v>
      </c>
      <c r="J71" s="257">
        <v>0</v>
      </c>
      <c r="K71" s="257">
        <v>0</v>
      </c>
      <c r="L71" s="257">
        <v>0</v>
      </c>
      <c r="M71" s="257">
        <v>0</v>
      </c>
      <c r="N71" s="257">
        <v>0</v>
      </c>
      <c r="O71" s="257">
        <v>0</v>
      </c>
      <c r="P71" s="257">
        <v>0</v>
      </c>
      <c r="Q71" s="257">
        <v>0</v>
      </c>
      <c r="R71" s="258">
        <v>0</v>
      </c>
      <c r="S71" s="258">
        <v>0</v>
      </c>
      <c r="T71" s="191"/>
      <c r="U71" s="22"/>
      <c r="V71" s="168"/>
      <c r="W71" s="168"/>
      <c r="X71" s="169"/>
    </row>
    <row r="72" spans="1:25" s="26" customFormat="1" ht="15.75" customHeight="1" x14ac:dyDescent="0.25">
      <c r="A72" s="27"/>
      <c r="B72" s="20"/>
      <c r="C72" s="20"/>
      <c r="D72" s="143"/>
      <c r="E72" s="29"/>
      <c r="F72" s="79"/>
      <c r="G72" s="40"/>
      <c r="H72" s="40"/>
      <c r="I72" s="40"/>
      <c r="J72" s="40"/>
      <c r="K72" s="40"/>
      <c r="L72" s="40"/>
      <c r="M72" s="40"/>
      <c r="N72" s="40"/>
      <c r="O72" s="259"/>
      <c r="P72" s="259"/>
      <c r="Q72" s="259"/>
      <c r="R72" s="260"/>
      <c r="S72" s="260"/>
      <c r="T72" s="261"/>
      <c r="U72" s="262"/>
      <c r="V72" s="263"/>
      <c r="W72" s="263"/>
      <c r="X72" s="264"/>
    </row>
    <row r="73" spans="1:25" s="26" customFormat="1" ht="15.75" customHeight="1" thickBot="1" x14ac:dyDescent="0.3">
      <c r="A73" s="83"/>
      <c r="B73" s="84"/>
      <c r="C73" s="84"/>
      <c r="D73" s="85"/>
      <c r="E73" s="29"/>
      <c r="F73" s="79"/>
      <c r="G73" s="86"/>
      <c r="H73" s="86"/>
      <c r="I73" s="87"/>
      <c r="J73" s="88"/>
      <c r="K73" s="89"/>
      <c r="L73" s="89"/>
      <c r="M73" s="89"/>
      <c r="N73" s="89"/>
      <c r="O73" s="89"/>
      <c r="P73" s="89"/>
      <c r="Q73" s="89"/>
      <c r="R73" s="86"/>
      <c r="S73" s="86"/>
      <c r="T73" s="60"/>
      <c r="U73" s="97"/>
      <c r="V73" s="265"/>
      <c r="W73" s="265"/>
      <c r="X73" s="266"/>
    </row>
    <row r="74" spans="1:25" s="10" customFormat="1" ht="15.75" customHeight="1" thickBot="1" x14ac:dyDescent="0.3">
      <c r="A74" s="90"/>
      <c r="B74" s="91"/>
      <c r="C74" s="55"/>
      <c r="D74" s="55"/>
      <c r="E74" s="92"/>
      <c r="F74" s="93"/>
      <c r="G74" s="94"/>
      <c r="H74" s="95"/>
      <c r="I74" s="95"/>
      <c r="J74" s="95"/>
      <c r="K74" s="95"/>
      <c r="L74" s="95"/>
      <c r="M74" s="95"/>
      <c r="N74" s="95"/>
      <c r="O74" s="95"/>
      <c r="P74" s="95"/>
      <c r="Q74" s="96"/>
      <c r="R74" s="94"/>
      <c r="S74" s="94"/>
      <c r="T74" s="267"/>
      <c r="U74" s="22"/>
      <c r="V74" s="168"/>
      <c r="W74" s="168"/>
      <c r="X74" s="169"/>
    </row>
    <row r="75" spans="1:25" s="26" customFormat="1" ht="15.75" customHeight="1" thickBot="1" x14ac:dyDescent="0.3">
      <c r="A75" s="98"/>
      <c r="B75" s="64" t="s">
        <v>73</v>
      </c>
      <c r="C75" s="105"/>
      <c r="D75" s="268"/>
      <c r="E75" s="66"/>
      <c r="F75" s="67"/>
      <c r="G75" s="66">
        <f>SUM(G63:G73)</f>
        <v>5</v>
      </c>
      <c r="H75" s="66">
        <f t="shared" ref="H75:R75" si="6">SUM(H63:H73)</f>
        <v>5</v>
      </c>
      <c r="I75" s="66">
        <f t="shared" si="6"/>
        <v>4</v>
      </c>
      <c r="J75" s="66">
        <f t="shared" si="6"/>
        <v>4</v>
      </c>
      <c r="K75" s="66">
        <f t="shared" si="6"/>
        <v>4</v>
      </c>
      <c r="L75" s="66">
        <f t="shared" si="6"/>
        <v>3</v>
      </c>
      <c r="M75" s="66">
        <f t="shared" si="6"/>
        <v>3</v>
      </c>
      <c r="N75" s="66">
        <f t="shared" si="6"/>
        <v>1</v>
      </c>
      <c r="O75" s="66">
        <f t="shared" si="6"/>
        <v>0</v>
      </c>
      <c r="P75" s="66">
        <f t="shared" si="6"/>
        <v>0</v>
      </c>
      <c r="Q75" s="66">
        <f t="shared" si="6"/>
        <v>0</v>
      </c>
      <c r="R75" s="66">
        <f t="shared" si="6"/>
        <v>0</v>
      </c>
      <c r="S75" s="66">
        <f t="shared" ref="S75" si="7">SUM(S63:S73)</f>
        <v>0</v>
      </c>
      <c r="T75" s="80"/>
      <c r="U75" s="103"/>
      <c r="V75" s="269"/>
      <c r="W75" s="269"/>
      <c r="X75" s="270"/>
    </row>
    <row r="76" spans="1:25" s="26" customFormat="1" ht="15.75" customHeight="1" x14ac:dyDescent="0.25">
      <c r="A76" s="14" t="s">
        <v>74</v>
      </c>
      <c r="B76" s="105"/>
      <c r="C76" s="105"/>
      <c r="D76" s="106"/>
      <c r="E76" s="271"/>
      <c r="F76" s="272"/>
      <c r="G76" s="271"/>
      <c r="H76" s="271"/>
      <c r="I76" s="271"/>
      <c r="J76" s="271"/>
      <c r="K76" s="271"/>
      <c r="L76" s="271"/>
      <c r="M76" s="271"/>
      <c r="N76" s="271"/>
      <c r="O76" s="271"/>
      <c r="P76" s="271"/>
      <c r="Q76" s="271"/>
      <c r="R76" s="271"/>
      <c r="S76" s="271"/>
      <c r="T76" s="80"/>
      <c r="U76" s="103"/>
      <c r="V76" s="269"/>
      <c r="W76" s="269"/>
      <c r="X76" s="270"/>
    </row>
    <row r="77" spans="1:25" s="37" customFormat="1" ht="15.75" customHeight="1" x14ac:dyDescent="0.25">
      <c r="A77" s="78" t="s">
        <v>116</v>
      </c>
      <c r="B77" s="20" t="s">
        <v>75</v>
      </c>
      <c r="C77" s="20"/>
      <c r="D77" s="43">
        <v>42184</v>
      </c>
      <c r="E77" s="29"/>
      <c r="F77" s="79"/>
      <c r="G77" s="40">
        <v>0</v>
      </c>
      <c r="H77" s="40">
        <v>0</v>
      </c>
      <c r="I77" s="40">
        <v>0</v>
      </c>
      <c r="J77" s="40">
        <v>0</v>
      </c>
      <c r="K77" s="40">
        <v>0</v>
      </c>
      <c r="L77" s="40">
        <v>0</v>
      </c>
      <c r="M77" s="40">
        <v>1</v>
      </c>
      <c r="N77" s="40">
        <v>1</v>
      </c>
      <c r="O77" s="40">
        <v>1</v>
      </c>
      <c r="P77" s="40">
        <v>1</v>
      </c>
      <c r="Q77" s="40">
        <v>1</v>
      </c>
      <c r="R77" s="41">
        <v>1</v>
      </c>
      <c r="S77" s="41">
        <v>1</v>
      </c>
      <c r="T77" s="273">
        <v>42245</v>
      </c>
      <c r="U77" s="22"/>
      <c r="V77" s="81"/>
      <c r="W77" s="81"/>
      <c r="X77" s="82"/>
    </row>
    <row r="78" spans="1:25" s="26" customFormat="1" ht="15.75" customHeight="1" x14ac:dyDescent="0.25">
      <c r="A78" s="78"/>
      <c r="B78" s="20"/>
      <c r="C78" s="20"/>
      <c r="D78" s="39"/>
      <c r="E78" s="29"/>
      <c r="F78" s="79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2"/>
      <c r="S78" s="32"/>
      <c r="T78" s="80"/>
      <c r="U78" s="22"/>
      <c r="V78" s="81"/>
      <c r="W78" s="81"/>
      <c r="X78" s="82"/>
    </row>
    <row r="79" spans="1:25" s="37" customFormat="1" ht="15.75" customHeight="1" thickBot="1" x14ac:dyDescent="0.3">
      <c r="A79" s="78"/>
      <c r="B79" s="20"/>
      <c r="C79" s="20"/>
      <c r="D79" s="39"/>
      <c r="E79" s="29"/>
      <c r="F79" s="79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1"/>
      <c r="S79" s="41"/>
      <c r="T79" s="33"/>
      <c r="U79" s="34"/>
      <c r="V79" s="35"/>
      <c r="W79" s="35"/>
      <c r="X79" s="36"/>
    </row>
    <row r="80" spans="1:25" s="26" customFormat="1" ht="21" customHeight="1" x14ac:dyDescent="0.25">
      <c r="A80" s="14" t="s">
        <v>76</v>
      </c>
      <c r="B80" s="20"/>
      <c r="C80" s="20"/>
      <c r="D80" s="28"/>
      <c r="E80" s="29"/>
      <c r="F80" s="79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2"/>
      <c r="S80" s="32"/>
      <c r="T80" s="42"/>
      <c r="U80" s="22"/>
      <c r="V80" s="168"/>
      <c r="W80" s="168"/>
      <c r="X80" s="169"/>
    </row>
    <row r="81" spans="1:29" s="10" customFormat="1" ht="21" customHeight="1" thickBot="1" x14ac:dyDescent="0.3">
      <c r="A81" s="38"/>
      <c r="B81" s="20"/>
      <c r="C81" s="20"/>
      <c r="D81" s="39"/>
      <c r="E81" s="29"/>
      <c r="F81" s="79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1"/>
      <c r="S81" s="41"/>
      <c r="T81" s="104"/>
      <c r="U81" s="262"/>
      <c r="V81" s="35"/>
      <c r="W81" s="35"/>
      <c r="X81" s="36"/>
    </row>
    <row r="82" spans="1:29" s="275" customFormat="1" ht="31.5" customHeight="1" thickBot="1" x14ac:dyDescent="0.3">
      <c r="A82" s="98"/>
      <c r="B82" s="99" t="s">
        <v>50</v>
      </c>
      <c r="C82" s="100"/>
      <c r="D82" s="101"/>
      <c r="E82" s="66">
        <f>SUM(E77:E81)</f>
        <v>0</v>
      </c>
      <c r="F82" s="67"/>
      <c r="G82" s="66">
        <f t="shared" ref="G82:S82" si="8">SUM(G77:G81)</f>
        <v>0</v>
      </c>
      <c r="H82" s="66">
        <f t="shared" si="8"/>
        <v>0</v>
      </c>
      <c r="I82" s="66">
        <f t="shared" si="8"/>
        <v>0</v>
      </c>
      <c r="J82" s="66">
        <f t="shared" si="8"/>
        <v>0</v>
      </c>
      <c r="K82" s="66">
        <f t="shared" si="8"/>
        <v>0</v>
      </c>
      <c r="L82" s="66">
        <f t="shared" si="8"/>
        <v>0</v>
      </c>
      <c r="M82" s="66">
        <f t="shared" si="8"/>
        <v>1</v>
      </c>
      <c r="N82" s="66">
        <f t="shared" si="8"/>
        <v>1</v>
      </c>
      <c r="O82" s="66">
        <f t="shared" si="8"/>
        <v>1</v>
      </c>
      <c r="P82" s="66">
        <f t="shared" si="8"/>
        <v>1</v>
      </c>
      <c r="Q82" s="66">
        <f t="shared" si="8"/>
        <v>1</v>
      </c>
      <c r="R82" s="66">
        <f t="shared" si="8"/>
        <v>1</v>
      </c>
      <c r="S82" s="66">
        <f t="shared" si="8"/>
        <v>1</v>
      </c>
      <c r="T82" s="107"/>
      <c r="U82" s="22"/>
      <c r="V82" s="168"/>
      <c r="W82" s="168"/>
      <c r="X82" s="169"/>
      <c r="Y82" s="274"/>
      <c r="AB82" s="276"/>
      <c r="AC82" s="276"/>
    </row>
    <row r="83" spans="1:29" s="280" customFormat="1" ht="21" customHeight="1" thickBot="1" x14ac:dyDescent="0.3">
      <c r="A83" s="108" t="s">
        <v>77</v>
      </c>
      <c r="B83" s="102"/>
      <c r="C83" s="16"/>
      <c r="D83" s="109"/>
      <c r="E83" s="110">
        <f>SUM(E14,E31,E48,E60,E75,E82)</f>
        <v>0</v>
      </c>
      <c r="F83" s="111"/>
      <c r="G83" s="110">
        <f t="shared" ref="G83:S83" si="9">SUM(G14,G31,G48,G60,G75,G82)</f>
        <v>17</v>
      </c>
      <c r="H83" s="110">
        <f t="shared" si="9"/>
        <v>16</v>
      </c>
      <c r="I83" s="110">
        <f t="shared" si="9"/>
        <v>15</v>
      </c>
      <c r="J83" s="110">
        <f t="shared" si="9"/>
        <v>16</v>
      </c>
      <c r="K83" s="110">
        <f t="shared" si="9"/>
        <v>16</v>
      </c>
      <c r="L83" s="110">
        <f t="shared" si="9"/>
        <v>15</v>
      </c>
      <c r="M83" s="110">
        <f t="shared" si="9"/>
        <v>16</v>
      </c>
      <c r="N83" s="110">
        <f t="shared" si="9"/>
        <v>14</v>
      </c>
      <c r="O83" s="110">
        <f t="shared" si="9"/>
        <v>12</v>
      </c>
      <c r="P83" s="110">
        <f t="shared" si="9"/>
        <v>12</v>
      </c>
      <c r="Q83" s="110">
        <f t="shared" si="9"/>
        <v>12</v>
      </c>
      <c r="R83" s="110">
        <f t="shared" si="9"/>
        <v>12</v>
      </c>
      <c r="S83" s="110">
        <f t="shared" si="9"/>
        <v>12</v>
      </c>
      <c r="T83" s="277"/>
      <c r="U83" s="278"/>
      <c r="V83" s="279"/>
      <c r="W83" s="279"/>
      <c r="X83" s="279"/>
    </row>
    <row r="84" spans="1:29" s="280" customFormat="1" ht="21" customHeight="1" thickTop="1" thickBot="1" x14ac:dyDescent="0.3">
      <c r="A84" s="281"/>
      <c r="B84" s="282"/>
      <c r="C84" s="282"/>
      <c r="D84" s="283"/>
      <c r="E84" s="284"/>
      <c r="F84" s="285"/>
      <c r="G84" s="286"/>
      <c r="H84" s="286"/>
      <c r="I84" s="286"/>
      <c r="J84" s="286"/>
      <c r="K84" s="286"/>
      <c r="L84" s="286"/>
      <c r="M84" s="286"/>
      <c r="N84" s="286"/>
      <c r="O84" s="286"/>
      <c r="P84" s="286"/>
      <c r="Q84" s="283"/>
      <c r="R84" s="283"/>
      <c r="S84" s="283"/>
      <c r="T84" s="287"/>
      <c r="U84" s="288"/>
      <c r="V84" s="289"/>
      <c r="W84" s="289"/>
      <c r="X84" s="290"/>
    </row>
    <row r="85" spans="1:29" s="280" customFormat="1" ht="21" customHeight="1" thickTop="1" thickBot="1" x14ac:dyDescent="0.3">
      <c r="A85" s="291" t="s">
        <v>78</v>
      </c>
      <c r="B85" s="292"/>
      <c r="C85" s="292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3"/>
      <c r="U85" s="294"/>
      <c r="V85" s="295"/>
      <c r="W85" s="295"/>
    </row>
    <row r="86" spans="1:29" s="280" customFormat="1" ht="21" customHeight="1" thickTop="1" thickBot="1" x14ac:dyDescent="0.3">
      <c r="A86" s="296"/>
      <c r="B86" s="295"/>
      <c r="C86" s="295"/>
      <c r="D86" s="295"/>
      <c r="E86" s="297" t="s">
        <v>43</v>
      </c>
      <c r="F86" s="298" t="s">
        <v>30</v>
      </c>
      <c r="G86" s="299" t="s">
        <v>18</v>
      </c>
      <c r="H86" s="299" t="s">
        <v>44</v>
      </c>
      <c r="I86" s="299" t="s">
        <v>20</v>
      </c>
      <c r="J86" s="299" t="s">
        <v>21</v>
      </c>
      <c r="K86" s="299" t="s">
        <v>31</v>
      </c>
      <c r="L86" s="299" t="s">
        <v>32</v>
      </c>
      <c r="M86" s="299" t="s">
        <v>33</v>
      </c>
      <c r="N86" s="299" t="s">
        <v>34</v>
      </c>
      <c r="O86" s="299" t="s">
        <v>35</v>
      </c>
      <c r="P86" s="300" t="s">
        <v>36</v>
      </c>
      <c r="Q86" s="301"/>
      <c r="R86" s="301"/>
      <c r="S86" s="301"/>
      <c r="T86" s="293"/>
      <c r="U86" s="294"/>
    </row>
    <row r="87" spans="1:29" s="280" customFormat="1" ht="21" customHeight="1" thickTop="1" x14ac:dyDescent="0.25">
      <c r="A87" s="302" t="s">
        <v>79</v>
      </c>
      <c r="B87" s="303" t="s">
        <v>57</v>
      </c>
      <c r="C87" s="304"/>
      <c r="D87" s="305"/>
      <c r="E87" s="306" t="e">
        <f>(SUMIF(#REF!,"*ug 1010*",#REF!)+(SUMIF(#REF!,"*ug 1010*",#REF!)+(SUMIF(#REF!,"*ug 1010*",#REF!)+(SUMIF(#REF!,"*ug 1010*",#REF!)+(SUMIF(#REF!,"*ug 1010*",#REF!)+(SUMIF(#REF!,"*ug 1010*",#REF!)))))))</f>
        <v>#REF!</v>
      </c>
      <c r="F87" s="307" t="e">
        <f>(SUMIF(#REF!,"*ug 1010*",#REF!)+(SUMIF(#REF!,"*ug 1010*",#REF!)+(SUMIF(#REF!,"*ug 1010*",#REF!)+(SUMIF(#REF!,"*ug 1010*",#REF!)+(SUMIF(#REF!,"*ug 1010*",#REF!)+(SUMIF(#REF!,"*ug 1010*",#REF!)))))))</f>
        <v>#REF!</v>
      </c>
      <c r="G87" s="306" t="e">
        <f>(SUMIF(#REF!,"*ug 1010*",#REF!)+(SUMIF(#REF!,"*ug 1010*",#REF!)+(SUMIF(#REF!,"*ug 1010*",#REF!)+(SUMIF(#REF!,"*ug 1010*",#REF!)+(SUMIF(#REF!,"*ug 1010*",#REF!)+(SUMIF(#REF!,"*ug 1010*",#REF!)))))))</f>
        <v>#REF!</v>
      </c>
      <c r="H87" s="306" t="e">
        <f>(SUMIF(#REF!,"*ug 1010*",#REF!)+(SUMIF(#REF!,"*ug 1010*",#REF!)+(SUMIF(#REF!,"*ug 1010*",#REF!)+(SUMIF(#REF!,"*ug 1010*",#REF!)+(SUMIF(#REF!,"*ug 1010*",#REF!)+(SUMIF(#REF!,"*ug 1010*",#REF!)))))))</f>
        <v>#REF!</v>
      </c>
      <c r="I87" s="306" t="e">
        <f>(SUMIF(#REF!,"*ug 1010*",#REF!)+(SUMIF(#REF!,"*ug 1010*",#REF!)+(SUMIF(#REF!,"*ug 1010*",#REF!)+(SUMIF(#REF!,"*ug 1010*",#REF!)+(SUMIF(#REF!,"*ug 1010*",#REF!)+(SUMIF(#REF!,"*ug 1010*",#REF!)))))))</f>
        <v>#REF!</v>
      </c>
      <c r="J87" s="306" t="e">
        <f>(SUMIF(#REF!,"*ug 1010*",#REF!)+(SUMIF(#REF!,"*ug 1010*",#REF!)+(SUMIF(#REF!,"*ug 1010*",#REF!)+(SUMIF(#REF!,"*ug 1010*",#REF!)+(SUMIF(#REF!,"*ug 1010*",#REF!)+(SUMIF(#REF!,"*ug 1010*",#REF!)))))))</f>
        <v>#REF!</v>
      </c>
      <c r="K87" s="306" t="e">
        <f>(SUMIF(#REF!,"*ug 1010*",#REF!)+(SUMIF(#REF!,"*ug 1010*",#REF!)+(SUMIF(#REF!,"*ug 1010*",#REF!)+(SUMIF(#REF!,"*ug 1010*",#REF!)+(SUMIF(#REF!,"*ug 1010*",#REF!)+(SUMIF(#REF!,"*ug 1010*",#REF!)))))))</f>
        <v>#REF!</v>
      </c>
      <c r="L87" s="306" t="e">
        <f>(SUMIF(#REF!,"*ug 1010*",#REF!)+(SUMIF(#REF!,"*ug 1010*",#REF!)+(SUMIF(#REF!,"*ug 1010*",#REF!)+(SUMIF(#REF!,"*ug 1010*",#REF!)+(SUMIF(#REF!,"*ug 1010*",#REF!)+(SUMIF(#REF!,"*ug 1010*",#REF!)))))))</f>
        <v>#REF!</v>
      </c>
      <c r="M87" s="306" t="e">
        <f>(SUMIF(#REF!,"*ug 1010*",#REF!)+(SUMIF(#REF!,"*ug 1010*",#REF!)+(SUMIF(#REF!,"*ug 1010*",#REF!)+(SUMIF(#REF!,"*ug 1010*",#REF!)+(SUMIF(#REF!,"*ug 1010*",#REF!)+(SUMIF(#REF!,"*ug 1010*",#REF!)))))))</f>
        <v>#REF!</v>
      </c>
      <c r="N87" s="306" t="e">
        <f>(SUMIF(#REF!,"*ug 1010*",#REF!)+(SUMIF(#REF!,"*ug 1010*",#REF!)+(SUMIF(#REF!,"*ug 1010*",#REF!)+(SUMIF(#REF!,"*ug 1010*",#REF!)+(SUMIF(#REF!,"*ug 1010*",#REF!)+(SUMIF(#REF!,"*ug 1010*",#REF!)))))))</f>
        <v>#REF!</v>
      </c>
      <c r="O87" s="306" t="e">
        <f>(SUMIF(#REF!,"*ug 1010*",#REF!)+(SUMIF(#REF!,"*ug 1010*",#REF!)+(SUMIF(#REF!,"*ug 1010*",#REF!)+(SUMIF(#REF!,"*ug 1010*",#REF!)+(SUMIF(#REF!,"*ug 1010*",#REF!)+(SUMIF(#REF!,"*ug 1010*",#REF!)))))))</f>
        <v>#REF!</v>
      </c>
      <c r="P87" s="306" t="e">
        <f>(SUMIF(#REF!,"*ug 1010*",#REF!)+(SUMIF(#REF!,"*ug 1010*",#REF!)+(SUMIF(#REF!,"*ug 1010*",#REF!)+(SUMIF(#REF!,"*ug 1010*",#REF!)+(SUMIF(#REF!,"*ug 1010*",#REF!)+(SUMIF(#REF!,"*ug 1010*",#REF!)))))))</f>
        <v>#REF!</v>
      </c>
      <c r="Q87" s="308"/>
      <c r="R87" s="308"/>
      <c r="S87" s="308"/>
      <c r="T87" s="293"/>
      <c r="U87" s="294"/>
    </row>
    <row r="88" spans="1:29" s="280" customFormat="1" ht="21" customHeight="1" x14ac:dyDescent="0.25">
      <c r="A88" s="309" t="s">
        <v>80</v>
      </c>
      <c r="B88" s="310" t="s">
        <v>48</v>
      </c>
      <c r="C88" s="311"/>
      <c r="D88" s="312"/>
      <c r="E88" s="313" t="e">
        <f>(SUMIF(#REF!,"*ug 1100*",#REF!)+(SUMIF(#REF!,"*ug 1100*",#REF!)+(SUMIF(#REF!,"*ug 1100*",#REF!)+(SUMIF(#REF!,"*ug 1100*",#REF!)+(SUMIF(#REF!,"*ug 1100*",#REF!)+(SUMIF(#REF!,"*ug 1100*",#REF!)))))))</f>
        <v>#REF!</v>
      </c>
      <c r="F88" s="314" t="e">
        <f>(SUMIF(#REF!,"*ug 1100*",#REF!)+(SUMIF(#REF!,"*ug 1100*",#REF!)+(SUMIF(#REF!,"*ug 1100*",#REF!)+(SUMIF(#REF!,"*ug 1100*",#REF!)+(SUMIF(#REF!,"*ug 1100*",#REF!)+(SUMIF(#REF!,"*ug 1100*",#REF!)))))))</f>
        <v>#REF!</v>
      </c>
      <c r="G88" s="313" t="e">
        <f>(SUMIF(#REF!,"*ug 1100*",#REF!)+(SUMIF(#REF!,"*ug 1100*",#REF!)+(SUMIF(#REF!,"*ug 1100*",#REF!)+(SUMIF(#REF!,"*ug 1100*",#REF!)+(SUMIF(#REF!,"*ug 1100*",#REF!)+(SUMIF(#REF!,"*ug 1100*",#REF!)))))))</f>
        <v>#REF!</v>
      </c>
      <c r="H88" s="313" t="e">
        <f>(SUMIF(#REF!,"*ug 1100*",#REF!)+(SUMIF(#REF!,"*ug 1100*",#REF!)+(SUMIF(#REF!,"*ug 1100*",#REF!)+(SUMIF(#REF!,"*ug 1100*",#REF!)+(SUMIF(#REF!,"*ug 1100*",#REF!)+(SUMIF(#REF!,"*ug 1100*",#REF!)))))))</f>
        <v>#REF!</v>
      </c>
      <c r="I88" s="313" t="e">
        <f>(SUMIF(#REF!,"*ug 1100*",#REF!)+(SUMIF(#REF!,"*ug 1100*",#REF!)+(SUMIF(#REF!,"*ug 1100*",#REF!)+(SUMIF(#REF!,"*ug 1100*",#REF!)+(SUMIF(#REF!,"*ug 1100*",#REF!)+(SUMIF(#REF!,"*ug 1100*",#REF!)))))))</f>
        <v>#REF!</v>
      </c>
      <c r="J88" s="313" t="e">
        <f>(SUMIF(#REF!,"*ug 1100*",#REF!)+(SUMIF(#REF!,"*ug 1100*",#REF!)+(SUMIF(#REF!,"*ug 1100*",#REF!)+(SUMIF(#REF!,"*ug 1100*",#REF!)+(SUMIF(#REF!,"*ug 1100*",#REF!)+(SUMIF(#REF!,"*ug 1100*",#REF!)))))))</f>
        <v>#REF!</v>
      </c>
      <c r="K88" s="313" t="e">
        <f>(SUMIF(#REF!,"*ug 1100*",#REF!)+(SUMIF(#REF!,"*ug 1100*",#REF!)+(SUMIF(#REF!,"*ug 1100*",#REF!)+(SUMIF(#REF!,"*ug 1100*",#REF!)+(SUMIF(#REF!,"*ug 1100*",#REF!)+(SUMIF(#REF!,"*ug 1100*",#REF!)))))))</f>
        <v>#REF!</v>
      </c>
      <c r="L88" s="313" t="e">
        <f>(SUMIF(#REF!,"*ug 1100*",#REF!)+(SUMIF(#REF!,"*ug 1100*",#REF!)+(SUMIF(#REF!,"*ug 1100*",#REF!)+(SUMIF(#REF!,"*ug 1100*",#REF!)+(SUMIF(#REF!,"*ug 1100*",#REF!)+(SUMIF(#REF!,"*ug 1100*",#REF!)))))))</f>
        <v>#REF!</v>
      </c>
      <c r="M88" s="313" t="e">
        <f>(SUMIF(#REF!,"*ug 1100*",#REF!)+(SUMIF(#REF!,"*ug 1100*",#REF!)+(SUMIF(#REF!,"*ug 1100*",#REF!)+(SUMIF(#REF!,"*ug 1100*",#REF!)+(SUMIF(#REF!,"*ug 1100*",#REF!)+(SUMIF(#REF!,"*ug 1100*",#REF!)))))))</f>
        <v>#REF!</v>
      </c>
      <c r="N88" s="313" t="e">
        <f>(SUMIF(#REF!,"*ug 1100*",#REF!)+(SUMIF(#REF!,"*ug 1100*",#REF!)+(SUMIF(#REF!,"*ug 1100*",#REF!)+(SUMIF(#REF!,"*ug 1100*",#REF!)+(SUMIF(#REF!,"*ug 1100*",#REF!)+(SUMIF(#REF!,"*ug 1100*",#REF!)))))))</f>
        <v>#REF!</v>
      </c>
      <c r="O88" s="313" t="e">
        <f>(SUMIF(#REF!,"*ug 1100*",#REF!)+(SUMIF(#REF!,"*ug 1100*",#REF!)+(SUMIF(#REF!,"*ug 1100*",#REF!)+(SUMIF(#REF!,"*ug 1100*",#REF!)+(SUMIF(#REF!,"*ug 1100*",#REF!)+(SUMIF(#REF!,"*ug 1100*",#REF!)))))))</f>
        <v>#REF!</v>
      </c>
      <c r="P88" s="313" t="e">
        <f>(SUMIF(#REF!,"*ug 1100*",#REF!)+(SUMIF(#REF!,"*ug 1100*",#REF!)+(SUMIF(#REF!,"*ug 1100*",#REF!)+(SUMIF(#REF!,"*ug 1100*",#REF!)+(SUMIF(#REF!,"*ug 1100*",#REF!)+(SUMIF(#REF!,"*ug 1100*",#REF!)))))))</f>
        <v>#REF!</v>
      </c>
      <c r="Q88" s="308"/>
      <c r="R88" s="308"/>
      <c r="S88" s="308"/>
      <c r="T88" s="293"/>
      <c r="U88" s="294"/>
    </row>
    <row r="89" spans="1:29" s="280" customFormat="1" ht="21" customHeight="1" x14ac:dyDescent="0.25">
      <c r="A89" s="315"/>
      <c r="B89" s="310" t="s">
        <v>81</v>
      </c>
      <c r="C89" s="311"/>
      <c r="D89" s="312"/>
      <c r="E89" s="313" t="e">
        <f>(SUMIF(#REF!,"*ug 1200*",#REF!)+(SUMIF(#REF!,"*ug 1200*",#REF!)+(SUMIF(#REF!,"*ug 1200*",#REF!)+(SUMIF(#REF!,"*ug 1200*",#REF!)+(SUMIF(#REF!,"*ug 1200*",#REF!)+(SUMIF(#REF!,"*ug 1200*",#REF!)))))))</f>
        <v>#REF!</v>
      </c>
      <c r="F89" s="314" t="e">
        <f>(SUMIF(#REF!,"*ug 1200*",#REF!)+(SUMIF(#REF!,"*ug 1200*",#REF!)+(SUMIF(#REF!,"*ug 1200*",#REF!)+(SUMIF(#REF!,"*ug 1200*",#REF!)+(SUMIF(#REF!,"*ug 1200*",#REF!)+(SUMIF(#REF!,"*ug 1200*",#REF!)))))))</f>
        <v>#REF!</v>
      </c>
      <c r="G89" s="313" t="e">
        <f>(SUMIF(#REF!,"*ug 1200*",#REF!)+(SUMIF(#REF!,"*ug 1200*",#REF!)+(SUMIF(#REF!,"*ug 1200*",#REF!)+(SUMIF(#REF!,"*ug 1200*",#REF!)+(SUMIF(#REF!,"*ug 1200*",#REF!)+(SUMIF(#REF!,"*ug 1200*",#REF!)))))))</f>
        <v>#REF!</v>
      </c>
      <c r="H89" s="313" t="e">
        <f>(SUMIF(#REF!,"*ug 1200*",#REF!)+(SUMIF(#REF!,"*ug 1200*",#REF!)+(SUMIF(#REF!,"*ug 1200*",#REF!)+(SUMIF(#REF!,"*ug 1200*",#REF!)+(SUMIF(#REF!,"*ug 1200*",#REF!)+(SUMIF(#REF!,"*ug 1200*",#REF!)))))))</f>
        <v>#REF!</v>
      </c>
      <c r="I89" s="313" t="e">
        <f>(SUMIF(#REF!,"*ug 1200*",#REF!)+(SUMIF(#REF!,"*ug 1200*",#REF!)+(SUMIF(#REF!,"*ug 1200*",#REF!)+(SUMIF(#REF!,"*ug 1200*",#REF!)+(SUMIF(#REF!,"*ug 1200*",#REF!)+(SUMIF(#REF!,"*ug 1200*",#REF!)))))))</f>
        <v>#REF!</v>
      </c>
      <c r="J89" s="313" t="e">
        <f>(SUMIF(#REF!,"*ug 1200*",#REF!)+(SUMIF(#REF!,"*ug 1200*",#REF!)+(SUMIF(#REF!,"*ug 1200*",#REF!)+(SUMIF(#REF!,"*ug 1200*",#REF!)+(SUMIF(#REF!,"*ug 1200*",#REF!)+(SUMIF(#REF!,"*ug 1200*",#REF!)))))))</f>
        <v>#REF!</v>
      </c>
      <c r="K89" s="313" t="e">
        <f>(SUMIF(#REF!,"*ug 1200*",#REF!)+(SUMIF(#REF!,"*ug 1200*",#REF!)+(SUMIF(#REF!,"*ug 1200*",#REF!)+(SUMIF(#REF!,"*ug 1200*",#REF!)+(SUMIF(#REF!,"*ug 1200*",#REF!)+(SUMIF(#REF!,"*ug 1200*",#REF!)))))))</f>
        <v>#REF!</v>
      </c>
      <c r="L89" s="313" t="e">
        <f>(SUMIF(#REF!,"*ug 1200*",#REF!)+(SUMIF(#REF!,"*ug 1200*",#REF!)+(SUMIF(#REF!,"*ug 1200*",#REF!)+(SUMIF(#REF!,"*ug 1200*",#REF!)+(SUMIF(#REF!,"*ug 1200*",#REF!)+(SUMIF(#REF!,"*ug 1200*",#REF!)))))))</f>
        <v>#REF!</v>
      </c>
      <c r="M89" s="313" t="e">
        <f>(SUMIF(#REF!,"*ug 1200*",#REF!)+(SUMIF(#REF!,"*ug 1200*",#REF!)+(SUMIF(#REF!,"*ug 1200*",#REF!)+(SUMIF(#REF!,"*ug 1200*",#REF!)+(SUMIF(#REF!,"*ug 1200*",#REF!)+(SUMIF(#REF!,"*ug 1200*",#REF!)))))))</f>
        <v>#REF!</v>
      </c>
      <c r="N89" s="313" t="e">
        <f>(SUMIF(#REF!,"*ug 1200*",#REF!)+(SUMIF(#REF!,"*ug 1200*",#REF!)+(SUMIF(#REF!,"*ug 1200*",#REF!)+(SUMIF(#REF!,"*ug 1200*",#REF!)+(SUMIF(#REF!,"*ug 1200*",#REF!)+(SUMIF(#REF!,"*ug 1200*",#REF!)))))))</f>
        <v>#REF!</v>
      </c>
      <c r="O89" s="313" t="e">
        <f>(SUMIF(#REF!,"*ug 1200*",#REF!)+(SUMIF(#REF!,"*ug 1200*",#REF!)+(SUMIF(#REF!,"*ug 1200*",#REF!)+(SUMIF(#REF!,"*ug 1200*",#REF!)+(SUMIF(#REF!,"*ug 1200*",#REF!)+(SUMIF(#REF!,"*ug 1200*",#REF!)))))))</f>
        <v>#REF!</v>
      </c>
      <c r="P89" s="313" t="e">
        <f>(SUMIF(#REF!,"*ug 1200*",#REF!)+(SUMIF(#REF!,"*ug 1200*",#REF!)+(SUMIF(#REF!,"*ug 1200*",#REF!)+(SUMIF(#REF!,"*ug 1200*",#REF!)+(SUMIF(#REF!,"*ug 1200*",#REF!)+(SUMIF(#REF!,"*ug 1200*",#REF!)))))))</f>
        <v>#REF!</v>
      </c>
      <c r="Q89" s="308"/>
      <c r="R89" s="308"/>
      <c r="S89" s="308"/>
      <c r="T89" s="293"/>
      <c r="U89" s="294"/>
    </row>
    <row r="90" spans="1:29" s="280" customFormat="1" ht="21" customHeight="1" x14ac:dyDescent="0.25">
      <c r="A90" s="315"/>
      <c r="B90" s="310" t="s">
        <v>82</v>
      </c>
      <c r="C90" s="311"/>
      <c r="D90" s="312"/>
      <c r="E90" s="313" t="e">
        <f>(SUMIF(#REF!,"*ug 1250*",#REF!)+(SUMIF(#REF!,"*ug 1250*",#REF!)+(SUMIF(#REF!,"*ug 1250*",#REF!)+(SUMIF(#REF!,"*ug 1250*",#REF!)+(SUMIF(#REF!,"*ug 1250*",#REF!)+(SUMIF(#REF!,"*ug 1250*",#REF!)))))))</f>
        <v>#REF!</v>
      </c>
      <c r="F90" s="314" t="e">
        <f>(SUMIF(#REF!,"*ug 1250*",#REF!)+(SUMIF(#REF!,"*ug 1250*",#REF!)+(SUMIF(#REF!,"*ug 1250*",#REF!)+(SUMIF(#REF!,"*ug 1250*",#REF!)+(SUMIF(#REF!,"*ug 1250*",#REF!)+(SUMIF(#REF!,"*ug 1250*",#REF!)))))))</f>
        <v>#REF!</v>
      </c>
      <c r="G90" s="313" t="e">
        <f>(SUMIF(#REF!,"*ug 1250*",#REF!)+(SUMIF(#REF!,"*ug 1250*",#REF!)+(SUMIF(#REF!,"*ug 1250*",#REF!)+(SUMIF(#REF!,"*ug 1250*",#REF!)+(SUMIF(#REF!,"*ug 1250*",#REF!)+(SUMIF(#REF!,"*ug 1250*",#REF!)))))))</f>
        <v>#REF!</v>
      </c>
      <c r="H90" s="313" t="e">
        <f>(SUMIF(#REF!,"*ug 1250*",#REF!)+(SUMIF(#REF!,"*ug 1250*",#REF!)+(SUMIF(#REF!,"*ug 1250*",#REF!)+(SUMIF(#REF!,"*ug 1250*",#REF!)+(SUMIF(#REF!,"*ug 1250*",#REF!)+(SUMIF(#REF!,"*ug 1250*",#REF!)))))))</f>
        <v>#REF!</v>
      </c>
      <c r="I90" s="313" t="e">
        <f>(SUMIF(#REF!,"*ug 1250*",#REF!)+(SUMIF(#REF!,"*ug 1250*",#REF!)+(SUMIF(#REF!,"*ug 1250*",#REF!)+(SUMIF(#REF!,"*ug 1250*",#REF!)+(SUMIF(#REF!,"*ug 1250*",#REF!)+(SUMIF(#REF!,"*ug 1250*",#REF!)))))))</f>
        <v>#REF!</v>
      </c>
      <c r="J90" s="313" t="e">
        <f>(SUMIF(#REF!,"*ug 1250*",#REF!)+(SUMIF(#REF!,"*ug 1250*",#REF!)+(SUMIF(#REF!,"*ug 1250*",#REF!)+(SUMIF(#REF!,"*ug 1250*",#REF!)+(SUMIF(#REF!,"*ug 1250*",#REF!)+(SUMIF(#REF!,"*ug 1250*",#REF!)))))))</f>
        <v>#REF!</v>
      </c>
      <c r="K90" s="313" t="e">
        <f>(SUMIF(#REF!,"*ug 1250*",#REF!)+(SUMIF(#REF!,"*ug 1250*",#REF!)+(SUMIF(#REF!,"*ug 1250*",#REF!)+(SUMIF(#REF!,"*ug 1250*",#REF!)+(SUMIF(#REF!,"*ug 1250*",#REF!)+(SUMIF(#REF!,"*ug 1250*",#REF!)))))))</f>
        <v>#REF!</v>
      </c>
      <c r="L90" s="313" t="e">
        <f>(SUMIF(#REF!,"*ug 1250*",#REF!)+(SUMIF(#REF!,"*ug 1250*",#REF!)+(SUMIF(#REF!,"*ug 1250*",#REF!)+(SUMIF(#REF!,"*ug 1250*",#REF!)+(SUMIF(#REF!,"*ug 1250*",#REF!)+(SUMIF(#REF!,"*ug 1250*",#REF!)))))))</f>
        <v>#REF!</v>
      </c>
      <c r="M90" s="313" t="e">
        <f>(SUMIF(#REF!,"*ug 1250*",#REF!)+(SUMIF(#REF!,"*ug 1250*",#REF!)+(SUMIF(#REF!,"*ug 1250*",#REF!)+(SUMIF(#REF!,"*ug 1250*",#REF!)+(SUMIF(#REF!,"*ug 1250*",#REF!)+(SUMIF(#REF!,"*ug 1250*",#REF!)))))))</f>
        <v>#REF!</v>
      </c>
      <c r="N90" s="313" t="e">
        <f>(SUMIF(#REF!,"*ug 1250*",#REF!)+(SUMIF(#REF!,"*ug 1250*",#REF!)+(SUMIF(#REF!,"*ug 1250*",#REF!)+(SUMIF(#REF!,"*ug 1250*",#REF!)+(SUMIF(#REF!,"*ug 1250*",#REF!)+(SUMIF(#REF!,"*ug 1250*",#REF!)))))))</f>
        <v>#REF!</v>
      </c>
      <c r="O90" s="313" t="e">
        <f>(SUMIF(#REF!,"*ug 1250*",#REF!)+(SUMIF(#REF!,"*ug 1250*",#REF!)+(SUMIF(#REF!,"*ug 1250*",#REF!)+(SUMIF(#REF!,"*ug 1250*",#REF!)+(SUMIF(#REF!,"*ug 1250*",#REF!)+(SUMIF(#REF!,"*ug 1250*",#REF!)))))))</f>
        <v>#REF!</v>
      </c>
      <c r="P90" s="313" t="e">
        <f>(SUMIF(#REF!,"*ug 1250*",#REF!)+(SUMIF(#REF!,"*ug 1250*",#REF!)+(SUMIF(#REF!,"*ug 1250*",#REF!)+(SUMIF(#REF!,"*ug 1250*",#REF!)+(SUMIF(#REF!,"*ug 1250*",#REF!)+(SUMIF(#REF!,"*ug 1250*",#REF!)))))))</f>
        <v>#REF!</v>
      </c>
      <c r="Q90" s="308"/>
      <c r="R90" s="308"/>
      <c r="S90" s="308"/>
      <c r="T90" s="293"/>
      <c r="U90" s="294"/>
    </row>
    <row r="91" spans="1:29" s="280" customFormat="1" ht="21" customHeight="1" x14ac:dyDescent="0.25">
      <c r="A91" s="315"/>
      <c r="B91" s="310" t="s">
        <v>68</v>
      </c>
      <c r="C91" s="311"/>
      <c r="D91" s="312"/>
      <c r="E91" s="313" t="e">
        <f>(SUMIF(#REF!,"*ug 1300*",#REF!)+(SUMIF(#REF!,"*ug 1300*",#REF!)+(SUMIF(#REF!,"*ug 1300*",#REF!)+(SUMIF(#REF!,"*ug 1300*",#REF!)+(SUMIF(#REF!,"*ug 1300*",#REF!)+(SUMIF(#REF!,"*ug 1300*",#REF!)))))))</f>
        <v>#REF!</v>
      </c>
      <c r="F91" s="314" t="e">
        <f>(SUMIF(#REF!,"*ug 1300*",#REF!)+(SUMIF(#REF!,"*ug 1300*",#REF!)+(SUMIF(#REF!,"*ug 1300*",#REF!)+(SUMIF(#REF!,"*ug 1300*",#REF!)+(SUMIF(#REF!,"*ug 1300*",#REF!)+(SUMIF(#REF!,"*ug 1300*",#REF!)))))))</f>
        <v>#REF!</v>
      </c>
      <c r="G91" s="313" t="e">
        <f>(SUMIF(#REF!,"*ug 1300*",#REF!)+(SUMIF(#REF!,"*ug 1300*",#REF!)+(SUMIF(#REF!,"*ug 1300*",#REF!)+(SUMIF(#REF!,"*ug 1300*",#REF!)+(SUMIF(#REF!,"*ug 1300*",#REF!)+(SUMIF(#REF!,"*ug 1300*",#REF!)))))))</f>
        <v>#REF!</v>
      </c>
      <c r="H91" s="313" t="e">
        <f>(SUMIF(#REF!,"*ug 1300*",#REF!)+(SUMIF(#REF!,"*ug 1300*",#REF!)+(SUMIF(#REF!,"*ug 1300*",#REF!)+(SUMIF(#REF!,"*ug 1300*",#REF!)+(SUMIF(#REF!,"*ug 1300*",#REF!)+(SUMIF(#REF!,"*ug 1300*",#REF!)))))))</f>
        <v>#REF!</v>
      </c>
      <c r="I91" s="313" t="e">
        <f>(SUMIF(#REF!,"*ug 1300*",#REF!)+(SUMIF(#REF!,"*ug 1300*",#REF!)+(SUMIF(#REF!,"*ug 1300*",#REF!)+(SUMIF(#REF!,"*ug 1300*",#REF!)+(SUMIF(#REF!,"*ug 1300*",#REF!)+(SUMIF(#REF!,"*ug 1300*",#REF!)))))))</f>
        <v>#REF!</v>
      </c>
      <c r="J91" s="313" t="e">
        <f>(SUMIF(#REF!,"*ug 1300*",#REF!)+(SUMIF(#REF!,"*ug 1300*",#REF!)+(SUMIF(#REF!,"*ug 1300*",#REF!)+(SUMIF(#REF!,"*ug 1300*",#REF!)+(SUMIF(#REF!,"*ug 1300*",#REF!)+(SUMIF(#REF!,"*ug 1300*",#REF!)))))))</f>
        <v>#REF!</v>
      </c>
      <c r="K91" s="313" t="e">
        <f>(SUMIF(#REF!,"*ug 1300*",#REF!)+(SUMIF(#REF!,"*ug 1300*",#REF!)+(SUMIF(#REF!,"*ug 1300*",#REF!)+(SUMIF(#REF!,"*ug 1300*",#REF!)+(SUMIF(#REF!,"*ug 1300*",#REF!)+(SUMIF(#REF!,"*ug 1300*",#REF!)))))))</f>
        <v>#REF!</v>
      </c>
      <c r="L91" s="313" t="e">
        <f>(SUMIF(#REF!,"*ug 1300*",#REF!)+(SUMIF(#REF!,"*ug 1300*",#REF!)+(SUMIF(#REF!,"*ug 1300*",#REF!)+(SUMIF(#REF!,"*ug 1300*",#REF!)+(SUMIF(#REF!,"*ug 1300*",#REF!)+(SUMIF(#REF!,"*ug 1300*",#REF!)))))))</f>
        <v>#REF!</v>
      </c>
      <c r="M91" s="313" t="e">
        <f>(SUMIF(#REF!,"*ug 1300*",#REF!)+(SUMIF(#REF!,"*ug 1300*",#REF!)+(SUMIF(#REF!,"*ug 1300*",#REF!)+(SUMIF(#REF!,"*ug 1300*",#REF!)+(SUMIF(#REF!,"*ug 1300*",#REF!)+(SUMIF(#REF!,"*ug 1300*",#REF!)))))))</f>
        <v>#REF!</v>
      </c>
      <c r="N91" s="313" t="e">
        <f>(SUMIF(#REF!,"*ug 1300*",#REF!)+(SUMIF(#REF!,"*ug 1300*",#REF!)+(SUMIF(#REF!,"*ug 1300*",#REF!)+(SUMIF(#REF!,"*ug 1300*",#REF!)+(SUMIF(#REF!,"*ug 1300*",#REF!)+(SUMIF(#REF!,"*ug 1300*",#REF!)))))))</f>
        <v>#REF!</v>
      </c>
      <c r="O91" s="313" t="e">
        <f>(SUMIF(#REF!,"*ug 1300*",#REF!)+(SUMIF(#REF!,"*ug 1300*",#REF!)+(SUMIF(#REF!,"*ug 1300*",#REF!)+(SUMIF(#REF!,"*ug 1300*",#REF!)+(SUMIF(#REF!,"*ug 1300*",#REF!)+(SUMIF(#REF!,"*ug 1300*",#REF!)))))))</f>
        <v>#REF!</v>
      </c>
      <c r="P91" s="313" t="e">
        <f>(SUMIF(#REF!,"*ug 1300*",#REF!)+(SUMIF(#REF!,"*ug 1300*",#REF!)+(SUMIF(#REF!,"*ug 1300*",#REF!)+(SUMIF(#REF!,"*ug 1300*",#REF!)+(SUMIF(#REF!,"*ug 1300*",#REF!)+(SUMIF(#REF!,"*ug 1300*",#REF!)))))))</f>
        <v>#REF!</v>
      </c>
      <c r="Q91" s="308"/>
      <c r="R91" s="308"/>
      <c r="S91" s="308"/>
      <c r="T91" s="293"/>
      <c r="U91" s="294"/>
    </row>
    <row r="92" spans="1:29" s="280" customFormat="1" ht="21" customHeight="1" x14ac:dyDescent="0.25">
      <c r="A92" s="315"/>
      <c r="B92" s="310" t="s">
        <v>46</v>
      </c>
      <c r="C92" s="311"/>
      <c r="D92" s="312"/>
      <c r="E92" s="313" t="e">
        <f>(SUMIF(#REF!,"*ug 1510*",#REF!)+(SUMIF(#REF!,"*ug 1510*",#REF!)+(SUMIF(#REF!,"*ug 1510*",#REF!)+(SUMIF(#REF!,"*ug 1510*",#REF!)+(SUMIF(#REF!,"*ug 1510*",#REF!)+(SUMIF(#REF!,"*ug 1510*",#REF!)))))))</f>
        <v>#REF!</v>
      </c>
      <c r="F92" s="314" t="e">
        <f>(SUMIF(#REF!,"*ug 1510*",#REF!)+(SUMIF(#REF!,"*ug 1510*",#REF!)+(SUMIF(#REF!,"*ug 1510*",#REF!)+(SUMIF(#REF!,"*ug 1510*",#REF!)+(SUMIF(#REF!,"*ug 1510*",#REF!)+(SUMIF(#REF!,"*ug 1510*",#REF!)))))))</f>
        <v>#REF!</v>
      </c>
      <c r="G92" s="313" t="e">
        <f>(SUMIF(#REF!,"*ug 1510*",#REF!)+(SUMIF(#REF!,"*ug 1510*",#REF!)+(SUMIF(#REF!,"*ug 1510*",#REF!)+(SUMIF(#REF!,"*ug 1510*",#REF!)+(SUMIF(#REF!,"*ug 1510*",#REF!)+(SUMIF(#REF!,"*ug 1510*",#REF!)))))))</f>
        <v>#REF!</v>
      </c>
      <c r="H92" s="313" t="e">
        <f>(SUMIF(#REF!,"*ug 1510*",#REF!)+(SUMIF(#REF!,"*ug 1510*",#REF!)+(SUMIF(#REF!,"*ug 1510*",#REF!)+(SUMIF(#REF!,"*ug 1510*",#REF!)+(SUMIF(#REF!,"*ug 1510*",#REF!)+(SUMIF(#REF!,"*ug 1510*",#REF!)))))))</f>
        <v>#REF!</v>
      </c>
      <c r="I92" s="313" t="e">
        <f>(SUMIF(#REF!,"*ug 1510*",#REF!)+(SUMIF(#REF!,"*ug 1510*",#REF!)+(SUMIF(#REF!,"*ug 1510*",#REF!)+(SUMIF(#REF!,"*ug 1510*",#REF!)+(SUMIF(#REF!,"*ug 1510*",#REF!)+(SUMIF(#REF!,"*ug 1510*",#REF!)))))))</f>
        <v>#REF!</v>
      </c>
      <c r="J92" s="313" t="e">
        <f>(SUMIF(#REF!,"*ug 1510*",#REF!)+(SUMIF(#REF!,"*ug 1510*",#REF!)+(SUMIF(#REF!,"*ug 1510*",#REF!)+(SUMIF(#REF!,"*ug 1510*",#REF!)+(SUMIF(#REF!,"*ug 1510*",#REF!)+(SUMIF(#REF!,"*ug 1510*",#REF!)))))))</f>
        <v>#REF!</v>
      </c>
      <c r="K92" s="313" t="e">
        <f>(SUMIF(#REF!,"*ug 1510*",#REF!)+(SUMIF(#REF!,"*ug 1510*",#REF!)+(SUMIF(#REF!,"*ug 1510*",#REF!)+(SUMIF(#REF!,"*ug 1510*",#REF!)+(SUMIF(#REF!,"*ug 1510*",#REF!)+(SUMIF(#REF!,"*ug 1510*",#REF!)))))))</f>
        <v>#REF!</v>
      </c>
      <c r="L92" s="313" t="e">
        <f>(SUMIF(#REF!,"*ug 1510*",#REF!)+(SUMIF(#REF!,"*ug 1510*",#REF!)+(SUMIF(#REF!,"*ug 1510*",#REF!)+(SUMIF(#REF!,"*ug 1510*",#REF!)+(SUMIF(#REF!,"*ug 1510*",#REF!)+(SUMIF(#REF!,"*ug 1510*",#REF!)))))))</f>
        <v>#REF!</v>
      </c>
      <c r="M92" s="313" t="e">
        <f>(SUMIF(#REF!,"*ug 1510*",#REF!)+(SUMIF(#REF!,"*ug 1510*",#REF!)+(SUMIF(#REF!,"*ug 1510*",#REF!)+(SUMIF(#REF!,"*ug 1510*",#REF!)+(SUMIF(#REF!,"*ug 1510*",#REF!)+(SUMIF(#REF!,"*ug 1510*",#REF!)))))))</f>
        <v>#REF!</v>
      </c>
      <c r="N92" s="313" t="e">
        <f>(SUMIF(#REF!,"*ug 1510*",#REF!)+(SUMIF(#REF!,"*ug 1510*",#REF!)+(SUMIF(#REF!,"*ug 1510*",#REF!)+(SUMIF(#REF!,"*ug 1510*",#REF!)+(SUMIF(#REF!,"*ug 1510*",#REF!)+(SUMIF(#REF!,"*ug 1510*",#REF!)))))))</f>
        <v>#REF!</v>
      </c>
      <c r="O92" s="313" t="e">
        <f>(SUMIF(#REF!,"*ug 1510*",#REF!)+(SUMIF(#REF!,"*ug 1510*",#REF!)+(SUMIF(#REF!,"*ug 1510*",#REF!)+(SUMIF(#REF!,"*ug 1510*",#REF!)+(SUMIF(#REF!,"*ug 1510*",#REF!)+(SUMIF(#REF!,"*ug 1510*",#REF!)))))))</f>
        <v>#REF!</v>
      </c>
      <c r="P92" s="313" t="e">
        <f>(SUMIF(#REF!,"*ug 1510*",#REF!)+(SUMIF(#REF!,"*ug 1510*",#REF!)+(SUMIF(#REF!,"*ug 1510*",#REF!)+(SUMIF(#REF!,"*ug 1510*",#REF!)+(SUMIF(#REF!,"*ug 1510*",#REF!)+(SUMIF(#REF!,"*ug 1510*",#REF!)))))))</f>
        <v>#REF!</v>
      </c>
      <c r="Q92" s="308"/>
      <c r="R92" s="308"/>
      <c r="S92" s="308"/>
      <c r="T92" s="293"/>
      <c r="U92" s="294"/>
    </row>
    <row r="93" spans="1:29" s="280" customFormat="1" ht="21" customHeight="1" x14ac:dyDescent="0.25">
      <c r="A93" s="315"/>
      <c r="B93" s="310" t="s">
        <v>52</v>
      </c>
      <c r="C93" s="311"/>
      <c r="D93" s="312"/>
      <c r="E93" s="313" t="e">
        <f>(SUMIF(#REF!,"*ug 1610*",#REF!)+(SUMIF(#REF!,"*ug 1610*",#REF!)+(SUMIF(#REF!,"*ug 1610*",#REF!)+(SUMIF(#REF!,"*ug 1610*",#REF!)+(SUMIF(#REF!,"*ug 1610*",#REF!)+(SUMIF(#REF!,"*ug 1610*",#REF!)))))))</f>
        <v>#REF!</v>
      </c>
      <c r="F93" s="314" t="e">
        <f>(SUMIF(#REF!,"*ug 1610*",#REF!)+(SUMIF(#REF!,"*ug 1610*",#REF!)+(SUMIF(#REF!,"*ug 1610*",#REF!)+(SUMIF(#REF!,"*ug 1610*",#REF!)+(SUMIF(#REF!,"*ug 1610*",#REF!)+(SUMIF(#REF!,"*ug 1610*",#REF!)))))))</f>
        <v>#REF!</v>
      </c>
      <c r="G93" s="313" t="e">
        <f>(SUMIF(#REF!,"*ug 1610*",#REF!)+(SUMIF(#REF!,"*ug 1610*",#REF!)+(SUMIF(#REF!,"*ug 1610*",#REF!)+(SUMIF(#REF!,"*ug 1610*",#REF!)+(SUMIF(#REF!,"*ug 1610*",#REF!)+(SUMIF(#REF!,"*ug 1610*",#REF!)))))))</f>
        <v>#REF!</v>
      </c>
      <c r="H93" s="313" t="e">
        <f>(SUMIF(#REF!,"*ug 1610*",#REF!)+(SUMIF(#REF!,"*ug 1610*",#REF!)+(SUMIF(#REF!,"*ug 1610*",#REF!)+(SUMIF(#REF!,"*ug 1610*",#REF!)+(SUMIF(#REF!,"*ug 1610*",#REF!)+(SUMIF(#REF!,"*ug 1610*",#REF!)))))))</f>
        <v>#REF!</v>
      </c>
      <c r="I93" s="313" t="e">
        <f>(SUMIF(#REF!,"*ug 1610*",#REF!)+(SUMIF(#REF!,"*ug 1610*",#REF!)+(SUMIF(#REF!,"*ug 1610*",#REF!)+(SUMIF(#REF!,"*ug 1610*",#REF!)+(SUMIF(#REF!,"*ug 1610*",#REF!)+(SUMIF(#REF!,"*ug 1610*",#REF!)))))))</f>
        <v>#REF!</v>
      </c>
      <c r="J93" s="313" t="e">
        <f>(SUMIF(#REF!,"*ug 1610*",#REF!)+(SUMIF(#REF!,"*ug 1610*",#REF!)+(SUMIF(#REF!,"*ug 1610*",#REF!)+(SUMIF(#REF!,"*ug 1610*",#REF!)+(SUMIF(#REF!,"*ug 1610*",#REF!)+(SUMIF(#REF!,"*ug 1610*",#REF!)))))))</f>
        <v>#REF!</v>
      </c>
      <c r="K93" s="313" t="e">
        <f>(SUMIF(#REF!,"*ug 1610*",#REF!)+(SUMIF(#REF!,"*ug 1610*",#REF!)+(SUMIF(#REF!,"*ug 1610*",#REF!)+(SUMIF(#REF!,"*ug 1610*",#REF!)+(SUMIF(#REF!,"*ug 1610*",#REF!)+(SUMIF(#REF!,"*ug 1610*",#REF!)))))))</f>
        <v>#REF!</v>
      </c>
      <c r="L93" s="313" t="e">
        <f>(SUMIF(#REF!,"*ug 1610*",#REF!)+(SUMIF(#REF!,"*ug 1610*",#REF!)+(SUMIF(#REF!,"*ug 1610*",#REF!)+(SUMIF(#REF!,"*ug 1610*",#REF!)+(SUMIF(#REF!,"*ug 1610*",#REF!)+(SUMIF(#REF!,"*ug 1610*",#REF!)))))))</f>
        <v>#REF!</v>
      </c>
      <c r="M93" s="313" t="e">
        <f>(SUMIF(#REF!,"*ug 1610*",#REF!)+(SUMIF(#REF!,"*ug 1610*",#REF!)+(SUMIF(#REF!,"*ug 1610*",#REF!)+(SUMIF(#REF!,"*ug 1610*",#REF!)+(SUMIF(#REF!,"*ug 1610*",#REF!)+(SUMIF(#REF!,"*ug 1610*",#REF!)))))))</f>
        <v>#REF!</v>
      </c>
      <c r="N93" s="313" t="e">
        <f>(SUMIF(#REF!,"*ug 1610*",#REF!)+(SUMIF(#REF!,"*ug 1610*",#REF!)+(SUMIF(#REF!,"*ug 1610*",#REF!)+(SUMIF(#REF!,"*ug 1610*",#REF!)+(SUMIF(#REF!,"*ug 1610*",#REF!)+(SUMIF(#REF!,"*ug 1610*",#REF!)))))))</f>
        <v>#REF!</v>
      </c>
      <c r="O93" s="313" t="e">
        <f>(SUMIF(#REF!,"*ug 1610*",#REF!)+(SUMIF(#REF!,"*ug 1610*",#REF!)+(SUMIF(#REF!,"*ug 1610*",#REF!)+(SUMIF(#REF!,"*ug 1610*",#REF!)+(SUMIF(#REF!,"*ug 1610*",#REF!)+(SUMIF(#REF!,"*ug 1610*",#REF!)))))))</f>
        <v>#REF!</v>
      </c>
      <c r="P93" s="313" t="e">
        <f>(SUMIF(#REF!,"*ug 1610*",#REF!)+(SUMIF(#REF!,"*ug 1610*",#REF!)+(SUMIF(#REF!,"*ug 1610*",#REF!)+(SUMIF(#REF!,"*ug 1610*",#REF!)+(SUMIF(#REF!,"*ug 1610*",#REF!)+(SUMIF(#REF!,"*ug 1610*",#REF!)))))))</f>
        <v>#REF!</v>
      </c>
      <c r="Q93" s="308"/>
      <c r="R93" s="308"/>
      <c r="S93" s="308"/>
      <c r="T93" s="293"/>
      <c r="U93" s="294"/>
    </row>
    <row r="94" spans="1:29" s="280" customFormat="1" ht="21" customHeight="1" x14ac:dyDescent="0.25">
      <c r="A94" s="315"/>
      <c r="B94" s="310" t="s">
        <v>63</v>
      </c>
      <c r="C94" s="311"/>
      <c r="D94" s="312"/>
      <c r="E94" s="313" t="e">
        <f>(SUMIF(#REF!,"*ug 1710*",#REF!)+(SUMIF(#REF!,"*ug 1710*",#REF!)+(SUMIF(#REF!,"*ug 1710*",#REF!)+(SUMIF(#REF!,"*ug 1710*",#REF!)+(SUMIF(#REF!,"*ug 1710*",#REF!)+(SUMIF(#REF!,"*ug 1710*",#REF!)))))))</f>
        <v>#REF!</v>
      </c>
      <c r="F94" s="314" t="e">
        <f>(SUMIF(#REF!,"*ug 1710*",#REF!)+(SUMIF(#REF!,"*ug 1710*",#REF!)+(SUMIF(#REF!,"*ug 1710*",#REF!)+(SUMIF(#REF!,"*ug 1710*",#REF!)+(SUMIF(#REF!,"*ug 1710*",#REF!)+(SUMIF(#REF!,"*ug 1710*",#REF!)))))))</f>
        <v>#REF!</v>
      </c>
      <c r="G94" s="313" t="e">
        <f>(SUMIF(#REF!,"*ug 1710*",#REF!)+(SUMIF(#REF!,"*ug 1710*",#REF!)+(SUMIF(#REF!,"*ug 1710*",#REF!)+(SUMIF(#REF!,"*ug 1710*",#REF!)+(SUMIF(#REF!,"*ug 1710*",#REF!)+(SUMIF(#REF!,"*ug 1710*",#REF!)))))))</f>
        <v>#REF!</v>
      </c>
      <c r="H94" s="313" t="e">
        <f>(SUMIF(#REF!,"*ug 1710*",#REF!)+(SUMIF(#REF!,"*ug 1710*",#REF!)+(SUMIF(#REF!,"*ug 1710*",#REF!)+(SUMIF(#REF!,"*ug 1710*",#REF!)+(SUMIF(#REF!,"*ug 1710*",#REF!)+(SUMIF(#REF!,"*ug 1710*",#REF!)))))))</f>
        <v>#REF!</v>
      </c>
      <c r="I94" s="313" t="e">
        <f>(SUMIF(#REF!,"*ug 1710*",#REF!)+(SUMIF(#REF!,"*ug 1710*",#REF!)+(SUMIF(#REF!,"*ug 1710*",#REF!)+(SUMIF(#REF!,"*ug 1710*",#REF!)+(SUMIF(#REF!,"*ug 1710*",#REF!)+(SUMIF(#REF!,"*ug 1710*",#REF!)))))))</f>
        <v>#REF!</v>
      </c>
      <c r="J94" s="313" t="e">
        <f>(SUMIF(#REF!,"*ug 1710*",#REF!)+(SUMIF(#REF!,"*ug 1710*",#REF!)+(SUMIF(#REF!,"*ug 1710*",#REF!)+(SUMIF(#REF!,"*ug 1710*",#REF!)+(SUMIF(#REF!,"*ug 1710*",#REF!)+(SUMIF(#REF!,"*ug 1710*",#REF!)))))))</f>
        <v>#REF!</v>
      </c>
      <c r="K94" s="313" t="e">
        <f>(SUMIF(#REF!,"*ug 1710*",#REF!)+(SUMIF(#REF!,"*ug 1710*",#REF!)+(SUMIF(#REF!,"*ug 1710*",#REF!)+(SUMIF(#REF!,"*ug 1710*",#REF!)+(SUMIF(#REF!,"*ug 1710*",#REF!)+(SUMIF(#REF!,"*ug 1710*",#REF!)))))))</f>
        <v>#REF!</v>
      </c>
      <c r="L94" s="313" t="e">
        <f>(SUMIF(#REF!,"*ug 1710*",#REF!)+(SUMIF(#REF!,"*ug 1710*",#REF!)+(SUMIF(#REF!,"*ug 1710*",#REF!)+(SUMIF(#REF!,"*ug 1710*",#REF!)+(SUMIF(#REF!,"*ug 1710*",#REF!)+(SUMIF(#REF!,"*ug 1710*",#REF!)))))))</f>
        <v>#REF!</v>
      </c>
      <c r="M94" s="313" t="e">
        <f>(SUMIF(#REF!,"*ug 1710*",#REF!)+(SUMIF(#REF!,"*ug 1710*",#REF!)+(SUMIF(#REF!,"*ug 1710*",#REF!)+(SUMIF(#REF!,"*ug 1710*",#REF!)+(SUMIF(#REF!,"*ug 1710*",#REF!)+(SUMIF(#REF!,"*ug 1710*",#REF!)))))))</f>
        <v>#REF!</v>
      </c>
      <c r="N94" s="313" t="e">
        <f>(SUMIF(#REF!,"*ug 1710*",#REF!)+(SUMIF(#REF!,"*ug 1710*",#REF!)+(SUMIF(#REF!,"*ug 1710*",#REF!)+(SUMIF(#REF!,"*ug 1710*",#REF!)+(SUMIF(#REF!,"*ug 1710*",#REF!)+(SUMIF(#REF!,"*ug 1710*",#REF!)))))))</f>
        <v>#REF!</v>
      </c>
      <c r="O94" s="313" t="e">
        <f>(SUMIF(#REF!,"*ug 1710*",#REF!)+(SUMIF(#REF!,"*ug 1710*",#REF!)+(SUMIF(#REF!,"*ug 1710*",#REF!)+(SUMIF(#REF!,"*ug 1710*",#REF!)+(SUMIF(#REF!,"*ug 1710*",#REF!)+(SUMIF(#REF!,"*ug 1710*",#REF!)))))))</f>
        <v>#REF!</v>
      </c>
      <c r="P94" s="313" t="e">
        <f>(SUMIF(#REF!,"*ug 1710*",#REF!)+(SUMIF(#REF!,"*ug 1710*",#REF!)+(SUMIF(#REF!,"*ug 1710*",#REF!)+(SUMIF(#REF!,"*ug 1710*",#REF!)+(SUMIF(#REF!,"*ug 1710*",#REF!)+(SUMIF(#REF!,"*ug 1710*",#REF!)))))))</f>
        <v>#REF!</v>
      </c>
      <c r="Q94" s="308"/>
      <c r="R94" s="308"/>
      <c r="S94" s="308"/>
      <c r="T94" s="293"/>
      <c r="U94" s="294"/>
    </row>
    <row r="95" spans="1:29" s="280" customFormat="1" ht="21" customHeight="1" x14ac:dyDescent="0.25">
      <c r="A95" s="315"/>
      <c r="B95" s="310" t="s">
        <v>83</v>
      </c>
      <c r="C95" s="311"/>
      <c r="D95" s="312"/>
      <c r="E95" s="313" t="e">
        <f>(SUMIF(#REF!,"*ug 1720*",#REF!)+(SUMIF(#REF!,"*ug 1720*",#REF!)+(SUMIF(#REF!,"*ug 1720*",#REF!)+(SUMIF(#REF!,"*ug 1720*",#REF!)+(SUMIF(#REF!,"*ug 1720*",#REF!)+(SUMIF(#REF!,"*ug 1720*",#REF!)))))))</f>
        <v>#REF!</v>
      </c>
      <c r="F95" s="314" t="e">
        <f>(SUMIF(#REF!,"*ug 1720*",#REF!)+(SUMIF(#REF!,"*ug 1720*",#REF!)+(SUMIF(#REF!,"*ug 1720*",#REF!)+(SUMIF(#REF!,"*ug 1720*",#REF!)+(SUMIF(#REF!,"*ug 1720*",#REF!)+(SUMIF(#REF!,"*ug 1720*",#REF!)))))))</f>
        <v>#REF!</v>
      </c>
      <c r="G95" s="313" t="e">
        <f>(SUMIF(#REF!,"*ug 1720*",#REF!)+(SUMIF(#REF!,"*ug 1720*",#REF!)+(SUMIF(#REF!,"*ug 1720*",#REF!)+(SUMIF(#REF!,"*ug 1720*",#REF!)+(SUMIF(#REF!,"*ug 1720*",#REF!)+(SUMIF(#REF!,"*ug 1720*",#REF!)))))))</f>
        <v>#REF!</v>
      </c>
      <c r="H95" s="313" t="e">
        <f>(SUMIF(#REF!,"*ug 1720*",#REF!)+(SUMIF(#REF!,"*ug 1720*",#REF!)+(SUMIF(#REF!,"*ug 1720*",#REF!)+(SUMIF(#REF!,"*ug 1720*",#REF!)+(SUMIF(#REF!,"*ug 1720*",#REF!)+(SUMIF(#REF!,"*ug 1720*",#REF!)))))))</f>
        <v>#REF!</v>
      </c>
      <c r="I95" s="313" t="e">
        <f>(SUMIF(#REF!,"*ug 1720*",#REF!)+(SUMIF(#REF!,"*ug 1720*",#REF!)+(SUMIF(#REF!,"*ug 1720*",#REF!)+(SUMIF(#REF!,"*ug 1720*",#REF!)+(SUMIF(#REF!,"*ug 1720*",#REF!)+(SUMIF(#REF!,"*ug 1720*",#REF!)))))))</f>
        <v>#REF!</v>
      </c>
      <c r="J95" s="313" t="e">
        <f>(SUMIF(#REF!,"*ug 1720*",#REF!)+(SUMIF(#REF!,"*ug 1720*",#REF!)+(SUMIF(#REF!,"*ug 1720*",#REF!)+(SUMIF(#REF!,"*ug 1720*",#REF!)+(SUMIF(#REF!,"*ug 1720*",#REF!)+(SUMIF(#REF!,"*ug 1720*",#REF!)))))))</f>
        <v>#REF!</v>
      </c>
      <c r="K95" s="313" t="e">
        <f>(SUMIF(#REF!,"*ug 1720*",#REF!)+(SUMIF(#REF!,"*ug 1720*",#REF!)+(SUMIF(#REF!,"*ug 1720*",#REF!)+(SUMIF(#REF!,"*ug 1720*",#REF!)+(SUMIF(#REF!,"*ug 1720*",#REF!)+(SUMIF(#REF!,"*ug 1720*",#REF!)))))))</f>
        <v>#REF!</v>
      </c>
      <c r="L95" s="313" t="e">
        <f>(SUMIF(#REF!,"*ug 1720*",#REF!)+(SUMIF(#REF!,"*ug 1720*",#REF!)+(SUMIF(#REF!,"*ug 1720*",#REF!)+(SUMIF(#REF!,"*ug 1720*",#REF!)+(SUMIF(#REF!,"*ug 1720*",#REF!)+(SUMIF(#REF!,"*ug 1720*",#REF!)))))))</f>
        <v>#REF!</v>
      </c>
      <c r="M95" s="313" t="e">
        <f>(SUMIF(#REF!,"*ug 1720*",#REF!)+(SUMIF(#REF!,"*ug 1720*",#REF!)+(SUMIF(#REF!,"*ug 1720*",#REF!)+(SUMIF(#REF!,"*ug 1720*",#REF!)+(SUMIF(#REF!,"*ug 1720*",#REF!)+(SUMIF(#REF!,"*ug 1720*",#REF!)))))))</f>
        <v>#REF!</v>
      </c>
      <c r="N95" s="313" t="e">
        <f>(SUMIF(#REF!,"*ug 1720*",#REF!)+(SUMIF(#REF!,"*ug 1720*",#REF!)+(SUMIF(#REF!,"*ug 1720*",#REF!)+(SUMIF(#REF!,"*ug 1720*",#REF!)+(SUMIF(#REF!,"*ug 1720*",#REF!)+(SUMIF(#REF!,"*ug 1720*",#REF!)))))))</f>
        <v>#REF!</v>
      </c>
      <c r="O95" s="313" t="e">
        <f>(SUMIF(#REF!,"*ug 1720*",#REF!)+(SUMIF(#REF!,"*ug 1720*",#REF!)+(SUMIF(#REF!,"*ug 1720*",#REF!)+(SUMIF(#REF!,"*ug 1720*",#REF!)+(SUMIF(#REF!,"*ug 1720*",#REF!)+(SUMIF(#REF!,"*ug 1720*",#REF!)))))))</f>
        <v>#REF!</v>
      </c>
      <c r="P95" s="313" t="e">
        <f>(SUMIF(#REF!,"*ug 1720*",#REF!)+(SUMIF(#REF!,"*ug 1720*",#REF!)+(SUMIF(#REF!,"*ug 1720*",#REF!)+(SUMIF(#REF!,"*ug 1720*",#REF!)+(SUMIF(#REF!,"*ug 1720*",#REF!)+(SUMIF(#REF!,"*ug 1720*",#REF!)))))))</f>
        <v>#REF!</v>
      </c>
      <c r="Q95" s="308"/>
      <c r="R95" s="308"/>
      <c r="S95" s="308"/>
      <c r="T95" s="293"/>
      <c r="U95" s="294"/>
    </row>
    <row r="96" spans="1:29" s="280" customFormat="1" ht="21" customHeight="1" x14ac:dyDescent="0.25">
      <c r="A96" s="315"/>
      <c r="B96" s="310" t="s">
        <v>84</v>
      </c>
      <c r="C96" s="311"/>
      <c r="D96" s="312"/>
      <c r="E96" s="313" t="e">
        <f>(SUMIF(#REF!,"*ug 1810*",#REF!)+(SUMIF(#REF!,"*ug 1810*",#REF!)+(SUMIF(#REF!,"*ug 1810*",#REF!)+(SUMIF(#REF!,"*ug 1810*",#REF!)+(SUMIF(#REF!,"*ug 1810*",#REF!)+(SUMIF(#REF!,"*ug 1810*",#REF!)))))))</f>
        <v>#REF!</v>
      </c>
      <c r="F96" s="314" t="e">
        <f>(SUMIF(#REF!,"*ug 1810*",#REF!)+(SUMIF(#REF!,"*ug 1810*",#REF!)+(SUMIF(#REF!,"*ug 1810*",#REF!)+(SUMIF(#REF!,"*ug 1810*",#REF!)+(SUMIF(#REF!,"*ug 1810*",#REF!)+(SUMIF(#REF!,"*ug 1810*",#REF!)))))))</f>
        <v>#REF!</v>
      </c>
      <c r="G96" s="313" t="e">
        <f>(SUMIF(#REF!,"*ug 1810*",#REF!)+(SUMIF(#REF!,"*ug 1810*",#REF!)+(SUMIF(#REF!,"*ug 1810*",#REF!)+(SUMIF(#REF!,"*ug 1810*",#REF!)+(SUMIF(#REF!,"*ug 1810*",#REF!)+(SUMIF(#REF!,"*ug 1810*",#REF!)))))))</f>
        <v>#REF!</v>
      </c>
      <c r="H96" s="313" t="e">
        <f>(SUMIF(#REF!,"*ug 1810*",#REF!)+(SUMIF(#REF!,"*ug 1810*",#REF!)+(SUMIF(#REF!,"*ug 1810*",#REF!)+(SUMIF(#REF!,"*ug 1810*",#REF!)+(SUMIF(#REF!,"*ug 1810*",#REF!)+(SUMIF(#REF!,"*ug 1810*",#REF!)))))))</f>
        <v>#REF!</v>
      </c>
      <c r="I96" s="313" t="e">
        <f>(SUMIF(#REF!,"*ug 1810*",#REF!)+(SUMIF(#REF!,"*ug 1810*",#REF!)+(SUMIF(#REF!,"*ug 1810*",#REF!)+(SUMIF(#REF!,"*ug 1810*",#REF!)+(SUMIF(#REF!,"*ug 1810*",#REF!)+(SUMIF(#REF!,"*ug 1810*",#REF!)))))))</f>
        <v>#REF!</v>
      </c>
      <c r="J96" s="313" t="e">
        <f>(SUMIF(#REF!,"*ug 1810*",#REF!)+(SUMIF(#REF!,"*ug 1810*",#REF!)+(SUMIF(#REF!,"*ug 1810*",#REF!)+(SUMIF(#REF!,"*ug 1810*",#REF!)+(SUMIF(#REF!,"*ug 1810*",#REF!)+(SUMIF(#REF!,"*ug 1810*",#REF!)))))))</f>
        <v>#REF!</v>
      </c>
      <c r="K96" s="313" t="e">
        <f>(SUMIF(#REF!,"*ug 1810*",#REF!)+(SUMIF(#REF!,"*ug 1810*",#REF!)+(SUMIF(#REF!,"*ug 1810*",#REF!)+(SUMIF(#REF!,"*ug 1810*",#REF!)+(SUMIF(#REF!,"*ug 1810*",#REF!)+(SUMIF(#REF!,"*ug 1810*",#REF!)))))))</f>
        <v>#REF!</v>
      </c>
      <c r="L96" s="313" t="e">
        <f>(SUMIF(#REF!,"*ug 1810*",#REF!)+(SUMIF(#REF!,"*ug 1810*",#REF!)+(SUMIF(#REF!,"*ug 1810*",#REF!)+(SUMIF(#REF!,"*ug 1810*",#REF!)+(SUMIF(#REF!,"*ug 1810*",#REF!)+(SUMIF(#REF!,"*ug 1810*",#REF!)))))))</f>
        <v>#REF!</v>
      </c>
      <c r="M96" s="313" t="e">
        <f>(SUMIF(#REF!,"*ug 1810*",#REF!)+(SUMIF(#REF!,"*ug 1810*",#REF!)+(SUMIF(#REF!,"*ug 1810*",#REF!)+(SUMIF(#REF!,"*ug 1810*",#REF!)+(SUMIF(#REF!,"*ug 1810*",#REF!)+(SUMIF(#REF!,"*ug 1810*",#REF!)))))))</f>
        <v>#REF!</v>
      </c>
      <c r="N96" s="313" t="e">
        <f>(SUMIF(#REF!,"*ug 1810*",#REF!)+(SUMIF(#REF!,"*ug 1810*",#REF!)+(SUMIF(#REF!,"*ug 1810*",#REF!)+(SUMIF(#REF!,"*ug 1810*",#REF!)+(SUMIF(#REF!,"*ug 1810*",#REF!)+(SUMIF(#REF!,"*ug 1810*",#REF!)))))))</f>
        <v>#REF!</v>
      </c>
      <c r="O96" s="313" t="e">
        <f>(SUMIF(#REF!,"*ug 1810*",#REF!)+(SUMIF(#REF!,"*ug 1810*",#REF!)+(SUMIF(#REF!,"*ug 1810*",#REF!)+(SUMIF(#REF!,"*ug 1810*",#REF!)+(SUMIF(#REF!,"*ug 1810*",#REF!)+(SUMIF(#REF!,"*ug 1810*",#REF!)))))))</f>
        <v>#REF!</v>
      </c>
      <c r="P96" s="313" t="e">
        <f>(SUMIF(#REF!,"*ug 1810*",#REF!)+(SUMIF(#REF!,"*ug 1810*",#REF!)+(SUMIF(#REF!,"*ug 1810*",#REF!)+(SUMIF(#REF!,"*ug 1810*",#REF!)+(SUMIF(#REF!,"*ug 1810*",#REF!)+(SUMIF(#REF!,"*ug 1810*",#REF!)))))))</f>
        <v>#REF!</v>
      </c>
      <c r="Q96" s="308"/>
      <c r="R96" s="308"/>
      <c r="S96" s="308"/>
      <c r="T96" s="293"/>
      <c r="U96" s="294"/>
    </row>
    <row r="97" spans="1:23" s="280" customFormat="1" ht="18.75" customHeight="1" x14ac:dyDescent="0.25">
      <c r="A97" s="316"/>
      <c r="B97" s="310" t="s">
        <v>47</v>
      </c>
      <c r="C97" s="311"/>
      <c r="D97" s="312"/>
      <c r="E97" s="313" t="e">
        <f>(SUMIF(#REF!,"*ug 1910*",#REF!)+(SUMIF(#REF!,"*ug 1910*",#REF!)+(SUMIF(#REF!,"*ug 1910*",#REF!)+(SUMIF(#REF!,"*ug 1910*",#REF!)+(SUMIF(#REF!,"*ug 1910*",#REF!)+(SUMIF(#REF!,"*ug 1910*",#REF!)))))))</f>
        <v>#REF!</v>
      </c>
      <c r="F97" s="314" t="e">
        <f>(SUMIF(#REF!,"*ug 1910*",#REF!)+(SUMIF(#REF!,"*ug 1910*",#REF!)+(SUMIF(#REF!,"*ug 1910*",#REF!)+(SUMIF(#REF!,"*ug 1910*",#REF!)+(SUMIF(#REF!,"*ug 1910*",#REF!)+(SUMIF(#REF!,"*ug 1910*",#REF!)))))))</f>
        <v>#REF!</v>
      </c>
      <c r="G97" s="313" t="e">
        <f>(SUMIF(#REF!,"*ug 1910*",#REF!)+(SUMIF(#REF!,"*ug 1910*",#REF!)+(SUMIF(#REF!,"*ug 1910*",#REF!)+(SUMIF(#REF!,"*ug 1910*",#REF!)+(SUMIF(#REF!,"*ug 1910*",#REF!)+(SUMIF(#REF!,"*ug 1910*",#REF!)))))))</f>
        <v>#REF!</v>
      </c>
      <c r="H97" s="313" t="e">
        <f>(SUMIF(#REF!,"*ug 1910*",#REF!)+(SUMIF(#REF!,"*ug 1910*",#REF!)+(SUMIF(#REF!,"*ug 1910*",#REF!)+(SUMIF(#REF!,"*ug 1910*",#REF!)+(SUMIF(#REF!,"*ug 1910*",#REF!)+(SUMIF(#REF!,"*ug 1910*",#REF!)))))))</f>
        <v>#REF!</v>
      </c>
      <c r="I97" s="313" t="e">
        <f>(SUMIF(#REF!,"*ug 1910*",#REF!)+(SUMIF(#REF!,"*ug 1910*",#REF!)+(SUMIF(#REF!,"*ug 1910*",#REF!)+(SUMIF(#REF!,"*ug 1910*",#REF!)+(SUMIF(#REF!,"*ug 1910*",#REF!)+(SUMIF(#REF!,"*ug 1910*",#REF!)))))))</f>
        <v>#REF!</v>
      </c>
      <c r="J97" s="313" t="e">
        <f>(SUMIF(#REF!,"*ug 1910*",#REF!)+(SUMIF(#REF!,"*ug 1910*",#REF!)+(SUMIF(#REF!,"*ug 1910*",#REF!)+(SUMIF(#REF!,"*ug 1910*",#REF!)+(SUMIF(#REF!,"*ug 1910*",#REF!)+(SUMIF(#REF!,"*ug 1910*",#REF!)))))))</f>
        <v>#REF!</v>
      </c>
      <c r="K97" s="313" t="e">
        <f>(SUMIF(#REF!,"*ug 1910*",#REF!)+(SUMIF(#REF!,"*ug 1910*",#REF!)+(SUMIF(#REF!,"*ug 1910*",#REF!)+(SUMIF(#REF!,"*ug 1910*",#REF!)+(SUMIF(#REF!,"*ug 1910*",#REF!)+(SUMIF(#REF!,"*ug 1910*",#REF!)))))))</f>
        <v>#REF!</v>
      </c>
      <c r="L97" s="313" t="e">
        <f>(SUMIF(#REF!,"*ug 1910*",#REF!)+(SUMIF(#REF!,"*ug 1910*",#REF!)+(SUMIF(#REF!,"*ug 1910*",#REF!)+(SUMIF(#REF!,"*ug 1910*",#REF!)+(SUMIF(#REF!,"*ug 1910*",#REF!)+(SUMIF(#REF!,"*ug 1910*",#REF!)))))))</f>
        <v>#REF!</v>
      </c>
      <c r="M97" s="313" t="e">
        <f>(SUMIF(#REF!,"*ug 1910*",#REF!)+(SUMIF(#REF!,"*ug 1910*",#REF!)+(SUMIF(#REF!,"*ug 1910*",#REF!)+(SUMIF(#REF!,"*ug 1910*",#REF!)+(SUMIF(#REF!,"*ug 1910*",#REF!)+(SUMIF(#REF!,"*ug 1910*",#REF!)))))))</f>
        <v>#REF!</v>
      </c>
      <c r="N97" s="313" t="e">
        <f>(SUMIF(#REF!,"*ug 1910*",#REF!)+(SUMIF(#REF!,"*ug 1910*",#REF!)+(SUMIF(#REF!,"*ug 1910*",#REF!)+(SUMIF(#REF!,"*ug 1910*",#REF!)+(SUMIF(#REF!,"*ug 1910*",#REF!)+(SUMIF(#REF!,"*ug 1910*",#REF!)))))))</f>
        <v>#REF!</v>
      </c>
      <c r="O97" s="313" t="e">
        <f>(SUMIF(#REF!,"*ug 1910*",#REF!)+(SUMIF(#REF!,"*ug 1910*",#REF!)+(SUMIF(#REF!,"*ug 1910*",#REF!)+(SUMIF(#REF!,"*ug 1910*",#REF!)+(SUMIF(#REF!,"*ug 1910*",#REF!)+(SUMIF(#REF!,"*ug 1910*",#REF!)))))))</f>
        <v>#REF!</v>
      </c>
      <c r="P97" s="313" t="e">
        <f>(SUMIF(#REF!,"*ug 1910*",#REF!)+(SUMIF(#REF!,"*ug 1910*",#REF!)+(SUMIF(#REF!,"*ug 1910*",#REF!)+(SUMIF(#REF!,"*ug 1910*",#REF!)+(SUMIF(#REF!,"*ug 1910*",#REF!)+(SUMIF(#REF!,"*ug 1910*",#REF!)))))))</f>
        <v>#REF!</v>
      </c>
      <c r="Q97" s="308"/>
      <c r="R97" s="308"/>
      <c r="S97" s="308"/>
      <c r="T97" s="293"/>
      <c r="U97" s="294"/>
    </row>
    <row r="98" spans="1:23" s="280" customFormat="1" ht="21" customHeight="1" thickBot="1" x14ac:dyDescent="0.3">
      <c r="A98" s="316"/>
      <c r="B98" s="317" t="s">
        <v>85</v>
      </c>
      <c r="C98" s="318"/>
      <c r="D98" s="319"/>
      <c r="E98" s="320" t="e">
        <f>(SUMIF(#REF!,"*ug 7810*",#REF!)+(SUMIF(#REF!,"*ug 7810*",#REF!)+(SUMIF(#REF!,"*ug 7810*",#REF!)+(SUMIF(#REF!,"*ug 7810*",#REF!)+(SUMIF(#REF!,"*ug 7810*",#REF!)+(SUMIF(#REF!,"*ug 7810*",#REF!)))))))</f>
        <v>#REF!</v>
      </c>
      <c r="F98" s="321" t="e">
        <f>(SUMIF(#REF!,"*ug 7810*",#REF!)+(SUMIF(#REF!,"*ug 7810*",#REF!)+(SUMIF(#REF!,"*ug 7810*",#REF!)+(SUMIF(#REF!,"*ug 7810*",#REF!)+(SUMIF(#REF!,"*ug 7810*",#REF!)+(SUMIF(#REF!,"*ug 7810*",#REF!)))))))</f>
        <v>#REF!</v>
      </c>
      <c r="G98" s="320" t="e">
        <f>(SUMIF(#REF!,"*ug 7810*",#REF!)+(SUMIF(#REF!,"*ug 7810*",#REF!)+(SUMIF(#REF!,"*ug 7810*",#REF!)+(SUMIF(#REF!,"*ug 7810*",#REF!)+(SUMIF(#REF!,"*ug 7810*",#REF!)+(SUMIF(#REF!,"*ug 7810*",#REF!)))))))</f>
        <v>#REF!</v>
      </c>
      <c r="H98" s="320" t="e">
        <f>(SUMIF(#REF!,"*ug 7810*",#REF!)+(SUMIF(#REF!,"*ug 7810*",#REF!)+(SUMIF(#REF!,"*ug 7810*",#REF!)+(SUMIF(#REF!,"*ug 7810*",#REF!)+(SUMIF(#REF!,"*ug 7810*",#REF!)+(SUMIF(#REF!,"*ug 7810*",#REF!)))))))</f>
        <v>#REF!</v>
      </c>
      <c r="I98" s="320" t="e">
        <f>(SUMIF(#REF!,"*ug 7810*",#REF!)+(SUMIF(#REF!,"*ug 7810*",#REF!)+(SUMIF(#REF!,"*ug 7810*",#REF!)+(SUMIF(#REF!,"*ug 7810*",#REF!)+(SUMIF(#REF!,"*ug 7810*",#REF!)+(SUMIF(#REF!,"*ug 7810*",#REF!)))))))</f>
        <v>#REF!</v>
      </c>
      <c r="J98" s="320" t="e">
        <f>(SUMIF(#REF!,"*ug 7810*",#REF!)+(SUMIF(#REF!,"*ug 7810*",#REF!)+(SUMIF(#REF!,"*ug 7810*",#REF!)+(SUMIF(#REF!,"*ug 7810*",#REF!)+(SUMIF(#REF!,"*ug 7810*",#REF!)+(SUMIF(#REF!,"*ug 7810*",#REF!)))))))</f>
        <v>#REF!</v>
      </c>
      <c r="K98" s="320" t="e">
        <f>(SUMIF(#REF!,"*ug 7810*",#REF!)+(SUMIF(#REF!,"*ug 7810*",#REF!)+(SUMIF(#REF!,"*ug 7810*",#REF!)+(SUMIF(#REF!,"*ug 7810*",#REF!)+(SUMIF(#REF!,"*ug 7810*",#REF!)+(SUMIF(#REF!,"*ug 7810*",#REF!)))))))</f>
        <v>#REF!</v>
      </c>
      <c r="L98" s="320" t="e">
        <f>(SUMIF(#REF!,"*ug 7810*",#REF!)+(SUMIF(#REF!,"*ug 7810*",#REF!)+(SUMIF(#REF!,"*ug 7810*",#REF!)+(SUMIF(#REF!,"*ug 7810*",#REF!)+(SUMIF(#REF!,"*ug 7810*",#REF!)+(SUMIF(#REF!,"*ug 7810*",#REF!)))))))</f>
        <v>#REF!</v>
      </c>
      <c r="M98" s="320" t="e">
        <f>(SUMIF(#REF!,"*ug 7810*",#REF!)+(SUMIF(#REF!,"*ug 7810*",#REF!)+(SUMIF(#REF!,"*ug 7810*",#REF!)+(SUMIF(#REF!,"*ug 7810*",#REF!)+(SUMIF(#REF!,"*ug 7810*",#REF!)+(SUMIF(#REF!,"*ug 7810*",#REF!)))))))</f>
        <v>#REF!</v>
      </c>
      <c r="N98" s="320" t="e">
        <f>(SUMIF(#REF!,"*ug 7810*",#REF!)+(SUMIF(#REF!,"*ug 7810*",#REF!)+(SUMIF(#REF!,"*ug 7810*",#REF!)+(SUMIF(#REF!,"*ug 7810*",#REF!)+(SUMIF(#REF!,"*ug 7810*",#REF!)+(SUMIF(#REF!,"*ug 7810*",#REF!)))))))</f>
        <v>#REF!</v>
      </c>
      <c r="O98" s="320" t="e">
        <f>(SUMIF(#REF!,"*ug 7810*",#REF!)+(SUMIF(#REF!,"*ug 7810*",#REF!)+(SUMIF(#REF!,"*ug 7810*",#REF!)+(SUMIF(#REF!,"*ug 7810*",#REF!)+(SUMIF(#REF!,"*ug 7810*",#REF!)+(SUMIF(#REF!,"*ug 7810*",#REF!)))))))</f>
        <v>#REF!</v>
      </c>
      <c r="P98" s="320" t="e">
        <f>(SUMIF(#REF!,"*ug 7810*",#REF!)+(SUMIF(#REF!,"*ug 7810*",#REF!)+(SUMIF(#REF!,"*ug 7810*",#REF!)+(SUMIF(#REF!,"*ug 7810*",#REF!)+(SUMIF(#REF!,"*ug 7810*",#REF!)+(SUMIF(#REF!,"*ug 7810*",#REF!)))))))</f>
        <v>#REF!</v>
      </c>
      <c r="Q98" s="308"/>
      <c r="R98" s="308"/>
      <c r="S98" s="308"/>
      <c r="T98" s="293"/>
      <c r="U98" s="294"/>
    </row>
    <row r="99" spans="1:23" s="280" customFormat="1" ht="21" customHeight="1" thickTop="1" thickBot="1" x14ac:dyDescent="0.3">
      <c r="A99" s="322"/>
      <c r="B99" s="323"/>
      <c r="C99" s="323"/>
      <c r="D99" s="323"/>
      <c r="E99" s="324" t="e">
        <f>SUM(E87:E98)</f>
        <v>#REF!</v>
      </c>
      <c r="F99" s="324" t="e">
        <f t="shared" ref="F99:P99" si="10">SUM(F87:F98)</f>
        <v>#REF!</v>
      </c>
      <c r="G99" s="324" t="e">
        <f t="shared" si="10"/>
        <v>#REF!</v>
      </c>
      <c r="H99" s="324" t="e">
        <f t="shared" si="10"/>
        <v>#REF!</v>
      </c>
      <c r="I99" s="324" t="e">
        <f t="shared" si="10"/>
        <v>#REF!</v>
      </c>
      <c r="J99" s="324" t="e">
        <f t="shared" si="10"/>
        <v>#REF!</v>
      </c>
      <c r="K99" s="324" t="e">
        <f t="shared" si="10"/>
        <v>#REF!</v>
      </c>
      <c r="L99" s="324" t="e">
        <f t="shared" si="10"/>
        <v>#REF!</v>
      </c>
      <c r="M99" s="324" t="e">
        <f t="shared" si="10"/>
        <v>#REF!</v>
      </c>
      <c r="N99" s="324" t="e">
        <f t="shared" si="10"/>
        <v>#REF!</v>
      </c>
      <c r="O99" s="324" t="e">
        <f t="shared" si="10"/>
        <v>#REF!</v>
      </c>
      <c r="P99" s="324" t="e">
        <f t="shared" si="10"/>
        <v>#REF!</v>
      </c>
      <c r="Q99" s="308"/>
      <c r="R99" s="308"/>
      <c r="S99" s="308"/>
    </row>
    <row r="100" spans="1:23" s="280" customFormat="1" ht="21" customHeight="1" thickTop="1" thickBot="1" x14ac:dyDescent="0.3">
      <c r="A100" s="325"/>
      <c r="B100" s="326"/>
      <c r="C100" s="326"/>
      <c r="D100" s="326"/>
      <c r="E100" s="327"/>
      <c r="F100" s="327"/>
      <c r="G100" s="327"/>
      <c r="H100" s="327"/>
      <c r="I100" s="327"/>
      <c r="J100" s="327"/>
      <c r="K100" s="327"/>
      <c r="L100" s="327"/>
      <c r="M100" s="327"/>
      <c r="N100" s="327"/>
      <c r="O100" s="327"/>
      <c r="P100" s="327"/>
      <c r="Q100" s="308"/>
      <c r="R100" s="308"/>
      <c r="S100" s="308"/>
      <c r="T100" s="295"/>
      <c r="U100" s="295"/>
      <c r="V100" s="295"/>
      <c r="W100" s="295"/>
    </row>
    <row r="101" spans="1:23" s="280" customFormat="1" ht="21" customHeight="1" thickBot="1" x14ac:dyDescent="0.3">
      <c r="A101" s="296"/>
      <c r="B101" s="295"/>
      <c r="C101" s="295"/>
      <c r="D101" s="295"/>
      <c r="E101" s="328" t="s">
        <v>43</v>
      </c>
      <c r="F101" s="329" t="s">
        <v>30</v>
      </c>
      <c r="G101" s="330" t="s">
        <v>18</v>
      </c>
      <c r="H101" s="330" t="s">
        <v>44</v>
      </c>
      <c r="I101" s="330" t="s">
        <v>20</v>
      </c>
      <c r="J101" s="330" t="s">
        <v>21</v>
      </c>
      <c r="K101" s="330" t="s">
        <v>31</v>
      </c>
      <c r="L101" s="330" t="s">
        <v>32</v>
      </c>
      <c r="M101" s="330" t="s">
        <v>33</v>
      </c>
      <c r="N101" s="330" t="s">
        <v>34</v>
      </c>
      <c r="O101" s="330" t="s">
        <v>35</v>
      </c>
      <c r="P101" s="331" t="s">
        <v>36</v>
      </c>
      <c r="Q101" s="301"/>
      <c r="R101" s="301"/>
      <c r="S101" s="301"/>
    </row>
    <row r="102" spans="1:23" s="280" customFormat="1" ht="21" customHeight="1" thickTop="1" thickBot="1" x14ac:dyDescent="0.3">
      <c r="A102" s="302" t="s">
        <v>86</v>
      </c>
      <c r="B102" s="303" t="s">
        <v>57</v>
      </c>
      <c r="C102" s="304"/>
      <c r="D102" s="305"/>
      <c r="E102" s="306">
        <f t="shared" ref="E102:P102" ca="1" si="11">(SUMIF($B$7:$B$13,"*ug 1010*",G7:G12)+(SUMIF($B$16:$B$29,"*ug 1010*",G16:G30)+(SUMIF($B$34:$B$47,"*ug 1010*",G34:G47)+(SUMIF($B$50:$B$59,"*ug 1010*",G50:G59)+(SUMIF($B$63:$B$73,"*ug 1010*",G63:G73)+(SUMIF($B$77:$B$81,"*ug 1010*",G77:G81)))))))</f>
        <v>1</v>
      </c>
      <c r="F102" s="307">
        <f t="shared" ca="1" si="11"/>
        <v>1</v>
      </c>
      <c r="G102" s="306">
        <f t="shared" ca="1" si="11"/>
        <v>1</v>
      </c>
      <c r="H102" s="306">
        <f t="shared" ca="1" si="11"/>
        <v>1</v>
      </c>
      <c r="I102" s="306">
        <f t="shared" ca="1" si="11"/>
        <v>1</v>
      </c>
      <c r="J102" s="306">
        <f t="shared" ca="1" si="11"/>
        <v>1</v>
      </c>
      <c r="K102" s="306">
        <f t="shared" ca="1" si="11"/>
        <v>1</v>
      </c>
      <c r="L102" s="306">
        <f t="shared" ca="1" si="11"/>
        <v>1</v>
      </c>
      <c r="M102" s="306">
        <f t="shared" ca="1" si="11"/>
        <v>1</v>
      </c>
      <c r="N102" s="306">
        <f t="shared" ca="1" si="11"/>
        <v>1</v>
      </c>
      <c r="O102" s="306">
        <f t="shared" ca="1" si="11"/>
        <v>1</v>
      </c>
      <c r="P102" s="306">
        <f t="shared" ca="1" si="11"/>
        <v>1</v>
      </c>
      <c r="Q102" s="308"/>
      <c r="R102" s="308"/>
      <c r="S102" s="308"/>
    </row>
    <row r="103" spans="1:23" s="280" customFormat="1" ht="21" customHeight="1" thickBot="1" x14ac:dyDescent="0.3">
      <c r="A103" s="309" t="s">
        <v>80</v>
      </c>
      <c r="B103" s="310" t="s">
        <v>48</v>
      </c>
      <c r="C103" s="311"/>
      <c r="D103" s="312"/>
      <c r="E103" s="306">
        <f t="shared" ref="E103:P103" ca="1" si="12">(SUMIF($B$7:$B$13,"*ug 1100*",G7:G12)+(SUMIF($B$16:$B$29,"*ug 1100*",G16:G30)+(SUMIF($B$34:$B$47,"*ug 1100*",G34:G47)+(SUMIF($B$50:$B$59,"*ug 1100*",G50:G59)+(SUMIF($B$63:$B$73,"*ug 1100*",G63:G73)+(SUMIF($B$77:$B$81,"*ug 1100*",G77:G81)))))))</f>
        <v>8</v>
      </c>
      <c r="F103" s="307">
        <f t="shared" ca="1" si="12"/>
        <v>7</v>
      </c>
      <c r="G103" s="306">
        <f t="shared" ca="1" si="12"/>
        <v>7</v>
      </c>
      <c r="H103" s="306">
        <f t="shared" ca="1" si="12"/>
        <v>8</v>
      </c>
      <c r="I103" s="306">
        <f t="shared" ca="1" si="12"/>
        <v>8</v>
      </c>
      <c r="J103" s="306">
        <f t="shared" ca="1" si="12"/>
        <v>8</v>
      </c>
      <c r="K103" s="306">
        <f t="shared" ca="1" si="12"/>
        <v>7</v>
      </c>
      <c r="L103" s="306">
        <f t="shared" ca="1" si="12"/>
        <v>7</v>
      </c>
      <c r="M103" s="306">
        <f t="shared" ca="1" si="12"/>
        <v>6</v>
      </c>
      <c r="N103" s="306">
        <f t="shared" ca="1" si="12"/>
        <v>6</v>
      </c>
      <c r="O103" s="306">
        <f t="shared" ca="1" si="12"/>
        <v>6</v>
      </c>
      <c r="P103" s="306">
        <f t="shared" ca="1" si="12"/>
        <v>6</v>
      </c>
      <c r="Q103" s="308"/>
      <c r="R103" s="308"/>
      <c r="S103" s="308"/>
    </row>
    <row r="104" spans="1:23" s="280" customFormat="1" ht="21" customHeight="1" thickBot="1" x14ac:dyDescent="0.3">
      <c r="A104" s="315"/>
      <c r="B104" s="310" t="s">
        <v>81</v>
      </c>
      <c r="C104" s="311"/>
      <c r="D104" s="312"/>
      <c r="E104" s="306">
        <f t="shared" ref="E104:P104" ca="1" si="13">(SUMIF($B$7:$B$13,"*ug 1200*",G7:G12)+(SUMIF($B$16:$B$29,"*ug 1200*",G16:G30)+(SUMIF($B$34:$B$47,"*ug 1200*",G34:G47)+(SUMIF($B$50:$B$59,"*ug 1200*",G50:G59)+(SUMIF($B$63:$B$73,"*ug 1200*",G63:G73)+(SUMIF($B$77:$B$81,"*ug 1200*",G77:G81)))))))</f>
        <v>0</v>
      </c>
      <c r="F104" s="307">
        <f t="shared" ca="1" si="13"/>
        <v>0</v>
      </c>
      <c r="G104" s="306">
        <f t="shared" ca="1" si="13"/>
        <v>0</v>
      </c>
      <c r="H104" s="306">
        <f t="shared" ca="1" si="13"/>
        <v>0</v>
      </c>
      <c r="I104" s="306">
        <f t="shared" ca="1" si="13"/>
        <v>0</v>
      </c>
      <c r="J104" s="306">
        <f t="shared" ca="1" si="13"/>
        <v>0</v>
      </c>
      <c r="K104" s="306">
        <f t="shared" ca="1" si="13"/>
        <v>0</v>
      </c>
      <c r="L104" s="306">
        <f t="shared" ca="1" si="13"/>
        <v>0</v>
      </c>
      <c r="M104" s="306">
        <f t="shared" ca="1" si="13"/>
        <v>0</v>
      </c>
      <c r="N104" s="306">
        <f t="shared" ca="1" si="13"/>
        <v>0</v>
      </c>
      <c r="O104" s="306">
        <f t="shared" ca="1" si="13"/>
        <v>0</v>
      </c>
      <c r="P104" s="306">
        <f t="shared" ca="1" si="13"/>
        <v>0</v>
      </c>
      <c r="Q104" s="308"/>
      <c r="R104" s="308"/>
      <c r="S104" s="308"/>
    </row>
    <row r="105" spans="1:23" s="280" customFormat="1" ht="21" customHeight="1" thickBot="1" x14ac:dyDescent="0.3">
      <c r="A105" s="315"/>
      <c r="B105" s="310" t="s">
        <v>82</v>
      </c>
      <c r="C105" s="311"/>
      <c r="D105" s="312"/>
      <c r="E105" s="306">
        <f t="shared" ref="E105:P105" ca="1" si="14">(SUMIF($B$7:$B$13,"*ug 1250*",G7:G12)+(SUMIF($B$16:$B$29,"*ug 1250*",G16:G30)+(SUMIF($B$34:$B$47,"*ug 1250*",G34:G47)+(SUMIF($B$50:$B$59,"*ug 1250*",G50:G59)+(SUMIF($B$63:$B$73,"*ug 1250*",G63:G73)+(SUMIF($B$77:$B$81,"*ug 1250*",G77:G81)))))))</f>
        <v>0</v>
      </c>
      <c r="F105" s="307">
        <f t="shared" ca="1" si="14"/>
        <v>0</v>
      </c>
      <c r="G105" s="306">
        <f t="shared" ca="1" si="14"/>
        <v>0</v>
      </c>
      <c r="H105" s="306">
        <f t="shared" ca="1" si="14"/>
        <v>0</v>
      </c>
      <c r="I105" s="306">
        <f t="shared" ca="1" si="14"/>
        <v>0</v>
      </c>
      <c r="J105" s="306">
        <f t="shared" ca="1" si="14"/>
        <v>0</v>
      </c>
      <c r="K105" s="306">
        <f t="shared" ca="1" si="14"/>
        <v>0</v>
      </c>
      <c r="L105" s="306">
        <f t="shared" ca="1" si="14"/>
        <v>0</v>
      </c>
      <c r="M105" s="306">
        <f t="shared" ca="1" si="14"/>
        <v>0</v>
      </c>
      <c r="N105" s="306">
        <f t="shared" ca="1" si="14"/>
        <v>0</v>
      </c>
      <c r="O105" s="306">
        <f t="shared" ca="1" si="14"/>
        <v>0</v>
      </c>
      <c r="P105" s="306">
        <f t="shared" ca="1" si="14"/>
        <v>0</v>
      </c>
      <c r="Q105" s="308"/>
      <c r="R105" s="308"/>
      <c r="S105" s="308"/>
    </row>
    <row r="106" spans="1:23" s="280" customFormat="1" ht="21" customHeight="1" thickBot="1" x14ac:dyDescent="0.3">
      <c r="A106" s="315"/>
      <c r="B106" s="310" t="s">
        <v>68</v>
      </c>
      <c r="C106" s="311"/>
      <c r="D106" s="312"/>
      <c r="E106" s="306">
        <f ca="1">(SUMIF($B$7:$B$13,"*ug 1300*",G7:G12)+(SUMIF($B$16:$B$29,"*ug 1300*",G16:G30)+(SUMIF($B$34:$B$47,"*ug 1300*",G34:G47)+(SUMIF($B$50:$B$59,"*ug 1300*",G50:G59)+(SUMIF($B$63:$B$73,"*ug 1300*",G63:G73)+(SUMIF($B$77:$B$81,"*ug 1300*",G77:G81)))))))</f>
        <v>5</v>
      </c>
      <c r="F106" s="307">
        <f ca="1">(SUMIF($B$7:$B$13,"*ug 1300*",H7:H12)+(SUMIF($B$16:$B$29,"*ug 1300*",H16:H30)+(SUMIF($B$34:$B$47,"*ug 1300*",H34:H47)+(SUMIF($B$50:$B$59,"*ug 1300*",H50:H59)+(SUMIF($B$63:$B$73,"*ug 1300*",H63:H73)+(SUMIF($B$77:$B$81,"*ug 1300*",H77:H81)))))))</f>
        <v>5</v>
      </c>
      <c r="G106" s="306">
        <f>(SUMIF($B$7:$B$13,"*ug 1300*",I7:I13)+(SUMIF($B$16:$B$29,"*ug 1300*",I16:I29)+(SUMIF($B$34:$B$47,"*ug 1300*",I34:I47)+(SUMIF($B$50:$B$59,"*ug 1300*",I50:I59)+(SUMIF($B$63:$B$73,"*ug 1300*",I63:I73)+(SUMIF($B$77:$B$81,"*ug 1300*",I77:I81)))))))</f>
        <v>4</v>
      </c>
      <c r="H106" s="306">
        <f t="shared" ref="H106:P106" ca="1" si="15">(SUMIF($B$7:$B$13,"*ug 1300*",J7:J12)+(SUMIF($B$16:$B$29,"*ug 1300*",J16:J30)+(SUMIF($B$34:$B$47,"*ug 1300*",J34:J47)+(SUMIF($B$50:$B$59,"*ug 1300*",J50:J59)+(SUMIF($B$63:$B$73,"*ug 1300*",J63:J73)+(SUMIF($B$77:$B$81,"*ug 1300*",J77:J81)))))))</f>
        <v>4</v>
      </c>
      <c r="I106" s="306">
        <f t="shared" ca="1" si="15"/>
        <v>4</v>
      </c>
      <c r="J106" s="306">
        <f t="shared" ca="1" si="15"/>
        <v>3</v>
      </c>
      <c r="K106" s="306">
        <f t="shared" ca="1" si="15"/>
        <v>3</v>
      </c>
      <c r="L106" s="306">
        <f t="shared" ca="1" si="15"/>
        <v>1</v>
      </c>
      <c r="M106" s="306">
        <f t="shared" ca="1" si="15"/>
        <v>0</v>
      </c>
      <c r="N106" s="306">
        <f t="shared" ca="1" si="15"/>
        <v>0</v>
      </c>
      <c r="O106" s="306">
        <f t="shared" ca="1" si="15"/>
        <v>0</v>
      </c>
      <c r="P106" s="306">
        <f t="shared" ca="1" si="15"/>
        <v>0</v>
      </c>
      <c r="Q106" s="308"/>
      <c r="R106" s="308"/>
      <c r="S106" s="308"/>
    </row>
    <row r="107" spans="1:23" s="280" customFormat="1" ht="21" customHeight="1" thickBot="1" x14ac:dyDescent="0.3">
      <c r="A107" s="315"/>
      <c r="B107" s="310" t="s">
        <v>46</v>
      </c>
      <c r="C107" s="311"/>
      <c r="D107" s="312"/>
      <c r="E107" s="306">
        <f t="shared" ref="E107:P107" ca="1" si="16">(SUMIF($B$7:$B$13,"*ug 1510*",G7:G12)+(SUMIF($B$16:$B$29,"*ug 1510*",G16:G30)+(SUMIF($B$34:$B$47,"*ug 1510*",G34:G47)+(SUMIF($B$50:$B$59,"*ug 1510*",G50:G59)+(SUMIF($B$63:$B$73,"*ug 1510*",G63:G73)+(SUMIF($B$77:$B$81,"*ug 1510*",G77:G81)))))))</f>
        <v>1</v>
      </c>
      <c r="F107" s="307">
        <f t="shared" ca="1" si="16"/>
        <v>1</v>
      </c>
      <c r="G107" s="306">
        <f t="shared" ca="1" si="16"/>
        <v>1</v>
      </c>
      <c r="H107" s="306">
        <f t="shared" ca="1" si="16"/>
        <v>1</v>
      </c>
      <c r="I107" s="306">
        <f t="shared" ca="1" si="16"/>
        <v>1</v>
      </c>
      <c r="J107" s="306">
        <f t="shared" ca="1" si="16"/>
        <v>1</v>
      </c>
      <c r="K107" s="306">
        <f t="shared" ca="1" si="16"/>
        <v>1</v>
      </c>
      <c r="L107" s="306">
        <f t="shared" ca="1" si="16"/>
        <v>1</v>
      </c>
      <c r="M107" s="306">
        <f t="shared" ca="1" si="16"/>
        <v>1</v>
      </c>
      <c r="N107" s="306">
        <f t="shared" ca="1" si="16"/>
        <v>1</v>
      </c>
      <c r="O107" s="306">
        <f t="shared" ca="1" si="16"/>
        <v>1</v>
      </c>
      <c r="P107" s="306">
        <f t="shared" ca="1" si="16"/>
        <v>1</v>
      </c>
      <c r="Q107" s="308"/>
      <c r="R107" s="308"/>
      <c r="S107" s="308"/>
    </row>
    <row r="108" spans="1:23" s="280" customFormat="1" ht="21" customHeight="1" thickBot="1" x14ac:dyDescent="0.3">
      <c r="A108" s="315"/>
      <c r="B108" s="310" t="s">
        <v>52</v>
      </c>
      <c r="C108" s="311"/>
      <c r="D108" s="312"/>
      <c r="E108" s="306">
        <f t="shared" ref="E108:P108" ca="1" si="17">(SUMIF($B$7:$B$13,"*ug 1610*",G7:G12)+(SUMIF($B$16:$B$29,"*ug 1610*",G16:G30)+(SUMIF($B$34:$B$47,"*ug 1610*",G34:G47)+(SUMIF($B$50:$B$59,"*ug 1610*",G50:G59)+(SUMIF($B$63:$B$73,"*ug 1610*",G63:G73)+(SUMIF($B$77:$B$81,"*ug 1610*",G77:G81)))))))</f>
        <v>0</v>
      </c>
      <c r="F108" s="307">
        <f t="shared" ca="1" si="17"/>
        <v>0</v>
      </c>
      <c r="G108" s="306">
        <f t="shared" ca="1" si="17"/>
        <v>0</v>
      </c>
      <c r="H108" s="306">
        <f t="shared" ca="1" si="17"/>
        <v>0</v>
      </c>
      <c r="I108" s="306">
        <f t="shared" ca="1" si="17"/>
        <v>0</v>
      </c>
      <c r="J108" s="306">
        <f t="shared" ca="1" si="17"/>
        <v>0</v>
      </c>
      <c r="K108" s="306">
        <f t="shared" ca="1" si="17"/>
        <v>0</v>
      </c>
      <c r="L108" s="306">
        <f t="shared" ca="1" si="17"/>
        <v>0</v>
      </c>
      <c r="M108" s="306">
        <f t="shared" ca="1" si="17"/>
        <v>0</v>
      </c>
      <c r="N108" s="306">
        <f t="shared" ca="1" si="17"/>
        <v>0</v>
      </c>
      <c r="O108" s="306">
        <f t="shared" ca="1" si="17"/>
        <v>0</v>
      </c>
      <c r="P108" s="306">
        <f t="shared" ca="1" si="17"/>
        <v>0</v>
      </c>
      <c r="Q108" s="308"/>
      <c r="R108" s="308"/>
      <c r="S108" s="308"/>
    </row>
    <row r="109" spans="1:23" s="280" customFormat="1" ht="21" customHeight="1" thickBot="1" x14ac:dyDescent="0.3">
      <c r="A109" s="315"/>
      <c r="B109" s="310" t="s">
        <v>63</v>
      </c>
      <c r="C109" s="311"/>
      <c r="D109" s="312"/>
      <c r="E109" s="306">
        <f t="shared" ref="E109:P109" ca="1" si="18">(SUMIF($B$7:$B$13,"*ug 1710*",G7:G12)+(SUMIF($B$16:$B$29,"*ug 1710*",G16:G30)+(SUMIF($B$34:$B$47,"*ug 1710*",G34:G47)+(SUMIF($B$50:$B$59,"*ug 1710*",G50:G59)+(SUMIF($B$63:$B$73,"*ug 1710*",G63:G73)+(SUMIF($B$77:$B$81,"*ug 1710*",G77:G81)))))))</f>
        <v>1</v>
      </c>
      <c r="F109" s="307">
        <f t="shared" ca="1" si="18"/>
        <v>1</v>
      </c>
      <c r="G109" s="306">
        <f t="shared" ca="1" si="18"/>
        <v>1</v>
      </c>
      <c r="H109" s="306">
        <f t="shared" ca="1" si="18"/>
        <v>1</v>
      </c>
      <c r="I109" s="306">
        <f t="shared" ca="1" si="18"/>
        <v>1</v>
      </c>
      <c r="J109" s="306">
        <f t="shared" ca="1" si="18"/>
        <v>1</v>
      </c>
      <c r="K109" s="306">
        <f t="shared" ca="1" si="18"/>
        <v>1</v>
      </c>
      <c r="L109" s="306">
        <f t="shared" ca="1" si="18"/>
        <v>1</v>
      </c>
      <c r="M109" s="306">
        <f t="shared" ca="1" si="18"/>
        <v>1</v>
      </c>
      <c r="N109" s="306">
        <f t="shared" ca="1" si="18"/>
        <v>1</v>
      </c>
      <c r="O109" s="306">
        <f t="shared" ca="1" si="18"/>
        <v>1</v>
      </c>
      <c r="P109" s="306">
        <f t="shared" ca="1" si="18"/>
        <v>1</v>
      </c>
      <c r="Q109" s="308"/>
      <c r="R109" s="308"/>
      <c r="S109" s="308"/>
    </row>
    <row r="110" spans="1:23" s="280" customFormat="1" ht="21" customHeight="1" thickBot="1" x14ac:dyDescent="0.3">
      <c r="A110" s="315"/>
      <c r="B110" s="310" t="s">
        <v>83</v>
      </c>
      <c r="C110" s="311"/>
      <c r="D110" s="312"/>
      <c r="E110" s="306">
        <f t="shared" ref="E110:P110" ca="1" si="19">(SUMIF($B$7:$B$13,"*ug 1720*",G7:G12)+(SUMIF($B$16:$B$29,"*ug 1720*",G16:G30)+(SUMIF($B$34:$B$47,"*ug 1720*",G34:G47)+(SUMIF($B$50:$B$59,"*ug 1720*",G50:G59)+(SUMIF($B$63:$B$73,"*ug 1720*",G63:G73)+(SUMIF($B$77:$B$81,"*ug 1720*",G77:G81)))))))</f>
        <v>0</v>
      </c>
      <c r="F110" s="307">
        <f t="shared" ca="1" si="19"/>
        <v>0</v>
      </c>
      <c r="G110" s="306">
        <f t="shared" ca="1" si="19"/>
        <v>0</v>
      </c>
      <c r="H110" s="306">
        <f t="shared" ca="1" si="19"/>
        <v>0</v>
      </c>
      <c r="I110" s="306">
        <f t="shared" ca="1" si="19"/>
        <v>0</v>
      </c>
      <c r="J110" s="306">
        <f t="shared" ca="1" si="19"/>
        <v>0</v>
      </c>
      <c r="K110" s="306">
        <f t="shared" ca="1" si="19"/>
        <v>0</v>
      </c>
      <c r="L110" s="306">
        <f t="shared" ca="1" si="19"/>
        <v>0</v>
      </c>
      <c r="M110" s="306">
        <f t="shared" ca="1" si="19"/>
        <v>0</v>
      </c>
      <c r="N110" s="306">
        <f t="shared" ca="1" si="19"/>
        <v>0</v>
      </c>
      <c r="O110" s="306">
        <f t="shared" ca="1" si="19"/>
        <v>0</v>
      </c>
      <c r="P110" s="306">
        <f t="shared" ca="1" si="19"/>
        <v>0</v>
      </c>
      <c r="Q110" s="308"/>
      <c r="R110" s="308"/>
      <c r="S110" s="308"/>
    </row>
    <row r="111" spans="1:23" s="280" customFormat="1" ht="21.75" customHeight="1" thickBot="1" x14ac:dyDescent="0.3">
      <c r="A111" s="315"/>
      <c r="B111" s="310" t="s">
        <v>84</v>
      </c>
      <c r="C111" s="311"/>
      <c r="D111" s="312"/>
      <c r="E111" s="306">
        <f t="shared" ref="E111:P111" ca="1" si="20">(SUMIF($B$7:$B$13,"*ug 1810*",G7:G12)+(SUMIF($B$16:$B$29,"*ug 1810*",G16:G30)+(SUMIF($B$34:$B$47,"*ug 1810*",G34:G47)+(SUMIF($B$50:$B$59,"*ug 1810*",G50:G59)+(SUMIF($B$63:$B$73,"*ug 1810*",G63:G73)+(SUMIF($B$77:$B$81,"*ug 1810*",G77:G81)))))))</f>
        <v>0</v>
      </c>
      <c r="F111" s="307">
        <f t="shared" ca="1" si="20"/>
        <v>0</v>
      </c>
      <c r="G111" s="306">
        <f t="shared" ca="1" si="20"/>
        <v>0</v>
      </c>
      <c r="H111" s="306">
        <f t="shared" ca="1" si="20"/>
        <v>0</v>
      </c>
      <c r="I111" s="306">
        <f t="shared" ca="1" si="20"/>
        <v>0</v>
      </c>
      <c r="J111" s="306">
        <f t="shared" ca="1" si="20"/>
        <v>0</v>
      </c>
      <c r="K111" s="306">
        <f t="shared" ca="1" si="20"/>
        <v>0</v>
      </c>
      <c r="L111" s="306">
        <f t="shared" ca="1" si="20"/>
        <v>0</v>
      </c>
      <c r="M111" s="306">
        <f t="shared" ca="1" si="20"/>
        <v>0</v>
      </c>
      <c r="N111" s="306">
        <f t="shared" ca="1" si="20"/>
        <v>0</v>
      </c>
      <c r="O111" s="306">
        <f t="shared" ca="1" si="20"/>
        <v>0</v>
      </c>
      <c r="P111" s="306">
        <f t="shared" ca="1" si="20"/>
        <v>0</v>
      </c>
      <c r="Q111" s="308"/>
      <c r="R111" s="308"/>
      <c r="S111" s="308"/>
    </row>
    <row r="112" spans="1:23" s="280" customFormat="1" ht="16.5" thickBot="1" x14ac:dyDescent="0.3">
      <c r="A112" s="332"/>
      <c r="B112" s="310" t="s">
        <v>47</v>
      </c>
      <c r="C112" s="311"/>
      <c r="D112" s="312"/>
      <c r="E112" s="306">
        <f t="shared" ref="E112:P112" ca="1" si="21">(SUMIF($B$7:$B$13,"*ug 1910*",G7:G12)+(SUMIF($B$16:$B$29,"*ug 1910*",G16:G30)+(SUMIF($B$34:$B$47,"*ug 1910*",G34:G47)+(SUMIF($B$50:$B$59,"*ug 1910*",G50:G59)+(SUMIF($B$63:$B$73,"*ug 1910*",G63:G73)+(SUMIF($B$77:$B$81,"*ug 1910*",G77:G81)))))))</f>
        <v>1</v>
      </c>
      <c r="F112" s="307">
        <f t="shared" ca="1" si="21"/>
        <v>1</v>
      </c>
      <c r="G112" s="306">
        <f t="shared" ca="1" si="21"/>
        <v>1</v>
      </c>
      <c r="H112" s="306">
        <f t="shared" ca="1" si="21"/>
        <v>1</v>
      </c>
      <c r="I112" s="306">
        <f t="shared" ca="1" si="21"/>
        <v>1</v>
      </c>
      <c r="J112" s="306">
        <f t="shared" ca="1" si="21"/>
        <v>1</v>
      </c>
      <c r="K112" s="306">
        <f t="shared" ca="1" si="21"/>
        <v>2</v>
      </c>
      <c r="L112" s="306">
        <f t="shared" ca="1" si="21"/>
        <v>2</v>
      </c>
      <c r="M112" s="306">
        <f t="shared" ca="1" si="21"/>
        <v>2</v>
      </c>
      <c r="N112" s="306">
        <f t="shared" ca="1" si="21"/>
        <v>2</v>
      </c>
      <c r="O112" s="306">
        <f t="shared" ca="1" si="21"/>
        <v>2</v>
      </c>
      <c r="P112" s="306">
        <f t="shared" ca="1" si="21"/>
        <v>2</v>
      </c>
      <c r="Q112" s="308"/>
      <c r="R112" s="308"/>
      <c r="S112" s="308"/>
    </row>
    <row r="113" spans="1:24" s="280" customFormat="1" ht="16.5" thickBot="1" x14ac:dyDescent="0.3">
      <c r="A113" s="333"/>
      <c r="B113" s="317" t="s">
        <v>85</v>
      </c>
      <c r="C113" s="318"/>
      <c r="D113" s="319"/>
      <c r="E113" s="306">
        <f t="shared" ref="E113:P113" ca="1" si="22">(SUMIF($B$7:$B$13,"*ug 7810*",G7:G12)+(SUMIF($B$16:$B$29,"*ug 7810*",G16:G30)+(SUMIF($B$34:$B$47,"*ug 7810*",G34:G47)+(SUMIF($B$50:$B$59,"*ug 7810*",G50:G59)+(SUMIF($B$63:$B$73,"*ug 7810*",G63:G73)+(SUMIF($B$77:$B$81,"*ug 7810*",G77:G81)))))))</f>
        <v>0</v>
      </c>
      <c r="F113" s="307">
        <f t="shared" ca="1" si="22"/>
        <v>0</v>
      </c>
      <c r="G113" s="306">
        <f t="shared" ca="1" si="22"/>
        <v>0</v>
      </c>
      <c r="H113" s="306">
        <f t="shared" ca="1" si="22"/>
        <v>0</v>
      </c>
      <c r="I113" s="306">
        <f t="shared" ca="1" si="22"/>
        <v>0</v>
      </c>
      <c r="J113" s="306">
        <f t="shared" ca="1" si="22"/>
        <v>0</v>
      </c>
      <c r="K113" s="306">
        <f t="shared" ca="1" si="22"/>
        <v>0</v>
      </c>
      <c r="L113" s="306">
        <f t="shared" ca="1" si="22"/>
        <v>0</v>
      </c>
      <c r="M113" s="306">
        <f t="shared" ca="1" si="22"/>
        <v>0</v>
      </c>
      <c r="N113" s="306">
        <f t="shared" ca="1" si="22"/>
        <v>0</v>
      </c>
      <c r="O113" s="306">
        <f t="shared" ca="1" si="22"/>
        <v>0</v>
      </c>
      <c r="P113" s="306">
        <f t="shared" ca="1" si="22"/>
        <v>0</v>
      </c>
      <c r="Q113" s="308"/>
      <c r="R113" s="308"/>
      <c r="S113" s="308"/>
    </row>
    <row r="114" spans="1:24" s="280" customFormat="1" ht="14.25" thickTop="1" thickBot="1" x14ac:dyDescent="0.3">
      <c r="A114" s="323"/>
      <c r="B114" s="323"/>
      <c r="C114" s="323"/>
      <c r="D114" s="323"/>
      <c r="E114" s="324">
        <f ca="1">SUM(E102:E113)</f>
        <v>17</v>
      </c>
      <c r="F114" s="324">
        <f t="shared" ref="F114:P114" ca="1" si="23">SUM(F102:F113)</f>
        <v>16</v>
      </c>
      <c r="G114" s="324">
        <f t="shared" ca="1" si="23"/>
        <v>15</v>
      </c>
      <c r="H114" s="324">
        <f t="shared" ca="1" si="23"/>
        <v>16</v>
      </c>
      <c r="I114" s="324">
        <f t="shared" ca="1" si="23"/>
        <v>16</v>
      </c>
      <c r="J114" s="324">
        <f t="shared" ca="1" si="23"/>
        <v>15</v>
      </c>
      <c r="K114" s="324">
        <f t="shared" ca="1" si="23"/>
        <v>15</v>
      </c>
      <c r="L114" s="324">
        <f t="shared" ca="1" si="23"/>
        <v>13</v>
      </c>
      <c r="M114" s="324">
        <f t="shared" ca="1" si="23"/>
        <v>11</v>
      </c>
      <c r="N114" s="324">
        <f t="shared" ca="1" si="23"/>
        <v>11</v>
      </c>
      <c r="O114" s="324">
        <f t="shared" ca="1" si="23"/>
        <v>11</v>
      </c>
      <c r="P114" s="324">
        <f t="shared" ca="1" si="23"/>
        <v>11</v>
      </c>
      <c r="Q114" s="308"/>
      <c r="R114" s="308"/>
      <c r="S114" s="308"/>
      <c r="U114" s="295"/>
      <c r="X114" s="334"/>
    </row>
    <row r="115" spans="1:24" ht="13.5" thickTop="1" x14ac:dyDescent="0.25">
      <c r="A115" s="280"/>
      <c r="B115" s="280"/>
      <c r="C115" s="280"/>
      <c r="D115" s="280"/>
      <c r="E115" s="335"/>
      <c r="F115" s="336"/>
      <c r="G115" s="280"/>
      <c r="H115" s="280"/>
      <c r="I115" s="280"/>
      <c r="J115" s="280"/>
      <c r="K115" s="280"/>
      <c r="L115" s="280"/>
      <c r="M115" s="280"/>
      <c r="N115" s="280"/>
      <c r="O115" s="280"/>
      <c r="P115" s="280"/>
      <c r="Q115" s="280"/>
      <c r="R115" s="280"/>
      <c r="S115" s="280"/>
    </row>
  </sheetData>
  <sheetProtection selectLockedCells="1"/>
  <mergeCells count="75">
    <mergeCell ref="B110:D110"/>
    <mergeCell ref="B111:D111"/>
    <mergeCell ref="B112:D112"/>
    <mergeCell ref="B113:D113"/>
    <mergeCell ref="B104:D104"/>
    <mergeCell ref="B105:D105"/>
    <mergeCell ref="B106:D106"/>
    <mergeCell ref="B107:D107"/>
    <mergeCell ref="B108:D108"/>
    <mergeCell ref="B109:D109"/>
    <mergeCell ref="B95:D95"/>
    <mergeCell ref="B96:D96"/>
    <mergeCell ref="B97:D97"/>
    <mergeCell ref="B98:D98"/>
    <mergeCell ref="B102:D102"/>
    <mergeCell ref="B103:D103"/>
    <mergeCell ref="B89:D89"/>
    <mergeCell ref="B90:D90"/>
    <mergeCell ref="B91:D91"/>
    <mergeCell ref="B92:D92"/>
    <mergeCell ref="B93:D93"/>
    <mergeCell ref="B94:D94"/>
    <mergeCell ref="U77:X77"/>
    <mergeCell ref="U78:X78"/>
    <mergeCell ref="U80:X80"/>
    <mergeCell ref="U82:X82"/>
    <mergeCell ref="B87:D87"/>
    <mergeCell ref="B88:D88"/>
    <mergeCell ref="U65:X65"/>
    <mergeCell ref="U67:X67"/>
    <mergeCell ref="U69:X69"/>
    <mergeCell ref="U70:X70"/>
    <mergeCell ref="U71:X71"/>
    <mergeCell ref="U74:X74"/>
    <mergeCell ref="U55:X55"/>
    <mergeCell ref="U57:X57"/>
    <mergeCell ref="U59:X59"/>
    <mergeCell ref="A61:B61"/>
    <mergeCell ref="U62:X62"/>
    <mergeCell ref="U63:X63"/>
    <mergeCell ref="U45:X45"/>
    <mergeCell ref="U47:X47"/>
    <mergeCell ref="U49:X49"/>
    <mergeCell ref="U50:X50"/>
    <mergeCell ref="U51:X51"/>
    <mergeCell ref="U53:X53"/>
    <mergeCell ref="U35:X35"/>
    <mergeCell ref="U37:X37"/>
    <mergeCell ref="U38:X38"/>
    <mergeCell ref="U39:X39"/>
    <mergeCell ref="U41:X41"/>
    <mergeCell ref="U43:X43"/>
    <mergeCell ref="U27:X27"/>
    <mergeCell ref="U28:X28"/>
    <mergeCell ref="U29:X29"/>
    <mergeCell ref="A32:B32"/>
    <mergeCell ref="U32:X32"/>
    <mergeCell ref="U33:X33"/>
    <mergeCell ref="U21:X21"/>
    <mergeCell ref="U22:X22"/>
    <mergeCell ref="U23:X23"/>
    <mergeCell ref="U24:X24"/>
    <mergeCell ref="U25:X25"/>
    <mergeCell ref="U26:X26"/>
    <mergeCell ref="U15:X15"/>
    <mergeCell ref="U16:X16"/>
    <mergeCell ref="U17:X17"/>
    <mergeCell ref="U18:X18"/>
    <mergeCell ref="U19:X19"/>
    <mergeCell ref="U20:X20"/>
    <mergeCell ref="U6:X6"/>
    <mergeCell ref="U9:X9"/>
    <mergeCell ref="U11:X11"/>
    <mergeCell ref="U14:X14"/>
    <mergeCell ref="A1:X2"/>
  </mergeCells>
  <conditionalFormatting sqref="E99:P99">
    <cfRule type="cellIs" dxfId="3" priority="4" operator="notEqual">
      <formula>#REF!</formula>
    </cfRule>
  </conditionalFormatting>
  <conditionalFormatting sqref="E87:P98">
    <cfRule type="cellIs" dxfId="2" priority="3" operator="greaterThan">
      <formula>0</formula>
    </cfRule>
  </conditionalFormatting>
  <conditionalFormatting sqref="E102:P113">
    <cfRule type="cellIs" dxfId="1" priority="2" operator="greaterThan">
      <formula>0</formula>
    </cfRule>
  </conditionalFormatting>
  <conditionalFormatting sqref="E114:P114">
    <cfRule type="cellIs" dxfId="0" priority="1" operator="notEqual">
      <formula>G83</formula>
    </cfRule>
  </conditionalFormatting>
  <printOptions horizontalCentered="1" verticalCentered="1"/>
  <pageMargins left="0" right="0" top="0" bottom="0" header="0" footer="0"/>
  <pageSetup paperSize="9" scale="41" orientation="portrait" r:id="rId1"/>
  <headerFooter alignWithMargins="0">
    <oddHeader>&amp;L&amp;D</oddHeader>
  </headerFooter>
  <rowBreaks count="1" manualBreakCount="1">
    <brk id="8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Z57"/>
  <sheetViews>
    <sheetView workbookViewId="0">
      <selection activeCell="B17" sqref="B17"/>
    </sheetView>
  </sheetViews>
  <sheetFormatPr baseColWidth="10" defaultRowHeight="15" x14ac:dyDescent="0.25"/>
  <cols>
    <col min="1" max="1" width="15.5703125" style="1" customWidth="1"/>
    <col min="2" max="3" width="11.42578125" style="1"/>
    <col min="4" max="4" width="10.28515625" style="1" customWidth="1"/>
    <col min="5" max="5" width="10.7109375" style="1" customWidth="1"/>
    <col min="6" max="6" width="10.42578125" style="1" customWidth="1"/>
    <col min="7" max="7" width="10.85546875" style="1" customWidth="1"/>
    <col min="8" max="8" width="10.28515625" style="1" customWidth="1"/>
    <col min="9" max="9" width="9.7109375" style="1" customWidth="1"/>
    <col min="10" max="10" width="10.5703125" style="1" customWidth="1"/>
    <col min="11" max="11" width="10" style="1" customWidth="1"/>
    <col min="12" max="12" width="9.7109375" style="1" customWidth="1"/>
    <col min="13" max="13" width="9.85546875" style="1" customWidth="1"/>
    <col min="14" max="16384" width="11.42578125" style="1"/>
  </cols>
  <sheetData>
    <row r="1" spans="1:2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26" x14ac:dyDescent="0.25">
      <c r="A2" s="2" t="s">
        <v>12</v>
      </c>
      <c r="B2" s="2"/>
      <c r="C2" s="2" t="s">
        <v>13</v>
      </c>
      <c r="D2" s="2" t="s">
        <v>14</v>
      </c>
      <c r="E2" s="2" t="s">
        <v>15</v>
      </c>
      <c r="N2" s="2" t="s">
        <v>12</v>
      </c>
      <c r="O2" s="2"/>
      <c r="P2" s="2" t="s">
        <v>13</v>
      </c>
      <c r="Q2" s="2" t="s">
        <v>14</v>
      </c>
      <c r="R2" s="2" t="s">
        <v>15</v>
      </c>
    </row>
    <row r="3" spans="1:26" x14ac:dyDescent="0.25">
      <c r="A3" s="1">
        <f>(SUM('[1]arrets AS'!$D$84:$H$84)*1+SUM('[1]arrets AS'!$D$85:$H$85)*0.5+SUM('[1]arrets AS'!$D$86:$H$86)*0.5)/5</f>
        <v>0</v>
      </c>
      <c r="B3" s="1" t="s">
        <v>16</v>
      </c>
      <c r="C3" s="2">
        <f>(SUM('[1]arrets AS'!$D$90:$H$90)*1+SUM('[1]arrets AS'!$D$91:$H$91)*0.5+SUM('[1]arrets AS'!$D$92:$H$92)*0.5)/5</f>
        <v>0</v>
      </c>
      <c r="D3" s="2">
        <f>(SUM('[1]arrets AS'!$D$96:$H$96)*1+SUM('[1]arrets AS'!$D$97:$H$97)*0.5+SUM('[1]arrets AS'!$D$98:$H$98)*0.5)/5</f>
        <v>0</v>
      </c>
      <c r="E3" s="2">
        <f>(SUM('[1]arrets AS'!$D$102:$H$102)*1+SUM('[1]arrets AS'!$D$103:$H$103)*0.5+SUM('[1]arrets AS'!$D$104:$H$104)*0.5)/5</f>
        <v>0</v>
      </c>
      <c r="N3" s="1">
        <f>(SUM('[1]arrets IDE'!$D$68:$H$68)*1+SUM('[1]arrets IDE'!$D$69:$H$69)*0.5+SUM('[1]arrets IDE'!$D$70:$H$70)*0.5)/5</f>
        <v>0</v>
      </c>
      <c r="O3" s="1" t="s">
        <v>16</v>
      </c>
      <c r="P3" s="1">
        <f>(SUM('[1]arrets IDE'!$D$74:$H$74)*1+SUM('[1]arrets IDE'!$D$75:$H$75)*0.5+SUM('[1]arrets IDE'!$D$76:$H$76)*0.5)/5</f>
        <v>0</v>
      </c>
      <c r="Q3" s="1">
        <f>(SUM('[1]arrets IDE'!$D$80:$H$80)*1+SUM('[1]arrets IDE'!$D$81:$H$81)*0.5+SUM('[1]arrets IDE'!$D$82:$H$82)*0.5)/5</f>
        <v>0</v>
      </c>
      <c r="R3" s="1">
        <f>(SUM('[1]arrets IDE'!$D$86:$H$86)*1+SUM('[1]arrets IDE'!$D$87:$H$87)*0.5+SUM('[1]arrets IDE'!$D$88:$H$88)*0.5)/5</f>
        <v>0</v>
      </c>
    </row>
    <row r="4" spans="1:26" x14ac:dyDescent="0.25">
      <c r="A4" s="1">
        <f>(SUM('[1]arrets AS'!$I$84:$L$84)*1+SUM('[1]arrets AS'!$I$85:$L$85)*0.5+SUM('[1]arrets AS'!$I$86:$L$86)*0.5)/5</f>
        <v>0</v>
      </c>
      <c r="B4" s="1" t="s">
        <v>17</v>
      </c>
      <c r="C4" s="2">
        <f>(SUM('[1]arrets AS'!$I$90:$L$90)*1+SUM('[1]arrets AS'!$I$91:$L$91)*0.5+SUM('[1]arrets AS'!$I$92:$L$92)*0.5)/5</f>
        <v>0</v>
      </c>
      <c r="D4" s="2">
        <f>(SUM('[1]arrets AS'!$I$96:$L$96)*1+SUM('[1]arrets AS'!$I$97:$L$97)*0.5+SUM('[1]arrets AS'!$I$98:$L$98)*0.5)/5</f>
        <v>0</v>
      </c>
      <c r="E4" s="2">
        <f>(SUM('[1]arrets AS'!$I$102:$L$102)*1+SUM('[1]arrets AS'!$I$103:$L$103)*0.5+SUM('[1]arrets AS'!$I$104:$L$104)*0.5)/5</f>
        <v>0</v>
      </c>
      <c r="N4" s="1">
        <f>(SUM('[1]arrets IDE'!$I$68:$L$68)*1+SUM('[1]arrets IDE'!$I$69:$L$69)*0.5+SUM('[1]arrets IDE'!$I$70:$L$70)*0.5)/5</f>
        <v>0</v>
      </c>
      <c r="O4" s="1" t="s">
        <v>17</v>
      </c>
      <c r="P4" s="1">
        <f>(SUM('[1]arrets IDE'!$D$74:$H$74)*1+SUM('[1]arrets IDE'!$D$75:$H$75)*0.5+SUM('[1]arrets IDE'!$D$76:$H$76)*0.5)/5</f>
        <v>0</v>
      </c>
      <c r="Q4" s="1">
        <f>(SUM('[1]arrets IDE'!$I$80:$L$80)*1+SUM('[1]arrets IDE'!$I$81:$L$81)*0.5+SUM('[1]arrets IDE'!$I$82:$L$82)*0.5)/5</f>
        <v>0</v>
      </c>
      <c r="R4" s="1">
        <f>(SUM('[1]arrets IDE'!$I$86:$L$86)*1+SUM('[1]arrets IDE'!$I$87:$L$87)*0.5+SUM('[1]arrets IDE'!$I$88:$L$88)*0.5)/5</f>
        <v>0</v>
      </c>
    </row>
    <row r="5" spans="1:26" x14ac:dyDescent="0.25">
      <c r="A5" s="1">
        <f>(SUM('[1]arrets AS'!$M$84:$P$84)*1+SUM('[1]arrets AS'!$M$85:$P$85)*0.5+SUM('[1]arrets AS'!$M$86:$P$86)*0.5)/5</f>
        <v>0</v>
      </c>
      <c r="B5" s="1" t="s">
        <v>18</v>
      </c>
      <c r="C5" s="2">
        <f>(SUM('[1]arrets AS'!$M$90:$P$90)*1+SUM('[1]arrets AS'!$M$91:$P$91)*0.5+SUM('[1]arrets AS'!$M$92:$P$92)*0.5)/5</f>
        <v>0</v>
      </c>
      <c r="D5" s="2">
        <f>(SUM('[1]arrets AS'!$M$96:$P$96)*1+SUM('[1]arrets AS'!$M$97:$P$97)*0.5+SUM('[1]arrets AS'!$M$98:$P$98)*0.5)/5</f>
        <v>0</v>
      </c>
      <c r="E5" s="2">
        <f>(SUM('[1]arrets AS'!$M$102:$P$102)*1+SUM('[1]arrets AS'!$M$103:$P$103)*0.5+SUM('[1]arrets AS'!$M$104:$P$104)*0.5)/5</f>
        <v>0</v>
      </c>
      <c r="N5" s="1">
        <f>(SUM('[1]arrets IDE'!$M$68:$P$68)*1+SUM('[1]arrets IDE'!$M$69:$P$69)*0.5+SUM('[1]arrets IDE'!$M$70:$P$70)*0.5)/5</f>
        <v>0</v>
      </c>
      <c r="O5" s="1" t="s">
        <v>18</v>
      </c>
      <c r="P5" s="1">
        <f>(SUM('[1]arrets IDE'!$M$74:$P$74)*1+SUM('[1]arrets IDE'!$M$75:$P$75)*0.5+SUM('[1]arrets IDE'!$M$76:$P$76)*0.5)/5</f>
        <v>0</v>
      </c>
      <c r="Q5" s="1">
        <f>(SUM('[1]arrets IDE'!$M$80:$P$80)*1+SUM('[1]arrets IDE'!$M$81:$P$81)*0.5+SUM('[1]arrets IDE'!$M$82:$P$82)*0.5)/5</f>
        <v>0</v>
      </c>
      <c r="R5" s="1">
        <f>(SUM('[1]arrets IDE'!$M$86:$P$86)*1+SUM('[1]arrets IDE'!$M$87:$P$87)*0.5+SUM('[1]arrets IDE'!$M$88:$P$88)*0.5)/5</f>
        <v>0</v>
      </c>
    </row>
    <row r="6" spans="1:26" x14ac:dyDescent="0.25">
      <c r="A6" s="1">
        <f>(SUM('[1]arrets AS'!$Q$84:$U$84)*1+SUM('[1]arrets AS'!$Q$85:$U$85)*0.5+SUM('[1]arrets AS'!$Q$86:$U$86)*0.5)/5</f>
        <v>0</v>
      </c>
      <c r="B6" s="1" t="s">
        <v>19</v>
      </c>
      <c r="C6" s="2">
        <f>(SUM('[1]arrets AS'!$Q$90:$U$90)*1+SUM('[1]arrets AS'!$Q$91:$U$91)*0.5+SUM('[1]arrets AS'!$Q$92:$U$92)*0.5)/5</f>
        <v>0</v>
      </c>
      <c r="D6" s="2">
        <f>(SUM('[1]arrets AS'!$Q$96:$U$96)*1+SUM('[1]arrets AS'!$Q$97:$U$97)*0.5+SUM('[1]arrets AS'!$Q$98:$U$98)*0.5)/5</f>
        <v>0</v>
      </c>
      <c r="E6" s="2">
        <f>(SUM('[1]arrets AS'!$Q$102:$U$102)*1+SUM('[1]arrets AS'!$Q$103:$U$103)*0.5+SUM('[1]arrets AS'!$Q$104:$U$104)*0.5)/5</f>
        <v>0</v>
      </c>
      <c r="N6" s="1">
        <f>(SUM('[1]arrets IDE'!$Q$68:$U$68)*1+SUM('[1]arrets IDE'!$Q$69:$U$69)*0.5+SUM('[1]arrets IDE'!$Q$70:$U$70)*0.5)/5</f>
        <v>0</v>
      </c>
      <c r="O6" s="1" t="s">
        <v>19</v>
      </c>
      <c r="P6" s="1">
        <f>(SUM('[1]arrets IDE'!$Q$74:$U$74)*1+SUM('[1]arrets IDE'!$Q$75:$U$75)*0.5+SUM('[1]arrets IDE'!$Q$76:$U$76)*0.5)/5</f>
        <v>0</v>
      </c>
      <c r="Q6" s="1">
        <f>(SUM('[1]arrets IDE'!$Q$80:$U$80)*1+SUM('[1]arrets IDE'!$Q$81:$U$81)*0.5+SUM('[1]arrets IDE'!$Q$82:$U$82)*0.5)/5</f>
        <v>0</v>
      </c>
      <c r="R6" s="1">
        <f>(SUM('[1]arrets IDE'!$Q$86:$U$86)*1+SUM('[1]arrets IDE'!$Q$87:$U$87)*0.5+SUM('[1]arrets IDE'!$Q$88:$U$88)*0.5)/5</f>
        <v>0</v>
      </c>
    </row>
    <row r="7" spans="1:26" x14ac:dyDescent="0.25">
      <c r="A7" s="1">
        <f>(SUM('[1]arrets AS'!$V$84:$Y$84)*1+SUM('[1]arrets AS'!$V$85:$Y$85)*0.5+SUM('[1]arrets AS'!$V$86:$Y$86)*0.5)/5</f>
        <v>0</v>
      </c>
      <c r="B7" s="1" t="s">
        <v>20</v>
      </c>
      <c r="C7" s="2">
        <f>(SUM('[1]arrets AS'!$V$90:$Y$90)*1+SUM('[1]arrets AS'!$V$91:$Y$91)*0.5+SUM('[1]arrets AS'!$V$92:$Y$92)*0.5)/5</f>
        <v>0</v>
      </c>
      <c r="D7" s="2">
        <f>(SUM('[1]arrets AS'!$V$96:$Y$96)*1+SUM('[1]arrets AS'!$V$97:$Y$97)*0.5+SUM('[1]arrets AS'!$V$98:$Y$98)*0.5)/5</f>
        <v>0</v>
      </c>
      <c r="E7" s="2">
        <f>(SUM('[1]arrets AS'!$V$102:$Y$102)*1+SUM('[1]arrets AS'!$V$103:$Y$103)*0.5+SUM('[1]arrets AS'!$V$104:$Y$104)*0.5)/5</f>
        <v>0</v>
      </c>
      <c r="N7" s="1">
        <f>(SUM('[1]arrets IDE'!$V$68:$Y$68)*1+SUM('[1]arrets IDE'!$V$69:$Y$69)*0.5+SUM('[1]arrets IDE'!$V$70:$Y$70)*0.5)/5</f>
        <v>0</v>
      </c>
      <c r="O7" s="1" t="s">
        <v>20</v>
      </c>
      <c r="P7" s="1">
        <f>(SUM('[1]arrets IDE'!$V$74:$Y$74)*1+SUM('[1]arrets IDE'!$V$75:$Y$75)*0.5+SUM('[1]arrets IDE'!$V$76:$Y$76)*0.5)/5</f>
        <v>0</v>
      </c>
      <c r="Q7" s="1">
        <f>(SUM('[1]arrets IDE'!$V$80:$Y$80)*1+SUM('[1]arrets IDE'!$V$81:$Y$81)*0.5+SUM('[1]arrets IDE'!$V$82:$Y$82)*0.5)/5</f>
        <v>0</v>
      </c>
      <c r="R7" s="1">
        <f>(SUM('[1]arrets IDE'!$V$86:$Y$86)*1+SUM('[1]arrets IDE'!$V$87:$Y$87)*0.5+SUM('[1]arrets IDE'!$V$88:$Y$88)*0.5)/5</f>
        <v>0</v>
      </c>
    </row>
    <row r="8" spans="1:26" x14ac:dyDescent="0.25">
      <c r="A8" s="1">
        <f>(SUM('[1]arrets AS'!$Z$84:$AC$84)*1+SUM('[1]arrets AS'!$Z$85:$AC$85)*0.5+SUM('[1]arrets AS'!$Z$86:$AC$86)*0.5)/5</f>
        <v>7.3</v>
      </c>
      <c r="B8" s="1" t="s">
        <v>21</v>
      </c>
      <c r="C8" s="2">
        <f>(SUM('[1]arrets AS'!$Z$90:$AC$90)*1+SUM('[1]arrets AS'!$Z$91:$AC$91)*0.5+SUM('[1]arrets AS'!$Z$92:$AC$92)*0.5)/5</f>
        <v>3.9</v>
      </c>
      <c r="D8" s="2">
        <f>(SUM('[1]arrets AS'!$Z$96:$AC$96)*1+SUM('[1]arrets AS'!$Z$97:$AC$97)*0.5+SUM('[1]arrets AS'!$Z$98:$AC$98)*0.5)/5</f>
        <v>4.3</v>
      </c>
      <c r="E8" s="2">
        <f>(SUM('[1]arrets AS'!$Z$102:$AC$102)*1+SUM('[1]arrets AS'!$Z$103:$AC$103)*0.5+SUM('[1]arrets AS'!$Z$104:$AC$104)*0.5)/5</f>
        <v>1.2</v>
      </c>
      <c r="N8" s="1">
        <f>(SUM('[1]arrets IDE'!$Z$68:$AC$68)*1+SUM('[1]arrets IDE'!$Z$69:$AC$69)*0.5+SUM('[1]arrets IDE'!$Z$70:$AC$70)*0.5)/5</f>
        <v>4.9000000000000004</v>
      </c>
      <c r="O8" s="1" t="s">
        <v>21</v>
      </c>
      <c r="P8" s="1">
        <f>(SUM('[1]arrets IDE'!$Z$74:$AC$74)*1+SUM('[1]arrets IDE'!$Z$75:$AC$75)*0.5+SUM('[1]arrets IDE'!$Z$76:$AC$76)*0.5)/5</f>
        <v>0.2</v>
      </c>
      <c r="Q8" s="1">
        <f>(SUM('[1]arrets IDE'!$Z$80:$AC$80)*1+SUM('[1]arrets IDE'!$Z$81:$AC$81)*0.5+SUM('[1]arrets IDE'!$Z$82:$AC$82)*0.5)/5</f>
        <v>0</v>
      </c>
      <c r="R8" s="1">
        <f>(SUM('[1]arrets IDE'!$Z$86:$AC$86)*1+SUM('[1]arrets IDE'!$Z$87:$AC$87)*0.5+SUM('[1]arrets IDE'!$Z$88:$AC$88)*0.5)/5</f>
        <v>0</v>
      </c>
    </row>
    <row r="9" spans="1:26" x14ac:dyDescent="0.25">
      <c r="A9" s="1">
        <f>(SUM('[1]arrets AS'!$AD$84:$AH$84)*1+SUM('[1]arrets AS'!$AD$85:$AH$85)*0.5+SUM('[1]arrets AS'!$AD$86:$AH$86)*0.5)/5</f>
        <v>6.8</v>
      </c>
      <c r="B9" s="1" t="s">
        <v>22</v>
      </c>
      <c r="C9" s="2">
        <f>(SUM('[1]arrets AS'!$AD$90:$AH$90)*1+SUM('[1]arrets AS'!$AD$91:$AH$91)*0.5+SUM('[1]arrets AS'!$AD$92:$AH$92)*0.5)/5</f>
        <v>4.2</v>
      </c>
      <c r="D9" s="2">
        <f>(SUM('[1]arrets AS'!$AD$96:$AH$96)*1+SUM('[1]arrets AS'!$AD$97:$AH$97)*0.5+SUM('[1]arrets AS'!$AD$98:$AH$98)*0.5)/5</f>
        <v>4</v>
      </c>
      <c r="E9" s="2">
        <f>(SUM('[1]arrets AS'!$AD$102:$AH$102)*1+SUM('[1]arrets AS'!$AD$103:$AH$103)*0.5+SUM('[1]arrets AS'!$AD$104:$AH$104)*0.5)/5</f>
        <v>0.8</v>
      </c>
      <c r="N9" s="1">
        <f>(SUM('[1]arrets IDE'!$AD$68:$AH$68)*1+SUM('[1]arrets IDE'!$AD$69:$AH$69)*0.5+SUM('[1]arrets IDE'!$AD$70:$AH$70)*0.5)/5</f>
        <v>5.0999999999999996</v>
      </c>
      <c r="O9" s="1" t="s">
        <v>22</v>
      </c>
      <c r="P9" s="1">
        <f>(SUM('[1]arrets IDE'!$AD$74:$AH$74)*1+SUM('[1]arrets IDE'!$AD$75:$AH$75)*0.5+SUM('[1]arrets IDE'!$AD$76:$AH$76)*0.5)/5</f>
        <v>0.3</v>
      </c>
      <c r="Q9" s="1">
        <f>(SUM('[1]arrets IDE'!$AD$80:$AH$80)*1+SUM('[1]arrets IDE'!$AD$81:$AH$81)*0.5+SUM('[1]arrets IDE'!$AD$82:$AH$82)*0.5)/5</f>
        <v>0</v>
      </c>
      <c r="R9" s="1">
        <f>(SUM('[1]arrets IDE'!$AD$86:$AH$86)*1+SUM('[1]arrets IDE'!$AD$87:$AH$87)*0.5+SUM('[1]arrets IDE'!$AD$88:$AH$88)*0.5)/5</f>
        <v>0</v>
      </c>
    </row>
    <row r="10" spans="1:26" x14ac:dyDescent="0.25">
      <c r="A10" s="1">
        <f>(SUM('[1]arrets AS'!$AI$84:$AL$84)*1+SUM('[1]arrets AS'!$AI$85:$AL$85)*0.5+SUM('[1]arrets AS'!$AI$86:$AL$86)*0.5)/5</f>
        <v>4.4000000000000004</v>
      </c>
      <c r="B10" s="1" t="s">
        <v>23</v>
      </c>
      <c r="C10" s="2">
        <f>(SUM('[1]arrets AS'!$AI$90:$AL$90)*1+SUM('[1]arrets AS'!$AI$91:$AL$91)*0.5+SUM('[1]arrets AS'!$AI$92:$AL$92)*0.5)/5</f>
        <v>2.2999999999999998</v>
      </c>
      <c r="D10" s="2">
        <f>(SUM('[1]arrets AS'!$AI$96:$AL$96)*1+SUM('[1]arrets AS'!$AI$97:$AL$97)*0.5+SUM('[1]arrets AS'!$AI$98:$AL$98)*0.5)/5</f>
        <v>2.2000000000000002</v>
      </c>
      <c r="E10" s="2">
        <f>(SUM('[1]arrets AS'!$AI$102:$AL$102)*1+SUM('[1]arrets AS'!$AI$103:$AL$103)*0.5+SUM('[1]arrets AS'!$AI$104:$AL$104)*0.5)/5</f>
        <v>0.4</v>
      </c>
      <c r="N10" s="1">
        <f>(SUM('[1]arrets IDE'!$AI$68:AL$68)*1+SUM('[1]arrets IDE'!$AI$69:$AL$69)*0.5+SUM('[1]arrets IDE'!$AI$70:$AL$70)*0.5)/5</f>
        <v>4.5999999999999996</v>
      </c>
      <c r="O10" s="1" t="s">
        <v>23</v>
      </c>
      <c r="P10" s="1">
        <f>(SUM('[1]arrets IDE'!$AI$74:AN$74)*1+SUM('[1]arrets IDE'!$AI$75:$AL$75)*0.5+SUM('[1]arrets IDE'!$AI$76:$AL$76)*0.5)/5</f>
        <v>0</v>
      </c>
      <c r="Q10" s="1">
        <f>(SUM('[1]arrets IDE'!$AI$80:AO$80)*1+SUM('[1]arrets IDE'!$AI$81:$AL$81)*0.5+SUM('[1]arrets IDE'!$AI$82:$AL$82)*0.5)/5</f>
        <v>0</v>
      </c>
      <c r="R10" s="1">
        <f>(SUM('[1]arrets IDE'!$AI$86:AP$86)*1+SUM('[1]arrets IDE'!$AI$87:$AL$87)*0.5+SUM('[1]arrets IDE'!$AI$88:$AL$88)*0.5)/5</f>
        <v>0</v>
      </c>
    </row>
    <row r="11" spans="1:26" x14ac:dyDescent="0.25">
      <c r="A11" s="1">
        <f>(SUM('[1]arrets AS'!$AM$84:$AP$84)*1+SUM('[1]arrets AS'!$AM$85:$AP$85)*0.5+SUM('[1]arrets AS'!$AM$86:$AP$86)*0.5)/5</f>
        <v>3.2</v>
      </c>
      <c r="B11" s="1" t="s">
        <v>24</v>
      </c>
      <c r="C11" s="2">
        <f>(SUM('[1]arrets AS'!$AM$90:$AP$90)*1+SUM('[1]arrets AS'!$AM$91:$AP$91)*0.5+SUM('[1]arrets AS'!$AM$92:$AP$92)*0.5)/5</f>
        <v>1.6</v>
      </c>
      <c r="D11" s="2">
        <f>(SUM('[1]arrets AS'!$AM$96:$AP$96)*1+SUM('[1]arrets AS'!$AM$97:$AP$97)*0.5+SUM('[1]arrets AS'!$AM$98:$AP$98)*0.5)/5</f>
        <v>2</v>
      </c>
      <c r="E11" s="2">
        <f>(SUM('[1]arrets AS'!$AM$102:$AP$102)*1+SUM('[1]arrets AS'!$AM$103:$AP$103)*0.5+SUM('[1]arrets AS'!$AM$104:$AP$104)*0.5)/5</f>
        <v>0</v>
      </c>
      <c r="N11" s="1">
        <f>(SUM('[1]arrets IDE'!$AM$68:$AP$68)*1+SUM('[1]arrets IDE'!$AM$69:$AP$69)*0.5+SUM('[1]arrets IDE'!$AM$70:$AP$70)*0.5)/5</f>
        <v>4.8</v>
      </c>
      <c r="O11" s="1" t="s">
        <v>24</v>
      </c>
      <c r="P11" s="1">
        <f>(SUM('[1]arrets IDE'!$AM$74:$AP$74)*1+SUM('[1]arrets IDE'!$AM$75:$AP$75)*0.5+SUM('[1]arrets IDE'!$AM$76:$AP$76)*0.5)/5</f>
        <v>0</v>
      </c>
      <c r="Q11" s="1">
        <f>(SUM('[1]arrets IDE'!$AM$80:$AP$80)*1+SUM('[1]arrets IDE'!$AM$81:$AP$81)*0.5+SUM('[1]arrets IDE'!$AM$82:$AP$82)*0.5)/5</f>
        <v>0</v>
      </c>
      <c r="R11" s="1">
        <f>(SUM('[1]arrets IDE'!$AM$86:$AP$86)*1+SUM('[1]arrets IDE'!$AM$87:$AP$87)*0.5+SUM('[1]arrets IDE'!$AM$88:$AP$88)*0.5)/5</f>
        <v>0</v>
      </c>
    </row>
    <row r="12" spans="1:26" x14ac:dyDescent="0.25">
      <c r="A12" s="1">
        <f>(SUM('[1]arrets AS'!$AQ$84:$AU$84)*1+SUM('[1]arrets AS'!$AQ$85:$AU$85)*0.5+SUM('[1]arrets AS'!$AQ$86:$AU$86)*0.5)/5</f>
        <v>3.1</v>
      </c>
      <c r="B12" s="1" t="s">
        <v>25</v>
      </c>
      <c r="C12" s="2">
        <f>(SUM('[1]arrets AS'!$AQ$90:$AU$90)*1+SUM('[1]arrets AS'!$AQ$91:$AU$91)*0.5+SUM('[1]arrets AS'!$AQ$92:$AU$92)*0.5)/5</f>
        <v>1.5</v>
      </c>
      <c r="D12" s="2">
        <f>(SUM('[1]arrets AS'!$AQ$96:$AU$96)*1+SUM('[1]arrets AS'!$AQ$97:$AU$97)*0.5+SUM('[1]arrets AS'!$AQ$98:$AU$98)*0.5)/5</f>
        <v>2.5</v>
      </c>
      <c r="E12" s="2">
        <f>(SUM('[1]arrets AS'!$AQ$102:$AU$102)*1+SUM('[1]arrets AS'!$AQ$103:$AU$103)*0.5+SUM('[1]arrets AS'!$AQ$104:$AU$104)*0.5)/5</f>
        <v>0</v>
      </c>
      <c r="N12" s="1">
        <f>(SUM('[1]arrets IDE'!$AQ$68:$AU$68)*1+SUM('[1]arrets IDE'!$AQ$69:$AU$69)*0.5+SUM('[1]arrets IDE'!$AQ$70:$AU$70)*0.5)/5</f>
        <v>5.3</v>
      </c>
      <c r="O12" s="1" t="s">
        <v>25</v>
      </c>
      <c r="P12" s="1">
        <f>(SUM('[1]arrets IDE'!$AQ$74:$AU$74)*1+SUM('[1]arrets IDE'!$AQ$75:$AU$75)*0.5+SUM('[1]arrets IDE'!$AQ$76:$AU$76)*0.5)/5</f>
        <v>0</v>
      </c>
      <c r="Q12" s="1">
        <f>(SUM('[1]arrets IDE'!$AQ$80:$AU$80)*1+SUM('[1]arrets IDE'!$AQ$81:$AU$81)*0.5+SUM('[1]arrets IDE'!$AQ$82:$AU$82)*0.5)/5</f>
        <v>0</v>
      </c>
      <c r="R12" s="1">
        <f>(SUM('[1]arrets IDE'!$AQ$86:$AU$86)*1+SUM('[1]arrets IDE'!$AQ$87:$AU$87)*0.5+SUM('[1]arrets IDE'!$AQ$88:$AU$88)*0.5)/5</f>
        <v>0</v>
      </c>
    </row>
    <row r="13" spans="1:26" x14ac:dyDescent="0.25">
      <c r="A13" s="1">
        <f>(SUM('[1]arrets AS'!$AV$84:$AY$84)*1+SUM('[1]arrets AS'!$AV$85:$AY$85)*0.5+SUM('[1]arrets AS'!$AV$86:$AY$86)*0.5)/5</f>
        <v>2</v>
      </c>
      <c r="B13" s="1" t="s">
        <v>26</v>
      </c>
      <c r="C13" s="2">
        <f>(SUM('[1]arrets AS'!$AV$90:$AY$90)*1+SUM('[1]arrets AS'!$AV$91:$AY$91)*0.5+SUM('[1]arrets AS'!$AV$92:$AY$92)*0.5)/5</f>
        <v>1.2</v>
      </c>
      <c r="D13" s="2">
        <f>(SUM('[1]arrets AS'!$AV$96:$AY$96)*1+SUM('[1]arrets AS'!$AV$97:$AY$97)*0.5+SUM('[1]arrets AS'!$AV$98:$AY$98)*0.5)/5</f>
        <v>2</v>
      </c>
      <c r="E13" s="2">
        <f>(SUM('[1]arrets AS'!$AV$102:$AY$102)*1+SUM('[1]arrets AS'!$AV$103:$AY$103)*0.5+SUM('[1]arrets AS'!$AV$104:$AY$104)*0.5)/5</f>
        <v>0</v>
      </c>
      <c r="N13" s="1">
        <f>(SUM('[1]arrets IDE'!$AV$68:$AY$68)*1+SUM('[1]arrets IDE'!$AV$69:$AY$69)*0.5+SUM('[1]arrets IDE'!$AV$70:$AY$70)*0.5)/5</f>
        <v>4</v>
      </c>
      <c r="O13" s="1" t="s">
        <v>26</v>
      </c>
      <c r="P13" s="1">
        <f>(SUM('[1]arrets IDE'!$AV$74:$AY$74)*1+SUM('[1]arrets IDE'!$AV$75:$AY$75)*0.5+SUM('[1]arrets IDE'!$AV$76:$AY$76)*0.5)/5</f>
        <v>0</v>
      </c>
      <c r="Q13" s="1">
        <f>(SUM('[1]arrets IDE'!$AV$80:$AY$80)*1+SUM('[1]arrets IDE'!$AV$81:$AY$81)*0.5+SUM('[1]arrets IDE'!$AV$82:$AY$82)*0.5)/5</f>
        <v>0</v>
      </c>
      <c r="R13" s="1">
        <f>(SUM('[1]arrets IDE'!$AV$86:$AY$86)*1+SUM('[1]arrets IDE'!$AV$87:$AY$87)*0.5+SUM('[1]arrets IDE'!$AV$88:$AY$88)*0.5)/5</f>
        <v>0</v>
      </c>
    </row>
    <row r="14" spans="1:26" x14ac:dyDescent="0.25">
      <c r="A14" s="1">
        <f>(SUM('[1]arrets AS'!$AZ$84:$BC$84)*1+SUM('[1]arrets AS'!$AZ$85:$BC$85)*0.5+SUM('[1]arrets AS'!$AZ$86:$BC$86)*0.5)/5</f>
        <v>1.8</v>
      </c>
      <c r="B14" s="1" t="s">
        <v>27</v>
      </c>
      <c r="C14" s="2">
        <f>(SUM('[1]arrets AS'!$AZ$90:$BC$90)*1+SUM('[1]arrets AS'!$AZ$91:$BC$91)*0.5+SUM('[1]arrets AS'!$AZ$92:$BC$92)*0.5)/5</f>
        <v>1.2</v>
      </c>
      <c r="D14" s="2">
        <f>(SUM('[1]arrets AS'!$AZ$96:$BC$96)*1+SUM('[1]arrets AS'!$AZ$97:$BC$97)*0.5+SUM('[1]arrets AS'!$AZ$98:$BC$98)*0.5)/5</f>
        <v>2</v>
      </c>
      <c r="E14" s="2">
        <f>(SUM('[1]arrets AS'!$AZ$102:$BC$102)*1+SUM('[1]arrets AS'!$AZ$103:$BC$103)*0.5+SUM('[1]arrets AS'!$AZ$104:$BC$104)*0.5)/5</f>
        <v>0</v>
      </c>
      <c r="N14" s="1">
        <f>(SUM('[1]arrets IDE'!$AZ$68:$BC$68)*1+SUM('[1]arrets IDE'!$AZ$69:$BC$69)*0.5+SUM('[1]arrets IDE'!$AZ$70:$BC$70)*0.5)/5</f>
        <v>4</v>
      </c>
      <c r="O14" s="1" t="s">
        <v>27</v>
      </c>
      <c r="P14" s="1">
        <f>(SUM('[1]arrets IDE'!$AZ$74:$BC$74)*1+SUM('[1]arrets IDE'!$AZ$75:$BC$75)*0.5+SUM('[1]arrets IDE'!$AZ$76:$BC$76)*0.5)/5</f>
        <v>0</v>
      </c>
      <c r="Q14" s="1">
        <f>(SUM('[1]arrets IDE'!$AZ$80:$BC$80)*1+SUM('[1]arrets IDE'!$AZ$81:$BC$81)*0.5+SUM('[1]arrets IDE'!$AZ$82:$BC$82)*0.5)/5</f>
        <v>0</v>
      </c>
      <c r="R14" s="1">
        <f>(SUM('[1]arrets IDE'!$AZ$86:$BC$86)*1+SUM('[1]arrets IDE'!$AZ$87:$BC$87)*0.5+SUM('[1]arrets IDE'!$AZ$88:$BC$88)*0.5)/5</f>
        <v>0</v>
      </c>
    </row>
    <row r="16" spans="1:26" x14ac:dyDescent="0.25">
      <c r="A16" s="342" t="s">
        <v>28</v>
      </c>
      <c r="B16" s="4" t="s">
        <v>29</v>
      </c>
      <c r="C16" s="4" t="s">
        <v>30</v>
      </c>
      <c r="D16" s="4" t="s">
        <v>18</v>
      </c>
      <c r="E16" s="4" t="s">
        <v>19</v>
      </c>
      <c r="F16" s="4" t="s">
        <v>20</v>
      </c>
      <c r="G16" s="4" t="s">
        <v>21</v>
      </c>
      <c r="H16" s="4" t="s">
        <v>31</v>
      </c>
      <c r="I16" s="4" t="s">
        <v>32</v>
      </c>
      <c r="J16" s="4" t="s">
        <v>33</v>
      </c>
      <c r="K16" s="4" t="s">
        <v>34</v>
      </c>
      <c r="L16" s="4" t="s">
        <v>35</v>
      </c>
      <c r="M16" s="4" t="s">
        <v>36</v>
      </c>
      <c r="N16" s="343" t="s">
        <v>37</v>
      </c>
      <c r="O16" s="4" t="s">
        <v>29</v>
      </c>
      <c r="P16" s="4" t="s">
        <v>30</v>
      </c>
      <c r="Q16" s="4" t="s">
        <v>18</v>
      </c>
      <c r="R16" s="4" t="s">
        <v>19</v>
      </c>
      <c r="S16" s="4" t="s">
        <v>20</v>
      </c>
      <c r="T16" s="4" t="s">
        <v>21</v>
      </c>
      <c r="U16" s="4" t="s">
        <v>31</v>
      </c>
      <c r="V16" s="4" t="s">
        <v>32</v>
      </c>
      <c r="W16" s="4" t="s">
        <v>33</v>
      </c>
      <c r="X16" s="4" t="s">
        <v>34</v>
      </c>
      <c r="Y16" s="4" t="s">
        <v>35</v>
      </c>
      <c r="Z16" s="4" t="s">
        <v>36</v>
      </c>
    </row>
    <row r="17" spans="1:14" x14ac:dyDescent="0.25">
      <c r="A17" s="3" t="s">
        <v>38</v>
      </c>
      <c r="N17" s="5" t="s">
        <v>38</v>
      </c>
    </row>
    <row r="18" spans="1:14" x14ac:dyDescent="0.25">
      <c r="N18" s="6"/>
    </row>
    <row r="19" spans="1:14" x14ac:dyDescent="0.25">
      <c r="N19" s="6"/>
    </row>
    <row r="20" spans="1:14" x14ac:dyDescent="0.25">
      <c r="N20" s="6"/>
    </row>
    <row r="21" spans="1:14" x14ac:dyDescent="0.25">
      <c r="N21" s="6"/>
    </row>
    <row r="22" spans="1:14" x14ac:dyDescent="0.25">
      <c r="N22" s="6"/>
    </row>
    <row r="23" spans="1:14" x14ac:dyDescent="0.25">
      <c r="N23" s="6"/>
    </row>
    <row r="24" spans="1:14" x14ac:dyDescent="0.25">
      <c r="N24" s="6"/>
    </row>
    <row r="25" spans="1:14" x14ac:dyDescent="0.25">
      <c r="N25" s="6"/>
    </row>
    <row r="26" spans="1:14" x14ac:dyDescent="0.25">
      <c r="N26" s="6"/>
    </row>
    <row r="27" spans="1:14" x14ac:dyDescent="0.25">
      <c r="N27" s="6"/>
    </row>
    <row r="28" spans="1:14" x14ac:dyDescent="0.25">
      <c r="N28" s="6"/>
    </row>
    <row r="29" spans="1:14" x14ac:dyDescent="0.25">
      <c r="N29" s="6"/>
    </row>
    <row r="30" spans="1:14" x14ac:dyDescent="0.25">
      <c r="A30" s="3" t="s">
        <v>39</v>
      </c>
      <c r="N30" s="5" t="s">
        <v>39</v>
      </c>
    </row>
    <row r="31" spans="1:14" x14ac:dyDescent="0.25">
      <c r="N31" s="6"/>
    </row>
    <row r="32" spans="1:14" x14ac:dyDescent="0.25">
      <c r="N32" s="6"/>
    </row>
    <row r="33" spans="1:14" x14ac:dyDescent="0.25">
      <c r="N33" s="6"/>
    </row>
    <row r="34" spans="1:14" x14ac:dyDescent="0.25">
      <c r="N34" s="6"/>
    </row>
    <row r="35" spans="1:14" x14ac:dyDescent="0.25">
      <c r="N35" s="6"/>
    </row>
    <row r="36" spans="1:14" x14ac:dyDescent="0.25">
      <c r="N36" s="6"/>
    </row>
    <row r="37" spans="1:14" x14ac:dyDescent="0.25">
      <c r="N37" s="6"/>
    </row>
    <row r="38" spans="1:14" x14ac:dyDescent="0.25">
      <c r="N38" s="6"/>
    </row>
    <row r="39" spans="1:14" x14ac:dyDescent="0.25">
      <c r="N39" s="6"/>
    </row>
    <row r="40" spans="1:14" x14ac:dyDescent="0.25">
      <c r="N40" s="6"/>
    </row>
    <row r="41" spans="1:14" x14ac:dyDescent="0.25">
      <c r="A41" s="3" t="s">
        <v>40</v>
      </c>
      <c r="N41" s="5" t="s">
        <v>40</v>
      </c>
    </row>
    <row r="42" spans="1:14" x14ac:dyDescent="0.25">
      <c r="N42" s="6"/>
    </row>
    <row r="43" spans="1:14" x14ac:dyDescent="0.25">
      <c r="N43" s="6"/>
    </row>
    <row r="44" spans="1:14" x14ac:dyDescent="0.25">
      <c r="N44" s="6"/>
    </row>
    <row r="45" spans="1:14" x14ac:dyDescent="0.25">
      <c r="N45" s="6"/>
    </row>
    <row r="46" spans="1:14" x14ac:dyDescent="0.25">
      <c r="N46" s="6"/>
    </row>
    <row r="47" spans="1:14" x14ac:dyDescent="0.25">
      <c r="N47" s="6"/>
    </row>
    <row r="48" spans="1:14" x14ac:dyDescent="0.25">
      <c r="A48" s="3" t="s">
        <v>41</v>
      </c>
      <c r="N48" s="5" t="s">
        <v>41</v>
      </c>
    </row>
    <row r="49" spans="14:14" x14ac:dyDescent="0.25">
      <c r="N49" s="6"/>
    </row>
    <row r="50" spans="14:14" x14ac:dyDescent="0.25">
      <c r="N50" s="6"/>
    </row>
    <row r="51" spans="14:14" x14ac:dyDescent="0.25">
      <c r="N51" s="6"/>
    </row>
    <row r="52" spans="14:14" x14ac:dyDescent="0.25">
      <c r="N52" s="6"/>
    </row>
    <row r="53" spans="14:14" x14ac:dyDescent="0.25">
      <c r="N53" s="6"/>
    </row>
    <row r="54" spans="14:14" x14ac:dyDescent="0.25">
      <c r="N54" s="6"/>
    </row>
    <row r="55" spans="14:14" x14ac:dyDescent="0.25">
      <c r="N55" s="6"/>
    </row>
    <row r="56" spans="14:14" x14ac:dyDescent="0.25">
      <c r="N56" s="6"/>
    </row>
    <row r="57" spans="14:14" x14ac:dyDescent="0.25">
      <c r="N5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CDD</vt:lpstr>
      <vt:lpstr>cache</vt:lpstr>
      <vt:lpstr>CDD!Zone_d_impression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2015-07-05T12:28:21Z</dcterms:created>
  <dcterms:modified xsi:type="dcterms:W3CDTF">2015-07-05T12:38:47Z</dcterms:modified>
</cp:coreProperties>
</file>