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opriétaire\Desktop\"/>
    </mc:Choice>
  </mc:AlternateContent>
  <bookViews>
    <workbookView xWindow="0" yWindow="0" windowWidth="20490" windowHeight="65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D3" i="2"/>
  <c r="C3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J101" i="1"/>
  <c r="E101" i="1"/>
  <c r="F101" i="1" s="1"/>
  <c r="J99" i="1"/>
  <c r="F99" i="1"/>
  <c r="E99" i="1"/>
  <c r="J97" i="1"/>
  <c r="E97" i="1"/>
  <c r="F97" i="1" s="1"/>
  <c r="J95" i="1"/>
  <c r="E95" i="1"/>
  <c r="F95" i="1" s="1"/>
  <c r="J93" i="1"/>
  <c r="E93" i="1"/>
  <c r="F93" i="1" s="1"/>
  <c r="J91" i="1"/>
  <c r="F91" i="1"/>
  <c r="E91" i="1"/>
  <c r="J89" i="1"/>
  <c r="E89" i="1"/>
  <c r="F89" i="1" s="1"/>
  <c r="J87" i="1"/>
  <c r="F87" i="1"/>
  <c r="E87" i="1"/>
  <c r="J85" i="1"/>
  <c r="E85" i="1"/>
  <c r="F85" i="1" s="1"/>
  <c r="J83" i="1"/>
  <c r="F83" i="1"/>
  <c r="E83" i="1"/>
  <c r="J81" i="1"/>
  <c r="E81" i="1"/>
  <c r="F81" i="1" s="1"/>
  <c r="J79" i="1"/>
  <c r="F79" i="1"/>
  <c r="E79" i="1"/>
  <c r="J77" i="1"/>
  <c r="E77" i="1"/>
  <c r="F77" i="1" s="1"/>
  <c r="J75" i="1"/>
  <c r="E75" i="1"/>
  <c r="F75" i="1" s="1"/>
  <c r="J73" i="1"/>
  <c r="E73" i="1"/>
  <c r="F73" i="1" s="1"/>
  <c r="J71" i="1"/>
  <c r="E71" i="1"/>
  <c r="F71" i="1" s="1"/>
  <c r="J69" i="1"/>
  <c r="E69" i="1"/>
  <c r="F69" i="1" s="1"/>
  <c r="J67" i="1"/>
  <c r="E67" i="1"/>
  <c r="F67" i="1" s="1"/>
  <c r="J65" i="1"/>
  <c r="E65" i="1"/>
  <c r="F65" i="1" s="1"/>
  <c r="J63" i="1"/>
  <c r="E63" i="1"/>
  <c r="F63" i="1" s="1"/>
  <c r="J61" i="1"/>
  <c r="E61" i="1"/>
  <c r="F61" i="1" s="1"/>
  <c r="J59" i="1"/>
  <c r="E59" i="1"/>
  <c r="F59" i="1" s="1"/>
  <c r="J57" i="1"/>
  <c r="E57" i="1"/>
  <c r="F57" i="1" s="1"/>
  <c r="J55" i="1"/>
  <c r="E55" i="1"/>
  <c r="F55" i="1" s="1"/>
  <c r="J53" i="1"/>
  <c r="E53" i="1"/>
  <c r="F53" i="1" s="1"/>
  <c r="J51" i="1"/>
  <c r="E51" i="1"/>
  <c r="F51" i="1" s="1"/>
  <c r="J49" i="1"/>
  <c r="E49" i="1"/>
  <c r="F49" i="1" s="1"/>
  <c r="I48" i="1"/>
  <c r="F47" i="1"/>
  <c r="I46" i="1"/>
  <c r="F48" i="1" s="1"/>
  <c r="F45" i="1"/>
  <c r="I44" i="1"/>
  <c r="F46" i="1" s="1"/>
  <c r="F43" i="1"/>
  <c r="I42" i="1"/>
  <c r="F44" i="1" s="1"/>
  <c r="F41" i="1"/>
  <c r="I40" i="1"/>
  <c r="F42" i="1" s="1"/>
  <c r="F39" i="1"/>
  <c r="I38" i="1"/>
  <c r="F40" i="1" s="1"/>
  <c r="F37" i="1"/>
  <c r="I36" i="1"/>
  <c r="F38" i="1" s="1"/>
  <c r="F35" i="1"/>
  <c r="I34" i="1"/>
  <c r="F36" i="1" s="1"/>
  <c r="F33" i="1"/>
  <c r="I32" i="1"/>
  <c r="F34" i="1" s="1"/>
  <c r="F31" i="1"/>
  <c r="I30" i="1"/>
  <c r="F32" i="1" s="1"/>
  <c r="F29" i="1"/>
  <c r="G27" i="1"/>
  <c r="I28" i="1" s="1"/>
  <c r="G25" i="1"/>
  <c r="I26" i="1" s="1"/>
  <c r="I24" i="1"/>
  <c r="F26" i="1" s="1"/>
  <c r="G21" i="1"/>
  <c r="I22" i="1" s="1"/>
  <c r="I20" i="1"/>
  <c r="F22" i="1" s="1"/>
  <c r="F18" i="1"/>
  <c r="G17" i="1"/>
  <c r="I18" i="1" s="1"/>
  <c r="I16" i="1"/>
  <c r="I14" i="1"/>
  <c r="F16" i="1" s="1"/>
  <c r="I12" i="1"/>
  <c r="F14" i="1" s="1"/>
  <c r="G9" i="1"/>
  <c r="I10" i="1" s="1"/>
  <c r="G7" i="1"/>
  <c r="I8" i="1" s="1"/>
  <c r="I6" i="1"/>
  <c r="F8" i="1" s="1"/>
  <c r="L4" i="1"/>
  <c r="I4" i="1"/>
  <c r="F6" i="1" s="1"/>
  <c r="I3" i="1"/>
  <c r="D5" i="1" s="1"/>
  <c r="E3" i="1"/>
  <c r="F3" i="1" s="1"/>
  <c r="B3" i="1"/>
  <c r="C3" i="1" s="1"/>
  <c r="F12" i="1" l="1"/>
  <c r="F20" i="1"/>
  <c r="I5" i="1"/>
  <c r="E5" i="1"/>
  <c r="F10" i="1"/>
  <c r="F30" i="1"/>
  <c r="B5" i="1"/>
  <c r="J3" i="1"/>
  <c r="F24" i="1"/>
  <c r="F28" i="1"/>
  <c r="M3" i="1" l="1"/>
  <c r="L3" i="1"/>
  <c r="F5" i="1"/>
  <c r="B7" i="1"/>
  <c r="C5" i="1"/>
  <c r="D7" i="1"/>
  <c r="J5" i="1"/>
  <c r="I7" i="1" l="1"/>
  <c r="E7" i="1"/>
  <c r="F7" i="1" s="1"/>
  <c r="B9" i="1"/>
  <c r="C7" i="1"/>
  <c r="L5" i="1"/>
  <c r="M5" i="1"/>
  <c r="B11" i="1" l="1"/>
  <c r="C9" i="1"/>
  <c r="D9" i="1"/>
  <c r="J7" i="1"/>
  <c r="L7" i="1" l="1"/>
  <c r="M7" i="1"/>
  <c r="I9" i="1"/>
  <c r="E9" i="1"/>
  <c r="F9" i="1" s="1"/>
  <c r="B13" i="1"/>
  <c r="C11" i="1"/>
  <c r="B15" i="1" l="1"/>
  <c r="C13" i="1"/>
  <c r="D11" i="1"/>
  <c r="J9" i="1"/>
  <c r="L9" i="1" l="1"/>
  <c r="M9" i="1"/>
  <c r="I11" i="1"/>
  <c r="E11" i="1"/>
  <c r="F11" i="1" s="1"/>
  <c r="B17" i="1"/>
  <c r="C15" i="1"/>
  <c r="B19" i="1" l="1"/>
  <c r="C17" i="1"/>
  <c r="J11" i="1"/>
  <c r="D13" i="1"/>
  <c r="I13" i="1" l="1"/>
  <c r="E13" i="1"/>
  <c r="F13" i="1" s="1"/>
  <c r="M11" i="1"/>
  <c r="L11" i="1"/>
  <c r="B21" i="1"/>
  <c r="C19" i="1"/>
  <c r="C21" i="1" l="1"/>
  <c r="B23" i="1"/>
  <c r="D15" i="1"/>
  <c r="J13" i="1"/>
  <c r="L13" i="1" l="1"/>
  <c r="M13" i="1"/>
  <c r="B25" i="1"/>
  <c r="C23" i="1"/>
  <c r="I15" i="1"/>
  <c r="E15" i="1"/>
  <c r="F15" i="1" s="1"/>
  <c r="J15" i="1" l="1"/>
  <c r="D17" i="1"/>
  <c r="B27" i="1"/>
  <c r="C25" i="1"/>
  <c r="E17" i="1" l="1"/>
  <c r="F17" i="1" s="1"/>
  <c r="I17" i="1"/>
  <c r="B29" i="1"/>
  <c r="C27" i="1"/>
  <c r="M15" i="1"/>
  <c r="L15" i="1"/>
  <c r="D19" i="1" l="1"/>
  <c r="J17" i="1"/>
  <c r="B31" i="1"/>
  <c r="C29" i="1"/>
  <c r="M17" i="1" l="1"/>
  <c r="L17" i="1"/>
  <c r="B33" i="1"/>
  <c r="C31" i="1"/>
  <c r="I19" i="1"/>
  <c r="E19" i="1"/>
  <c r="F19" i="1" s="1"/>
  <c r="J19" i="1" l="1"/>
  <c r="D21" i="1"/>
  <c r="B35" i="1"/>
  <c r="C33" i="1"/>
  <c r="E21" i="1" l="1"/>
  <c r="F21" i="1" s="1"/>
  <c r="I21" i="1"/>
  <c r="B37" i="1"/>
  <c r="C35" i="1"/>
  <c r="M19" i="1"/>
  <c r="L19" i="1"/>
  <c r="D23" i="1" l="1"/>
  <c r="J21" i="1"/>
  <c r="B39" i="1"/>
  <c r="C37" i="1"/>
  <c r="M21" i="1" l="1"/>
  <c r="L21" i="1"/>
  <c r="B41" i="1"/>
  <c r="C39" i="1"/>
  <c r="I23" i="1"/>
  <c r="E23" i="1"/>
  <c r="F23" i="1" s="1"/>
  <c r="D25" i="1" l="1"/>
  <c r="J23" i="1"/>
  <c r="B43" i="1"/>
  <c r="C41" i="1"/>
  <c r="L23" i="1" l="1"/>
  <c r="M23" i="1"/>
  <c r="B45" i="1"/>
  <c r="C43" i="1"/>
  <c r="I25" i="1"/>
  <c r="E25" i="1"/>
  <c r="F25" i="1" s="1"/>
  <c r="D27" i="1" l="1"/>
  <c r="J25" i="1"/>
  <c r="B47" i="1"/>
  <c r="C47" i="1" s="1"/>
  <c r="C45" i="1"/>
  <c r="L25" i="1" l="1"/>
  <c r="M25" i="1"/>
  <c r="I27" i="1"/>
  <c r="E27" i="1"/>
  <c r="F27" i="1" s="1"/>
  <c r="D29" i="1" l="1"/>
  <c r="J27" i="1"/>
  <c r="L27" i="1" l="1"/>
  <c r="M27" i="1"/>
  <c r="I29" i="1"/>
  <c r="E29" i="1"/>
  <c r="J29" i="1" l="1"/>
  <c r="D31" i="1"/>
  <c r="I31" i="1" l="1"/>
  <c r="E31" i="1"/>
  <c r="M29" i="1"/>
  <c r="L29" i="1"/>
  <c r="D33" i="1" l="1"/>
  <c r="J31" i="1"/>
  <c r="L31" i="1" l="1"/>
  <c r="M31" i="1"/>
  <c r="I33" i="1"/>
  <c r="E33" i="1"/>
  <c r="J33" i="1" l="1"/>
  <c r="D35" i="1"/>
  <c r="I35" i="1" l="1"/>
  <c r="E35" i="1"/>
  <c r="M33" i="1"/>
  <c r="L33" i="1"/>
  <c r="D37" i="1" l="1"/>
  <c r="J35" i="1"/>
  <c r="L35" i="1" l="1"/>
  <c r="M35" i="1"/>
  <c r="I37" i="1"/>
  <c r="E37" i="1"/>
  <c r="J37" i="1" l="1"/>
  <c r="D39" i="1"/>
  <c r="I39" i="1" l="1"/>
  <c r="E39" i="1"/>
  <c r="M37" i="1"/>
  <c r="L37" i="1"/>
  <c r="D41" i="1" l="1"/>
  <c r="J39" i="1"/>
  <c r="L39" i="1" l="1"/>
  <c r="M39" i="1"/>
  <c r="I41" i="1"/>
  <c r="E41" i="1"/>
  <c r="J41" i="1" l="1"/>
  <c r="D43" i="1"/>
  <c r="I43" i="1" l="1"/>
  <c r="E43" i="1"/>
  <c r="M41" i="1"/>
  <c r="L41" i="1"/>
  <c r="D45" i="1" l="1"/>
  <c r="J43" i="1"/>
  <c r="L43" i="1" l="1"/>
  <c r="M43" i="1"/>
  <c r="I45" i="1"/>
  <c r="E45" i="1"/>
  <c r="J45" i="1" l="1"/>
  <c r="D47" i="1"/>
  <c r="I47" i="1" l="1"/>
  <c r="J47" i="1" s="1"/>
  <c r="E47" i="1"/>
  <c r="M45" i="1"/>
  <c r="L45" i="1"/>
  <c r="L47" i="1" l="1"/>
  <c r="M47" i="1"/>
</calcChain>
</file>

<file path=xl/sharedStrings.xml><?xml version="1.0" encoding="utf-8"?>
<sst xmlns="http://schemas.openxmlformats.org/spreadsheetml/2006/main" count="116" uniqueCount="69">
  <si>
    <t>produit</t>
  </si>
  <si>
    <t>Date</t>
  </si>
  <si>
    <t>Lot J</t>
  </si>
  <si>
    <t>stock admin depart L1/L2</t>
  </si>
  <si>
    <t>Total</t>
  </si>
  <si>
    <t>Ecart Stock J-1+J</t>
  </si>
  <si>
    <t>Entrée</t>
  </si>
  <si>
    <t>Sortie</t>
  </si>
  <si>
    <t>Stock Admin fin L1/L2</t>
  </si>
  <si>
    <t>Stock Entrepot</t>
  </si>
  <si>
    <t>Stock Congele théorique/réel</t>
  </si>
  <si>
    <t>Ecart de Stock</t>
  </si>
  <si>
    <t>BARDIERE VPF</t>
  </si>
  <si>
    <t>PRODUITS</t>
  </si>
  <si>
    <t>DATE</t>
  </si>
  <si>
    <t>ENTREES</t>
  </si>
  <si>
    <t>SORTIES</t>
  </si>
  <si>
    <t>STOCKS</t>
  </si>
  <si>
    <t>BARDIERE IGP</t>
  </si>
  <si>
    <t>CARRES CHINA</t>
  </si>
  <si>
    <t>CARRES S/OS</t>
  </si>
  <si>
    <t>CARTILAGE</t>
  </si>
  <si>
    <t>CŒUR</t>
  </si>
  <si>
    <t>COTTI</t>
  </si>
  <si>
    <t>CUNY</t>
  </si>
  <si>
    <t>ECHINE S/OS</t>
  </si>
  <si>
    <t>EPAULE 4D VPF</t>
  </si>
  <si>
    <t>EPAULE 4D IGP</t>
  </si>
  <si>
    <t>FILET MIGNON F (carton)</t>
  </si>
  <si>
    <t>FILET MIGON COCHE F</t>
  </si>
  <si>
    <t>FILET MIGNON COCHE F</t>
  </si>
  <si>
    <t>FILET MIGNON COCHE UE</t>
  </si>
  <si>
    <t>FOIE</t>
  </si>
  <si>
    <t>GORGE F</t>
  </si>
  <si>
    <t>GORGE IGP</t>
  </si>
  <si>
    <t>GRAS DUR</t>
  </si>
  <si>
    <t>GRAS MOU</t>
  </si>
  <si>
    <t>JAMBON 5D</t>
  </si>
  <si>
    <t>JAMBONNEAUX AV DES.</t>
  </si>
  <si>
    <t>JARRETS AV DES.</t>
  </si>
  <si>
    <t>JOUE</t>
  </si>
  <si>
    <t>LANGON</t>
  </si>
  <si>
    <t>LOIN RIBS F</t>
  </si>
  <si>
    <t>LOIN RIBS PV</t>
  </si>
  <si>
    <t>LOIN RIBS CARMO</t>
  </si>
  <si>
    <t>MAIGRE 2</t>
  </si>
  <si>
    <t>MAIGRE 3</t>
  </si>
  <si>
    <t>MAIGRE EPAULE</t>
  </si>
  <si>
    <t>MAIGRE DE TETE</t>
  </si>
  <si>
    <t>MATRICE</t>
  </si>
  <si>
    <t>MUSEAUX</t>
  </si>
  <si>
    <t>OREILLE</t>
  </si>
  <si>
    <t>OS ECHINE</t>
  </si>
  <si>
    <t>OS STERNUM</t>
  </si>
  <si>
    <t>PANSE</t>
  </si>
  <si>
    <t>PARURE POITRINE</t>
  </si>
  <si>
    <t>PETITE VIANDE</t>
  </si>
  <si>
    <t>PIED AR</t>
  </si>
  <si>
    <t>PIED AV</t>
  </si>
  <si>
    <t>POITRINE BRUTE S/COTTI</t>
  </si>
  <si>
    <t>POITRINE CUTTER</t>
  </si>
  <si>
    <t>POITRINE LARDONS</t>
  </si>
  <si>
    <t>POITRINE A/OS</t>
  </si>
  <si>
    <t>PORCELETS</t>
  </si>
  <si>
    <t>QUEUE</t>
  </si>
  <si>
    <t>RIGONS</t>
  </si>
  <si>
    <t>SPARE RIBS MARRON</t>
  </si>
  <si>
    <t>SPARE RIBS NOIR</t>
  </si>
  <si>
    <t>SPARE RIBS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</si>
</sst>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 applyProtection="1">
      <alignment horizontal="center" vertical="center"/>
      <protection hidden="1"/>
    </xf>
    <xf numFmtId="0" fontId="0" fillId="2" borderId="1" xfId="0" applyFill="1" applyBorder="1" applyAlignment="1" applyProtection="1">
      <alignment horizontal="center" vertical="center" wrapText="1" shrinkToFit="1"/>
      <protection hidden="1"/>
    </xf>
    <xf numFmtId="2" fontId="0" fillId="2" borderId="1" xfId="0" applyNumberFormat="1" applyFill="1" applyBorder="1" applyAlignment="1" applyProtection="1">
      <alignment horizontal="center" vertical="center" wrapText="1" shrinkToFit="1"/>
      <protection hidden="1"/>
    </xf>
    <xf numFmtId="0" fontId="1" fillId="2" borderId="1" xfId="0" applyFont="1" applyFill="1" applyBorder="1" applyAlignment="1" applyProtection="1">
      <alignment horizontal="center" vertical="center" wrapText="1" shrinkToFit="1"/>
      <protection hidden="1"/>
    </xf>
    <xf numFmtId="0" fontId="2" fillId="2" borderId="1" xfId="0" applyFont="1" applyFill="1" applyBorder="1" applyAlignment="1" applyProtection="1">
      <alignment horizontal="center" vertical="center" wrapText="1" shrinkToFit="1"/>
      <protection hidden="1"/>
    </xf>
    <xf numFmtId="0" fontId="3" fillId="2" borderId="1" xfId="0" applyFont="1" applyFill="1" applyBorder="1" applyAlignment="1" applyProtection="1">
      <alignment horizontal="center" vertical="center" wrapText="1" shrinkToFit="1"/>
      <protection hidden="1"/>
    </xf>
    <xf numFmtId="0" fontId="0" fillId="0" borderId="0" xfId="0" applyProtection="1">
      <protection hidden="1"/>
    </xf>
    <xf numFmtId="14" fontId="0" fillId="0" borderId="0" xfId="0" applyNumberFormat="1" applyProtection="1">
      <protection hidden="1"/>
    </xf>
    <xf numFmtId="0" fontId="0" fillId="2" borderId="0" xfId="0" applyFill="1" applyProtection="1">
      <protection hidden="1"/>
    </xf>
    <xf numFmtId="2" fontId="0" fillId="2" borderId="0" xfId="0" applyNumberFormat="1" applyFill="1" applyProtection="1">
      <protection hidden="1"/>
    </xf>
    <xf numFmtId="0" fontId="1" fillId="2" borderId="0" xfId="0" applyFont="1" applyFill="1" applyProtection="1">
      <protection hidden="1"/>
    </xf>
    <xf numFmtId="0" fontId="2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0" fontId="0" fillId="0" borderId="1" xfId="0" applyBorder="1" applyAlignment="1" applyProtection="1">
      <alignment horizontal="left" vertical="center"/>
      <protection hidden="1"/>
    </xf>
    <xf numFmtId="164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NumberFormat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center" vertical="center"/>
      <protection hidden="1"/>
    </xf>
    <xf numFmtId="2" fontId="4" fillId="2" borderId="3" xfId="0" applyNumberFormat="1" applyFont="1" applyFill="1" applyBorder="1" applyProtection="1">
      <protection hidden="1"/>
    </xf>
    <xf numFmtId="0" fontId="1" fillId="2" borderId="2" xfId="0" applyFont="1" applyFill="1" applyBorder="1" applyAlignment="1" applyProtection="1">
      <protection locked="0"/>
    </xf>
    <xf numFmtId="0" fontId="0" fillId="2" borderId="2" xfId="0" applyFill="1" applyBorder="1" applyAlignment="1" applyProtection="1">
      <alignment horizontal="left"/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center" vertical="center"/>
      <protection hidden="1"/>
    </xf>
    <xf numFmtId="2" fontId="4" fillId="2" borderId="0" xfId="0" applyNumberFormat="1" applyFont="1" applyFill="1" applyProtection="1">
      <protection hidden="1"/>
    </xf>
    <xf numFmtId="0" fontId="1" fillId="2" borderId="4" xfId="0" applyFont="1" applyFill="1" applyBorder="1" applyAlignment="1" applyProtection="1">
      <protection locked="0"/>
    </xf>
    <xf numFmtId="0" fontId="0" fillId="2" borderId="4" xfId="0" applyFill="1" applyBorder="1" applyAlignment="1" applyProtection="1">
      <alignment horizontal="left"/>
      <protection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0" fontId="0" fillId="0" borderId="1" xfId="0" applyBorder="1" applyAlignment="1"/>
    <xf numFmtId="2" fontId="0" fillId="0" borderId="1" xfId="0" applyNumberFormat="1" applyBorder="1" applyAlignment="1"/>
    <xf numFmtId="2" fontId="5" fillId="2" borderId="0" xfId="0" applyNumberFormat="1" applyFont="1" applyFill="1" applyAlignment="1" applyProtection="1">
      <alignment horizontal="center" vertical="center"/>
      <protection hidden="1"/>
    </xf>
    <xf numFmtId="2" fontId="1" fillId="2" borderId="2" xfId="0" applyNumberFormat="1" applyFont="1" applyFill="1" applyBorder="1" applyAlignment="1" applyProtection="1">
      <protection locked="0"/>
    </xf>
    <xf numFmtId="2" fontId="0" fillId="2" borderId="2" xfId="0" applyNumberFormat="1" applyFill="1" applyBorder="1" applyAlignment="1" applyProtection="1">
      <alignment horizontal="left"/>
      <protection hidden="1"/>
    </xf>
    <xf numFmtId="164" fontId="0" fillId="0" borderId="2" xfId="0" applyNumberFormat="1" applyBorder="1" applyAlignment="1" applyProtection="1">
      <alignment horizontal="center" vertical="center"/>
      <protection hidden="1"/>
    </xf>
    <xf numFmtId="164" fontId="0" fillId="0" borderId="2" xfId="0" applyNumberFormat="1" applyBorder="1" applyAlignment="1" applyProtection="1">
      <alignment horizontal="center" vertical="center"/>
      <protection hidden="1"/>
    </xf>
    <xf numFmtId="0" fontId="1" fillId="2" borderId="2" xfId="0" applyFont="1" applyFill="1" applyBorder="1" applyAlignment="1" applyProtection="1">
      <protection hidden="1"/>
    </xf>
    <xf numFmtId="0" fontId="0" fillId="2" borderId="2" xfId="0" applyFill="1" applyBorder="1" applyProtection="1"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1" fillId="2" borderId="4" xfId="0" applyFont="1" applyFill="1" applyBorder="1" applyAlignment="1" applyProtection="1">
      <protection hidden="1"/>
    </xf>
    <xf numFmtId="0" fontId="0" fillId="2" borderId="4" xfId="0" applyFill="1" applyBorder="1" applyProtection="1">
      <protection hidden="1"/>
    </xf>
    <xf numFmtId="0" fontId="0" fillId="0" borderId="2" xfId="0" applyBorder="1" applyProtection="1">
      <protection hidden="1"/>
    </xf>
    <xf numFmtId="2" fontId="0" fillId="0" borderId="0" xfId="0" applyNumberFormat="1" applyProtection="1">
      <protection hidden="1"/>
    </xf>
    <xf numFmtId="0" fontId="1" fillId="0" borderId="0" xfId="0" applyFont="1" applyProtection="1">
      <protection hidden="1"/>
    </xf>
    <xf numFmtId="0" fontId="2" fillId="0" borderId="0" xfId="0" applyFont="1" applyProtection="1">
      <protection hidden="1"/>
    </xf>
    <xf numFmtId="0" fontId="0" fillId="0" borderId="4" xfId="0" applyBorder="1" applyProtection="1">
      <protection hidden="1"/>
    </xf>
    <xf numFmtId="14" fontId="0" fillId="0" borderId="0" xfId="0" applyNumberFormat="1"/>
  </cellXfs>
  <cellStyles count="1">
    <cellStyle name="Normal" xfId="0" builtinId="0"/>
  </cellStyles>
  <dxfs count="6">
    <dxf>
      <font>
        <b/>
        <i/>
        <color rgb="FFFF0000"/>
      </font>
    </dxf>
    <dxf>
      <font>
        <b/>
        <i/>
        <color theme="5" tint="-0.24994659260841701"/>
      </font>
    </dxf>
    <dxf>
      <font>
        <b/>
        <i val="0"/>
        <color rgb="FF00B050"/>
      </font>
    </dxf>
    <dxf>
      <font>
        <b/>
        <i/>
        <color rgb="FFFF0000"/>
      </font>
    </dxf>
    <dxf>
      <font>
        <b/>
        <i/>
        <color theme="5" tint="-0.24994659260841701"/>
      </font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5"/>
  <sheetViews>
    <sheetView tabSelected="1" workbookViewId="0">
      <selection activeCell="G47" sqref="G47:G48"/>
    </sheetView>
  </sheetViews>
  <sheetFormatPr baseColWidth="10" defaultRowHeight="15.75" x14ac:dyDescent="0.25"/>
  <cols>
    <col min="1" max="1" width="16.140625" style="7" customWidth="1"/>
    <col min="2" max="2" width="12" style="7" customWidth="1"/>
    <col min="3" max="3" width="8.28515625" style="7" customWidth="1"/>
    <col min="4" max="4" width="20.42578125" style="7" customWidth="1"/>
    <col min="5" max="5" width="14.140625" style="7" customWidth="1"/>
    <col min="6" max="6" width="17" style="48" customWidth="1"/>
    <col min="7" max="7" width="17.140625" style="49" customWidth="1"/>
    <col min="8" max="8" width="15.85546875" style="49" customWidth="1"/>
    <col min="9" max="9" width="17.85546875" style="7" customWidth="1"/>
    <col min="10" max="10" width="17.85546875" style="50" customWidth="1"/>
    <col min="11" max="16384" width="11.42578125" style="7"/>
  </cols>
  <sheetData>
    <row r="1" spans="1:13" ht="42.9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4" t="s">
        <v>7</v>
      </c>
      <c r="I1" s="2" t="s">
        <v>8</v>
      </c>
      <c r="J1" s="5" t="s">
        <v>4</v>
      </c>
      <c r="K1" s="2" t="s">
        <v>9</v>
      </c>
      <c r="L1" s="6" t="s">
        <v>10</v>
      </c>
      <c r="M1" s="2" t="s">
        <v>11</v>
      </c>
    </row>
    <row r="2" spans="1:13" x14ac:dyDescent="0.25">
      <c r="A2" s="8">
        <v>42037</v>
      </c>
      <c r="D2" s="9"/>
      <c r="E2" s="9"/>
      <c r="F2" s="10"/>
      <c r="G2" s="11"/>
      <c r="H2" s="11"/>
      <c r="I2" s="9"/>
      <c r="J2" s="12">
        <v>17912.48</v>
      </c>
      <c r="K2" s="13"/>
      <c r="L2" s="13"/>
      <c r="M2" s="13"/>
    </row>
    <row r="3" spans="1:13" ht="15" x14ac:dyDescent="0.25">
      <c r="A3" s="14" t="s">
        <v>12</v>
      </c>
      <c r="B3" s="15">
        <f>WORKDAY(A2,0)</f>
        <v>42037</v>
      </c>
      <c r="C3" s="16">
        <f>B3-DATE(YEAR(B3),1,0)</f>
        <v>33</v>
      </c>
      <c r="D3" s="17">
        <v>12781.16</v>
      </c>
      <c r="E3" s="18">
        <f>SUM(D4-D3)</f>
        <v>17912.48</v>
      </c>
      <c r="F3" s="19">
        <f>IF(D4="",0,E3-J2)</f>
        <v>0</v>
      </c>
      <c r="G3" s="20">
        <v>528</v>
      </c>
      <c r="H3" s="20">
        <v>1967</v>
      </c>
      <c r="I3" s="21">
        <f>SUM(D3+H3)</f>
        <v>14748.16</v>
      </c>
      <c r="J3" s="22">
        <f>SUM(I4-I3)</f>
        <v>16473.48</v>
      </c>
      <c r="K3" s="23">
        <v>12801</v>
      </c>
      <c r="L3" s="24">
        <f>SUM(J3-K3)</f>
        <v>3672.4799999999996</v>
      </c>
      <c r="M3" s="25">
        <f>SUM(J3-K3-L4)</f>
        <v>231.47999999999956</v>
      </c>
    </row>
    <row r="4" spans="1:13" ht="15" x14ac:dyDescent="0.25">
      <c r="A4" s="14" t="s">
        <v>12</v>
      </c>
      <c r="B4" s="26"/>
      <c r="C4" s="27"/>
      <c r="D4" s="28">
        <v>30693.64</v>
      </c>
      <c r="E4" s="29"/>
      <c r="F4" s="30"/>
      <c r="G4" s="31"/>
      <c r="H4" s="31"/>
      <c r="I4" s="32">
        <f>SUM(D4+G3)</f>
        <v>31221.64</v>
      </c>
      <c r="J4" s="33"/>
      <c r="K4" s="34"/>
      <c r="L4" s="24">
        <f>2404+528+531-22</f>
        <v>3441</v>
      </c>
      <c r="M4" s="35"/>
    </row>
    <row r="5" spans="1:13" ht="15" x14ac:dyDescent="0.25">
      <c r="A5" s="14" t="s">
        <v>12</v>
      </c>
      <c r="B5" s="15">
        <f>WORKDAY(B3,1)</f>
        <v>42038</v>
      </c>
      <c r="C5" s="16">
        <f>B5-DATE(YEAR(B5),1,0)</f>
        <v>34</v>
      </c>
      <c r="D5" s="21">
        <f t="shared" ref="D5:D47" si="0">SUM(I3)</f>
        <v>14748.16</v>
      </c>
      <c r="E5" s="18">
        <f>SUM(D6-D5)</f>
        <v>16242</v>
      </c>
      <c r="F5" s="19">
        <f>IF(D6="",0,E5-J3)</f>
        <v>-231.47999999999956</v>
      </c>
      <c r="G5" s="20"/>
      <c r="H5" s="20"/>
      <c r="I5" s="21">
        <f>SUM(D5+H5)</f>
        <v>14748.16</v>
      </c>
      <c r="J5" s="22">
        <f>SUM(I6-I5)</f>
        <v>16242</v>
      </c>
      <c r="K5" s="23"/>
      <c r="L5" s="24">
        <f>SUM(J5-K5)</f>
        <v>16242</v>
      </c>
      <c r="M5" s="25">
        <f>SUM(J5-K5-L6)</f>
        <v>16242</v>
      </c>
    </row>
    <row r="6" spans="1:13" x14ac:dyDescent="0.25">
      <c r="A6" s="14" t="s">
        <v>12</v>
      </c>
      <c r="B6" s="26"/>
      <c r="C6" s="27"/>
      <c r="D6" s="32">
        <v>30990.16</v>
      </c>
      <c r="E6" s="29"/>
      <c r="F6" s="36" t="str">
        <f>IF(D6&lt;&gt;I4,"ECART!","")</f>
        <v>ECART!</v>
      </c>
      <c r="G6" s="31"/>
      <c r="H6" s="31"/>
      <c r="I6" s="32">
        <f>SUM(D6+G5)</f>
        <v>30990.16</v>
      </c>
      <c r="J6" s="33"/>
      <c r="K6" s="34"/>
      <c r="L6" s="24"/>
      <c r="M6" s="35"/>
    </row>
    <row r="7" spans="1:13" ht="15" x14ac:dyDescent="0.25">
      <c r="A7" s="14" t="s">
        <v>12</v>
      </c>
      <c r="B7" s="15">
        <f>WORKDAY(B5,1)</f>
        <v>42039</v>
      </c>
      <c r="C7" s="16">
        <f t="shared" ref="C7" si="1">B7-DATE(YEAR(B7),1,0)</f>
        <v>35</v>
      </c>
      <c r="D7" s="21">
        <f t="shared" si="0"/>
        <v>14748.16</v>
      </c>
      <c r="E7" s="18">
        <f>SUM(D8-D7)</f>
        <v>16242</v>
      </c>
      <c r="F7" s="19">
        <f>IF(D8="",0,E7-J5)</f>
        <v>0</v>
      </c>
      <c r="G7" s="37">
        <f>397.84+267.56</f>
        <v>665.4</v>
      </c>
      <c r="H7" s="37"/>
      <c r="I7" s="38">
        <f>SUM(D7+H7)</f>
        <v>14748.16</v>
      </c>
      <c r="J7" s="22">
        <f>SUM(I8-I7)</f>
        <v>16907.400000000001</v>
      </c>
      <c r="K7" s="23"/>
      <c r="L7" s="24">
        <f>SUM(J7-K7)</f>
        <v>16907.400000000001</v>
      </c>
      <c r="M7" s="25">
        <f>SUM(J7-K7-L8)</f>
        <v>16907.400000000001</v>
      </c>
    </row>
    <row r="8" spans="1:13" x14ac:dyDescent="0.25">
      <c r="A8" s="14" t="s">
        <v>12</v>
      </c>
      <c r="B8" s="26"/>
      <c r="C8" s="27"/>
      <c r="D8" s="32">
        <v>30990.16</v>
      </c>
      <c r="E8" s="29"/>
      <c r="F8" s="36" t="str">
        <f>IF(D8&lt;&gt;I6,"ECART!","")</f>
        <v/>
      </c>
      <c r="G8" s="31"/>
      <c r="H8" s="31"/>
      <c r="I8" s="32">
        <f>SUM(D8+G7)</f>
        <v>31655.56</v>
      </c>
      <c r="J8" s="33"/>
      <c r="K8" s="34"/>
      <c r="L8" s="24"/>
      <c r="M8" s="35"/>
    </row>
    <row r="9" spans="1:13" ht="15" x14ac:dyDescent="0.25">
      <c r="A9" s="14" t="s">
        <v>12</v>
      </c>
      <c r="B9" s="15">
        <f>WORKDAY(B7,1)</f>
        <v>42040</v>
      </c>
      <c r="C9" s="16">
        <f t="shared" ref="C9" si="2">B9-DATE(YEAR(B9),1,0)</f>
        <v>36</v>
      </c>
      <c r="D9" s="21">
        <f t="shared" si="0"/>
        <v>14748.16</v>
      </c>
      <c r="E9" s="18">
        <f>SUM(D10-D9)</f>
        <v>16907.400000000001</v>
      </c>
      <c r="F9" s="19">
        <f t="shared" ref="F9" si="3">IF(D10="",0,E9-J7)</f>
        <v>0</v>
      </c>
      <c r="G9" s="37">
        <f>418.84+432.84</f>
        <v>851.68</v>
      </c>
      <c r="H9" s="20">
        <v>919</v>
      </c>
      <c r="I9" s="21">
        <f>SUM(D9+H9)</f>
        <v>15667.16</v>
      </c>
      <c r="J9" s="22">
        <f>SUM(I10-I9)</f>
        <v>16840.080000000002</v>
      </c>
      <c r="K9" s="23"/>
      <c r="L9" s="24">
        <f>SUM(J9-K9)</f>
        <v>16840.080000000002</v>
      </c>
      <c r="M9" s="25">
        <f>SUM(J9-K9-L10)</f>
        <v>16840.080000000002</v>
      </c>
    </row>
    <row r="10" spans="1:13" x14ac:dyDescent="0.25">
      <c r="A10" s="14" t="s">
        <v>12</v>
      </c>
      <c r="B10" s="26"/>
      <c r="C10" s="27"/>
      <c r="D10" s="32">
        <v>31655.56</v>
      </c>
      <c r="E10" s="29"/>
      <c r="F10" s="36" t="str">
        <f t="shared" ref="F10" si="4">IF(D10&lt;&gt;I8,"ECART!","")</f>
        <v/>
      </c>
      <c r="G10" s="31"/>
      <c r="H10" s="31"/>
      <c r="I10" s="32">
        <f>SUM(D10+G9)</f>
        <v>32507.24</v>
      </c>
      <c r="J10" s="33"/>
      <c r="K10" s="34"/>
      <c r="L10" s="24"/>
      <c r="M10" s="35"/>
    </row>
    <row r="11" spans="1:13" ht="15" x14ac:dyDescent="0.25">
      <c r="A11" s="14" t="s">
        <v>12</v>
      </c>
      <c r="B11" s="15">
        <f>WORKDAY(B9,1)</f>
        <v>42041</v>
      </c>
      <c r="C11" s="16">
        <f t="shared" ref="C11" si="5">B11-DATE(YEAR(B11),1,0)</f>
        <v>37</v>
      </c>
      <c r="D11" s="21">
        <f t="shared" si="0"/>
        <v>15667.16</v>
      </c>
      <c r="E11" s="18">
        <f>SUM(D12-D11)</f>
        <v>16840.080000000002</v>
      </c>
      <c r="F11" s="19">
        <f t="shared" ref="F11" si="6">IF(D12="",0,E11-J9)</f>
        <v>0</v>
      </c>
      <c r="G11" s="20">
        <v>476.48</v>
      </c>
      <c r="H11" s="20"/>
      <c r="I11" s="21">
        <f>SUM(D11+H11)</f>
        <v>15667.16</v>
      </c>
      <c r="J11" s="22">
        <f>SUM(I12-I11)</f>
        <v>17316.560000000001</v>
      </c>
      <c r="K11" s="23"/>
      <c r="L11" s="24">
        <f>SUM(J11-K11)</f>
        <v>17316.560000000001</v>
      </c>
      <c r="M11" s="25">
        <f>SUM(J11-K11-L12)</f>
        <v>17316.560000000001</v>
      </c>
    </row>
    <row r="12" spans="1:13" x14ac:dyDescent="0.25">
      <c r="A12" s="14" t="s">
        <v>12</v>
      </c>
      <c r="B12" s="26"/>
      <c r="C12" s="27"/>
      <c r="D12" s="32">
        <v>32507.24</v>
      </c>
      <c r="E12" s="29"/>
      <c r="F12" s="36" t="str">
        <f t="shared" ref="F12" si="7">IF(D12&lt;&gt;I10,"ECART!","")</f>
        <v/>
      </c>
      <c r="G12" s="31"/>
      <c r="H12" s="31"/>
      <c r="I12" s="32">
        <f>SUM(D12+G11)</f>
        <v>32983.72</v>
      </c>
      <c r="J12" s="33"/>
      <c r="K12" s="34"/>
      <c r="L12" s="24"/>
      <c r="M12" s="35"/>
    </row>
    <row r="13" spans="1:13" ht="15" x14ac:dyDescent="0.25">
      <c r="A13" s="14" t="s">
        <v>12</v>
      </c>
      <c r="B13" s="15">
        <f>WORKDAY.INTL(B11,1,1)</f>
        <v>42044</v>
      </c>
      <c r="C13" s="16">
        <f t="shared" ref="C13" si="8">B13-DATE(YEAR(B13),1,0)</f>
        <v>40</v>
      </c>
      <c r="D13" s="21">
        <f t="shared" si="0"/>
        <v>15667.16</v>
      </c>
      <c r="E13" s="18">
        <f>SUM(D14-D13)</f>
        <v>17316.560000000001</v>
      </c>
      <c r="F13" s="19">
        <f t="shared" ref="F13" si="9">IF(D14="",0,E13-J11)</f>
        <v>0</v>
      </c>
      <c r="G13" s="20">
        <v>313.36</v>
      </c>
      <c r="H13" s="20"/>
      <c r="I13" s="21">
        <f>SUM(D13+H13)</f>
        <v>15667.16</v>
      </c>
      <c r="J13" s="22">
        <f>SUM(I14-I13)</f>
        <v>17629.920000000002</v>
      </c>
      <c r="K13" s="23"/>
      <c r="L13" s="24">
        <f>SUM(J13-K13)</f>
        <v>17629.920000000002</v>
      </c>
      <c r="M13" s="25">
        <f>SUM(J13-K13-L14)</f>
        <v>17629.920000000002</v>
      </c>
    </row>
    <row r="14" spans="1:13" x14ac:dyDescent="0.25">
      <c r="A14" s="14" t="s">
        <v>12</v>
      </c>
      <c r="B14" s="26"/>
      <c r="C14" s="27"/>
      <c r="D14" s="32">
        <v>32983.72</v>
      </c>
      <c r="E14" s="29"/>
      <c r="F14" s="36" t="str">
        <f t="shared" ref="F14" si="10">IF(D14&lt;&gt;I12,"ECART!","")</f>
        <v/>
      </c>
      <c r="G14" s="31"/>
      <c r="H14" s="31"/>
      <c r="I14" s="32">
        <f>SUM(D14+G13)</f>
        <v>33297.08</v>
      </c>
      <c r="J14" s="33"/>
      <c r="K14" s="34"/>
      <c r="L14" s="24"/>
      <c r="M14" s="35"/>
    </row>
    <row r="15" spans="1:13" ht="15" x14ac:dyDescent="0.25">
      <c r="A15" s="14" t="s">
        <v>12</v>
      </c>
      <c r="B15" s="15">
        <f>WORKDAY(B13,1)</f>
        <v>42045</v>
      </c>
      <c r="C15" s="16">
        <f t="shared" ref="C15" si="11">B15-DATE(YEAR(B15),1,0)</f>
        <v>41</v>
      </c>
      <c r="D15" s="21">
        <f t="shared" si="0"/>
        <v>15667.16</v>
      </c>
      <c r="E15" s="18">
        <f>SUM(D16-D15)</f>
        <v>17629.920000000002</v>
      </c>
      <c r="F15" s="19">
        <f t="shared" ref="F15" si="12">IF(D16="",0,E15-J13)</f>
        <v>0</v>
      </c>
      <c r="G15" s="20"/>
      <c r="H15" s="20"/>
      <c r="I15" s="21">
        <f>SUM(D15+H15)</f>
        <v>15667.16</v>
      </c>
      <c r="J15" s="22">
        <f>SUM(I16-I15)</f>
        <v>17629.920000000002</v>
      </c>
      <c r="K15" s="23"/>
      <c r="L15" s="24">
        <f>SUM(J15-K15)</f>
        <v>17629.920000000002</v>
      </c>
      <c r="M15" s="25">
        <f>SUM(J15-K15-L16)</f>
        <v>17629.920000000002</v>
      </c>
    </row>
    <row r="16" spans="1:13" x14ac:dyDescent="0.25">
      <c r="A16" s="14" t="s">
        <v>12</v>
      </c>
      <c r="B16" s="26"/>
      <c r="C16" s="27"/>
      <c r="D16" s="32">
        <v>33297.08</v>
      </c>
      <c r="E16" s="29"/>
      <c r="F16" s="36" t="str">
        <f t="shared" ref="F16" si="13">IF(D16&lt;&gt;I14,"ECART!","")</f>
        <v/>
      </c>
      <c r="G16" s="31"/>
      <c r="H16" s="31"/>
      <c r="I16" s="32">
        <f>SUM(D16+G15)</f>
        <v>33297.08</v>
      </c>
      <c r="J16" s="33"/>
      <c r="K16" s="34"/>
      <c r="L16" s="24"/>
      <c r="M16" s="35"/>
    </row>
    <row r="17" spans="1:13" ht="15" x14ac:dyDescent="0.25">
      <c r="A17" s="14" t="s">
        <v>12</v>
      </c>
      <c r="B17" s="15">
        <f>WORKDAY(B15,1)</f>
        <v>42046</v>
      </c>
      <c r="C17" s="16">
        <f t="shared" ref="C17" si="14">B17-DATE(YEAR(B17),1,0)</f>
        <v>42</v>
      </c>
      <c r="D17" s="21">
        <f t="shared" si="0"/>
        <v>15667.16</v>
      </c>
      <c r="E17" s="18">
        <f>SUM(D18-D17)</f>
        <v>17629.920000000002</v>
      </c>
      <c r="F17" s="19">
        <f t="shared" ref="F17" si="15">IF(D18="",0,E17-J15)</f>
        <v>0</v>
      </c>
      <c r="G17" s="20">
        <f>412.84+426.84</f>
        <v>839.68</v>
      </c>
      <c r="H17" s="20"/>
      <c r="I17" s="21">
        <f>SUM(D17+H17)</f>
        <v>15667.16</v>
      </c>
      <c r="J17" s="22">
        <f>SUM(I18-I17)</f>
        <v>18469.600000000002</v>
      </c>
      <c r="K17" s="23"/>
      <c r="L17" s="24">
        <f>SUM(J17-K17)</f>
        <v>18469.600000000002</v>
      </c>
      <c r="M17" s="25">
        <f>SUM(J17-K17-L18)</f>
        <v>18469.600000000002</v>
      </c>
    </row>
    <row r="18" spans="1:13" x14ac:dyDescent="0.25">
      <c r="A18" s="14" t="s">
        <v>12</v>
      </c>
      <c r="B18" s="26"/>
      <c r="C18" s="27"/>
      <c r="D18" s="32">
        <v>33297.08</v>
      </c>
      <c r="E18" s="29"/>
      <c r="F18" s="36" t="str">
        <f>IF(D18&lt;&gt;I16,"ECART!","")</f>
        <v/>
      </c>
      <c r="G18" s="31"/>
      <c r="H18" s="31"/>
      <c r="I18" s="32">
        <f>SUM(D18+G17)</f>
        <v>34136.76</v>
      </c>
      <c r="J18" s="33"/>
      <c r="K18" s="34"/>
      <c r="L18" s="24"/>
      <c r="M18" s="35"/>
    </row>
    <row r="19" spans="1:13" ht="15" x14ac:dyDescent="0.25">
      <c r="A19" s="14" t="s">
        <v>12</v>
      </c>
      <c r="B19" s="15">
        <f>WORKDAY(B17,1)</f>
        <v>42047</v>
      </c>
      <c r="C19" s="16">
        <f t="shared" ref="C19" si="16">B19-DATE(YEAR(B19),1,0)</f>
        <v>43</v>
      </c>
      <c r="D19" s="21">
        <f t="shared" si="0"/>
        <v>15667.16</v>
      </c>
      <c r="E19" s="18">
        <f>SUM(D20-D19)</f>
        <v>18469.600000000002</v>
      </c>
      <c r="F19" s="19">
        <f t="shared" ref="F19" si="17">IF(D20="",0,E19-J17)</f>
        <v>0</v>
      </c>
      <c r="G19" s="20">
        <v>413.84</v>
      </c>
      <c r="H19" s="20"/>
      <c r="I19" s="21">
        <f>SUM(D19+H19)</f>
        <v>15667.16</v>
      </c>
      <c r="J19" s="22">
        <f>SUM(I20-I19)</f>
        <v>18883.439999999999</v>
      </c>
      <c r="K19" s="23"/>
      <c r="L19" s="24">
        <f>SUM(J19-K19)</f>
        <v>18883.439999999999</v>
      </c>
      <c r="M19" s="25">
        <f>SUM(J19-K19-L20)</f>
        <v>18883.439999999999</v>
      </c>
    </row>
    <row r="20" spans="1:13" x14ac:dyDescent="0.25">
      <c r="A20" s="14" t="s">
        <v>12</v>
      </c>
      <c r="B20" s="26"/>
      <c r="C20" s="27"/>
      <c r="D20" s="32">
        <v>34136.76</v>
      </c>
      <c r="E20" s="29"/>
      <c r="F20" s="36" t="str">
        <f t="shared" ref="F20" si="18">IF(D20&lt;&gt;I18,"ECART!","")</f>
        <v/>
      </c>
      <c r="G20" s="31"/>
      <c r="H20" s="31"/>
      <c r="I20" s="32">
        <f>SUM(D20+G19)</f>
        <v>34550.6</v>
      </c>
      <c r="J20" s="33"/>
      <c r="K20" s="34"/>
      <c r="L20" s="24"/>
      <c r="M20" s="35"/>
    </row>
    <row r="21" spans="1:13" ht="15" x14ac:dyDescent="0.25">
      <c r="A21" s="14" t="s">
        <v>12</v>
      </c>
      <c r="B21" s="15">
        <f>WORKDAY(B19,1)</f>
        <v>42048</v>
      </c>
      <c r="C21" s="16">
        <f t="shared" ref="C21" si="19">B21-DATE(YEAR(B21),1,0)</f>
        <v>44</v>
      </c>
      <c r="D21" s="21">
        <f t="shared" si="0"/>
        <v>15667.16</v>
      </c>
      <c r="E21" s="18">
        <f>SUM(D22-D21)</f>
        <v>18883.439999999999</v>
      </c>
      <c r="F21" s="19">
        <f t="shared" ref="F21" si="20">IF(D22="",0,E21-J19)</f>
        <v>0</v>
      </c>
      <c r="G21" s="20">
        <f>432+397.84+116.28</f>
        <v>946.11999999999989</v>
      </c>
      <c r="H21" s="20"/>
      <c r="I21" s="21">
        <f>SUM(D21+H21)</f>
        <v>15667.16</v>
      </c>
      <c r="J21" s="22">
        <f>SUM(I22-I21)</f>
        <v>19829.560000000001</v>
      </c>
      <c r="K21" s="23"/>
      <c r="L21" s="24">
        <f>SUM(J21-K21)</f>
        <v>19829.560000000001</v>
      </c>
      <c r="M21" s="25">
        <f>SUM(J21-K21-L22)</f>
        <v>19829.560000000001</v>
      </c>
    </row>
    <row r="22" spans="1:13" x14ac:dyDescent="0.25">
      <c r="A22" s="14" t="s">
        <v>12</v>
      </c>
      <c r="B22" s="26"/>
      <c r="C22" s="27"/>
      <c r="D22" s="32">
        <v>34550.6</v>
      </c>
      <c r="E22" s="29"/>
      <c r="F22" s="36" t="str">
        <f t="shared" ref="F22" si="21">IF(D22&lt;&gt;I20,"ECART!","")</f>
        <v/>
      </c>
      <c r="G22" s="31"/>
      <c r="H22" s="31"/>
      <c r="I22" s="32">
        <f>SUM(D22+G21)</f>
        <v>35496.720000000001</v>
      </c>
      <c r="J22" s="33"/>
      <c r="K22" s="34"/>
      <c r="L22" s="24"/>
      <c r="M22" s="35"/>
    </row>
    <row r="23" spans="1:13" ht="15" x14ac:dyDescent="0.25">
      <c r="A23" s="14" t="s">
        <v>12</v>
      </c>
      <c r="B23" s="15">
        <f>WORKDAY.INTL(B21,1,1)</f>
        <v>42051</v>
      </c>
      <c r="C23" s="16">
        <f t="shared" ref="C23" si="22">B23-DATE(YEAR(B23),1,0)</f>
        <v>47</v>
      </c>
      <c r="D23" s="21">
        <f t="shared" si="0"/>
        <v>15667.16</v>
      </c>
      <c r="E23" s="18">
        <f>SUM(D24-D23)</f>
        <v>19829.560000000001</v>
      </c>
      <c r="F23" s="19">
        <f t="shared" ref="F23" si="23">IF(D24="",0,E23-J21)</f>
        <v>0</v>
      </c>
      <c r="G23" s="20"/>
      <c r="H23" s="20"/>
      <c r="I23" s="21">
        <f>SUM(D23+H23)</f>
        <v>15667.16</v>
      </c>
      <c r="J23" s="22">
        <f>SUM(I24-I23)</f>
        <v>19829.560000000001</v>
      </c>
      <c r="K23" s="23"/>
      <c r="L23" s="24">
        <f>SUM(J23-K23)</f>
        <v>19829.560000000001</v>
      </c>
      <c r="M23" s="25">
        <f>SUM(J23-K23-L24)</f>
        <v>19829.560000000001</v>
      </c>
    </row>
    <row r="24" spans="1:13" x14ac:dyDescent="0.25">
      <c r="A24" s="14" t="s">
        <v>12</v>
      </c>
      <c r="B24" s="26"/>
      <c r="C24" s="27"/>
      <c r="D24" s="32">
        <v>35496.720000000001</v>
      </c>
      <c r="E24" s="29"/>
      <c r="F24" s="36" t="str">
        <f t="shared" ref="F24" si="24">IF(D24&lt;&gt;I22,"ECART!","")</f>
        <v/>
      </c>
      <c r="G24" s="31"/>
      <c r="H24" s="31"/>
      <c r="I24" s="32">
        <f>SUM(D24+G23)</f>
        <v>35496.720000000001</v>
      </c>
      <c r="J24" s="33"/>
      <c r="K24" s="34"/>
      <c r="L24" s="24"/>
      <c r="M24" s="35"/>
    </row>
    <row r="25" spans="1:13" ht="15" x14ac:dyDescent="0.25">
      <c r="A25" s="14" t="s">
        <v>12</v>
      </c>
      <c r="B25" s="15">
        <f>WORKDAY.INTL(B23,1,1)</f>
        <v>42052</v>
      </c>
      <c r="C25" s="16">
        <f t="shared" ref="C25" si="25">B25-DATE(YEAR(B25),1,0)</f>
        <v>48</v>
      </c>
      <c r="D25" s="21">
        <f t="shared" si="0"/>
        <v>15667.16</v>
      </c>
      <c r="E25" s="18">
        <f>SUM(D26-D25)</f>
        <v>19829.560000000001</v>
      </c>
      <c r="F25" s="19">
        <f t="shared" ref="F25" si="26">IF(D26="",0,E25-J23)</f>
        <v>0</v>
      </c>
      <c r="G25" s="20">
        <f>435.84+418.84+300.88</f>
        <v>1155.56</v>
      </c>
      <c r="H25" s="20">
        <v>2594</v>
      </c>
      <c r="I25" s="21">
        <f>SUM(D25+H25)</f>
        <v>18261.16</v>
      </c>
      <c r="J25" s="22">
        <f>SUM(I26-I25)</f>
        <v>18391.12</v>
      </c>
      <c r="K25" s="23"/>
      <c r="L25" s="24">
        <f>SUM(J25-K25)</f>
        <v>18391.12</v>
      </c>
      <c r="M25" s="25">
        <f>SUM(J25-K25-L26)</f>
        <v>18391.12</v>
      </c>
    </row>
    <row r="26" spans="1:13" x14ac:dyDescent="0.25">
      <c r="A26" s="14" t="s">
        <v>12</v>
      </c>
      <c r="B26" s="26"/>
      <c r="C26" s="27"/>
      <c r="D26" s="32">
        <v>35496.720000000001</v>
      </c>
      <c r="E26" s="29"/>
      <c r="F26" s="36" t="str">
        <f t="shared" ref="F26" si="27">IF(D26&lt;&gt;I24,"ECART!","")</f>
        <v/>
      </c>
      <c r="G26" s="31"/>
      <c r="H26" s="31"/>
      <c r="I26" s="32">
        <f>SUM(D26+G25)</f>
        <v>36652.28</v>
      </c>
      <c r="J26" s="33"/>
      <c r="K26" s="34"/>
      <c r="L26" s="24"/>
      <c r="M26" s="35"/>
    </row>
    <row r="27" spans="1:13" ht="15" x14ac:dyDescent="0.25">
      <c r="A27" s="14" t="s">
        <v>12</v>
      </c>
      <c r="B27" s="15">
        <f>WORKDAY(B25,1)</f>
        <v>42053</v>
      </c>
      <c r="C27" s="16">
        <f t="shared" ref="C27" si="28">B27-DATE(YEAR(B27),1,0)</f>
        <v>49</v>
      </c>
      <c r="D27" s="21">
        <f t="shared" si="0"/>
        <v>18261.16</v>
      </c>
      <c r="E27" s="18">
        <f>SUM(D28-D27)</f>
        <v>18391.12</v>
      </c>
      <c r="F27" s="19">
        <f t="shared" ref="F27" si="29">IF(D28="",0,E27-J25)</f>
        <v>0</v>
      </c>
      <c r="G27" s="20">
        <f>433.84+440.84+1694</f>
        <v>2568.6799999999998</v>
      </c>
      <c r="H27" s="20">
        <v>3590</v>
      </c>
      <c r="I27" s="21">
        <f>SUM(D27+H27)</f>
        <v>21851.16</v>
      </c>
      <c r="J27" s="22">
        <f>SUM(I28-I27)</f>
        <v>17369.8</v>
      </c>
      <c r="K27" s="23"/>
      <c r="L27" s="24">
        <f>SUM(J27-K27)</f>
        <v>17369.8</v>
      </c>
      <c r="M27" s="25">
        <f>SUM(J27-K27-L28)</f>
        <v>17369.8</v>
      </c>
    </row>
    <row r="28" spans="1:13" x14ac:dyDescent="0.25">
      <c r="A28" s="14" t="s">
        <v>12</v>
      </c>
      <c r="B28" s="26"/>
      <c r="C28" s="27"/>
      <c r="D28" s="32">
        <v>36652.28</v>
      </c>
      <c r="E28" s="29"/>
      <c r="F28" s="36" t="str">
        <f t="shared" ref="F28" si="30">IF(D28&lt;&gt;I26,"ECART!","")</f>
        <v/>
      </c>
      <c r="G28" s="31"/>
      <c r="H28" s="31"/>
      <c r="I28" s="32">
        <f>SUM(D28+G27)</f>
        <v>39220.959999999999</v>
      </c>
      <c r="J28" s="33"/>
      <c r="K28" s="34"/>
      <c r="L28" s="24"/>
      <c r="M28" s="35"/>
    </row>
    <row r="29" spans="1:13" ht="15" x14ac:dyDescent="0.25">
      <c r="A29" s="14" t="s">
        <v>12</v>
      </c>
      <c r="B29" s="15">
        <f>WORKDAY(B27,1)</f>
        <v>42054</v>
      </c>
      <c r="C29" s="16">
        <f t="shared" ref="C29" si="31">B29-DATE(YEAR(B29),1,0)</f>
        <v>50</v>
      </c>
      <c r="D29" s="21">
        <f t="shared" si="0"/>
        <v>21851.16</v>
      </c>
      <c r="E29" s="18">
        <f>SUM(D30-D29)</f>
        <v>-21851.16</v>
      </c>
      <c r="F29" s="19">
        <f t="shared" ref="F29" si="32">IF(D30="",0,E29-J27)</f>
        <v>0</v>
      </c>
      <c r="G29" s="20"/>
      <c r="H29" s="20"/>
      <c r="I29" s="21">
        <f>SUM(D29+H29)</f>
        <v>21851.16</v>
      </c>
      <c r="J29" s="22">
        <f>SUM(I30-I29)</f>
        <v>-21851.16</v>
      </c>
      <c r="K29" s="23"/>
      <c r="L29" s="24">
        <f>SUM(J29-K29)</f>
        <v>-21851.16</v>
      </c>
      <c r="M29" s="25">
        <f>SUM(J29-K29-L30)</f>
        <v>-21851.16</v>
      </c>
    </row>
    <row r="30" spans="1:13" x14ac:dyDescent="0.25">
      <c r="A30" s="14" t="s">
        <v>12</v>
      </c>
      <c r="B30" s="26"/>
      <c r="C30" s="27"/>
      <c r="D30" s="32"/>
      <c r="E30" s="29"/>
      <c r="F30" s="36" t="str">
        <f t="shared" ref="F30" si="33">IF(D30&lt;&gt;I28,"ECART!","")</f>
        <v>ECART!</v>
      </c>
      <c r="G30" s="31"/>
      <c r="H30" s="31"/>
      <c r="I30" s="32">
        <f>SUM(D30+G29)</f>
        <v>0</v>
      </c>
      <c r="J30" s="33"/>
      <c r="K30" s="34"/>
      <c r="L30" s="24"/>
      <c r="M30" s="35"/>
    </row>
    <row r="31" spans="1:13" ht="15" x14ac:dyDescent="0.25">
      <c r="A31" s="14" t="s">
        <v>12</v>
      </c>
      <c r="B31" s="15">
        <f>WORKDAY(B29,1)</f>
        <v>42055</v>
      </c>
      <c r="C31" s="16">
        <f t="shared" ref="C31" si="34">B31-DATE(YEAR(B31),1,0)</f>
        <v>51</v>
      </c>
      <c r="D31" s="21">
        <f t="shared" si="0"/>
        <v>21851.16</v>
      </c>
      <c r="E31" s="18">
        <f>SUM(D32-D31)</f>
        <v>-21851.16</v>
      </c>
      <c r="F31" s="19">
        <f t="shared" ref="F31" si="35">IF(D32="",0,E31-J29)</f>
        <v>0</v>
      </c>
      <c r="G31" s="20"/>
      <c r="H31" s="20"/>
      <c r="I31" s="21">
        <f>SUM(D31+H31)</f>
        <v>21851.16</v>
      </c>
      <c r="J31" s="22">
        <f>SUM(I32-I31)</f>
        <v>-21851.16</v>
      </c>
      <c r="K31" s="23"/>
      <c r="L31" s="24">
        <f>SUM(J31-K31)</f>
        <v>-21851.16</v>
      </c>
      <c r="M31" s="25">
        <f>SUM(J31-K31-L32)</f>
        <v>-21851.16</v>
      </c>
    </row>
    <row r="32" spans="1:13" x14ac:dyDescent="0.25">
      <c r="A32" s="14" t="s">
        <v>12</v>
      </c>
      <c r="B32" s="26"/>
      <c r="C32" s="27"/>
      <c r="D32" s="32"/>
      <c r="E32" s="29"/>
      <c r="F32" s="36" t="str">
        <f t="shared" ref="F32" si="36">IF(D32&lt;&gt;I30,"ECART!","")</f>
        <v/>
      </c>
      <c r="G32" s="31"/>
      <c r="H32" s="31"/>
      <c r="I32" s="32">
        <f>SUM(D32+G31)</f>
        <v>0</v>
      </c>
      <c r="J32" s="33"/>
      <c r="K32" s="34"/>
      <c r="L32" s="24"/>
      <c r="M32" s="35"/>
    </row>
    <row r="33" spans="1:13" ht="15" x14ac:dyDescent="0.25">
      <c r="A33" s="14" t="s">
        <v>12</v>
      </c>
      <c r="B33" s="15">
        <f>WORKDAY(B31,1)</f>
        <v>42058</v>
      </c>
      <c r="C33" s="16">
        <f t="shared" ref="C33" si="37">B33-DATE(YEAR(B33),1,0)</f>
        <v>54</v>
      </c>
      <c r="D33" s="21">
        <f t="shared" si="0"/>
        <v>21851.16</v>
      </c>
      <c r="E33" s="18">
        <f>SUM(D34-D33)</f>
        <v>-21851.16</v>
      </c>
      <c r="F33" s="19">
        <f t="shared" ref="F33" si="38">IF(D34="",0,E33-J31)</f>
        <v>0</v>
      </c>
      <c r="G33" s="20"/>
      <c r="H33" s="20"/>
      <c r="I33" s="21">
        <f>SUM(D33+H33)</f>
        <v>21851.16</v>
      </c>
      <c r="J33" s="22">
        <f>SUM(I34-I33)</f>
        <v>-21851.16</v>
      </c>
      <c r="K33" s="23"/>
      <c r="L33" s="24">
        <f>SUM(J33-K33)</f>
        <v>-21851.16</v>
      </c>
      <c r="M33" s="25">
        <f>SUM(J33-K33-L34)</f>
        <v>-21851.16</v>
      </c>
    </row>
    <row r="34" spans="1:13" x14ac:dyDescent="0.25">
      <c r="A34" s="14" t="s">
        <v>12</v>
      </c>
      <c r="B34" s="26"/>
      <c r="C34" s="27"/>
      <c r="D34" s="32"/>
      <c r="E34" s="29"/>
      <c r="F34" s="36" t="str">
        <f t="shared" ref="F34" si="39">IF(D34&lt;&gt;I32,"ECART!","")</f>
        <v/>
      </c>
      <c r="G34" s="31"/>
      <c r="H34" s="31"/>
      <c r="I34" s="32">
        <f>SUM(D34+G33)</f>
        <v>0</v>
      </c>
      <c r="J34" s="33"/>
      <c r="K34" s="34"/>
      <c r="L34" s="24"/>
      <c r="M34" s="35"/>
    </row>
    <row r="35" spans="1:13" ht="15" x14ac:dyDescent="0.25">
      <c r="A35" s="14" t="s">
        <v>12</v>
      </c>
      <c r="B35" s="15">
        <f>WORKDAY.INTL(B33,1,1)</f>
        <v>42059</v>
      </c>
      <c r="C35" s="16">
        <f t="shared" ref="C35" si="40">B35-DATE(YEAR(B35),1,0)</f>
        <v>55</v>
      </c>
      <c r="D35" s="21">
        <f t="shared" si="0"/>
        <v>21851.16</v>
      </c>
      <c r="E35" s="18">
        <f>SUM(D36-D35)</f>
        <v>-21851.16</v>
      </c>
      <c r="F35" s="19">
        <f t="shared" ref="F35" si="41">IF(D36="",0,E35-J33)</f>
        <v>0</v>
      </c>
      <c r="G35" s="20"/>
      <c r="H35" s="20"/>
      <c r="I35" s="21">
        <f>SUM(D35+H35)</f>
        <v>21851.16</v>
      </c>
      <c r="J35" s="22">
        <f>SUM(I36-I35)</f>
        <v>-21851.16</v>
      </c>
      <c r="K35" s="23"/>
      <c r="L35" s="24">
        <f>SUM(J35-K35)</f>
        <v>-21851.16</v>
      </c>
      <c r="M35" s="25">
        <f>SUM(J35-K35-L36)</f>
        <v>-21851.16</v>
      </c>
    </row>
    <row r="36" spans="1:13" x14ac:dyDescent="0.25">
      <c r="A36" s="14" t="s">
        <v>12</v>
      </c>
      <c r="B36" s="26"/>
      <c r="C36" s="27"/>
      <c r="D36" s="32"/>
      <c r="E36" s="29"/>
      <c r="F36" s="36" t="str">
        <f t="shared" ref="F36" si="42">IF(D36&lt;&gt;I34,"ECART!","")</f>
        <v/>
      </c>
      <c r="G36" s="31"/>
      <c r="H36" s="31"/>
      <c r="I36" s="32">
        <f>SUM(D36+G35)</f>
        <v>0</v>
      </c>
      <c r="J36" s="33"/>
      <c r="K36" s="34"/>
      <c r="L36" s="24"/>
      <c r="M36" s="35"/>
    </row>
    <row r="37" spans="1:13" ht="15" x14ac:dyDescent="0.25">
      <c r="A37" s="14" t="s">
        <v>12</v>
      </c>
      <c r="B37" s="15">
        <f>WORKDAY(B35,1)</f>
        <v>42060</v>
      </c>
      <c r="C37" s="16">
        <f t="shared" ref="C37" si="43">B37-DATE(YEAR(B37),1,0)</f>
        <v>56</v>
      </c>
      <c r="D37" s="21">
        <f t="shared" si="0"/>
        <v>21851.16</v>
      </c>
      <c r="E37" s="18">
        <f>SUM(D38-D37)</f>
        <v>-21851.16</v>
      </c>
      <c r="F37" s="19">
        <f t="shared" ref="F37" si="44">IF(D38="",0,E37-J35)</f>
        <v>0</v>
      </c>
      <c r="G37" s="20"/>
      <c r="H37" s="20"/>
      <c r="I37" s="21">
        <f>SUM(D37+H37)</f>
        <v>21851.16</v>
      </c>
      <c r="J37" s="22">
        <f>SUM(I38-I37)</f>
        <v>-21851.16</v>
      </c>
      <c r="K37" s="23"/>
      <c r="L37" s="24">
        <f>SUM(J37-K37)</f>
        <v>-21851.16</v>
      </c>
      <c r="M37" s="25">
        <f>SUM(J37-K37-L38)</f>
        <v>-21851.16</v>
      </c>
    </row>
    <row r="38" spans="1:13" x14ac:dyDescent="0.25">
      <c r="A38" s="14" t="s">
        <v>12</v>
      </c>
      <c r="B38" s="26"/>
      <c r="C38" s="27"/>
      <c r="D38" s="32"/>
      <c r="E38" s="29"/>
      <c r="F38" s="36" t="str">
        <f t="shared" ref="F38" si="45">IF(D38&lt;&gt;I36,"ECART!","")</f>
        <v/>
      </c>
      <c r="G38" s="31"/>
      <c r="H38" s="31"/>
      <c r="I38" s="32">
        <f>SUM(D38+G37)</f>
        <v>0</v>
      </c>
      <c r="J38" s="33"/>
      <c r="K38" s="34"/>
      <c r="L38" s="24"/>
      <c r="M38" s="35"/>
    </row>
    <row r="39" spans="1:13" ht="15" x14ac:dyDescent="0.25">
      <c r="A39" s="14" t="s">
        <v>12</v>
      </c>
      <c r="B39" s="15">
        <f>WORKDAY(B37,1)</f>
        <v>42061</v>
      </c>
      <c r="C39" s="16">
        <f t="shared" ref="C39" si="46">B39-DATE(YEAR(B39),1,0)</f>
        <v>57</v>
      </c>
      <c r="D39" s="21">
        <f t="shared" si="0"/>
        <v>21851.16</v>
      </c>
      <c r="E39" s="18">
        <f>SUM(D40-D39)</f>
        <v>-21851.16</v>
      </c>
      <c r="F39" s="19">
        <f t="shared" ref="F39" si="47">IF(D40="",0,E39-J37)</f>
        <v>0</v>
      </c>
      <c r="G39" s="20"/>
      <c r="H39" s="20"/>
      <c r="I39" s="21">
        <f>SUM(D39+H39)</f>
        <v>21851.16</v>
      </c>
      <c r="J39" s="22">
        <f>SUM(I40-I39)</f>
        <v>-21851.16</v>
      </c>
      <c r="K39" s="23"/>
      <c r="L39" s="24">
        <f>SUM(J39-K39)</f>
        <v>-21851.16</v>
      </c>
      <c r="M39" s="25">
        <f>SUM(J39-K39-L40)</f>
        <v>-21851.16</v>
      </c>
    </row>
    <row r="40" spans="1:13" x14ac:dyDescent="0.25">
      <c r="A40" s="14" t="s">
        <v>12</v>
      </c>
      <c r="B40" s="26"/>
      <c r="C40" s="27"/>
      <c r="D40" s="32"/>
      <c r="E40" s="29"/>
      <c r="F40" s="36" t="str">
        <f t="shared" ref="F40" si="48">IF(D40&lt;&gt;I38,"ECART!","")</f>
        <v/>
      </c>
      <c r="G40" s="31"/>
      <c r="H40" s="31"/>
      <c r="I40" s="32">
        <f>SUM(D40+G39)</f>
        <v>0</v>
      </c>
      <c r="J40" s="33"/>
      <c r="K40" s="34"/>
      <c r="L40" s="24"/>
      <c r="M40" s="35"/>
    </row>
    <row r="41" spans="1:13" ht="15" x14ac:dyDescent="0.25">
      <c r="A41" s="14" t="s">
        <v>12</v>
      </c>
      <c r="B41" s="15">
        <f>WORKDAY(B39,1)</f>
        <v>42062</v>
      </c>
      <c r="C41" s="16">
        <f t="shared" ref="C41" si="49">B41-DATE(YEAR(B41),1,0)</f>
        <v>58</v>
      </c>
      <c r="D41" s="21">
        <f t="shared" si="0"/>
        <v>21851.16</v>
      </c>
      <c r="E41" s="18">
        <f>SUM(D42-D41)</f>
        <v>-21851.16</v>
      </c>
      <c r="F41" s="19">
        <f t="shared" ref="F41" si="50">IF(D42="",0,E41-J39)</f>
        <v>0</v>
      </c>
      <c r="G41" s="20"/>
      <c r="H41" s="20"/>
      <c r="I41" s="21">
        <f>SUM(D41+H41)</f>
        <v>21851.16</v>
      </c>
      <c r="J41" s="22">
        <f>SUM(I42-I41)</f>
        <v>-21851.16</v>
      </c>
      <c r="K41" s="23"/>
      <c r="L41" s="24">
        <f>SUM(J41-K41)</f>
        <v>-21851.16</v>
      </c>
      <c r="M41" s="25">
        <f>SUM(J41-K41-L42)</f>
        <v>-21851.16</v>
      </c>
    </row>
    <row r="42" spans="1:13" x14ac:dyDescent="0.25">
      <c r="A42" s="14" t="s">
        <v>12</v>
      </c>
      <c r="B42" s="26"/>
      <c r="C42" s="27"/>
      <c r="D42" s="32"/>
      <c r="E42" s="29"/>
      <c r="F42" s="36" t="str">
        <f t="shared" ref="F42" si="51">IF(D42&lt;&gt;I40,"ECART!","")</f>
        <v/>
      </c>
      <c r="G42" s="31"/>
      <c r="H42" s="31"/>
      <c r="I42" s="32">
        <f>SUM(D42+G41)</f>
        <v>0</v>
      </c>
      <c r="J42" s="33"/>
      <c r="K42" s="34"/>
      <c r="L42" s="24"/>
      <c r="M42" s="35"/>
    </row>
    <row r="43" spans="1:13" ht="15" x14ac:dyDescent="0.25">
      <c r="A43" s="14" t="s">
        <v>12</v>
      </c>
      <c r="B43" s="15">
        <f>WORKDAY(B41,1)</f>
        <v>42065</v>
      </c>
      <c r="C43" s="16">
        <f t="shared" ref="C43" si="52">B43-DATE(YEAR(B43),1,0)</f>
        <v>61</v>
      </c>
      <c r="D43" s="21">
        <f t="shared" si="0"/>
        <v>21851.16</v>
      </c>
      <c r="E43" s="18">
        <f>SUM(D44-D43)</f>
        <v>-21851.16</v>
      </c>
      <c r="F43" s="19">
        <f t="shared" ref="F43" si="53">IF(D44="",0,E43-J41)</f>
        <v>0</v>
      </c>
      <c r="G43" s="20"/>
      <c r="H43" s="20"/>
      <c r="I43" s="21">
        <f>SUM(D43+H43)</f>
        <v>21851.16</v>
      </c>
      <c r="J43" s="22">
        <f>SUM(I44-I43)</f>
        <v>-21851.16</v>
      </c>
      <c r="K43" s="23"/>
      <c r="L43" s="24">
        <f>SUM(J43-K43)</f>
        <v>-21851.16</v>
      </c>
      <c r="M43" s="25">
        <f>SUM(J43-K43-L44)</f>
        <v>-21851.16</v>
      </c>
    </row>
    <row r="44" spans="1:13" x14ac:dyDescent="0.25">
      <c r="A44" s="14" t="s">
        <v>12</v>
      </c>
      <c r="B44" s="26"/>
      <c r="C44" s="27"/>
      <c r="D44" s="32"/>
      <c r="E44" s="29"/>
      <c r="F44" s="36" t="str">
        <f t="shared" ref="F44" si="54">IF(D44&lt;&gt;I42,"ECART!","")</f>
        <v/>
      </c>
      <c r="G44" s="31"/>
      <c r="H44" s="31"/>
      <c r="I44" s="32">
        <f>SUM(D44+G43)</f>
        <v>0</v>
      </c>
      <c r="J44" s="33"/>
      <c r="K44" s="34"/>
      <c r="L44" s="24"/>
      <c r="M44" s="35"/>
    </row>
    <row r="45" spans="1:13" ht="15" x14ac:dyDescent="0.25">
      <c r="A45" s="14" t="s">
        <v>12</v>
      </c>
      <c r="B45" s="15">
        <f>WORKDAY.INTL(B43,1,1)</f>
        <v>42066</v>
      </c>
      <c r="C45" s="16">
        <f t="shared" ref="C45" si="55">B45-DATE(YEAR(B45),1,0)</f>
        <v>62</v>
      </c>
      <c r="D45" s="21">
        <f t="shared" si="0"/>
        <v>21851.16</v>
      </c>
      <c r="E45" s="18">
        <f>SUM(D46-D45)</f>
        <v>-21851.16</v>
      </c>
      <c r="F45" s="19">
        <f t="shared" ref="F45" si="56">IF(D46="",0,E45-J43)</f>
        <v>0</v>
      </c>
      <c r="G45" s="20"/>
      <c r="H45" s="20"/>
      <c r="I45" s="21">
        <f>SUM(D45+H45)</f>
        <v>21851.16</v>
      </c>
      <c r="J45" s="22">
        <f>SUM(I46-I45)</f>
        <v>-21851.16</v>
      </c>
      <c r="K45" s="23"/>
      <c r="L45" s="24">
        <f>SUM(J45-K45)</f>
        <v>-21851.16</v>
      </c>
      <c r="M45" s="25">
        <f>SUM(J45-K45-L46)</f>
        <v>-21851.16</v>
      </c>
    </row>
    <row r="46" spans="1:13" x14ac:dyDescent="0.25">
      <c r="A46" s="14" t="s">
        <v>12</v>
      </c>
      <c r="B46" s="26"/>
      <c r="C46" s="27"/>
      <c r="D46" s="32"/>
      <c r="E46" s="29"/>
      <c r="F46" s="36" t="str">
        <f t="shared" ref="F46" si="57">IF(D46&lt;&gt;I44,"ECART!","")</f>
        <v/>
      </c>
      <c r="G46" s="31"/>
      <c r="H46" s="31"/>
      <c r="I46" s="32">
        <f>SUM(D46+G45)</f>
        <v>0</v>
      </c>
      <c r="J46" s="33"/>
      <c r="K46" s="34"/>
      <c r="L46" s="24"/>
      <c r="M46" s="35"/>
    </row>
    <row r="47" spans="1:13" ht="15" x14ac:dyDescent="0.25">
      <c r="A47" s="14" t="s">
        <v>12</v>
      </c>
      <c r="B47" s="15">
        <f>WORKDAY.INTL(B45,1,1)</f>
        <v>42067</v>
      </c>
      <c r="C47" s="16">
        <f t="shared" ref="C47" si="58">B47-DATE(YEAR(B47),1,0)</f>
        <v>63</v>
      </c>
      <c r="D47" s="21">
        <f t="shared" si="0"/>
        <v>21851.16</v>
      </c>
      <c r="E47" s="18">
        <f>SUM(D48-D47)</f>
        <v>-21851.16</v>
      </c>
      <c r="F47" s="19">
        <f t="shared" ref="F47" si="59">IF(D48="",0,E47-J45)</f>
        <v>0</v>
      </c>
      <c r="G47" s="20"/>
      <c r="H47" s="20"/>
      <c r="I47" s="21">
        <f>SUM(D47+H47)</f>
        <v>21851.16</v>
      </c>
      <c r="J47" s="22">
        <f>SUM(I48-I47)</f>
        <v>-21851.16</v>
      </c>
      <c r="K47" s="23"/>
      <c r="L47" s="24">
        <f>SUM(J47-K47)</f>
        <v>-21851.16</v>
      </c>
      <c r="M47" s="25">
        <f>SUM(J47-K47-L48)</f>
        <v>-21851.16</v>
      </c>
    </row>
    <row r="48" spans="1:13" x14ac:dyDescent="0.25">
      <c r="A48" s="14" t="s">
        <v>12</v>
      </c>
      <c r="B48" s="26"/>
      <c r="C48" s="27"/>
      <c r="D48" s="32"/>
      <c r="E48" s="29"/>
      <c r="F48" s="36" t="str">
        <f>IF(D48&lt;&gt;I46,"ECART!","")</f>
        <v/>
      </c>
      <c r="G48" s="31"/>
      <c r="H48" s="31"/>
      <c r="I48" s="32">
        <f>SUM(D48+G47)</f>
        <v>0</v>
      </c>
      <c r="J48" s="33"/>
      <c r="K48" s="34"/>
      <c r="L48" s="24"/>
      <c r="M48" s="35"/>
    </row>
    <row r="49" spans="2:10" ht="15" x14ac:dyDescent="0.25">
      <c r="B49" s="39"/>
      <c r="C49" s="40"/>
      <c r="D49" s="21"/>
      <c r="E49" s="18">
        <f>SUM(D50-D49)</f>
        <v>0</v>
      </c>
      <c r="F49" s="19">
        <f t="shared" ref="F49:F67" si="60">SUM(E49-J48)</f>
        <v>0</v>
      </c>
      <c r="G49" s="41"/>
      <c r="H49" s="41"/>
      <c r="I49" s="42"/>
      <c r="J49" s="22">
        <f>SUM(I50-I49)</f>
        <v>0</v>
      </c>
    </row>
    <row r="50" spans="2:10" ht="15" x14ac:dyDescent="0.25">
      <c r="B50" s="43"/>
      <c r="C50" s="44"/>
      <c r="D50" s="32"/>
      <c r="E50" s="29"/>
      <c r="F50" s="30"/>
      <c r="G50" s="45"/>
      <c r="H50" s="45"/>
      <c r="I50" s="46"/>
      <c r="J50" s="33"/>
    </row>
    <row r="51" spans="2:10" ht="15" x14ac:dyDescent="0.25">
      <c r="B51" s="39"/>
      <c r="C51" s="40"/>
      <c r="D51" s="21"/>
      <c r="E51" s="18">
        <f>SUM(D52-D51)</f>
        <v>0</v>
      </c>
      <c r="F51" s="19">
        <f t="shared" si="60"/>
        <v>0</v>
      </c>
      <c r="G51" s="41"/>
      <c r="H51" s="41"/>
      <c r="I51" s="42"/>
      <c r="J51" s="22">
        <f>SUM(I52-I51)</f>
        <v>0</v>
      </c>
    </row>
    <row r="52" spans="2:10" ht="15" x14ac:dyDescent="0.25">
      <c r="B52" s="43"/>
      <c r="C52" s="44"/>
      <c r="D52" s="32"/>
      <c r="E52" s="29"/>
      <c r="F52" s="30"/>
      <c r="G52" s="45"/>
      <c r="H52" s="45"/>
      <c r="I52" s="46"/>
      <c r="J52" s="33"/>
    </row>
    <row r="53" spans="2:10" ht="15" x14ac:dyDescent="0.25">
      <c r="B53" s="39"/>
      <c r="C53" s="40"/>
      <c r="D53" s="21"/>
      <c r="E53" s="18">
        <f>SUM(D54-D53)</f>
        <v>0</v>
      </c>
      <c r="F53" s="19">
        <f t="shared" si="60"/>
        <v>0</v>
      </c>
      <c r="G53" s="41"/>
      <c r="H53" s="41"/>
      <c r="I53" s="42"/>
      <c r="J53" s="22">
        <f>SUM(I54-I53)</f>
        <v>0</v>
      </c>
    </row>
    <row r="54" spans="2:10" ht="15" x14ac:dyDescent="0.25">
      <c r="B54" s="43"/>
      <c r="C54" s="44"/>
      <c r="D54" s="32"/>
      <c r="E54" s="29"/>
      <c r="F54" s="30"/>
      <c r="G54" s="45"/>
      <c r="H54" s="45"/>
      <c r="I54" s="46"/>
      <c r="J54" s="33"/>
    </row>
    <row r="55" spans="2:10" ht="15" x14ac:dyDescent="0.25">
      <c r="B55" s="39"/>
      <c r="C55" s="40"/>
      <c r="D55" s="21"/>
      <c r="E55" s="18">
        <f>SUM(D56-D55)</f>
        <v>0</v>
      </c>
      <c r="F55" s="19">
        <f t="shared" si="60"/>
        <v>0</v>
      </c>
      <c r="G55" s="41"/>
      <c r="H55" s="41"/>
      <c r="I55" s="42"/>
      <c r="J55" s="22">
        <f>SUM(I56-I55)</f>
        <v>0</v>
      </c>
    </row>
    <row r="56" spans="2:10" ht="15" x14ac:dyDescent="0.25">
      <c r="B56" s="43"/>
      <c r="C56" s="44"/>
      <c r="D56" s="32"/>
      <c r="E56" s="29"/>
      <c r="F56" s="30"/>
      <c r="G56" s="45"/>
      <c r="H56" s="45"/>
      <c r="I56" s="46"/>
      <c r="J56" s="33"/>
    </row>
    <row r="57" spans="2:10" ht="15" x14ac:dyDescent="0.25">
      <c r="B57" s="39"/>
      <c r="C57" s="40"/>
      <c r="D57" s="21"/>
      <c r="E57" s="18">
        <f>SUM(D58-D57)</f>
        <v>0</v>
      </c>
      <c r="F57" s="19">
        <f t="shared" si="60"/>
        <v>0</v>
      </c>
      <c r="G57" s="41"/>
      <c r="H57" s="41"/>
      <c r="I57" s="42"/>
      <c r="J57" s="22">
        <f>SUM(I58-I57)</f>
        <v>0</v>
      </c>
    </row>
    <row r="58" spans="2:10" ht="15" x14ac:dyDescent="0.25">
      <c r="B58" s="43"/>
      <c r="C58" s="44"/>
      <c r="D58" s="32"/>
      <c r="E58" s="29"/>
      <c r="F58" s="30"/>
      <c r="G58" s="45"/>
      <c r="H58" s="45"/>
      <c r="I58" s="46"/>
      <c r="J58" s="33"/>
    </row>
    <row r="59" spans="2:10" ht="15" x14ac:dyDescent="0.25">
      <c r="B59" s="39"/>
      <c r="C59" s="40"/>
      <c r="D59" s="21"/>
      <c r="E59" s="18">
        <f>SUM(D60-D59)</f>
        <v>0</v>
      </c>
      <c r="F59" s="19">
        <f t="shared" si="60"/>
        <v>0</v>
      </c>
      <c r="G59" s="41"/>
      <c r="H59" s="41"/>
      <c r="I59" s="42"/>
      <c r="J59" s="22">
        <f>SUM(I60-I59)</f>
        <v>0</v>
      </c>
    </row>
    <row r="60" spans="2:10" ht="15" x14ac:dyDescent="0.25">
      <c r="B60" s="43"/>
      <c r="C60" s="44"/>
      <c r="D60" s="32"/>
      <c r="E60" s="29"/>
      <c r="F60" s="30"/>
      <c r="G60" s="45"/>
      <c r="H60" s="45"/>
      <c r="I60" s="46"/>
      <c r="J60" s="33"/>
    </row>
    <row r="61" spans="2:10" ht="15" x14ac:dyDescent="0.25">
      <c r="B61" s="39"/>
      <c r="C61" s="40"/>
      <c r="D61" s="21"/>
      <c r="E61" s="18">
        <f>SUM(D62-D61)</f>
        <v>0</v>
      </c>
      <c r="F61" s="19">
        <f t="shared" si="60"/>
        <v>0</v>
      </c>
      <c r="G61" s="41"/>
      <c r="H61" s="41"/>
      <c r="I61" s="42"/>
      <c r="J61" s="22">
        <f>SUM(I62-I61)</f>
        <v>0</v>
      </c>
    </row>
    <row r="62" spans="2:10" ht="15" x14ac:dyDescent="0.25">
      <c r="B62" s="43"/>
      <c r="C62" s="44"/>
      <c r="D62" s="32"/>
      <c r="E62" s="29"/>
      <c r="F62" s="30"/>
      <c r="G62" s="45"/>
      <c r="H62" s="45"/>
      <c r="I62" s="46"/>
      <c r="J62" s="33"/>
    </row>
    <row r="63" spans="2:10" ht="15" x14ac:dyDescent="0.25">
      <c r="B63" s="39"/>
      <c r="C63" s="40"/>
      <c r="D63" s="21"/>
      <c r="E63" s="18">
        <f>SUM(D64-D63)</f>
        <v>0</v>
      </c>
      <c r="F63" s="19">
        <f t="shared" si="60"/>
        <v>0</v>
      </c>
      <c r="G63" s="41"/>
      <c r="H63" s="41"/>
      <c r="I63" s="42"/>
      <c r="J63" s="22">
        <f>SUM(I64-I63)</f>
        <v>0</v>
      </c>
    </row>
    <row r="64" spans="2:10" ht="15" x14ac:dyDescent="0.25">
      <c r="B64" s="43"/>
      <c r="C64" s="44"/>
      <c r="D64" s="32"/>
      <c r="E64" s="29"/>
      <c r="F64" s="30"/>
      <c r="G64" s="45"/>
      <c r="H64" s="45"/>
      <c r="I64" s="46"/>
      <c r="J64" s="33"/>
    </row>
    <row r="65" spans="2:10" ht="15" x14ac:dyDescent="0.25">
      <c r="B65" s="39"/>
      <c r="C65" s="40"/>
      <c r="D65" s="21"/>
      <c r="E65" s="18">
        <f>SUM(D66-D65)</f>
        <v>0</v>
      </c>
      <c r="F65" s="19">
        <f t="shared" si="60"/>
        <v>0</v>
      </c>
      <c r="G65" s="41"/>
      <c r="H65" s="41"/>
      <c r="I65" s="42"/>
      <c r="J65" s="22">
        <f>SUM(I66-I65)</f>
        <v>0</v>
      </c>
    </row>
    <row r="66" spans="2:10" ht="15" x14ac:dyDescent="0.25">
      <c r="B66" s="43"/>
      <c r="C66" s="44"/>
      <c r="D66" s="32"/>
      <c r="E66" s="29"/>
      <c r="F66" s="30"/>
      <c r="G66" s="45"/>
      <c r="H66" s="45"/>
      <c r="I66" s="46"/>
      <c r="J66" s="33"/>
    </row>
    <row r="67" spans="2:10" ht="15" x14ac:dyDescent="0.25">
      <c r="B67" s="39"/>
      <c r="C67" s="40"/>
      <c r="D67" s="21"/>
      <c r="E67" s="18">
        <f>SUM(D68-D67)</f>
        <v>0</v>
      </c>
      <c r="F67" s="19">
        <f t="shared" si="60"/>
        <v>0</v>
      </c>
      <c r="G67" s="41"/>
      <c r="H67" s="41"/>
      <c r="I67" s="42"/>
      <c r="J67" s="22">
        <f>SUM(I68-I67)</f>
        <v>0</v>
      </c>
    </row>
    <row r="68" spans="2:10" ht="15" x14ac:dyDescent="0.25">
      <c r="B68" s="43"/>
      <c r="C68" s="44"/>
      <c r="D68" s="32"/>
      <c r="E68" s="29"/>
      <c r="F68" s="30"/>
      <c r="G68" s="45"/>
      <c r="H68" s="45"/>
      <c r="I68" s="46"/>
      <c r="J68" s="33"/>
    </row>
    <row r="69" spans="2:10" ht="15" x14ac:dyDescent="0.25">
      <c r="B69" s="39"/>
      <c r="C69" s="40"/>
      <c r="D69" s="21"/>
      <c r="E69" s="18">
        <f>SUM(D70-D69)</f>
        <v>0</v>
      </c>
      <c r="F69" s="19">
        <f t="shared" ref="F69:F101" si="61">SUM(E69-J68)</f>
        <v>0</v>
      </c>
      <c r="G69" s="41"/>
      <c r="H69" s="41"/>
      <c r="I69" s="42"/>
      <c r="J69" s="22">
        <f>SUM(I70-I69)</f>
        <v>0</v>
      </c>
    </row>
    <row r="70" spans="2:10" ht="15" x14ac:dyDescent="0.25">
      <c r="B70" s="43"/>
      <c r="C70" s="44"/>
      <c r="D70" s="32"/>
      <c r="E70" s="29"/>
      <c r="F70" s="30"/>
      <c r="G70" s="45"/>
      <c r="H70" s="45"/>
      <c r="I70" s="46"/>
      <c r="J70" s="33"/>
    </row>
    <row r="71" spans="2:10" ht="15" x14ac:dyDescent="0.25">
      <c r="B71" s="39"/>
      <c r="C71" s="40"/>
      <c r="D71" s="21"/>
      <c r="E71" s="18">
        <f>SUM(D72-D71)</f>
        <v>0</v>
      </c>
      <c r="F71" s="19">
        <f t="shared" si="61"/>
        <v>0</v>
      </c>
      <c r="G71" s="41"/>
      <c r="H71" s="41"/>
      <c r="I71" s="42"/>
      <c r="J71" s="22">
        <f>SUM(I72-I71)</f>
        <v>0</v>
      </c>
    </row>
    <row r="72" spans="2:10" ht="15" x14ac:dyDescent="0.25">
      <c r="B72" s="43"/>
      <c r="C72" s="44"/>
      <c r="D72" s="32"/>
      <c r="E72" s="29"/>
      <c r="F72" s="30"/>
      <c r="G72" s="45"/>
      <c r="H72" s="45"/>
      <c r="I72" s="46"/>
      <c r="J72" s="33"/>
    </row>
    <row r="73" spans="2:10" ht="15" x14ac:dyDescent="0.25">
      <c r="B73" s="39"/>
      <c r="C73" s="40"/>
      <c r="D73" s="21"/>
      <c r="E73" s="18">
        <f>SUM(D74-D73)</f>
        <v>0</v>
      </c>
      <c r="F73" s="19">
        <f t="shared" si="61"/>
        <v>0</v>
      </c>
      <c r="G73" s="41"/>
      <c r="H73" s="41"/>
      <c r="I73" s="42"/>
      <c r="J73" s="22">
        <f>SUM(I74-I73)</f>
        <v>0</v>
      </c>
    </row>
    <row r="74" spans="2:10" ht="15" x14ac:dyDescent="0.25">
      <c r="B74" s="43"/>
      <c r="C74" s="44"/>
      <c r="D74" s="32"/>
      <c r="E74" s="29"/>
      <c r="F74" s="30"/>
      <c r="G74" s="45"/>
      <c r="H74" s="45"/>
      <c r="I74" s="46"/>
      <c r="J74" s="33"/>
    </row>
    <row r="75" spans="2:10" ht="15" x14ac:dyDescent="0.25">
      <c r="B75" s="39"/>
      <c r="C75" s="40"/>
      <c r="D75" s="21"/>
      <c r="E75" s="18">
        <f>SUM(D76-D75)</f>
        <v>0</v>
      </c>
      <c r="F75" s="19">
        <f t="shared" si="61"/>
        <v>0</v>
      </c>
      <c r="G75" s="41"/>
      <c r="H75" s="41"/>
      <c r="I75" s="42"/>
      <c r="J75" s="22">
        <f>SUM(I76-I75)</f>
        <v>0</v>
      </c>
    </row>
    <row r="76" spans="2:10" ht="15" x14ac:dyDescent="0.25">
      <c r="B76" s="43"/>
      <c r="C76" s="44"/>
      <c r="D76" s="32"/>
      <c r="E76" s="29"/>
      <c r="F76" s="30"/>
      <c r="G76" s="45"/>
      <c r="H76" s="45"/>
      <c r="I76" s="46"/>
      <c r="J76" s="33"/>
    </row>
    <row r="77" spans="2:10" ht="15" x14ac:dyDescent="0.25">
      <c r="B77" s="39"/>
      <c r="C77" s="40"/>
      <c r="D77" s="21"/>
      <c r="E77" s="18">
        <f>SUM(D78-D77)</f>
        <v>0</v>
      </c>
      <c r="F77" s="19">
        <f t="shared" si="61"/>
        <v>0</v>
      </c>
      <c r="G77" s="41"/>
      <c r="H77" s="41"/>
      <c r="I77" s="42"/>
      <c r="J77" s="22">
        <f>SUM(I78-I77)</f>
        <v>0</v>
      </c>
    </row>
    <row r="78" spans="2:10" ht="15" x14ac:dyDescent="0.25">
      <c r="B78" s="43"/>
      <c r="C78" s="44"/>
      <c r="D78" s="32"/>
      <c r="E78" s="29"/>
      <c r="F78" s="30"/>
      <c r="G78" s="45"/>
      <c r="H78" s="45"/>
      <c r="I78" s="46"/>
      <c r="J78" s="33"/>
    </row>
    <row r="79" spans="2:10" ht="15" x14ac:dyDescent="0.25">
      <c r="B79" s="39"/>
      <c r="C79" s="40"/>
      <c r="D79" s="21"/>
      <c r="E79" s="18">
        <f>SUM(D80-D79)</f>
        <v>0</v>
      </c>
      <c r="F79" s="19">
        <f t="shared" si="61"/>
        <v>0</v>
      </c>
      <c r="G79" s="41"/>
      <c r="H79" s="41"/>
      <c r="I79" s="42"/>
      <c r="J79" s="22">
        <f>SUM(I80-I79)</f>
        <v>0</v>
      </c>
    </row>
    <row r="80" spans="2:10" ht="15" x14ac:dyDescent="0.25">
      <c r="B80" s="43"/>
      <c r="C80" s="44"/>
      <c r="D80" s="32"/>
      <c r="E80" s="29"/>
      <c r="F80" s="30"/>
      <c r="G80" s="45"/>
      <c r="H80" s="45"/>
      <c r="I80" s="46"/>
      <c r="J80" s="33"/>
    </row>
    <row r="81" spans="2:10" ht="15" x14ac:dyDescent="0.25">
      <c r="B81" s="39"/>
      <c r="C81" s="40"/>
      <c r="D81" s="21"/>
      <c r="E81" s="18">
        <f>SUM(D82-D81)</f>
        <v>0</v>
      </c>
      <c r="F81" s="19">
        <f t="shared" si="61"/>
        <v>0</v>
      </c>
      <c r="G81" s="41"/>
      <c r="H81" s="41"/>
      <c r="I81" s="42"/>
      <c r="J81" s="22">
        <f>SUM(I82-I81)</f>
        <v>0</v>
      </c>
    </row>
    <row r="82" spans="2:10" ht="15" x14ac:dyDescent="0.25">
      <c r="B82" s="43"/>
      <c r="C82" s="44"/>
      <c r="D82" s="32"/>
      <c r="E82" s="29"/>
      <c r="F82" s="30"/>
      <c r="G82" s="45"/>
      <c r="H82" s="45"/>
      <c r="I82" s="46"/>
      <c r="J82" s="33"/>
    </row>
    <row r="83" spans="2:10" ht="15" x14ac:dyDescent="0.25">
      <c r="B83" s="39"/>
      <c r="C83" s="40"/>
      <c r="D83" s="21"/>
      <c r="E83" s="18">
        <f>SUM(D84-D83)</f>
        <v>0</v>
      </c>
      <c r="F83" s="19">
        <f t="shared" si="61"/>
        <v>0</v>
      </c>
      <c r="G83" s="41"/>
      <c r="H83" s="41"/>
      <c r="I83" s="42"/>
      <c r="J83" s="22">
        <f>SUM(I84-I83)</f>
        <v>0</v>
      </c>
    </row>
    <row r="84" spans="2:10" ht="15" x14ac:dyDescent="0.25">
      <c r="B84" s="43"/>
      <c r="C84" s="44"/>
      <c r="D84" s="32"/>
      <c r="E84" s="29"/>
      <c r="F84" s="30"/>
      <c r="G84" s="45"/>
      <c r="H84" s="45"/>
      <c r="I84" s="46"/>
      <c r="J84" s="33"/>
    </row>
    <row r="85" spans="2:10" ht="15" x14ac:dyDescent="0.25">
      <c r="B85" s="39"/>
      <c r="C85" s="40"/>
      <c r="D85" s="21"/>
      <c r="E85" s="18">
        <f>SUM(D86-D85)</f>
        <v>0</v>
      </c>
      <c r="F85" s="19">
        <f t="shared" si="61"/>
        <v>0</v>
      </c>
      <c r="G85" s="41"/>
      <c r="H85" s="41"/>
      <c r="I85" s="42"/>
      <c r="J85" s="22">
        <f>SUM(I86-I85)</f>
        <v>0</v>
      </c>
    </row>
    <row r="86" spans="2:10" ht="15" x14ac:dyDescent="0.25">
      <c r="B86" s="43"/>
      <c r="C86" s="44"/>
      <c r="D86" s="32"/>
      <c r="E86" s="29"/>
      <c r="F86" s="30"/>
      <c r="G86" s="45"/>
      <c r="H86" s="45"/>
      <c r="I86" s="46"/>
      <c r="J86" s="33"/>
    </row>
    <row r="87" spans="2:10" ht="15" x14ac:dyDescent="0.25">
      <c r="B87" s="39"/>
      <c r="C87" s="40"/>
      <c r="D87" s="21"/>
      <c r="E87" s="18">
        <f>SUM(D88-D87)</f>
        <v>0</v>
      </c>
      <c r="F87" s="19">
        <f t="shared" si="61"/>
        <v>0</v>
      </c>
      <c r="G87" s="41"/>
      <c r="H87" s="41"/>
      <c r="I87" s="42"/>
      <c r="J87" s="22">
        <f>SUM(I88-I87)</f>
        <v>0</v>
      </c>
    </row>
    <row r="88" spans="2:10" ht="15" x14ac:dyDescent="0.25">
      <c r="B88" s="43"/>
      <c r="C88" s="44"/>
      <c r="D88" s="32"/>
      <c r="E88" s="29"/>
      <c r="F88" s="30"/>
      <c r="G88" s="45"/>
      <c r="H88" s="45"/>
      <c r="I88" s="46"/>
      <c r="J88" s="33"/>
    </row>
    <row r="89" spans="2:10" ht="15" x14ac:dyDescent="0.25">
      <c r="B89" s="39"/>
      <c r="C89" s="40"/>
      <c r="D89" s="21"/>
      <c r="E89" s="18">
        <f>SUM(D90-D89)</f>
        <v>0</v>
      </c>
      <c r="F89" s="19">
        <f t="shared" si="61"/>
        <v>0</v>
      </c>
      <c r="G89" s="41"/>
      <c r="H89" s="41"/>
      <c r="I89" s="42"/>
      <c r="J89" s="22">
        <f>SUM(I90-I89)</f>
        <v>0</v>
      </c>
    </row>
    <row r="90" spans="2:10" ht="15" x14ac:dyDescent="0.25">
      <c r="B90" s="43"/>
      <c r="C90" s="44"/>
      <c r="D90" s="32"/>
      <c r="E90" s="29"/>
      <c r="F90" s="30"/>
      <c r="G90" s="45"/>
      <c r="H90" s="45"/>
      <c r="I90" s="46"/>
      <c r="J90" s="33"/>
    </row>
    <row r="91" spans="2:10" ht="15" x14ac:dyDescent="0.25">
      <c r="B91" s="39"/>
      <c r="C91" s="40"/>
      <c r="D91" s="21"/>
      <c r="E91" s="18">
        <f>SUM(D92-D91)</f>
        <v>0</v>
      </c>
      <c r="F91" s="19">
        <f t="shared" si="61"/>
        <v>0</v>
      </c>
      <c r="G91" s="41"/>
      <c r="H91" s="41"/>
      <c r="I91" s="42"/>
      <c r="J91" s="22">
        <f>SUM(I92-I91)</f>
        <v>0</v>
      </c>
    </row>
    <row r="92" spans="2:10" ht="15" x14ac:dyDescent="0.25">
      <c r="B92" s="43"/>
      <c r="C92" s="44"/>
      <c r="D92" s="32"/>
      <c r="E92" s="29"/>
      <c r="F92" s="30"/>
      <c r="G92" s="45"/>
      <c r="H92" s="45"/>
      <c r="I92" s="46"/>
      <c r="J92" s="33"/>
    </row>
    <row r="93" spans="2:10" ht="15" x14ac:dyDescent="0.25">
      <c r="B93" s="39"/>
      <c r="C93" s="40"/>
      <c r="D93" s="21"/>
      <c r="E93" s="18">
        <f>SUM(D94-D93)</f>
        <v>0</v>
      </c>
      <c r="F93" s="19">
        <f t="shared" si="61"/>
        <v>0</v>
      </c>
      <c r="G93" s="41"/>
      <c r="H93" s="41"/>
      <c r="I93" s="42"/>
      <c r="J93" s="22">
        <f>SUM(I94-I93)</f>
        <v>0</v>
      </c>
    </row>
    <row r="94" spans="2:10" ht="15" x14ac:dyDescent="0.25">
      <c r="B94" s="43"/>
      <c r="C94" s="44"/>
      <c r="D94" s="32"/>
      <c r="E94" s="29"/>
      <c r="F94" s="30"/>
      <c r="G94" s="45"/>
      <c r="H94" s="45"/>
      <c r="I94" s="46"/>
      <c r="J94" s="33"/>
    </row>
    <row r="95" spans="2:10" ht="15" x14ac:dyDescent="0.25">
      <c r="B95" s="39"/>
      <c r="C95" s="40"/>
      <c r="D95" s="21"/>
      <c r="E95" s="18">
        <f>SUM(D96-D95)</f>
        <v>0</v>
      </c>
      <c r="F95" s="19">
        <f t="shared" si="61"/>
        <v>0</v>
      </c>
      <c r="G95" s="41"/>
      <c r="H95" s="41"/>
      <c r="I95" s="42"/>
      <c r="J95" s="22">
        <f>SUM(I96-I95)</f>
        <v>0</v>
      </c>
    </row>
    <row r="96" spans="2:10" ht="15" x14ac:dyDescent="0.25">
      <c r="B96" s="43"/>
      <c r="C96" s="44"/>
      <c r="D96" s="32"/>
      <c r="E96" s="29"/>
      <c r="F96" s="30"/>
      <c r="G96" s="45"/>
      <c r="H96" s="45"/>
      <c r="I96" s="46"/>
      <c r="J96" s="33"/>
    </row>
    <row r="97" spans="2:10" ht="15" x14ac:dyDescent="0.25">
      <c r="B97" s="39"/>
      <c r="C97" s="40"/>
      <c r="D97" s="21"/>
      <c r="E97" s="18">
        <f>SUM(D98-D97)</f>
        <v>0</v>
      </c>
      <c r="F97" s="19">
        <f t="shared" si="61"/>
        <v>0</v>
      </c>
      <c r="G97" s="41"/>
      <c r="H97" s="41"/>
      <c r="I97" s="42"/>
      <c r="J97" s="22">
        <f>SUM(I98-I97)</f>
        <v>0</v>
      </c>
    </row>
    <row r="98" spans="2:10" ht="15" x14ac:dyDescent="0.25">
      <c r="B98" s="43"/>
      <c r="C98" s="44"/>
      <c r="D98" s="32"/>
      <c r="E98" s="29"/>
      <c r="F98" s="30"/>
      <c r="G98" s="45"/>
      <c r="H98" s="45"/>
      <c r="I98" s="46"/>
      <c r="J98" s="33"/>
    </row>
    <row r="99" spans="2:10" ht="15" x14ac:dyDescent="0.25">
      <c r="B99" s="39"/>
      <c r="C99" s="40"/>
      <c r="D99" s="21"/>
      <c r="E99" s="18">
        <f>SUM(D100-D99)</f>
        <v>0</v>
      </c>
      <c r="F99" s="19">
        <f t="shared" si="61"/>
        <v>0</v>
      </c>
      <c r="G99" s="41"/>
      <c r="H99" s="41"/>
      <c r="I99" s="42"/>
      <c r="J99" s="22">
        <f>SUM(I100-I99)</f>
        <v>0</v>
      </c>
    </row>
    <row r="100" spans="2:10" ht="15" x14ac:dyDescent="0.25">
      <c r="B100" s="43"/>
      <c r="C100" s="44"/>
      <c r="D100" s="32"/>
      <c r="E100" s="29"/>
      <c r="F100" s="30"/>
      <c r="G100" s="45"/>
      <c r="H100" s="45"/>
      <c r="I100" s="46"/>
      <c r="J100" s="33"/>
    </row>
    <row r="101" spans="2:10" ht="15" x14ac:dyDescent="0.25">
      <c r="B101" s="39"/>
      <c r="C101" s="40"/>
      <c r="D101" s="21"/>
      <c r="E101" s="18">
        <f>SUM(D102-D101)</f>
        <v>0</v>
      </c>
      <c r="F101" s="19">
        <f t="shared" si="61"/>
        <v>0</v>
      </c>
      <c r="G101" s="41"/>
      <c r="H101" s="41"/>
      <c r="I101" s="42"/>
      <c r="J101" s="22">
        <f>SUM(I102-I101)</f>
        <v>0</v>
      </c>
    </row>
    <row r="102" spans="2:10" ht="15" x14ac:dyDescent="0.25">
      <c r="B102" s="43"/>
      <c r="C102" s="44"/>
      <c r="D102" s="32"/>
      <c r="E102" s="29"/>
      <c r="F102" s="10"/>
      <c r="G102" s="45"/>
      <c r="H102" s="45"/>
      <c r="I102" s="46"/>
      <c r="J102" s="33"/>
    </row>
    <row r="114" spans="4:4" x14ac:dyDescent="0.25">
      <c r="D114" s="47"/>
    </row>
    <row r="115" spans="4:4" x14ac:dyDescent="0.25">
      <c r="D115" s="51"/>
    </row>
  </sheetData>
  <mergeCells count="296">
    <mergeCell ref="B99:B100"/>
    <mergeCell ref="E99:E100"/>
    <mergeCell ref="G99:G100"/>
    <mergeCell ref="H99:H100"/>
    <mergeCell ref="J99:J100"/>
    <mergeCell ref="B101:B102"/>
    <mergeCell ref="E101:E102"/>
    <mergeCell ref="G101:G102"/>
    <mergeCell ref="H101:H102"/>
    <mergeCell ref="J101:J102"/>
    <mergeCell ref="B95:B96"/>
    <mergeCell ref="E95:E96"/>
    <mergeCell ref="G95:G96"/>
    <mergeCell ref="H95:H96"/>
    <mergeCell ref="J95:J96"/>
    <mergeCell ref="B97:B98"/>
    <mergeCell ref="E97:E98"/>
    <mergeCell ref="G97:G98"/>
    <mergeCell ref="H97:H98"/>
    <mergeCell ref="J97:J98"/>
    <mergeCell ref="B91:B92"/>
    <mergeCell ref="E91:E92"/>
    <mergeCell ref="G91:G92"/>
    <mergeCell ref="H91:H92"/>
    <mergeCell ref="J91:J92"/>
    <mergeCell ref="B93:B94"/>
    <mergeCell ref="E93:E94"/>
    <mergeCell ref="G93:G94"/>
    <mergeCell ref="H93:H94"/>
    <mergeCell ref="J93:J94"/>
    <mergeCell ref="B87:B88"/>
    <mergeCell ref="E87:E88"/>
    <mergeCell ref="G87:G88"/>
    <mergeCell ref="H87:H88"/>
    <mergeCell ref="J87:J88"/>
    <mergeCell ref="B89:B90"/>
    <mergeCell ref="E89:E90"/>
    <mergeCell ref="G89:G90"/>
    <mergeCell ref="H89:H90"/>
    <mergeCell ref="J89:J90"/>
    <mergeCell ref="B83:B84"/>
    <mergeCell ref="E83:E84"/>
    <mergeCell ref="G83:G84"/>
    <mergeCell ref="H83:H84"/>
    <mergeCell ref="J83:J84"/>
    <mergeCell ref="B85:B86"/>
    <mergeCell ref="E85:E86"/>
    <mergeCell ref="G85:G86"/>
    <mergeCell ref="H85:H86"/>
    <mergeCell ref="J85:J86"/>
    <mergeCell ref="B79:B80"/>
    <mergeCell ref="E79:E80"/>
    <mergeCell ref="G79:G80"/>
    <mergeCell ref="H79:H80"/>
    <mergeCell ref="J79:J80"/>
    <mergeCell ref="B81:B82"/>
    <mergeCell ref="E81:E82"/>
    <mergeCell ref="G81:G82"/>
    <mergeCell ref="H81:H82"/>
    <mergeCell ref="J81:J82"/>
    <mergeCell ref="B75:B76"/>
    <mergeCell ref="E75:E76"/>
    <mergeCell ref="G75:G76"/>
    <mergeCell ref="H75:H76"/>
    <mergeCell ref="J75:J76"/>
    <mergeCell ref="B77:B78"/>
    <mergeCell ref="E77:E78"/>
    <mergeCell ref="G77:G78"/>
    <mergeCell ref="H77:H78"/>
    <mergeCell ref="J77:J78"/>
    <mergeCell ref="B71:B72"/>
    <mergeCell ref="E71:E72"/>
    <mergeCell ref="G71:G72"/>
    <mergeCell ref="H71:H72"/>
    <mergeCell ref="J71:J72"/>
    <mergeCell ref="B73:B74"/>
    <mergeCell ref="E73:E74"/>
    <mergeCell ref="G73:G74"/>
    <mergeCell ref="H73:H74"/>
    <mergeCell ref="J73:J74"/>
    <mergeCell ref="B67:B68"/>
    <mergeCell ref="E67:E68"/>
    <mergeCell ref="G67:G68"/>
    <mergeCell ref="H67:H68"/>
    <mergeCell ref="J67:J68"/>
    <mergeCell ref="B69:B70"/>
    <mergeCell ref="E69:E70"/>
    <mergeCell ref="G69:G70"/>
    <mergeCell ref="H69:H70"/>
    <mergeCell ref="J69:J70"/>
    <mergeCell ref="B63:B64"/>
    <mergeCell ref="E63:E64"/>
    <mergeCell ref="G63:G64"/>
    <mergeCell ref="H63:H64"/>
    <mergeCell ref="J63:J64"/>
    <mergeCell ref="B65:B66"/>
    <mergeCell ref="E65:E66"/>
    <mergeCell ref="G65:G66"/>
    <mergeCell ref="H65:H66"/>
    <mergeCell ref="J65:J66"/>
    <mergeCell ref="B59:B60"/>
    <mergeCell ref="E59:E60"/>
    <mergeCell ref="G59:G60"/>
    <mergeCell ref="H59:H60"/>
    <mergeCell ref="J59:J60"/>
    <mergeCell ref="B61:B62"/>
    <mergeCell ref="E61:E62"/>
    <mergeCell ref="G61:G62"/>
    <mergeCell ref="H61:H62"/>
    <mergeCell ref="J61:J62"/>
    <mergeCell ref="B55:B56"/>
    <mergeCell ref="E55:E56"/>
    <mergeCell ref="G55:G56"/>
    <mergeCell ref="H55:H56"/>
    <mergeCell ref="J55:J56"/>
    <mergeCell ref="B57:B58"/>
    <mergeCell ref="E57:E58"/>
    <mergeCell ref="G57:G58"/>
    <mergeCell ref="H57:H58"/>
    <mergeCell ref="J57:J58"/>
    <mergeCell ref="B51:B52"/>
    <mergeCell ref="E51:E52"/>
    <mergeCell ref="G51:G52"/>
    <mergeCell ref="H51:H52"/>
    <mergeCell ref="J51:J52"/>
    <mergeCell ref="B53:B54"/>
    <mergeCell ref="E53:E54"/>
    <mergeCell ref="G53:G54"/>
    <mergeCell ref="H53:H54"/>
    <mergeCell ref="J53:J54"/>
    <mergeCell ref="M47:M48"/>
    <mergeCell ref="B49:B50"/>
    <mergeCell ref="E49:E50"/>
    <mergeCell ref="G49:G50"/>
    <mergeCell ref="H49:H50"/>
    <mergeCell ref="J49:J50"/>
    <mergeCell ref="B47:B48"/>
    <mergeCell ref="E47:E48"/>
    <mergeCell ref="G47:G48"/>
    <mergeCell ref="H47:H48"/>
    <mergeCell ref="J47:J48"/>
    <mergeCell ref="K47:K48"/>
    <mergeCell ref="M43:M44"/>
    <mergeCell ref="B45:B46"/>
    <mergeCell ref="E45:E46"/>
    <mergeCell ref="G45:G46"/>
    <mergeCell ref="H45:H46"/>
    <mergeCell ref="J45:J46"/>
    <mergeCell ref="K45:K46"/>
    <mergeCell ref="M45:M46"/>
    <mergeCell ref="B43:B44"/>
    <mergeCell ref="E43:E44"/>
    <mergeCell ref="G43:G44"/>
    <mergeCell ref="H43:H44"/>
    <mergeCell ref="J43:J44"/>
    <mergeCell ref="K43:K44"/>
    <mergeCell ref="M39:M40"/>
    <mergeCell ref="B41:B42"/>
    <mergeCell ref="E41:E42"/>
    <mergeCell ref="G41:G42"/>
    <mergeCell ref="H41:H42"/>
    <mergeCell ref="J41:J42"/>
    <mergeCell ref="K41:K42"/>
    <mergeCell ref="M41:M42"/>
    <mergeCell ref="B39:B40"/>
    <mergeCell ref="E39:E40"/>
    <mergeCell ref="G39:G40"/>
    <mergeCell ref="H39:H40"/>
    <mergeCell ref="J39:J40"/>
    <mergeCell ref="K39:K40"/>
    <mergeCell ref="M35:M36"/>
    <mergeCell ref="B37:B38"/>
    <mergeCell ref="E37:E38"/>
    <mergeCell ref="G37:G38"/>
    <mergeCell ref="H37:H38"/>
    <mergeCell ref="J37:J38"/>
    <mergeCell ref="K37:K38"/>
    <mergeCell ref="M37:M38"/>
    <mergeCell ref="B35:B36"/>
    <mergeCell ref="E35:E36"/>
    <mergeCell ref="G35:G36"/>
    <mergeCell ref="H35:H36"/>
    <mergeCell ref="J35:J36"/>
    <mergeCell ref="K35:K36"/>
    <mergeCell ref="M31:M32"/>
    <mergeCell ref="B33:B34"/>
    <mergeCell ref="E33:E34"/>
    <mergeCell ref="G33:G34"/>
    <mergeCell ref="H33:H34"/>
    <mergeCell ref="J33:J34"/>
    <mergeCell ref="K33:K34"/>
    <mergeCell ref="M33:M34"/>
    <mergeCell ref="B31:B32"/>
    <mergeCell ref="E31:E32"/>
    <mergeCell ref="G31:G32"/>
    <mergeCell ref="H31:H32"/>
    <mergeCell ref="J31:J32"/>
    <mergeCell ref="K31:K32"/>
    <mergeCell ref="M27:M28"/>
    <mergeCell ref="B29:B30"/>
    <mergeCell ref="E29:E30"/>
    <mergeCell ref="G29:G30"/>
    <mergeCell ref="H29:H30"/>
    <mergeCell ref="J29:J30"/>
    <mergeCell ref="K29:K30"/>
    <mergeCell ref="M29:M30"/>
    <mergeCell ref="B27:B28"/>
    <mergeCell ref="E27:E28"/>
    <mergeCell ref="G27:G28"/>
    <mergeCell ref="H27:H28"/>
    <mergeCell ref="J27:J28"/>
    <mergeCell ref="K27:K28"/>
    <mergeCell ref="M23:M24"/>
    <mergeCell ref="B25:B26"/>
    <mergeCell ref="E25:E26"/>
    <mergeCell ref="G25:G26"/>
    <mergeCell ref="H25:H26"/>
    <mergeCell ref="J25:J26"/>
    <mergeCell ref="K25:K26"/>
    <mergeCell ref="M25:M26"/>
    <mergeCell ref="B23:B24"/>
    <mergeCell ref="E23:E24"/>
    <mergeCell ref="G23:G24"/>
    <mergeCell ref="H23:H24"/>
    <mergeCell ref="J23:J24"/>
    <mergeCell ref="K23:K24"/>
    <mergeCell ref="M19:M20"/>
    <mergeCell ref="B21:B22"/>
    <mergeCell ref="E21:E22"/>
    <mergeCell ref="G21:G22"/>
    <mergeCell ref="H21:H22"/>
    <mergeCell ref="J21:J22"/>
    <mergeCell ref="K21:K22"/>
    <mergeCell ref="M21:M22"/>
    <mergeCell ref="B19:B20"/>
    <mergeCell ref="E19:E20"/>
    <mergeCell ref="G19:G20"/>
    <mergeCell ref="H19:H20"/>
    <mergeCell ref="J19:J20"/>
    <mergeCell ref="K19:K20"/>
    <mergeCell ref="M15:M16"/>
    <mergeCell ref="B17:B18"/>
    <mergeCell ref="E17:E18"/>
    <mergeCell ref="G17:G18"/>
    <mergeCell ref="H17:H18"/>
    <mergeCell ref="J17:J18"/>
    <mergeCell ref="K17:K18"/>
    <mergeCell ref="M17:M18"/>
    <mergeCell ref="B15:B16"/>
    <mergeCell ref="E15:E16"/>
    <mergeCell ref="G15:G16"/>
    <mergeCell ref="H15:H16"/>
    <mergeCell ref="J15:J16"/>
    <mergeCell ref="K15:K16"/>
    <mergeCell ref="M11:M12"/>
    <mergeCell ref="B13:B14"/>
    <mergeCell ref="E13:E14"/>
    <mergeCell ref="G13:G14"/>
    <mergeCell ref="H13:H14"/>
    <mergeCell ref="J13:J14"/>
    <mergeCell ref="K13:K14"/>
    <mergeCell ref="M13:M14"/>
    <mergeCell ref="B11:B12"/>
    <mergeCell ref="E11:E12"/>
    <mergeCell ref="G11:G12"/>
    <mergeCell ref="H11:H12"/>
    <mergeCell ref="J11:J12"/>
    <mergeCell ref="K11:K12"/>
    <mergeCell ref="M7:M8"/>
    <mergeCell ref="B9:B10"/>
    <mergeCell ref="E9:E10"/>
    <mergeCell ref="G9:G10"/>
    <mergeCell ref="H9:H10"/>
    <mergeCell ref="J9:J10"/>
    <mergeCell ref="K9:K10"/>
    <mergeCell ref="M9:M10"/>
    <mergeCell ref="B7:B8"/>
    <mergeCell ref="E7:E8"/>
    <mergeCell ref="G7:G8"/>
    <mergeCell ref="H7:H8"/>
    <mergeCell ref="J7:J8"/>
    <mergeCell ref="K7:K8"/>
    <mergeCell ref="M3:M4"/>
    <mergeCell ref="B5:B6"/>
    <mergeCell ref="E5:E6"/>
    <mergeCell ref="G5:G6"/>
    <mergeCell ref="H5:H6"/>
    <mergeCell ref="J5:J6"/>
    <mergeCell ref="K5:K6"/>
    <mergeCell ref="M5:M6"/>
    <mergeCell ref="B3:B4"/>
    <mergeCell ref="E3:E4"/>
    <mergeCell ref="G3:G4"/>
    <mergeCell ref="H3:H4"/>
    <mergeCell ref="J3:J4"/>
    <mergeCell ref="K3:K4"/>
  </mergeCells>
  <conditionalFormatting sqref="M3:M48">
    <cfRule type="cellIs" dxfId="5" priority="1" operator="between">
      <formula>-20</formula>
      <formula>20</formula>
    </cfRule>
    <cfRule type="cellIs" dxfId="4" priority="2" operator="between">
      <formula>21</formula>
      <formula>10000</formula>
    </cfRule>
    <cfRule type="cellIs" dxfId="3" priority="3" operator="between">
      <formula>-21</formula>
      <formula>-10000</formula>
    </cfRule>
  </conditionalFormatting>
  <dataValidations count="1">
    <dataValidation errorStyle="warning" showInputMessage="1" showErrorMessage="1" errorTitle="ECART DE STOCK" error="ECART IMPORTANT : INVENTAIRE REQUIS" sqref="M3:M48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workbookViewId="0">
      <selection activeCell="E4" sqref="E4"/>
    </sheetView>
  </sheetViews>
  <sheetFormatPr baseColWidth="10" defaultRowHeight="15" x14ac:dyDescent="0.25"/>
  <cols>
    <col min="1" max="1" width="25.140625" customWidth="1"/>
  </cols>
  <sheetData>
    <row r="1" spans="1:5" x14ac:dyDescent="0.25">
      <c r="A1" t="s">
        <v>13</v>
      </c>
      <c r="B1" t="s">
        <v>14</v>
      </c>
      <c r="C1" t="s">
        <v>15</v>
      </c>
      <c r="D1" t="s">
        <v>16</v>
      </c>
      <c r="E1" t="s">
        <v>17</v>
      </c>
    </row>
    <row r="2" spans="1:5" x14ac:dyDescent="0.25">
      <c r="B2" s="52"/>
    </row>
    <row r="3" spans="1:5" x14ac:dyDescent="0.25">
      <c r="A3" t="s">
        <v>12</v>
      </c>
      <c r="B3" s="52">
        <f t="shared" ref="B3:B54" ca="1" si="0">TODAY()</f>
        <v>42054</v>
      </c>
      <c r="C3">
        <f ca="1">SUMPRODUCT((Feuil1!B3:B48=TODAY())*(Feuil1!G3:G48))</f>
        <v>0</v>
      </c>
      <c r="D3">
        <f ca="1">SUMPRODUCT((Feuil1!C3:C48=TODAY())*(Feuil1!H3:H48))</f>
        <v>0</v>
      </c>
      <c r="E3" t="e">
        <f ca="1">SUM(OFFSET(Feuil1!J2,1,-3,40,0))</f>
        <v>#REF!</v>
      </c>
    </row>
    <row r="4" spans="1:5" x14ac:dyDescent="0.25">
      <c r="A4" t="s">
        <v>18</v>
      </c>
      <c r="B4" s="52">
        <f t="shared" ca="1" si="0"/>
        <v>42054</v>
      </c>
    </row>
    <row r="5" spans="1:5" x14ac:dyDescent="0.25">
      <c r="A5" t="s">
        <v>19</v>
      </c>
      <c r="B5" s="52">
        <f t="shared" ca="1" si="0"/>
        <v>42054</v>
      </c>
    </row>
    <row r="6" spans="1:5" x14ac:dyDescent="0.25">
      <c r="A6" t="s">
        <v>20</v>
      </c>
      <c r="B6" s="52">
        <f t="shared" ca="1" si="0"/>
        <v>42054</v>
      </c>
    </row>
    <row r="7" spans="1:5" x14ac:dyDescent="0.25">
      <c r="A7" t="s">
        <v>21</v>
      </c>
      <c r="B7" s="52">
        <f t="shared" ca="1" si="0"/>
        <v>42054</v>
      </c>
    </row>
    <row r="8" spans="1:5" x14ac:dyDescent="0.25">
      <c r="A8" t="s">
        <v>22</v>
      </c>
      <c r="B8" s="52">
        <f t="shared" ca="1" si="0"/>
        <v>42054</v>
      </c>
    </row>
    <row r="9" spans="1:5" x14ac:dyDescent="0.25">
      <c r="A9" t="s">
        <v>23</v>
      </c>
      <c r="B9" s="52">
        <f t="shared" ca="1" si="0"/>
        <v>42054</v>
      </c>
    </row>
    <row r="10" spans="1:5" x14ac:dyDescent="0.25">
      <c r="A10" t="s">
        <v>24</v>
      </c>
      <c r="B10" s="52">
        <f t="shared" ca="1" si="0"/>
        <v>42054</v>
      </c>
    </row>
    <row r="11" spans="1:5" x14ac:dyDescent="0.25">
      <c r="A11" t="s">
        <v>25</v>
      </c>
      <c r="B11" s="52">
        <f t="shared" ca="1" si="0"/>
        <v>42054</v>
      </c>
    </row>
    <row r="12" spans="1:5" x14ac:dyDescent="0.25">
      <c r="A12" t="s">
        <v>26</v>
      </c>
      <c r="B12" s="52">
        <f t="shared" ca="1" si="0"/>
        <v>42054</v>
      </c>
    </row>
    <row r="13" spans="1:5" x14ac:dyDescent="0.25">
      <c r="A13" t="s">
        <v>27</v>
      </c>
      <c r="B13" s="52">
        <f t="shared" ca="1" si="0"/>
        <v>42054</v>
      </c>
    </row>
    <row r="14" spans="1:5" x14ac:dyDescent="0.25">
      <c r="A14" t="s">
        <v>28</v>
      </c>
      <c r="B14" s="52">
        <f t="shared" ca="1" si="0"/>
        <v>42054</v>
      </c>
    </row>
    <row r="15" spans="1:5" x14ac:dyDescent="0.25">
      <c r="A15" t="s">
        <v>29</v>
      </c>
      <c r="B15" s="52">
        <f t="shared" ca="1" si="0"/>
        <v>42054</v>
      </c>
    </row>
    <row r="16" spans="1:5" x14ac:dyDescent="0.25">
      <c r="A16" t="s">
        <v>30</v>
      </c>
      <c r="B16" s="52">
        <f t="shared" ca="1" si="0"/>
        <v>42054</v>
      </c>
    </row>
    <row r="17" spans="1:2" x14ac:dyDescent="0.25">
      <c r="A17" t="s">
        <v>31</v>
      </c>
      <c r="B17" s="52">
        <f t="shared" ca="1" si="0"/>
        <v>42054</v>
      </c>
    </row>
    <row r="18" spans="1:2" x14ac:dyDescent="0.25">
      <c r="A18" t="s">
        <v>32</v>
      </c>
      <c r="B18" s="52">
        <f t="shared" ca="1" si="0"/>
        <v>42054</v>
      </c>
    </row>
    <row r="19" spans="1:2" x14ac:dyDescent="0.25">
      <c r="A19" t="s">
        <v>33</v>
      </c>
      <c r="B19" s="52">
        <f t="shared" ca="1" si="0"/>
        <v>42054</v>
      </c>
    </row>
    <row r="20" spans="1:2" x14ac:dyDescent="0.25">
      <c r="A20" t="s">
        <v>34</v>
      </c>
      <c r="B20" s="52">
        <f t="shared" ca="1" si="0"/>
        <v>42054</v>
      </c>
    </row>
    <row r="21" spans="1:2" x14ac:dyDescent="0.25">
      <c r="A21" t="s">
        <v>35</v>
      </c>
      <c r="B21" s="52">
        <f t="shared" ca="1" si="0"/>
        <v>42054</v>
      </c>
    </row>
    <row r="22" spans="1:2" x14ac:dyDescent="0.25">
      <c r="A22" t="s">
        <v>36</v>
      </c>
      <c r="B22" s="52">
        <f t="shared" ca="1" si="0"/>
        <v>42054</v>
      </c>
    </row>
    <row r="23" spans="1:2" x14ac:dyDescent="0.25">
      <c r="A23" t="s">
        <v>37</v>
      </c>
      <c r="B23" s="52">
        <f t="shared" ca="1" si="0"/>
        <v>42054</v>
      </c>
    </row>
    <row r="24" spans="1:2" x14ac:dyDescent="0.25">
      <c r="A24" t="s">
        <v>38</v>
      </c>
      <c r="B24" s="52">
        <f t="shared" ca="1" si="0"/>
        <v>42054</v>
      </c>
    </row>
    <row r="25" spans="1:2" x14ac:dyDescent="0.25">
      <c r="A25" t="s">
        <v>39</v>
      </c>
      <c r="B25" s="52">
        <f t="shared" ca="1" si="0"/>
        <v>42054</v>
      </c>
    </row>
    <row r="26" spans="1:2" x14ac:dyDescent="0.25">
      <c r="A26" t="s">
        <v>40</v>
      </c>
      <c r="B26" s="52">
        <f t="shared" ca="1" si="0"/>
        <v>42054</v>
      </c>
    </row>
    <row r="27" spans="1:2" x14ac:dyDescent="0.25">
      <c r="A27" t="s">
        <v>41</v>
      </c>
      <c r="B27" s="52">
        <f t="shared" ca="1" si="0"/>
        <v>42054</v>
      </c>
    </row>
    <row r="28" spans="1:2" x14ac:dyDescent="0.25">
      <c r="A28" t="s">
        <v>42</v>
      </c>
      <c r="B28" s="52">
        <f t="shared" ca="1" si="0"/>
        <v>42054</v>
      </c>
    </row>
    <row r="29" spans="1:2" x14ac:dyDescent="0.25">
      <c r="A29" t="s">
        <v>43</v>
      </c>
      <c r="B29" s="52">
        <f t="shared" ca="1" si="0"/>
        <v>42054</v>
      </c>
    </row>
    <row r="30" spans="1:2" x14ac:dyDescent="0.25">
      <c r="A30" t="s">
        <v>44</v>
      </c>
      <c r="B30" s="52">
        <f t="shared" ca="1" si="0"/>
        <v>42054</v>
      </c>
    </row>
    <row r="31" spans="1:2" x14ac:dyDescent="0.25">
      <c r="A31" t="s">
        <v>45</v>
      </c>
      <c r="B31" s="52">
        <f t="shared" ca="1" si="0"/>
        <v>42054</v>
      </c>
    </row>
    <row r="32" spans="1:2" x14ac:dyDescent="0.25">
      <c r="A32" t="s">
        <v>46</v>
      </c>
      <c r="B32" s="52">
        <f t="shared" ca="1" si="0"/>
        <v>42054</v>
      </c>
    </row>
    <row r="33" spans="1:2" x14ac:dyDescent="0.25">
      <c r="A33" t="s">
        <v>47</v>
      </c>
      <c r="B33" s="52">
        <f t="shared" ca="1" si="0"/>
        <v>42054</v>
      </c>
    </row>
    <row r="34" spans="1:2" x14ac:dyDescent="0.25">
      <c r="A34" t="s">
        <v>48</v>
      </c>
      <c r="B34" s="52">
        <f t="shared" ca="1" si="0"/>
        <v>42054</v>
      </c>
    </row>
    <row r="35" spans="1:2" x14ac:dyDescent="0.25">
      <c r="A35" t="s">
        <v>49</v>
      </c>
      <c r="B35" s="52">
        <f t="shared" ca="1" si="0"/>
        <v>42054</v>
      </c>
    </row>
    <row r="36" spans="1:2" x14ac:dyDescent="0.25">
      <c r="A36" t="s">
        <v>50</v>
      </c>
      <c r="B36" s="52">
        <f t="shared" ca="1" si="0"/>
        <v>42054</v>
      </c>
    </row>
    <row r="37" spans="1:2" x14ac:dyDescent="0.25">
      <c r="A37" t="s">
        <v>51</v>
      </c>
      <c r="B37" s="52">
        <f t="shared" ca="1" si="0"/>
        <v>42054</v>
      </c>
    </row>
    <row r="38" spans="1:2" x14ac:dyDescent="0.25">
      <c r="A38" t="s">
        <v>52</v>
      </c>
      <c r="B38" s="52">
        <f t="shared" ca="1" si="0"/>
        <v>42054</v>
      </c>
    </row>
    <row r="39" spans="1:2" x14ac:dyDescent="0.25">
      <c r="A39" t="s">
        <v>53</v>
      </c>
      <c r="B39" s="52">
        <f t="shared" ca="1" si="0"/>
        <v>42054</v>
      </c>
    </row>
    <row r="40" spans="1:2" x14ac:dyDescent="0.25">
      <c r="A40" t="s">
        <v>54</v>
      </c>
      <c r="B40" s="52">
        <f t="shared" ca="1" si="0"/>
        <v>42054</v>
      </c>
    </row>
    <row r="41" spans="1:2" x14ac:dyDescent="0.25">
      <c r="A41" t="s">
        <v>55</v>
      </c>
      <c r="B41" s="52">
        <f t="shared" ca="1" si="0"/>
        <v>42054</v>
      </c>
    </row>
    <row r="42" spans="1:2" x14ac:dyDescent="0.25">
      <c r="A42" t="s">
        <v>56</v>
      </c>
      <c r="B42" s="52">
        <f t="shared" ca="1" si="0"/>
        <v>42054</v>
      </c>
    </row>
    <row r="43" spans="1:2" x14ac:dyDescent="0.25">
      <c r="A43" t="s">
        <v>57</v>
      </c>
      <c r="B43" s="52">
        <f t="shared" ca="1" si="0"/>
        <v>42054</v>
      </c>
    </row>
    <row r="44" spans="1:2" x14ac:dyDescent="0.25">
      <c r="A44" t="s">
        <v>58</v>
      </c>
      <c r="B44" s="52">
        <f t="shared" ca="1" si="0"/>
        <v>42054</v>
      </c>
    </row>
    <row r="45" spans="1:2" x14ac:dyDescent="0.25">
      <c r="A45" t="s">
        <v>59</v>
      </c>
      <c r="B45" s="52">
        <f t="shared" ca="1" si="0"/>
        <v>42054</v>
      </c>
    </row>
    <row r="46" spans="1:2" x14ac:dyDescent="0.25">
      <c r="A46" t="s">
        <v>60</v>
      </c>
      <c r="B46" s="52">
        <f t="shared" ca="1" si="0"/>
        <v>42054</v>
      </c>
    </row>
    <row r="47" spans="1:2" x14ac:dyDescent="0.25">
      <c r="A47" t="s">
        <v>61</v>
      </c>
      <c r="B47" s="52">
        <f t="shared" ca="1" si="0"/>
        <v>42054</v>
      </c>
    </row>
    <row r="48" spans="1:2" x14ac:dyDescent="0.25">
      <c r="A48" t="s">
        <v>62</v>
      </c>
      <c r="B48" s="52">
        <f t="shared" ca="1" si="0"/>
        <v>42054</v>
      </c>
    </row>
    <row r="49" spans="1:2" x14ac:dyDescent="0.25">
      <c r="A49" t="s">
        <v>63</v>
      </c>
      <c r="B49" s="52">
        <f t="shared" ca="1" si="0"/>
        <v>42054</v>
      </c>
    </row>
    <row r="50" spans="1:2" x14ac:dyDescent="0.25">
      <c r="A50" t="s">
        <v>64</v>
      </c>
      <c r="B50" s="52">
        <f t="shared" ca="1" si="0"/>
        <v>42054</v>
      </c>
    </row>
    <row r="51" spans="1:2" x14ac:dyDescent="0.25">
      <c r="A51" t="s">
        <v>65</v>
      </c>
      <c r="B51" s="52">
        <f t="shared" ca="1" si="0"/>
        <v>42054</v>
      </c>
    </row>
    <row r="52" spans="1:2" x14ac:dyDescent="0.25">
      <c r="A52" t="s">
        <v>66</v>
      </c>
      <c r="B52" s="52">
        <f t="shared" ca="1" si="0"/>
        <v>42054</v>
      </c>
    </row>
    <row r="53" spans="1:2" x14ac:dyDescent="0.25">
      <c r="A53" t="s">
        <v>67</v>
      </c>
      <c r="B53" s="52">
        <f t="shared" ca="1" si="0"/>
        <v>42054</v>
      </c>
    </row>
    <row r="54" spans="1:2" x14ac:dyDescent="0.25">
      <c r="A54" t="s">
        <v>68</v>
      </c>
      <c r="B54" s="52">
        <f t="shared" ca="1" si="0"/>
        <v>42054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Propriétaire</cp:lastModifiedBy>
  <dcterms:created xsi:type="dcterms:W3CDTF">2015-02-19T17:30:05Z</dcterms:created>
  <dcterms:modified xsi:type="dcterms:W3CDTF">2015-02-19T17:33:42Z</dcterms:modified>
</cp:coreProperties>
</file>