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 tabRatio="602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definedNames>
    <definedName name="Choix_Durée">Formulaire!$J$19,Formulaire!$L$19</definedName>
    <definedName name="Durées">Formulaire!$I$20:$I$24</definedName>
    <definedName name="_xlnm.Print_Area" localSheetId="0">Formulaire!$A$1:$L$40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9" i="6"/>
  <c r="I19"/>
  <c r="L20"/>
  <c r="J20" l="1"/>
  <c r="F25"/>
  <c r="L24"/>
  <c r="L23"/>
  <c r="L22"/>
  <c r="L21"/>
  <c r="J24"/>
  <c r="J23"/>
  <c r="J22"/>
  <c r="J21"/>
  <c r="B22"/>
  <c r="G22" l="1"/>
  <c r="I4"/>
  <c r="G23" l="1"/>
  <c r="G28" l="1"/>
  <c r="D29" l="1"/>
  <c r="D31"/>
  <c r="D30"/>
  <c r="D28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0" i="9" l="1"/>
  <c r="C32"/>
  <c r="C25"/>
  <c r="F15"/>
  <c r="C15"/>
  <c r="C12"/>
  <c r="G11"/>
  <c r="C11"/>
  <c r="C10"/>
  <c r="C9"/>
  <c r="E8"/>
  <c r="H22" i="6"/>
  <c r="F15" i="2"/>
  <c r="G11"/>
  <c r="C11"/>
  <c r="C10"/>
  <c r="C31" i="6" l="1"/>
  <c r="C29"/>
  <c r="C30"/>
  <c r="H23"/>
  <c r="C41" i="9"/>
  <c r="J6" s="1"/>
  <c r="E8" i="2"/>
  <c r="C15" l="1"/>
  <c r="D20" i="8" l="1"/>
  <c r="C20"/>
  <c r="B20"/>
  <c r="A17"/>
  <c r="A16"/>
  <c r="A15"/>
  <c r="A14"/>
  <c r="I15" i="2" l="1"/>
  <c r="I15" i="10"/>
  <c r="I15" i="9"/>
  <c r="B20" i="4"/>
  <c r="C43" i="2" l="1"/>
  <c r="F20" i="8" s="1"/>
  <c r="F21" s="1"/>
  <c r="C34" i="2"/>
  <c r="F23" i="4" s="1"/>
  <c r="C26" i="2"/>
  <c r="F21" i="4" s="1"/>
  <c r="C44" i="2" l="1"/>
  <c r="A17" i="4"/>
  <c r="A16"/>
  <c r="A15"/>
  <c r="A14"/>
  <c r="C12" i="2" l="1"/>
  <c r="D21" i="4" l="1"/>
  <c r="C20"/>
  <c r="D23"/>
  <c r="D20"/>
  <c r="C9" i="2"/>
  <c r="H24" i="6" l="1"/>
  <c r="C28" l="1"/>
  <c r="H25"/>
  <c r="F24" i="4"/>
  <c r="C18" i="2" l="1"/>
  <c r="F22" i="4" s="1"/>
  <c r="C17" i="2" l="1"/>
  <c r="C19" s="1"/>
  <c r="J6" s="1"/>
  <c r="F28" i="6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0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4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A19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<sst xmlns="http://schemas.openxmlformats.org/spreadsheetml/2006/main" count="370" uniqueCount="102">
  <si>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</si>
  <si>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</si>
  <si>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</si>
  <si>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</si>
  <si>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</si>
  <si>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</si>
  <si>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</si>
  <si>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</si>
  <si>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</si>
  <si>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</si>
  <si>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</si>
  <si>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</si>
  <si>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</si>
  <si>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</si>
  <si>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</si>
  <si>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</si>
  <si>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</si>
  <si>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</si>
  <si>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</si>
  <si>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</si>
  <si>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</si>
  <si>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</si>
  <si>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</si>
  <si>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</si>
  <si>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</si>
  <si>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</si>
  <si>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</si>
  <si>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</si>
  <si>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</si>
  <si>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</si>
  <si>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</si>
  <si>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</si>
  <si>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</si>
  <si>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</si>
  <si>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</si>
  <si>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</si>
  <si>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</si>
  <si>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</si>
  <si>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</si>
  <si>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</si>
  <si>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</si>
  <si>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</si>
  <si>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</si>
  <si>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</si>
  <si>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</si>
  <si>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</si>
  <si>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</si>
  <si>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</si>
  <si>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</si>
  <si>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</si>
  <si>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</si>
  <si>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</si>
  <si>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</si>
  <si>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</si>
  <si>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</si>
  <si>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</si>
  <si>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</si>
  <si>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</si>
  <si>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</si>
  <si>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</si>
  <si>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</si>
  <si>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</si>
  <si>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</si>
  <si>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</si>
  <si>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</si>
  <si>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</si>
  <si>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</si>
  <si>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</si>
  <si>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</si>
  <si>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</si>
  <si>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</si>
  <si>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</si>
  <si>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</si>
  <si>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</si>
  <si>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</si>
  <si>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</si>
  <si>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</si>
  <si>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</si>
  <si>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</si>
  <si>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</si>
  <si>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</si>
  <si>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</si>
  <si>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</si>
  <si>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</si>
  <si>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</si>
  <si>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</si>
  <si>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</si>
  <si>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</si>
  <si>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</si>
  <si>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</si>
  <si>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</si>
  <si>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</si>
  <si>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</si>
  <si>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</si>
  <si>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</si>
  <si>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</si>
  <si>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</si>
  <si>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</si>
  <si>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</si>
  <si>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</si>
  <si>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</si>
  <si>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>COÛTS</t>
  </si>
</sst>
</file>

<file path=xl/styles.xml><?xml version="1.0" encoding="utf-8"?>
<styleSheet xmlns="http://schemas.openxmlformats.org/spreadsheetml/2006/main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5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0"/>
      <name val="Arial Narrow"/>
      <family val="2"/>
    </font>
    <font>
      <i/>
      <sz val="8"/>
      <color theme="0"/>
      <name val="Arial Narrow"/>
      <family val="2"/>
    </font>
    <font>
      <sz val="8"/>
      <color rgb="FF000000"/>
      <name val="Segoe U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4" xfId="0" applyFont="1" applyBorder="1" applyAlignment="1">
      <alignment horizontal="left" vertical="center"/>
    </xf>
    <xf numFmtId="0" fontId="20" fillId="3" borderId="12" xfId="0" applyFont="1" applyFill="1" applyBorder="1" applyAlignment="1" applyProtection="1">
      <alignment vertical="center"/>
      <protection locked="0"/>
    </xf>
    <xf numFmtId="0" fontId="20" fillId="0" borderId="0" xfId="0" applyFont="1" applyAlignment="1">
      <alignment horizontal="right" vertical="center"/>
    </xf>
    <xf numFmtId="166" fontId="19" fillId="0" borderId="0" xfId="0" applyNumberFormat="1" applyFont="1" applyAlignment="1" applyProtection="1">
      <alignment vertical="center"/>
      <protection locked="0"/>
    </xf>
    <xf numFmtId="0" fontId="20" fillId="0" borderId="10" xfId="0" applyFont="1" applyBorder="1" applyAlignment="1">
      <alignment horizontal="left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0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7" fillId="0" borderId="0" xfId="0" applyFont="1" applyAlignment="1" applyProtection="1">
      <alignment horizontal="center" vertical="top"/>
      <protection locked="0"/>
    </xf>
    <xf numFmtId="0" fontId="28" fillId="0" borderId="0" xfId="0" applyFont="1" applyAlignment="1">
      <alignment horizontal="left" vertical="center"/>
    </xf>
    <xf numFmtId="0" fontId="29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0" fillId="0" borderId="0" xfId="0" applyFont="1"/>
    <xf numFmtId="165" fontId="4" fillId="0" borderId="0" xfId="0" applyNumberFormat="1" applyFont="1" applyAlignment="1">
      <alignment horizontal="center"/>
    </xf>
    <xf numFmtId="0" fontId="20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2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20" fillId="2" borderId="0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>
      <alignment horizontal="right" vertical="center"/>
    </xf>
    <xf numFmtId="0" fontId="20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0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0" fillId="0" borderId="21" xfId="0" applyNumberFormat="1" applyFont="1" applyBorder="1" applyAlignment="1" applyProtection="1">
      <alignment vertical="center"/>
      <protection hidden="1"/>
    </xf>
    <xf numFmtId="167" fontId="23" fillId="0" borderId="9" xfId="1" applyNumberFormat="1" applyFont="1" applyBorder="1" applyAlignment="1" applyProtection="1">
      <alignment vertical="center"/>
      <protection hidden="1"/>
    </xf>
    <xf numFmtId="167" fontId="23" fillId="0" borderId="10" xfId="1" applyNumberFormat="1" applyFont="1" applyBorder="1" applyAlignment="1" applyProtection="1">
      <alignment vertical="center"/>
      <protection hidden="1"/>
    </xf>
    <xf numFmtId="10" fontId="20" fillId="0" borderId="5" xfId="2" applyNumberFormat="1" applyFont="1" applyBorder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right" vertical="center"/>
      <protection hidden="1"/>
    </xf>
    <xf numFmtId="167" fontId="19" fillId="0" borderId="17" xfId="0" applyNumberFormat="1" applyFont="1" applyBorder="1" applyAlignment="1" applyProtection="1">
      <alignment vertical="center"/>
      <protection hidden="1"/>
    </xf>
    <xf numFmtId="167" fontId="21" fillId="0" borderId="14" xfId="0" applyNumberFormat="1" applyFont="1" applyBorder="1" applyAlignment="1" applyProtection="1">
      <alignment vertical="center"/>
      <protection hidden="1"/>
    </xf>
    <xf numFmtId="167" fontId="19" fillId="0" borderId="11" xfId="0" applyNumberFormat="1" applyFont="1" applyBorder="1" applyAlignment="1" applyProtection="1">
      <alignment vertical="center"/>
      <protection hidden="1"/>
    </xf>
    <xf numFmtId="167" fontId="21" fillId="0" borderId="9" xfId="0" applyNumberFormat="1" applyFont="1" applyBorder="1" applyAlignment="1" applyProtection="1">
      <alignment vertical="center"/>
      <protection hidden="1"/>
    </xf>
    <xf numFmtId="167" fontId="18" fillId="0" borderId="13" xfId="0" applyNumberFormat="1" applyFont="1" applyBorder="1" applyAlignment="1" applyProtection="1">
      <alignment horizontal="center" vertical="center"/>
      <protection hidden="1"/>
    </xf>
    <xf numFmtId="167" fontId="21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1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0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0" fillId="0" borderId="7" xfId="0" applyFont="1" applyBorder="1" applyAlignment="1">
      <alignment horizontal="left" vertical="center"/>
    </xf>
    <xf numFmtId="0" fontId="20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/>
    <xf numFmtId="0" fontId="8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3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0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2" fillId="0" borderId="0" xfId="0" applyFont="1" applyAlignment="1"/>
    <xf numFmtId="0" fontId="32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1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2" fillId="3" borderId="3" xfId="0" applyFont="1" applyFill="1" applyBorder="1" applyAlignment="1" applyProtection="1">
      <alignment horizontal="center" vertical="center"/>
      <protection locked="0"/>
    </xf>
    <xf numFmtId="167" fontId="20" fillId="0" borderId="0" xfId="0" applyNumberFormat="1" applyFont="1" applyBorder="1" applyAlignment="1" applyProtection="1">
      <alignment vertical="center"/>
      <protection hidden="1"/>
    </xf>
    <xf numFmtId="167" fontId="20" fillId="0" borderId="23" xfId="0" applyNumberFormat="1" applyFont="1" applyBorder="1" applyAlignment="1" applyProtection="1">
      <alignment vertical="center"/>
      <protection hidden="1"/>
    </xf>
    <xf numFmtId="0" fontId="22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0" fillId="0" borderId="0" xfId="2" applyNumberFormat="1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43" fillId="0" borderId="0" xfId="0" applyFont="1" applyAlignment="1">
      <alignment vertical="center"/>
    </xf>
    <xf numFmtId="167" fontId="19" fillId="0" borderId="24" xfId="0" applyNumberFormat="1" applyFont="1" applyBorder="1" applyAlignment="1" applyProtection="1">
      <alignment vertical="center"/>
      <protection hidden="1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7" fillId="0" borderId="0" xfId="0" applyNumberFormat="1" applyFont="1" applyAlignment="1">
      <alignment horizontal="left"/>
    </xf>
    <xf numFmtId="170" fontId="12" fillId="0" borderId="28" xfId="0" applyNumberFormat="1" applyFont="1" applyBorder="1" applyAlignment="1">
      <alignment horizontal="center" vertical="center"/>
    </xf>
    <xf numFmtId="170" fontId="12" fillId="0" borderId="29" xfId="2" applyNumberFormat="1" applyFont="1" applyBorder="1" applyAlignment="1">
      <alignment horizontal="center" vertical="center"/>
    </xf>
    <xf numFmtId="170" fontId="12" fillId="0" borderId="31" xfId="2" applyNumberFormat="1" applyFont="1" applyBorder="1" applyAlignment="1">
      <alignment horizontal="center" vertical="center"/>
    </xf>
    <xf numFmtId="167" fontId="12" fillId="0" borderId="30" xfId="0" applyNumberFormat="1" applyFont="1" applyBorder="1" applyAlignment="1">
      <alignment vertical="center"/>
    </xf>
    <xf numFmtId="0" fontId="53" fillId="0" borderId="0" xfId="0" applyFont="1" applyAlignment="1">
      <alignment vertical="center"/>
    </xf>
    <xf numFmtId="0" fontId="54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55" fillId="0" borderId="0" xfId="0" applyFont="1" applyAlignment="1">
      <alignment vertical="center"/>
    </xf>
    <xf numFmtId="176" fontId="0" fillId="0" borderId="0" xfId="0" applyNumberFormat="1"/>
    <xf numFmtId="0" fontId="8" fillId="0" borderId="19" xfId="0" applyFont="1" applyFill="1" applyBorder="1" applyAlignment="1">
      <alignment horizontal="center" vertical="center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174" fontId="10" fillId="3" borderId="14" xfId="0" applyNumberFormat="1" applyFont="1" applyFill="1" applyBorder="1" applyAlignment="1" applyProtection="1">
      <alignment vertical="center"/>
      <protection locked="0"/>
    </xf>
    <xf numFmtId="0" fontId="50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25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0" fillId="0" borderId="3" xfId="0" applyFont="1" applyBorder="1" applyAlignment="1">
      <alignment horizontal="left" vertical="center"/>
    </xf>
    <xf numFmtId="0" fontId="20" fillId="0" borderId="11" xfId="0" applyFont="1" applyBorder="1" applyAlignment="1" applyProtection="1">
      <alignment horizontal="center" vertical="center"/>
      <protection hidden="1"/>
    </xf>
    <xf numFmtId="0" fontId="20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26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4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34" fillId="3" borderId="3" xfId="0" applyFont="1" applyFill="1" applyBorder="1" applyAlignment="1">
      <alignment horizontal="left" vertical="center"/>
    </xf>
    <xf numFmtId="0" fontId="8" fillId="0" borderId="7" xfId="0" applyFont="1" applyBorder="1" applyAlignment="1">
      <alignment horizontal="center" vertical="center"/>
    </xf>
    <xf numFmtId="169" fontId="34" fillId="3" borderId="3" xfId="0" applyNumberFormat="1" applyFont="1" applyFill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51" fillId="0" borderId="26" xfId="0" applyFont="1" applyFill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67" fontId="18" fillId="0" borderId="3" xfId="0" applyNumberFormat="1" applyFont="1" applyBorder="1" applyAlignment="1">
      <alignment horizontal="center" vertical="center"/>
    </xf>
    <xf numFmtId="167" fontId="24" fillId="0" borderId="3" xfId="0" applyNumberFormat="1" applyFont="1" applyBorder="1" applyAlignment="1">
      <alignment horizontal="left" vertical="center"/>
    </xf>
    <xf numFmtId="167" fontId="24" fillId="0" borderId="6" xfId="0" applyNumberFormat="1" applyFont="1" applyBorder="1" applyAlignment="1">
      <alignment horizontal="left" vertical="center"/>
    </xf>
    <xf numFmtId="167" fontId="24" fillId="0" borderId="5" xfId="0" applyNumberFormat="1" applyFont="1" applyBorder="1" applyAlignment="1">
      <alignment horizontal="left" vertical="center"/>
    </xf>
    <xf numFmtId="167" fontId="21" fillId="0" borderId="3" xfId="0" applyNumberFormat="1" applyFont="1" applyBorder="1" applyAlignment="1">
      <alignment horizontal="center" vertical="center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19" fillId="0" borderId="16" xfId="0" applyNumberFormat="1" applyFont="1" applyBorder="1" applyAlignment="1" applyProtection="1">
      <alignment horizontal="center" vertical="center"/>
      <protection hidden="1"/>
    </xf>
    <xf numFmtId="167" fontId="20" fillId="0" borderId="6" xfId="0" applyNumberFormat="1" applyFont="1" applyBorder="1" applyAlignment="1">
      <alignment horizontal="center" vertical="center"/>
    </xf>
    <xf numFmtId="166" fontId="20" fillId="0" borderId="6" xfId="1" applyNumberFormat="1" applyFont="1" applyBorder="1" applyAlignment="1">
      <alignment horizontal="right" vertical="center"/>
    </xf>
    <xf numFmtId="166" fontId="20" fillId="0" borderId="5" xfId="1" applyNumberFormat="1" applyFont="1" applyBorder="1" applyAlignment="1">
      <alignment horizontal="righ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166" fontId="20" fillId="0" borderId="3" xfId="0" applyNumberFormat="1" applyFont="1" applyBorder="1" applyAlignment="1">
      <alignment horizontal="center" vertical="center"/>
    </xf>
    <xf numFmtId="166" fontId="20" fillId="0" borderId="4" xfId="0" applyNumberFormat="1" applyFont="1" applyBorder="1" applyAlignment="1">
      <alignment horizontal="center" vertical="center"/>
    </xf>
    <xf numFmtId="167" fontId="20" fillId="0" borderId="0" xfId="0" applyNumberFormat="1" applyFont="1" applyBorder="1" applyAlignment="1">
      <alignment horizontal="center" vertical="center"/>
    </xf>
    <xf numFmtId="0" fontId="20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49" fillId="0" borderId="0" xfId="0" applyNumberFormat="1" applyFont="1" applyAlignment="1">
      <alignment horizontal="left"/>
    </xf>
    <xf numFmtId="171" fontId="48" fillId="0" borderId="0" xfId="0" applyNumberFormat="1" applyFont="1" applyAlignment="1">
      <alignment horizontal="left"/>
    </xf>
    <xf numFmtId="171" fontId="46" fillId="0" borderId="3" xfId="0" applyNumberFormat="1" applyFont="1" applyBorder="1" applyAlignment="1" applyProtection="1">
      <alignment horizontal="center"/>
      <protection locked="0"/>
    </xf>
    <xf numFmtId="171" fontId="48" fillId="0" borderId="13" xfId="0" applyNumberFormat="1" applyFont="1" applyBorder="1" applyAlignment="1" applyProtection="1">
      <alignment horizontal="center"/>
      <protection locked="0"/>
    </xf>
    <xf numFmtId="171" fontId="48" fillId="0" borderId="16" xfId="0" applyNumberFormat="1" applyFont="1" applyBorder="1" applyAlignment="1" applyProtection="1">
      <alignment horizontal="center"/>
      <protection locked="0"/>
    </xf>
    <xf numFmtId="171" fontId="48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38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44" fillId="0" borderId="4" xfId="0" applyNumberFormat="1" applyFont="1" applyBorder="1" applyAlignment="1">
      <alignment horizontal="center"/>
    </xf>
    <xf numFmtId="171" fontId="44" fillId="0" borderId="5" xfId="0" applyNumberFormat="1" applyFont="1" applyBorder="1" applyAlignment="1">
      <alignment horizontal="center"/>
    </xf>
    <xf numFmtId="0" fontId="38" fillId="0" borderId="0" xfId="0" applyFont="1" applyAlignment="1">
      <alignment horizontal="left" vertical="center"/>
    </xf>
    <xf numFmtId="171" fontId="46" fillId="0" borderId="4" xfId="0" applyNumberFormat="1" applyFont="1" applyBorder="1" applyAlignment="1" applyProtection="1">
      <alignment horizontal="center"/>
      <protection locked="0"/>
    </xf>
    <xf numFmtId="171" fontId="46" fillId="0" borderId="5" xfId="0" applyNumberFormat="1" applyFont="1" applyBorder="1" applyAlignment="1" applyProtection="1">
      <alignment horizontal="center"/>
      <protection locked="0"/>
    </xf>
    <xf numFmtId="171" fontId="46" fillId="0" borderId="13" xfId="0" applyNumberFormat="1" applyFont="1" applyBorder="1" applyAlignment="1" applyProtection="1">
      <alignment horizontal="center"/>
      <protection locked="0"/>
    </xf>
    <xf numFmtId="171" fontId="46" fillId="0" borderId="16" xfId="0" applyNumberFormat="1" applyFont="1" applyBorder="1" applyAlignment="1" applyProtection="1">
      <alignment horizontal="center"/>
      <protection locked="0"/>
    </xf>
    <xf numFmtId="171" fontId="46" fillId="0" borderId="1" xfId="0" applyNumberFormat="1" applyFon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4" fillId="0" borderId="13" xfId="0" applyNumberFormat="1" applyFont="1" applyBorder="1" applyAlignment="1">
      <alignment horizontal="center"/>
    </xf>
    <xf numFmtId="171" fontId="44" fillId="0" borderId="16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48" fillId="0" borderId="1" xfId="0" applyNumberFormat="1" applyFont="1" applyBorder="1" applyAlignment="1" applyProtection="1">
      <alignment horizontal="center"/>
      <protection locked="0"/>
    </xf>
    <xf numFmtId="171" fontId="48" fillId="0" borderId="9" xfId="0" applyNumberFormat="1" applyFont="1" applyBorder="1" applyAlignment="1" applyProtection="1">
      <alignment horizontal="center"/>
      <protection locked="0"/>
    </xf>
    <xf numFmtId="171" fontId="48" fillId="0" borderId="10" xfId="0" applyNumberFormat="1" applyFont="1" applyBorder="1" applyAlignment="1" applyProtection="1">
      <alignment horizontal="center"/>
      <protection locked="0"/>
    </xf>
    <xf numFmtId="171" fontId="47" fillId="0" borderId="0" xfId="0" applyNumberFormat="1" applyFont="1" applyAlignment="1">
      <alignment horizontal="left"/>
    </xf>
    <xf numFmtId="171" fontId="48" fillId="0" borderId="4" xfId="0" applyNumberFormat="1" applyFont="1" applyBorder="1" applyAlignment="1" applyProtection="1">
      <alignment horizontal="center"/>
      <protection locked="0"/>
    </xf>
    <xf numFmtId="171" fontId="48" fillId="0" borderId="5" xfId="0" applyNumberFormat="1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1" fillId="0" borderId="25" xfId="0" applyFont="1" applyFill="1" applyBorder="1" applyAlignment="1">
      <alignment horizontal="center" vertical="center"/>
    </xf>
    <xf numFmtId="0" fontId="51" fillId="0" borderId="27" xfId="0" applyFont="1" applyFill="1" applyBorder="1" applyAlignment="1">
      <alignment horizontal="center" vertical="center"/>
    </xf>
    <xf numFmtId="171" fontId="10" fillId="3" borderId="4" xfId="0" applyNumberFormat="1" applyFont="1" applyFill="1" applyBorder="1" applyAlignment="1" applyProtection="1">
      <alignment horizontal="left" vertical="center"/>
      <protection locked="0"/>
    </xf>
    <xf numFmtId="0" fontId="8" fillId="0" borderId="32" xfId="0" applyFont="1" applyBorder="1" applyAlignment="1">
      <alignment horizontal="center" vertic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3">
    <dxf>
      <fill>
        <patternFill>
          <bgColor rgb="FFE2EFD9"/>
        </patternFill>
      </fill>
    </dxf>
    <dxf>
      <fill>
        <patternFill>
          <bgColor rgb="FFE2EFD9"/>
        </patternFill>
      </fill>
    </dxf>
    <dxf>
      <fill>
        <patternFill>
          <bgColor rgb="FFE2EFD9"/>
        </patternFill>
      </fill>
    </dxf>
  </dxfs>
  <tableStyles count="0" defaultTableStyle="TableStyleMedium2" defaultPivotStyle="PivotStyleLight16"/>
  <colors>
    <mruColors>
      <color rgb="FFE2EF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fmlaLink="$M$28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checked="Checked" lockText="1"/>
</file>

<file path=xl/ctrlProps/ctrlProp8.xml><?xml version="1.0" encoding="utf-8"?>
<formControlPr xmlns="http://schemas.microsoft.com/office/spreadsheetml/2009/9/main" objectType="Radio" checked="Checked" firstButton="1" fmlaLink="$F$22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omments" Target="../comments1.x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14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S40"/>
  <sheetViews>
    <sheetView showZeros="0" tabSelected="1" zoomScale="120" zoomScaleNormal="120" workbookViewId="0">
      <selection activeCell="J19" sqref="J19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  <col min="13" max="13" width="14.42578125" bestFit="1" customWidth="1"/>
    <col min="18" max="18" width="13.5703125" customWidth="1"/>
  </cols>
  <sheetData>
    <row r="1" spans="1:13" ht="15.75" customHeight="1">
      <c r="A1" s="185" t="s">
        <v>1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74"/>
    </row>
    <row r="2" spans="1:13" ht="15.75" customHeight="1">
      <c r="A2" s="196" t="s">
        <v>47</v>
      </c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</row>
    <row r="3" spans="1:13" ht="6" customHeight="1">
      <c r="A3" s="197"/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</row>
    <row r="4" spans="1:13" ht="15.75" customHeight="1">
      <c r="A4" s="190" t="s">
        <v>2</v>
      </c>
      <c r="B4" s="190"/>
      <c r="C4" s="190"/>
      <c r="D4" s="190"/>
      <c r="E4" s="190"/>
      <c r="F4" s="190"/>
      <c r="G4" s="190"/>
      <c r="H4" s="16" t="s">
        <v>0</v>
      </c>
      <c r="I4" s="178" t="str">
        <f>"PAYÉ"</f>
        <v>PAYÉ</v>
      </c>
      <c r="J4" s="178"/>
      <c r="K4" s="41"/>
      <c r="L4" s="17"/>
    </row>
    <row r="5" spans="1:13" ht="16.5" customHeight="1">
      <c r="A5" s="16" t="s">
        <v>3</v>
      </c>
      <c r="B5" s="16"/>
      <c r="C5" s="16"/>
      <c r="D5" s="16"/>
      <c r="E5" s="16"/>
      <c r="F5" s="182" t="s">
        <v>0</v>
      </c>
      <c r="G5" s="182"/>
      <c r="H5" s="182"/>
      <c r="I5" s="178"/>
      <c r="J5" s="178"/>
      <c r="K5" s="41"/>
      <c r="L5" s="24"/>
    </row>
    <row r="6" spans="1:13" ht="16.5" customHeight="1">
      <c r="A6" s="16" t="s">
        <v>4</v>
      </c>
      <c r="B6" s="16"/>
      <c r="C6" s="16"/>
      <c r="D6" s="16"/>
      <c r="E6" s="16"/>
      <c r="F6" s="182"/>
      <c r="G6" s="182"/>
      <c r="H6" s="182"/>
      <c r="I6" s="41"/>
      <c r="J6" s="41"/>
      <c r="K6" s="41"/>
      <c r="L6" s="22"/>
    </row>
    <row r="7" spans="1:13" ht="3" customHeight="1">
      <c r="A7" s="16"/>
      <c r="B7" s="16"/>
      <c r="C7" s="16"/>
      <c r="D7" s="16"/>
      <c r="E7" s="16"/>
      <c r="F7" s="16"/>
      <c r="G7" s="23"/>
      <c r="H7" s="22"/>
      <c r="I7" s="39"/>
      <c r="J7" s="39"/>
      <c r="K7" s="39"/>
      <c r="L7" s="22"/>
    </row>
    <row r="8" spans="1:13" ht="17.25" customHeight="1">
      <c r="A8" s="192" t="s">
        <v>56</v>
      </c>
      <c r="B8" s="193"/>
      <c r="C8" s="193"/>
      <c r="D8" s="193"/>
      <c r="E8" s="193"/>
      <c r="F8" s="193"/>
      <c r="G8" s="193"/>
      <c r="H8" s="193"/>
      <c r="I8" s="193"/>
      <c r="J8" s="193"/>
      <c r="K8" s="193"/>
      <c r="L8" s="193"/>
    </row>
    <row r="9" spans="1:13" ht="17.25" customHeight="1">
      <c r="A9" s="40" t="s">
        <v>57</v>
      </c>
      <c r="B9" s="40"/>
      <c r="C9" s="40"/>
      <c r="D9" s="40"/>
      <c r="E9" s="40"/>
      <c r="F9" s="40"/>
      <c r="G9" s="40"/>
      <c r="H9" s="38"/>
      <c r="I9" s="38"/>
      <c r="J9" s="38"/>
      <c r="K9" s="38"/>
      <c r="L9" s="38"/>
    </row>
    <row r="10" spans="1:13" ht="3" customHeight="1">
      <c r="A10" s="40"/>
      <c r="B10" s="40"/>
      <c r="C10" s="40"/>
      <c r="D10" s="40"/>
      <c r="E10" s="40"/>
      <c r="F10" s="40"/>
      <c r="G10" s="40"/>
      <c r="H10" s="38"/>
      <c r="I10" s="38"/>
      <c r="J10" s="38"/>
      <c r="K10" s="38"/>
      <c r="L10" s="38"/>
    </row>
    <row r="11" spans="1:13" ht="15" customHeight="1">
      <c r="A11" s="179" t="s">
        <v>5</v>
      </c>
      <c r="B11" s="179"/>
      <c r="C11" s="179"/>
      <c r="D11" s="179"/>
      <c r="E11" s="179"/>
      <c r="F11" s="179"/>
      <c r="G11" s="179"/>
      <c r="H11" s="179"/>
      <c r="I11" s="179"/>
      <c r="J11" s="179"/>
      <c r="K11" s="179"/>
      <c r="L11" s="179"/>
    </row>
    <row r="12" spans="1:13" ht="21.95" customHeight="1">
      <c r="A12" s="102" t="s">
        <v>44</v>
      </c>
      <c r="B12" s="199" t="s">
        <v>0</v>
      </c>
      <c r="C12" s="199"/>
      <c r="D12" s="199"/>
      <c r="E12" s="199"/>
      <c r="F12" s="199"/>
      <c r="G12" s="103" t="s">
        <v>6</v>
      </c>
      <c r="H12" s="200" t="s">
        <v>0</v>
      </c>
      <c r="I12" s="200"/>
      <c r="J12" s="200"/>
      <c r="K12" s="200"/>
      <c r="L12" s="200"/>
    </row>
    <row r="13" spans="1:13" ht="21.95" customHeight="1">
      <c r="A13" s="102" t="s">
        <v>7</v>
      </c>
      <c r="B13" s="199" t="s">
        <v>0</v>
      </c>
      <c r="C13" s="199"/>
      <c r="D13" s="199"/>
      <c r="E13" s="199"/>
      <c r="F13" s="199"/>
      <c r="G13" s="103" t="s">
        <v>95</v>
      </c>
      <c r="H13" s="202" t="s">
        <v>0</v>
      </c>
      <c r="I13" s="202"/>
      <c r="J13" s="202"/>
      <c r="K13" s="202"/>
      <c r="L13" s="202"/>
    </row>
    <row r="14" spans="1:13" ht="21.95" customHeight="1">
      <c r="A14" s="102" t="s">
        <v>22</v>
      </c>
      <c r="B14" s="199" t="s">
        <v>0</v>
      </c>
      <c r="C14" s="199"/>
      <c r="D14" s="199"/>
      <c r="E14" s="199"/>
      <c r="F14" s="199"/>
      <c r="G14" s="103" t="s">
        <v>96</v>
      </c>
      <c r="H14" s="202" t="s">
        <v>0</v>
      </c>
      <c r="I14" s="202"/>
      <c r="J14" s="202"/>
      <c r="K14" s="202"/>
      <c r="L14" s="202"/>
    </row>
    <row r="15" spans="1:13" ht="21.95" customHeight="1">
      <c r="A15" s="102" t="s">
        <v>43</v>
      </c>
      <c r="B15" s="191" t="s">
        <v>0</v>
      </c>
      <c r="C15" s="191"/>
      <c r="D15" s="106"/>
      <c r="E15" s="106"/>
      <c r="F15" s="106"/>
      <c r="G15" s="103" t="s">
        <v>55</v>
      </c>
      <c r="H15" s="194" t="s">
        <v>0</v>
      </c>
      <c r="I15" s="195"/>
      <c r="J15" s="195"/>
      <c r="K15" s="195"/>
      <c r="L15" s="195"/>
    </row>
    <row r="16" spans="1:13" ht="21.95" customHeight="1">
      <c r="A16" s="103" t="s">
        <v>11</v>
      </c>
      <c r="B16" s="189" t="s">
        <v>0</v>
      </c>
      <c r="C16" s="189"/>
      <c r="D16" s="107" t="s">
        <v>23</v>
      </c>
      <c r="E16" s="154">
        <v>12</v>
      </c>
      <c r="F16" s="103" t="s">
        <v>58</v>
      </c>
      <c r="G16" s="102" t="s">
        <v>0</v>
      </c>
      <c r="H16" s="108" t="s">
        <v>0</v>
      </c>
      <c r="I16" s="102" t="s">
        <v>0</v>
      </c>
      <c r="J16" s="108"/>
      <c r="K16" s="108"/>
      <c r="L16" s="108"/>
    </row>
    <row r="17" spans="1:19" ht="21.95" customHeight="1" thickBot="1">
      <c r="A17" s="102" t="s">
        <v>24</v>
      </c>
      <c r="B17" s="199" t="s">
        <v>0</v>
      </c>
      <c r="C17" s="199"/>
      <c r="D17" s="199"/>
      <c r="E17" s="199"/>
      <c r="F17" s="157" t="s">
        <v>65</v>
      </c>
      <c r="G17" s="198" t="s">
        <v>0</v>
      </c>
      <c r="H17" s="198"/>
      <c r="I17" s="183" t="s">
        <v>101</v>
      </c>
      <c r="J17" s="184"/>
      <c r="K17" s="184"/>
      <c r="L17" s="184"/>
    </row>
    <row r="18" spans="1:19" ht="21.95" customHeight="1">
      <c r="A18" s="102" t="s">
        <v>25</v>
      </c>
      <c r="B18" s="199" t="s">
        <v>0</v>
      </c>
      <c r="C18" s="199"/>
      <c r="D18" s="199"/>
      <c r="E18" s="199"/>
      <c r="F18" s="105" t="s">
        <v>26</v>
      </c>
      <c r="G18" s="177" t="s">
        <v>0</v>
      </c>
      <c r="H18" s="64" t="s">
        <v>0</v>
      </c>
      <c r="I18" s="296" t="s">
        <v>27</v>
      </c>
      <c r="J18" s="205"/>
      <c r="K18" s="205" t="s">
        <v>66</v>
      </c>
      <c r="L18" s="297"/>
      <c r="M18" s="15"/>
      <c r="N18" s="15"/>
      <c r="O18" s="15"/>
      <c r="P18" s="15"/>
      <c r="Q18" s="15"/>
      <c r="R18" s="15"/>
      <c r="S18" s="173"/>
    </row>
    <row r="19" spans="1:19" ht="21.95" customHeight="1">
      <c r="A19" s="102" t="s">
        <v>72</v>
      </c>
      <c r="B19" s="209" t="s">
        <v>0</v>
      </c>
      <c r="C19" s="209"/>
      <c r="D19" s="209"/>
      <c r="E19" s="209"/>
      <c r="F19" s="105" t="s">
        <v>73</v>
      </c>
      <c r="G19" s="209" t="s">
        <v>0</v>
      </c>
      <c r="H19" s="298"/>
      <c r="I19" s="299" t="str">
        <f>IF(F22=2,"","Durée")</f>
        <v>Durée</v>
      </c>
      <c r="J19" s="176">
        <v>30</v>
      </c>
      <c r="K19" s="76" t="str">
        <f>IF(F22=1,"","Durée")</f>
        <v/>
      </c>
      <c r="L19" s="175"/>
    </row>
    <row r="20" spans="1:19" ht="21.95" customHeight="1">
      <c r="A20" s="102" t="s">
        <v>71</v>
      </c>
      <c r="B20" s="229" t="s">
        <v>0</v>
      </c>
      <c r="C20" s="230"/>
      <c r="D20" s="230"/>
      <c r="E20" s="230"/>
      <c r="F20" s="230"/>
      <c r="G20" s="230"/>
      <c r="H20" s="230"/>
      <c r="I20" s="166">
        <v>30</v>
      </c>
      <c r="J20" s="75">
        <f>IF($F$22=1,23,0)</f>
        <v>23</v>
      </c>
      <c r="K20" s="74">
        <v>30</v>
      </c>
      <c r="L20" s="75">
        <f>IF($F$22=2,20,0)</f>
        <v>0</v>
      </c>
    </row>
    <row r="21" spans="1:19" s="15" customFormat="1" ht="15.95" customHeight="1" thickBot="1">
      <c r="A21" s="29" t="s">
        <v>29</v>
      </c>
      <c r="B21" s="186" t="s">
        <v>45</v>
      </c>
      <c r="C21" s="186"/>
      <c r="D21" s="186"/>
      <c r="E21" s="186"/>
      <c r="F21" s="109"/>
      <c r="G21" s="225" t="s">
        <v>27</v>
      </c>
      <c r="H21" s="226"/>
      <c r="I21" s="166">
        <v>45</v>
      </c>
      <c r="J21" s="75">
        <f>IF($F$22=1,32,0)</f>
        <v>32</v>
      </c>
      <c r="K21" s="74">
        <v>45</v>
      </c>
      <c r="L21" s="75">
        <f>IF($F$22=2,200,0)</f>
        <v>0</v>
      </c>
      <c r="M21"/>
      <c r="N21"/>
      <c r="O21"/>
      <c r="P21"/>
      <c r="Q21"/>
      <c r="R21"/>
    </row>
    <row r="22" spans="1:19" s="15" customFormat="1" ht="15.95" customHeight="1" thickBot="1">
      <c r="A22" s="110">
        <v>36</v>
      </c>
      <c r="B22" s="187">
        <f>IF(F22=1,J19,L19)</f>
        <v>30</v>
      </c>
      <c r="C22" s="188"/>
      <c r="D22" s="188"/>
      <c r="E22" s="188"/>
      <c r="F22" s="159">
        <v>1</v>
      </c>
      <c r="G22" s="87">
        <f>IFERROR(IF(F22=1,INDEX($J$20:$J$24,MATCH(B22,$I$20:$I$24,0)),INDEX($L$20:$L$24,MATCH(B22,$K$20:$K$24,0))),0)</f>
        <v>23</v>
      </c>
      <c r="H22" s="88">
        <f>G22*A22</f>
        <v>828</v>
      </c>
      <c r="I22" s="166">
        <v>60</v>
      </c>
      <c r="J22" s="75">
        <f>IF($F$22=1,40,0)</f>
        <v>40</v>
      </c>
      <c r="K22" s="74">
        <v>60</v>
      </c>
      <c r="L22" s="75">
        <f>IF($F$22=2,20,0)</f>
        <v>0</v>
      </c>
      <c r="M22"/>
      <c r="N22"/>
      <c r="O22"/>
      <c r="P22"/>
      <c r="Q22"/>
      <c r="R22"/>
    </row>
    <row r="23" spans="1:19" s="15" customFormat="1" ht="15.95" customHeight="1" thickBot="1">
      <c r="A23" s="159" t="b">
        <v>0</v>
      </c>
      <c r="B23" s="54"/>
      <c r="C23" s="218" t="s">
        <v>70</v>
      </c>
      <c r="D23" s="218"/>
      <c r="E23" s="218"/>
      <c r="F23" s="219"/>
      <c r="G23" s="89">
        <f>IF(A23,5%,0)</f>
        <v>0</v>
      </c>
      <c r="H23" s="86">
        <f>A23*H22*-G23</f>
        <v>0</v>
      </c>
      <c r="I23" s="166">
        <v>75</v>
      </c>
      <c r="J23" s="75">
        <f>IF($F$22=1,50,0)</f>
        <v>50</v>
      </c>
      <c r="K23" s="74">
        <v>75</v>
      </c>
      <c r="L23" s="75">
        <f>IF($F$22=2,35,0)</f>
        <v>0</v>
      </c>
      <c r="M23"/>
    </row>
    <row r="24" spans="1:19" s="15" customFormat="1" ht="15.95" customHeight="1" thickTop="1" thickBot="1">
      <c r="A24" s="65"/>
      <c r="B24" s="66" t="s">
        <v>0</v>
      </c>
      <c r="C24" s="67" t="s">
        <v>0</v>
      </c>
      <c r="D24" s="227" t="s">
        <v>0</v>
      </c>
      <c r="E24" s="227"/>
      <c r="F24" s="27"/>
      <c r="G24" s="90" t="s">
        <v>64</v>
      </c>
      <c r="H24" s="156">
        <f>H22+H23</f>
        <v>828</v>
      </c>
      <c r="I24" s="167">
        <v>90</v>
      </c>
      <c r="J24" s="169">
        <f>IF($F$22=1,60,0)</f>
        <v>60</v>
      </c>
      <c r="K24" s="168">
        <v>90</v>
      </c>
      <c r="L24" s="169">
        <f>IF($F$22=2,20,0)</f>
        <v>0</v>
      </c>
      <c r="M24" s="170"/>
    </row>
    <row r="25" spans="1:19" s="15" customFormat="1" ht="15.95" customHeight="1" thickTop="1" thickBot="1">
      <c r="A25" s="159" t="b">
        <v>0</v>
      </c>
      <c r="B25" s="26"/>
      <c r="C25" s="228" t="s">
        <v>14</v>
      </c>
      <c r="D25" s="228"/>
      <c r="E25" s="228"/>
      <c r="F25" s="73">
        <f>IF(A25,25,0)</f>
        <v>0</v>
      </c>
      <c r="G25" s="90" t="s">
        <v>15</v>
      </c>
      <c r="H25" s="155">
        <f>A25*F25+H24</f>
        <v>828</v>
      </c>
      <c r="M25" s="171"/>
      <c r="N25" s="172"/>
      <c r="O25" s="172"/>
      <c r="P25" s="172"/>
      <c r="Q25" s="172"/>
      <c r="R25" s="172"/>
    </row>
    <row r="26" spans="1:19" s="15" customFormat="1">
      <c r="A26" s="65"/>
      <c r="B26" s="66" t="s">
        <v>0</v>
      </c>
      <c r="C26" s="67" t="s">
        <v>0</v>
      </c>
      <c r="D26" s="217" t="s">
        <v>0</v>
      </c>
      <c r="E26" s="217"/>
      <c r="F26" s="27"/>
      <c r="G26" s="32" t="s">
        <v>0</v>
      </c>
      <c r="H26" s="28"/>
      <c r="M26" s="171"/>
      <c r="N26" s="172"/>
      <c r="O26" s="172"/>
      <c r="P26" s="172"/>
      <c r="Q26" s="172"/>
      <c r="R26" s="172"/>
    </row>
    <row r="27" spans="1:19" ht="16.5" customHeight="1" thickBot="1">
      <c r="A27" s="203" t="s">
        <v>41</v>
      </c>
      <c r="B27" s="204"/>
      <c r="C27" s="203"/>
      <c r="D27" s="181" t="s">
        <v>68</v>
      </c>
      <c r="E27" s="181"/>
      <c r="F27" s="181"/>
      <c r="G27" s="181" t="s">
        <v>67</v>
      </c>
      <c r="H27" s="181"/>
      <c r="I27" s="181"/>
      <c r="J27" s="181"/>
      <c r="K27" s="181"/>
      <c r="L27" s="181"/>
      <c r="M27" s="161"/>
      <c r="N27" s="15"/>
      <c r="O27" s="15"/>
      <c r="P27" s="15"/>
      <c r="Q27" s="15"/>
    </row>
    <row r="28" spans="1:19" ht="21.95" customHeight="1" thickBot="1">
      <c r="A28" s="68" t="s">
        <v>39</v>
      </c>
      <c r="B28" s="110"/>
      <c r="C28" s="91">
        <f>IF($M$28=ROW()-27,H24,0)</f>
        <v>828</v>
      </c>
      <c r="D28" s="215">
        <f>IF(AND($A$25,$M$28=ROW()-27),$F$25,0)</f>
        <v>0</v>
      </c>
      <c r="E28" s="216"/>
      <c r="F28" s="92">
        <f>C28+D28</f>
        <v>828</v>
      </c>
      <c r="G28" s="160" t="str">
        <f>IF($M$28=ROW()-27,"aucun","")</f>
        <v>aucun</v>
      </c>
      <c r="H28" s="180" t="s">
        <v>48</v>
      </c>
      <c r="I28" s="180"/>
      <c r="J28" s="180"/>
      <c r="K28" s="180"/>
      <c r="L28" s="180"/>
      <c r="M28" s="159">
        <v>1</v>
      </c>
      <c r="N28" s="158"/>
    </row>
    <row r="29" spans="1:19" ht="21.95" customHeight="1" thickBot="1">
      <c r="A29" s="29" t="s">
        <v>98</v>
      </c>
      <c r="B29" s="110"/>
      <c r="C29" s="93">
        <f>IF($M$28=ROW()-27,$H$22/VALUE(LEFT(A29,1)),0)</f>
        <v>0</v>
      </c>
      <c r="D29" s="215">
        <f t="shared" ref="D29:D31" si="0">IF(AND($A$25,$M$28=ROW()-27),$F$25,0)</f>
        <v>0</v>
      </c>
      <c r="E29" s="216"/>
      <c r="F29" s="94">
        <f t="shared" ref="F29:F31" si="1">C29+D29</f>
        <v>0</v>
      </c>
      <c r="G29" s="95">
        <f>C29</f>
        <v>0</v>
      </c>
      <c r="H29" s="211" t="s">
        <v>0</v>
      </c>
      <c r="I29" s="212"/>
      <c r="J29" s="212"/>
      <c r="K29" s="212"/>
      <c r="L29" s="213"/>
      <c r="M29" s="159"/>
      <c r="N29" s="158"/>
    </row>
    <row r="30" spans="1:19" ht="21.95" customHeight="1" thickBot="1">
      <c r="A30" s="29" t="s">
        <v>99</v>
      </c>
      <c r="B30" s="110"/>
      <c r="C30" s="93">
        <f>IF($M$28=ROW()-27,$H$22/VALUE(LEFT(A30,1)),0)</f>
        <v>0</v>
      </c>
      <c r="D30" s="215">
        <f t="shared" si="0"/>
        <v>0</v>
      </c>
      <c r="E30" s="216"/>
      <c r="F30" s="94">
        <f t="shared" si="1"/>
        <v>0</v>
      </c>
      <c r="G30" s="95">
        <f t="shared" ref="G30:G31" si="2">C30</f>
        <v>0</v>
      </c>
      <c r="H30" s="214"/>
      <c r="I30" s="214"/>
      <c r="J30" s="214"/>
      <c r="K30" s="214"/>
      <c r="L30" s="214"/>
      <c r="M30" s="159"/>
      <c r="N30" s="158"/>
    </row>
    <row r="31" spans="1:19" ht="21.95" customHeight="1" thickBot="1">
      <c r="A31" s="25" t="s">
        <v>100</v>
      </c>
      <c r="B31" s="110"/>
      <c r="C31" s="162">
        <f>IF($M$28=ROW()-27,$H$22/VALUE(LEFT(A31,1)),0)</f>
        <v>0</v>
      </c>
      <c r="D31" s="215">
        <f t="shared" si="0"/>
        <v>0</v>
      </c>
      <c r="E31" s="216"/>
      <c r="F31" s="96">
        <f t="shared" si="1"/>
        <v>0</v>
      </c>
      <c r="G31" s="95">
        <f t="shared" si="2"/>
        <v>0</v>
      </c>
      <c r="H31" s="210" t="s">
        <v>0</v>
      </c>
      <c r="I31" s="210"/>
      <c r="J31" s="210"/>
      <c r="K31" s="210"/>
      <c r="L31" s="210"/>
      <c r="M31" s="159"/>
      <c r="N31" s="158"/>
    </row>
    <row r="32" spans="1:19" ht="16.5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58"/>
    </row>
    <row r="33" spans="1:12" ht="16.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>
      <c r="A39" s="206" t="s">
        <v>97</v>
      </c>
      <c r="B39" s="207"/>
      <c r="C39" s="208"/>
      <c r="D39" s="222" t="s">
        <v>0</v>
      </c>
      <c r="E39" s="223"/>
      <c r="F39" s="223"/>
      <c r="G39" s="223"/>
      <c r="H39" s="223"/>
      <c r="I39" s="223"/>
      <c r="J39" s="224"/>
      <c r="K39" s="220">
        <v>43584</v>
      </c>
      <c r="L39" s="221"/>
    </row>
    <row r="40" spans="1:12" ht="15" customHeight="1">
      <c r="A40" s="201" t="s">
        <v>36</v>
      </c>
      <c r="B40" s="201"/>
      <c r="C40" s="201"/>
      <c r="D40" s="201" t="s">
        <v>37</v>
      </c>
      <c r="E40" s="201"/>
      <c r="F40" s="201"/>
      <c r="G40" s="201"/>
      <c r="H40" s="201"/>
      <c r="I40" s="201"/>
      <c r="J40" s="201"/>
      <c r="K40" s="201" t="s">
        <v>38</v>
      </c>
      <c r="L40" s="201"/>
    </row>
  </sheetData>
  <mergeCells count="50">
    <mergeCell ref="K39:L39"/>
    <mergeCell ref="D39:J39"/>
    <mergeCell ref="I18:J18"/>
    <mergeCell ref="D27:F27"/>
    <mergeCell ref="B18:E18"/>
    <mergeCell ref="B19:E19"/>
    <mergeCell ref="G21:H21"/>
    <mergeCell ref="D28:E28"/>
    <mergeCell ref="D29:E29"/>
    <mergeCell ref="D24:E24"/>
    <mergeCell ref="C25:E25"/>
    <mergeCell ref="B20:H20"/>
    <mergeCell ref="A40:C40"/>
    <mergeCell ref="H14:L14"/>
    <mergeCell ref="H13:L13"/>
    <mergeCell ref="K40:L40"/>
    <mergeCell ref="D40:J40"/>
    <mergeCell ref="A27:C27"/>
    <mergeCell ref="K18:L18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A1:L1"/>
    <mergeCell ref="B21:E21"/>
    <mergeCell ref="B22:E22"/>
    <mergeCell ref="B16:C16"/>
    <mergeCell ref="A4:G4"/>
    <mergeCell ref="B15:C15"/>
    <mergeCell ref="A8:L8"/>
    <mergeCell ref="H15:L15"/>
    <mergeCell ref="A2:L2"/>
    <mergeCell ref="A3:L3"/>
    <mergeCell ref="G17:H17"/>
    <mergeCell ref="B17:E17"/>
    <mergeCell ref="H12:L12"/>
    <mergeCell ref="B12:F12"/>
    <mergeCell ref="B13:F13"/>
    <mergeCell ref="B14:F14"/>
    <mergeCell ref="I4:J5"/>
    <mergeCell ref="A11:L11"/>
    <mergeCell ref="H28:L28"/>
    <mergeCell ref="G27:L27"/>
    <mergeCell ref="F5:H6"/>
    <mergeCell ref="I17:L17"/>
  </mergeCells>
  <conditionalFormatting sqref="I19:L19">
    <cfRule type="expression" dxfId="2" priority="3">
      <formula>I19&lt;&gt;""</formula>
    </cfRule>
  </conditionalFormatting>
  <conditionalFormatting sqref="I18:J18">
    <cfRule type="expression" dxfId="1" priority="2">
      <formula>F22=1</formula>
    </cfRule>
  </conditionalFormatting>
  <conditionalFormatting sqref="K18:L18">
    <cfRule type="expression" dxfId="0" priority="1">
      <formula>F22=2</formula>
    </cfRule>
  </conditionalFormatting>
  <dataValidations count="1">
    <dataValidation type="list" allowBlank="1" showInputMessage="1" showErrorMessage="1" sqref="J19 L19">
      <formula1>Durées</formula1>
    </dataValidation>
  </dataValidation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K44"/>
  <sheetViews>
    <sheetView workbookViewId="0">
      <pane ySplit="20" topLeftCell="A36" activePane="bottomLeft" state="frozenSplit"/>
      <selection pane="bottomLeft" activeCell="L44" sqref="L44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4.25" customHeight="1">
      <c r="A1" s="246" t="s">
        <v>79</v>
      </c>
      <c r="B1" s="246"/>
      <c r="C1" s="246"/>
      <c r="D1" s="246"/>
      <c r="E1" s="246"/>
      <c r="F1" s="246"/>
      <c r="G1" s="246"/>
      <c r="H1" s="246"/>
      <c r="I1" s="246"/>
      <c r="J1" s="246"/>
    </row>
    <row r="2" spans="1:11" ht="14.25" customHeight="1">
      <c r="A2" s="247" t="s">
        <v>47</v>
      </c>
      <c r="B2" s="247"/>
      <c r="C2" s="247"/>
      <c r="D2" s="247"/>
      <c r="E2" s="247"/>
      <c r="F2" s="247"/>
      <c r="G2" s="247"/>
      <c r="H2" s="247"/>
      <c r="I2" s="247"/>
      <c r="J2" s="247"/>
    </row>
    <row r="3" spans="1:11" ht="18" customHeight="1">
      <c r="A3" s="119" t="s">
        <v>76</v>
      </c>
      <c r="B3" s="112"/>
      <c r="C3" s="112"/>
      <c r="D3" s="112"/>
      <c r="E3" s="112"/>
      <c r="F3" s="112"/>
      <c r="G3" s="112"/>
      <c r="H3" s="112"/>
      <c r="I3" s="112"/>
      <c r="J3" s="111" t="s">
        <v>0</v>
      </c>
    </row>
    <row r="4" spans="1:11" ht="12.95" customHeight="1">
      <c r="A4" s="249" t="s">
        <v>78</v>
      </c>
      <c r="B4" s="249"/>
      <c r="C4" s="249"/>
      <c r="D4" s="249"/>
      <c r="E4" s="249"/>
      <c r="F4" s="249"/>
      <c r="G4" s="249"/>
      <c r="H4" s="99"/>
      <c r="I4" s="99"/>
      <c r="J4" s="115" t="s">
        <v>0</v>
      </c>
    </row>
    <row r="5" spans="1:11" ht="12.95" customHeight="1">
      <c r="A5" s="115" t="s">
        <v>77</v>
      </c>
      <c r="B5" s="104"/>
      <c r="C5" s="121"/>
      <c r="D5" s="121"/>
      <c r="E5" s="122"/>
      <c r="F5" s="122"/>
      <c r="G5" s="122"/>
      <c r="H5" s="120"/>
      <c r="I5" s="120"/>
      <c r="J5" s="115" t="s">
        <v>0</v>
      </c>
    </row>
    <row r="6" spans="1:11" ht="9.75" customHeight="1">
      <c r="A6" s="120"/>
      <c r="B6" s="104"/>
      <c r="C6" s="121"/>
      <c r="D6" s="121"/>
      <c r="E6" s="122"/>
      <c r="F6" s="122"/>
      <c r="G6" s="122"/>
      <c r="H6" s="120"/>
      <c r="I6" s="120"/>
      <c r="J6" s="137" t="str">
        <f>IF(C44=C19,"PAYÉ","")</f>
        <v/>
      </c>
    </row>
    <row r="7" spans="1:11" ht="18.75" customHeight="1">
      <c r="A7" s="250" t="s">
        <v>80</v>
      </c>
      <c r="B7" s="250"/>
      <c r="C7" s="121"/>
      <c r="D7" s="121"/>
      <c r="E7" s="122"/>
      <c r="F7" s="122"/>
      <c r="G7" s="122"/>
      <c r="H7" s="120"/>
      <c r="I7" s="120"/>
      <c r="J7" s="115"/>
    </row>
    <row r="8" spans="1:11" ht="12.95" customHeight="1">
      <c r="A8" t="s">
        <v>17</v>
      </c>
      <c r="C8" s="241" t="str">
        <f>Formulaire!H12</f>
        <v xml:space="preserve"> </v>
      </c>
      <c r="D8" s="241"/>
      <c r="E8" s="241" t="str">
        <f>Formulaire!B12</f>
        <v xml:space="preserve"> </v>
      </c>
      <c r="F8" s="241"/>
      <c r="G8" s="241"/>
      <c r="H8" s="241"/>
      <c r="I8" s="98" t="s">
        <v>0</v>
      </c>
      <c r="J8" s="115" t="s">
        <v>0</v>
      </c>
    </row>
    <row r="9" spans="1:11" ht="12.95" customHeight="1">
      <c r="A9" s="248" t="s">
        <v>34</v>
      </c>
      <c r="B9" s="248"/>
      <c r="C9" s="241" t="str">
        <f>Formulaire!A39</f>
        <v>Martin Egan</v>
      </c>
      <c r="D9" s="241"/>
      <c r="E9" s="241"/>
      <c r="F9" s="241"/>
      <c r="G9" s="241"/>
      <c r="H9" s="241"/>
      <c r="I9" s="98" t="s">
        <v>0</v>
      </c>
      <c r="J9" s="115" t="s">
        <v>0</v>
      </c>
    </row>
    <row r="10" spans="1:11" ht="12.95" customHeight="1">
      <c r="A10" s="248" t="s">
        <v>7</v>
      </c>
      <c r="B10" s="248"/>
      <c r="C10" s="241" t="str">
        <f>Formulaire!B13</f>
        <v xml:space="preserve"> </v>
      </c>
      <c r="D10" s="241"/>
      <c r="E10" s="241"/>
      <c r="F10" s="241"/>
      <c r="G10" s="129"/>
      <c r="H10" s="129"/>
      <c r="I10" s="98"/>
      <c r="J10" s="130"/>
    </row>
    <row r="11" spans="1:11" ht="12.95" customHeight="1">
      <c r="A11" s="248" t="s">
        <v>22</v>
      </c>
      <c r="B11" s="248"/>
      <c r="C11" s="114" t="str">
        <f>Formulaire!B14</f>
        <v xml:space="preserve"> </v>
      </c>
      <c r="D11" s="114"/>
      <c r="E11" s="139" t="s">
        <v>81</v>
      </c>
      <c r="F11" s="139"/>
      <c r="G11" s="129" t="str">
        <f>Formulaire!B15</f>
        <v xml:space="preserve"> </v>
      </c>
      <c r="H11" s="129"/>
      <c r="I11" s="98"/>
      <c r="J11" s="130"/>
    </row>
    <row r="12" spans="1:11" ht="12.95" customHeight="1">
      <c r="A12" t="s">
        <v>18</v>
      </c>
      <c r="C12" s="114" t="str">
        <f>Formulaire!H15</f>
        <v xml:space="preserve"> </v>
      </c>
      <c r="D12" s="114"/>
      <c r="E12" s="114"/>
      <c r="F12" s="114"/>
      <c r="G12" s="114"/>
      <c r="H12" s="114"/>
      <c r="I12" s="114"/>
      <c r="J12" s="117" t="s">
        <v>0</v>
      </c>
    </row>
    <row r="13" spans="1:11" ht="12.95" customHeight="1">
      <c r="A13" s="248" t="s">
        <v>49</v>
      </c>
      <c r="B13" s="248"/>
      <c r="C13" s="245" t="str">
        <f>Formulaire!H13</f>
        <v xml:space="preserve"> </v>
      </c>
      <c r="D13" s="245"/>
      <c r="E13" s="245"/>
      <c r="F13" s="101"/>
      <c r="G13" s="101"/>
      <c r="H13" s="101"/>
      <c r="I13" s="101"/>
      <c r="J13" s="16" t="s">
        <v>0</v>
      </c>
    </row>
    <row r="14" spans="1:11" ht="12.95" customHeight="1">
      <c r="A14" s="248" t="s">
        <v>50</v>
      </c>
      <c r="B14" s="248"/>
      <c r="C14" s="245" t="str">
        <f>Formulaire!H14</f>
        <v xml:space="preserve"> </v>
      </c>
      <c r="D14" s="245"/>
      <c r="E14" s="245"/>
      <c r="F14" s="52"/>
      <c r="G14" s="52"/>
      <c r="H14" s="52"/>
      <c r="I14" s="52"/>
      <c r="J14" s="16" t="s">
        <v>0</v>
      </c>
    </row>
    <row r="15" spans="1:11" ht="12.95" customHeight="1">
      <c r="A15" s="248" t="s">
        <v>65</v>
      </c>
      <c r="B15" s="248"/>
      <c r="C15" s="241" t="str">
        <f>Formulaire!G17</f>
        <v xml:space="preserve"> </v>
      </c>
      <c r="D15" s="241"/>
      <c r="E15" s="139" t="s">
        <v>82</v>
      </c>
      <c r="F15" s="254" t="str">
        <f>Formulaire!B17</f>
        <v xml:space="preserve"> </v>
      </c>
      <c r="G15" s="254"/>
      <c r="H15" s="113" t="s">
        <v>40</v>
      </c>
      <c r="I15" s="138">
        <f>Formulaire!B22</f>
        <v>30</v>
      </c>
      <c r="J15" s="140" t="s">
        <v>83</v>
      </c>
    </row>
    <row r="16" spans="1:11" ht="10.5" customHeight="1">
      <c r="E16" t="s">
        <v>0</v>
      </c>
      <c r="G16" s="3" t="s">
        <v>0</v>
      </c>
      <c r="H16" s="1" t="s">
        <v>0</v>
      </c>
      <c r="I16" s="1"/>
      <c r="J16" s="116" t="s">
        <v>0</v>
      </c>
      <c r="K16" s="131"/>
    </row>
    <row r="17" spans="1:10" ht="14.1" customHeight="1">
      <c r="A17" s="251" t="s">
        <v>13</v>
      </c>
      <c r="B17" s="251"/>
      <c r="C17" s="48">
        <f>Formulaire!H24</f>
        <v>828</v>
      </c>
      <c r="D17" s="30" t="s">
        <v>0</v>
      </c>
      <c r="E17" s="242" t="s">
        <v>0</v>
      </c>
      <c r="F17" s="242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>
      <c r="A18" s="265" t="s">
        <v>46</v>
      </c>
      <c r="B18" s="266"/>
      <c r="C18" s="49">
        <f>Formulaire!D28+Formulaire!D29+Formulaire!D30+Formulaire!D31</f>
        <v>0</v>
      </c>
      <c r="D18" s="30"/>
      <c r="E18" s="1"/>
      <c r="F18" s="1"/>
      <c r="G18" s="1"/>
      <c r="H18" s="1"/>
      <c r="I18" s="1"/>
      <c r="J18" s="3"/>
    </row>
    <row r="19" spans="1:10" ht="14.1" customHeight="1" thickTop="1">
      <c r="A19" s="267" t="s">
        <v>15</v>
      </c>
      <c r="B19" s="267"/>
      <c r="C19" s="50">
        <f>SUM(C17:C18)</f>
        <v>828</v>
      </c>
      <c r="D19" s="31"/>
      <c r="E19" s="242" t="s">
        <v>0</v>
      </c>
      <c r="F19" s="242"/>
      <c r="G19" s="1"/>
      <c r="H19" s="1"/>
      <c r="I19" s="1"/>
      <c r="J19" s="3"/>
    </row>
    <row r="20" spans="1:10" ht="14.1" customHeight="1">
      <c r="A20" s="239" t="s">
        <v>19</v>
      </c>
      <c r="B20" s="239"/>
      <c r="C20" s="14" t="s">
        <v>32</v>
      </c>
      <c r="D20" s="14" t="s">
        <v>33</v>
      </c>
      <c r="E20" s="239" t="s">
        <v>30</v>
      </c>
      <c r="F20" s="239"/>
      <c r="G20" s="14" t="s">
        <v>31</v>
      </c>
      <c r="H20" s="14" t="s">
        <v>20</v>
      </c>
      <c r="I20" s="239" t="s">
        <v>28</v>
      </c>
      <c r="J20" s="239"/>
    </row>
    <row r="21" spans="1:10" ht="14.1" customHeight="1">
      <c r="A21" s="263">
        <v>43617</v>
      </c>
      <c r="B21" s="264"/>
      <c r="C21" s="55">
        <v>0</v>
      </c>
      <c r="D21" s="80"/>
      <c r="E21" s="243" t="s">
        <v>0</v>
      </c>
      <c r="F21" s="244"/>
      <c r="G21" s="77" t="s">
        <v>0</v>
      </c>
      <c r="H21" s="77"/>
      <c r="I21" s="240" t="s">
        <v>74</v>
      </c>
      <c r="J21" s="240"/>
    </row>
    <row r="22" spans="1:10" ht="14.1" customHeight="1">
      <c r="A22" s="263">
        <v>43647</v>
      </c>
      <c r="B22" s="264"/>
      <c r="C22" s="55">
        <v>0</v>
      </c>
      <c r="D22" s="80"/>
      <c r="E22" s="243" t="s">
        <v>0</v>
      </c>
      <c r="F22" s="244"/>
      <c r="G22" s="77"/>
      <c r="H22" s="77"/>
      <c r="I22" s="240"/>
      <c r="J22" s="240"/>
    </row>
    <row r="23" spans="1:10" ht="14.1" customHeight="1">
      <c r="A23" s="263">
        <v>43678</v>
      </c>
      <c r="B23" s="264"/>
      <c r="C23" s="55">
        <v>0</v>
      </c>
      <c r="D23" s="80"/>
      <c r="E23" s="243" t="s">
        <v>0</v>
      </c>
      <c r="F23" s="244"/>
      <c r="G23" s="77">
        <v>1000</v>
      </c>
      <c r="H23" s="77"/>
      <c r="I23" s="240" t="s">
        <v>87</v>
      </c>
      <c r="J23" s="240"/>
    </row>
    <row r="24" spans="1:10" ht="14.1" customHeight="1">
      <c r="A24" s="263" t="s">
        <v>0</v>
      </c>
      <c r="B24" s="264"/>
      <c r="C24" s="55">
        <v>0</v>
      </c>
      <c r="D24" s="80"/>
      <c r="E24" s="243"/>
      <c r="F24" s="244"/>
      <c r="G24" s="77"/>
      <c r="H24" s="77"/>
      <c r="I24" s="240"/>
      <c r="J24" s="240"/>
    </row>
    <row r="25" spans="1:10" ht="14.1" customHeight="1" thickBot="1">
      <c r="A25" s="252" t="s">
        <v>0</v>
      </c>
      <c r="B25" s="253"/>
      <c r="C25" s="56">
        <v>0</v>
      </c>
      <c r="D25" s="80"/>
      <c r="E25" s="243" t="s">
        <v>0</v>
      </c>
      <c r="F25" s="244"/>
      <c r="G25" s="77"/>
      <c r="H25" s="77"/>
      <c r="I25" s="274"/>
      <c r="J25" s="275"/>
    </row>
    <row r="26" spans="1:10" ht="13.5" customHeight="1" thickTop="1">
      <c r="A26" s="261" t="s">
        <v>84</v>
      </c>
      <c r="B26" s="262"/>
      <c r="C26" s="51">
        <f>SUM(C21:C25)</f>
        <v>0</v>
      </c>
      <c r="D26" s="81"/>
      <c r="E26" s="61"/>
      <c r="F26" s="61"/>
      <c r="G26" s="61"/>
      <c r="H26" s="61"/>
      <c r="I26" s="61"/>
      <c r="J26" s="97"/>
    </row>
    <row r="27" spans="1:10" ht="13.5" customHeight="1">
      <c r="A27" s="163"/>
      <c r="B27" s="164"/>
      <c r="C27" s="51"/>
      <c r="D27" s="81"/>
      <c r="E27" s="61"/>
      <c r="F27" s="61"/>
      <c r="G27" s="61"/>
      <c r="H27" s="61"/>
      <c r="I27" s="61"/>
      <c r="J27" s="97"/>
    </row>
    <row r="28" spans="1:10" ht="14.1" customHeight="1">
      <c r="A28" s="255">
        <v>43709</v>
      </c>
      <c r="B28" s="256"/>
      <c r="C28" s="57">
        <v>0</v>
      </c>
      <c r="D28" s="82"/>
      <c r="E28" s="232" t="s">
        <v>0</v>
      </c>
      <c r="F28" s="232"/>
      <c r="G28" s="78"/>
      <c r="H28" s="78"/>
      <c r="I28" s="274"/>
      <c r="J28" s="275"/>
    </row>
    <row r="29" spans="1:10" ht="14.1" customHeight="1">
      <c r="A29" s="257">
        <v>43739</v>
      </c>
      <c r="B29" s="258"/>
      <c r="C29" s="57">
        <v>0</v>
      </c>
      <c r="D29" s="82"/>
      <c r="E29" s="232" t="s">
        <v>0</v>
      </c>
      <c r="F29" s="232"/>
      <c r="G29" s="78"/>
      <c r="H29" s="78"/>
      <c r="I29" s="274"/>
      <c r="J29" s="275"/>
    </row>
    <row r="30" spans="1:10" ht="14.1" customHeight="1">
      <c r="A30" s="257">
        <v>43770</v>
      </c>
      <c r="B30" s="259"/>
      <c r="C30" s="58">
        <v>0</v>
      </c>
      <c r="D30" s="82"/>
      <c r="E30" s="232" t="s">
        <v>0</v>
      </c>
      <c r="F30" s="232"/>
      <c r="G30" s="78"/>
      <c r="H30" s="78"/>
      <c r="I30" s="274"/>
      <c r="J30" s="275"/>
    </row>
    <row r="31" spans="1:10" ht="14.1" customHeight="1">
      <c r="A31" s="235">
        <v>43800</v>
      </c>
      <c r="B31" s="235"/>
      <c r="C31" s="59">
        <v>0</v>
      </c>
      <c r="D31" s="82"/>
      <c r="E31" s="260" t="s">
        <v>0</v>
      </c>
      <c r="F31" s="260"/>
      <c r="G31" s="79"/>
      <c r="H31" s="79"/>
      <c r="I31" s="274" t="s">
        <v>0</v>
      </c>
      <c r="J31" s="275"/>
    </row>
    <row r="32" spans="1:10" ht="14.1" customHeight="1">
      <c r="A32" s="235" t="s">
        <v>0</v>
      </c>
      <c r="B32" s="235"/>
      <c r="C32" s="59">
        <v>0</v>
      </c>
      <c r="D32" s="82"/>
      <c r="E32" s="260" t="s">
        <v>0</v>
      </c>
      <c r="F32" s="260"/>
      <c r="G32" s="79"/>
      <c r="H32" s="79"/>
      <c r="I32" s="274" t="s">
        <v>0</v>
      </c>
      <c r="J32" s="275"/>
    </row>
    <row r="33" spans="1:10" ht="14.1" customHeight="1" thickBot="1">
      <c r="A33" s="235" t="s">
        <v>0</v>
      </c>
      <c r="B33" s="235"/>
      <c r="C33" s="60">
        <v>0</v>
      </c>
      <c r="D33" s="82"/>
      <c r="E33" s="232" t="s">
        <v>0</v>
      </c>
      <c r="F33" s="232"/>
      <c r="G33" s="78"/>
      <c r="H33" s="78"/>
      <c r="I33" s="274" t="s">
        <v>0</v>
      </c>
      <c r="J33" s="275"/>
    </row>
    <row r="34" spans="1:10" ht="14.1" customHeight="1" thickTop="1">
      <c r="A34" s="271" t="s">
        <v>85</v>
      </c>
      <c r="B34" s="271"/>
      <c r="C34" s="47">
        <f>SUM(C28:C33)</f>
        <v>0</v>
      </c>
      <c r="D34" s="83"/>
      <c r="E34" s="63"/>
      <c r="F34" s="63"/>
      <c r="G34" s="63"/>
      <c r="H34" s="63"/>
      <c r="I34" s="63"/>
      <c r="J34" s="62"/>
    </row>
    <row r="35" spans="1:10" ht="14.1" customHeight="1">
      <c r="A35" s="165"/>
      <c r="B35" s="165"/>
      <c r="C35" s="47"/>
      <c r="D35" s="83"/>
      <c r="E35" s="63"/>
      <c r="F35" s="63"/>
      <c r="G35" s="63"/>
      <c r="H35" s="63"/>
      <c r="I35" s="63"/>
      <c r="J35" s="62"/>
    </row>
    <row r="36" spans="1:10" ht="14.1" customHeight="1">
      <c r="A36" s="272">
        <v>43831</v>
      </c>
      <c r="B36" s="273"/>
      <c r="C36" s="59">
        <v>0</v>
      </c>
      <c r="D36" s="82" t="s">
        <v>0</v>
      </c>
      <c r="E36" s="232" t="s">
        <v>0</v>
      </c>
      <c r="F36" s="232"/>
      <c r="G36" s="78"/>
      <c r="H36" s="78"/>
      <c r="I36" s="274" t="s">
        <v>0</v>
      </c>
      <c r="J36" s="275"/>
    </row>
    <row r="37" spans="1:10" ht="14.1" customHeight="1">
      <c r="A37" s="236">
        <v>43862</v>
      </c>
      <c r="B37" s="237"/>
      <c r="C37" s="59">
        <v>0</v>
      </c>
      <c r="D37" s="82"/>
      <c r="E37" s="232" t="s">
        <v>0</v>
      </c>
      <c r="F37" s="232"/>
      <c r="G37" s="78"/>
      <c r="H37" s="78"/>
      <c r="I37" s="274"/>
      <c r="J37" s="275"/>
    </row>
    <row r="38" spans="1:10" ht="14.1" customHeight="1">
      <c r="A38" s="236">
        <v>43891</v>
      </c>
      <c r="B38" s="237"/>
      <c r="C38" s="59">
        <v>0</v>
      </c>
      <c r="D38" s="82"/>
      <c r="E38" s="232" t="s">
        <v>0</v>
      </c>
      <c r="F38" s="232"/>
      <c r="G38" s="78"/>
      <c r="H38" s="78"/>
      <c r="I38" s="274"/>
      <c r="J38" s="275"/>
    </row>
    <row r="39" spans="1:10" ht="14.1" customHeight="1">
      <c r="A39" s="236">
        <v>43922</v>
      </c>
      <c r="B39" s="268"/>
      <c r="C39" s="59">
        <v>0</v>
      </c>
      <c r="D39" s="84"/>
      <c r="E39" s="232" t="s">
        <v>0</v>
      </c>
      <c r="F39" s="232"/>
      <c r="G39" s="78" t="s">
        <v>0</v>
      </c>
      <c r="H39" s="78"/>
      <c r="I39" s="274" t="s">
        <v>0</v>
      </c>
      <c r="J39" s="275"/>
    </row>
    <row r="40" spans="1:10" ht="14.1" customHeight="1">
      <c r="A40" s="269">
        <v>43952</v>
      </c>
      <c r="B40" s="270"/>
      <c r="C40" s="59">
        <v>0</v>
      </c>
      <c r="D40" s="84"/>
      <c r="E40" s="232" t="s">
        <v>0</v>
      </c>
      <c r="F40" s="232"/>
      <c r="G40" s="79"/>
      <c r="H40" s="79" t="s">
        <v>0</v>
      </c>
      <c r="I40" s="274" t="s">
        <v>0</v>
      </c>
      <c r="J40" s="275"/>
    </row>
    <row r="41" spans="1:10" ht="14.1" customHeight="1">
      <c r="A41" s="269" t="s">
        <v>0</v>
      </c>
      <c r="B41" s="270"/>
      <c r="C41" s="59">
        <v>0</v>
      </c>
      <c r="D41" s="85"/>
      <c r="E41" s="232" t="s">
        <v>0</v>
      </c>
      <c r="F41" s="232"/>
      <c r="G41" s="79"/>
      <c r="H41" s="79"/>
      <c r="I41" s="274"/>
      <c r="J41" s="275"/>
    </row>
    <row r="42" spans="1:10" ht="14.1" customHeight="1" thickBot="1">
      <c r="A42" s="238" t="s">
        <v>0</v>
      </c>
      <c r="B42" s="238"/>
      <c r="C42" s="60">
        <v>0</v>
      </c>
      <c r="D42" s="82"/>
      <c r="E42" s="232" t="s">
        <v>0</v>
      </c>
      <c r="F42" s="232"/>
      <c r="G42" s="78"/>
      <c r="H42" s="78"/>
      <c r="I42" s="274"/>
      <c r="J42" s="275"/>
    </row>
    <row r="43" spans="1:10" ht="14.1" customHeight="1" thickTop="1" thickBot="1">
      <c r="A43" s="233" t="s">
        <v>86</v>
      </c>
      <c r="B43" s="234"/>
      <c r="C43" s="118">
        <f>SUM(C36:C42)</f>
        <v>0</v>
      </c>
      <c r="D43" s="33"/>
      <c r="E43" s="34"/>
      <c r="F43" s="34"/>
      <c r="G43" s="34"/>
      <c r="H43" s="34"/>
      <c r="I43" s="34"/>
      <c r="J43" s="3"/>
    </row>
    <row r="44" spans="1:10" ht="14.1" customHeight="1" thickTop="1">
      <c r="A44" s="231" t="s">
        <v>61</v>
      </c>
      <c r="B44" s="231"/>
      <c r="C44" s="44">
        <f>C43+C34+C26</f>
        <v>0</v>
      </c>
      <c r="J44" s="100"/>
    </row>
  </sheetData>
  <mergeCells count="84">
    <mergeCell ref="I23:J23"/>
    <mergeCell ref="I24:J24"/>
    <mergeCell ref="I25:J25"/>
    <mergeCell ref="I40:J40"/>
    <mergeCell ref="I41:J41"/>
    <mergeCell ref="I30:J30"/>
    <mergeCell ref="I31:J31"/>
    <mergeCell ref="I32:J32"/>
    <mergeCell ref="I33:J33"/>
    <mergeCell ref="I28:J28"/>
    <mergeCell ref="I29:J29"/>
    <mergeCell ref="I42:J42"/>
    <mergeCell ref="E25:F25"/>
    <mergeCell ref="E28:F28"/>
    <mergeCell ref="E29:F29"/>
    <mergeCell ref="E24:F24"/>
    <mergeCell ref="I39:J39"/>
    <mergeCell ref="I36:J36"/>
    <mergeCell ref="I37:J37"/>
    <mergeCell ref="I38:J38"/>
    <mergeCell ref="E39:F39"/>
    <mergeCell ref="E41:F41"/>
    <mergeCell ref="E42:F42"/>
    <mergeCell ref="E32:F32"/>
    <mergeCell ref="E36:F36"/>
    <mergeCell ref="E37:F37"/>
    <mergeCell ref="E40:F40"/>
    <mergeCell ref="A20:B20"/>
    <mergeCell ref="A22:B22"/>
    <mergeCell ref="A23:B23"/>
    <mergeCell ref="A39:B39"/>
    <mergeCell ref="A41:B41"/>
    <mergeCell ref="A37:B37"/>
    <mergeCell ref="A34:B34"/>
    <mergeCell ref="A36:B36"/>
    <mergeCell ref="A32:B32"/>
    <mergeCell ref="A40:B40"/>
    <mergeCell ref="A17:B17"/>
    <mergeCell ref="A25:B25"/>
    <mergeCell ref="F15:G15"/>
    <mergeCell ref="A31:B31"/>
    <mergeCell ref="A28:B28"/>
    <mergeCell ref="A29:B29"/>
    <mergeCell ref="A30:B30"/>
    <mergeCell ref="E30:F30"/>
    <mergeCell ref="E31:F31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4:B44"/>
    <mergeCell ref="E33:F33"/>
    <mergeCell ref="A43:B43"/>
    <mergeCell ref="A33:B33"/>
    <mergeCell ref="A38:B38"/>
    <mergeCell ref="A42:B42"/>
    <mergeCell ref="E38:F3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46" t="s">
        <v>79</v>
      </c>
      <c r="B1" s="246"/>
      <c r="C1" s="246"/>
      <c r="D1" s="246"/>
      <c r="E1" s="246"/>
      <c r="F1" s="246"/>
      <c r="G1" s="246"/>
      <c r="H1" s="246"/>
      <c r="I1" s="246"/>
      <c r="J1" s="246"/>
    </row>
    <row r="2" spans="1:11" ht="14.25" customHeight="1">
      <c r="A2" s="247" t="s">
        <v>88</v>
      </c>
      <c r="B2" s="247"/>
      <c r="C2" s="247"/>
      <c r="D2" s="247"/>
      <c r="E2" s="247"/>
      <c r="F2" s="247"/>
      <c r="G2" s="247"/>
      <c r="H2" s="247"/>
      <c r="I2" s="247"/>
      <c r="J2" s="247"/>
    </row>
    <row r="3" spans="1:11" ht="18" customHeight="1">
      <c r="A3" s="123" t="s">
        <v>76</v>
      </c>
      <c r="B3" s="120"/>
      <c r="C3" s="120"/>
      <c r="D3" s="120"/>
      <c r="E3" s="120"/>
      <c r="F3" s="120"/>
      <c r="G3" s="120"/>
      <c r="H3" s="120"/>
      <c r="I3" s="120"/>
      <c r="J3" s="123" t="s">
        <v>0</v>
      </c>
    </row>
    <row r="4" spans="1:11" ht="12.95" customHeight="1">
      <c r="A4" s="249" t="s">
        <v>78</v>
      </c>
      <c r="B4" s="249"/>
      <c r="C4" s="249"/>
      <c r="D4" s="249"/>
      <c r="E4" s="249"/>
      <c r="F4" s="249"/>
      <c r="G4" s="249"/>
      <c r="H4" s="120"/>
      <c r="I4" s="120"/>
      <c r="J4" s="130" t="s">
        <v>0</v>
      </c>
    </row>
    <row r="5" spans="1:11" ht="12.95" customHeight="1">
      <c r="A5" s="130" t="s">
        <v>77</v>
      </c>
      <c r="B5" s="104"/>
      <c r="C5" s="121"/>
      <c r="D5" s="121"/>
      <c r="E5" s="122"/>
      <c r="F5" s="122"/>
      <c r="G5" s="122"/>
      <c r="H5" s="120"/>
      <c r="I5" s="120"/>
      <c r="J5" s="130" t="s">
        <v>0</v>
      </c>
    </row>
    <row r="6" spans="1:11" ht="26.25" customHeight="1">
      <c r="A6" s="120"/>
      <c r="B6" s="104"/>
      <c r="C6" s="121"/>
      <c r="D6" s="121"/>
      <c r="E6" s="122"/>
      <c r="F6" s="122"/>
      <c r="G6" s="122"/>
      <c r="H6" s="120"/>
      <c r="I6" s="120"/>
      <c r="J6" s="137" t="str">
        <f>IF(C41=C17,"PAYÉ","")</f>
        <v>PAYÉ</v>
      </c>
    </row>
    <row r="7" spans="1:11" ht="20.25" customHeight="1">
      <c r="A7" s="250" t="s">
        <v>80</v>
      </c>
      <c r="B7" s="250"/>
      <c r="C7" s="121"/>
      <c r="D7" s="121"/>
      <c r="E7" s="122"/>
      <c r="F7" s="122"/>
      <c r="G7" s="122"/>
      <c r="H7" s="120"/>
      <c r="I7" s="120"/>
      <c r="J7" s="130"/>
    </row>
    <row r="8" spans="1:11" ht="12.95" customHeight="1">
      <c r="A8" t="s">
        <v>17</v>
      </c>
      <c r="C8" s="241" t="str">
        <f>Formulaire!H12</f>
        <v xml:space="preserve"> </v>
      </c>
      <c r="D8" s="241"/>
      <c r="E8" s="241" t="str">
        <f>Formulaire!B12</f>
        <v xml:space="preserve"> </v>
      </c>
      <c r="F8" s="241"/>
      <c r="G8" s="241"/>
      <c r="H8" s="241"/>
      <c r="I8" s="98" t="s">
        <v>0</v>
      </c>
      <c r="J8" s="130" t="s">
        <v>0</v>
      </c>
    </row>
    <row r="9" spans="1:11" ht="12.95" customHeight="1">
      <c r="A9" s="248" t="s">
        <v>34</v>
      </c>
      <c r="B9" s="248"/>
      <c r="C9" s="241" t="str">
        <f>Formulaire!A39</f>
        <v>Martin Egan</v>
      </c>
      <c r="D9" s="241"/>
      <c r="E9" s="241"/>
      <c r="F9" s="241"/>
      <c r="G9" s="241"/>
      <c r="H9" s="241"/>
      <c r="I9" s="98" t="s">
        <v>0</v>
      </c>
      <c r="J9" s="130" t="s">
        <v>0</v>
      </c>
    </row>
    <row r="10" spans="1:11" ht="12.95" customHeight="1">
      <c r="A10" s="248" t="s">
        <v>7</v>
      </c>
      <c r="B10" s="248"/>
      <c r="C10" s="241" t="str">
        <f>Formulaire!B13</f>
        <v xml:space="preserve"> </v>
      </c>
      <c r="D10" s="241"/>
      <c r="E10" s="241"/>
      <c r="F10" s="241"/>
      <c r="G10" s="129"/>
      <c r="H10" s="129"/>
      <c r="I10" s="98"/>
      <c r="J10" s="130"/>
    </row>
    <row r="11" spans="1:11" ht="12.95" customHeight="1">
      <c r="A11" s="248" t="s">
        <v>22</v>
      </c>
      <c r="B11" s="248"/>
      <c r="C11" s="114" t="str">
        <f>Formulaire!B14</f>
        <v xml:space="preserve"> </v>
      </c>
      <c r="D11" s="114"/>
      <c r="E11" s="139" t="s">
        <v>81</v>
      </c>
      <c r="F11" s="139"/>
      <c r="G11" s="129" t="str">
        <f>Formulaire!B15</f>
        <v xml:space="preserve"> </v>
      </c>
      <c r="H11" s="129"/>
      <c r="I11" s="98"/>
      <c r="J11" s="130"/>
    </row>
    <row r="12" spans="1:11" ht="12.95" customHeight="1">
      <c r="A12" t="s">
        <v>18</v>
      </c>
      <c r="C12" s="114" t="str">
        <f>Formulaire!H15</f>
        <v xml:space="preserve"> </v>
      </c>
      <c r="D12" s="114"/>
      <c r="E12" s="114"/>
      <c r="F12" s="114"/>
      <c r="G12" s="114"/>
      <c r="H12" s="114"/>
      <c r="I12" s="114"/>
      <c r="J12" s="117" t="s">
        <v>0</v>
      </c>
    </row>
    <row r="13" spans="1:11" ht="12.95" customHeight="1">
      <c r="A13" s="248" t="s">
        <v>49</v>
      </c>
      <c r="B13" s="248"/>
      <c r="C13" s="245" t="str">
        <f>Formulaire!H13</f>
        <v xml:space="preserve"> </v>
      </c>
      <c r="D13" s="245"/>
      <c r="E13" s="245"/>
      <c r="F13" s="101"/>
      <c r="G13" s="101"/>
      <c r="H13" s="101"/>
      <c r="I13" s="101"/>
      <c r="J13" s="16" t="s">
        <v>0</v>
      </c>
    </row>
    <row r="14" spans="1:11" ht="12.95" customHeight="1">
      <c r="A14" s="248" t="s">
        <v>50</v>
      </c>
      <c r="B14" s="248"/>
      <c r="C14" s="245" t="str">
        <f>Formulaire!H14</f>
        <v xml:space="preserve"> </v>
      </c>
      <c r="D14" s="245"/>
      <c r="E14" s="245"/>
      <c r="F14" s="52"/>
      <c r="G14" s="52"/>
      <c r="H14" s="52"/>
      <c r="I14" s="52"/>
      <c r="J14" s="16" t="s">
        <v>0</v>
      </c>
    </row>
    <row r="15" spans="1:11" ht="12.95" customHeight="1">
      <c r="A15" s="248" t="s">
        <v>65</v>
      </c>
      <c r="B15" s="248"/>
      <c r="C15" s="241" t="str">
        <f>Formulaire!G17</f>
        <v xml:space="preserve"> </v>
      </c>
      <c r="D15" s="241"/>
      <c r="E15" s="139" t="s">
        <v>82</v>
      </c>
      <c r="F15" s="254" t="str">
        <f>Formulaire!B17</f>
        <v xml:space="preserve"> </v>
      </c>
      <c r="G15" s="254"/>
      <c r="H15" s="127" t="s">
        <v>40</v>
      </c>
      <c r="I15" s="138">
        <f>Formulaire!B22</f>
        <v>30</v>
      </c>
      <c r="J15" s="140" t="s">
        <v>83</v>
      </c>
    </row>
    <row r="16" spans="1:11" ht="18" customHeight="1">
      <c r="E16" t="s">
        <v>0</v>
      </c>
      <c r="G16" s="126" t="s">
        <v>0</v>
      </c>
      <c r="H16" s="131" t="s">
        <v>0</v>
      </c>
      <c r="I16" s="131"/>
      <c r="J16" s="116" t="s">
        <v>0</v>
      </c>
      <c r="K16" s="131"/>
    </row>
    <row r="17" spans="1:10" ht="14.1" customHeight="1">
      <c r="A17" s="276" t="s">
        <v>13</v>
      </c>
      <c r="B17" s="276"/>
      <c r="C17" s="48">
        <v>30</v>
      </c>
      <c r="D17" s="30" t="s">
        <v>0</v>
      </c>
      <c r="E17" s="242" t="s">
        <v>0</v>
      </c>
      <c r="F17" s="242"/>
      <c r="G17" s="131" t="s">
        <v>0</v>
      </c>
      <c r="H17" s="131" t="s">
        <v>0</v>
      </c>
      <c r="I17" s="131"/>
      <c r="J17" s="126" t="s">
        <v>0</v>
      </c>
    </row>
    <row r="18" spans="1:10" ht="14.1" hidden="1" customHeight="1" thickBot="1">
      <c r="A18" s="265" t="s">
        <v>46</v>
      </c>
      <c r="B18" s="266"/>
      <c r="C18" s="49">
        <v>0</v>
      </c>
      <c r="D18" s="30"/>
      <c r="E18" s="131"/>
      <c r="F18" s="131"/>
      <c r="G18" s="131"/>
      <c r="H18" s="131"/>
      <c r="I18" s="131"/>
      <c r="J18" s="126"/>
    </row>
    <row r="19" spans="1:10" ht="14.1" customHeight="1">
      <c r="A19" s="239" t="s">
        <v>19</v>
      </c>
      <c r="B19" s="239"/>
      <c r="C19" s="128" t="s">
        <v>32</v>
      </c>
      <c r="D19" s="128" t="s">
        <v>33</v>
      </c>
      <c r="E19" s="239" t="s">
        <v>30</v>
      </c>
      <c r="F19" s="239"/>
      <c r="G19" s="128" t="s">
        <v>31</v>
      </c>
      <c r="H19" s="128" t="s">
        <v>20</v>
      </c>
      <c r="I19" s="239" t="s">
        <v>28</v>
      </c>
      <c r="J19" s="239"/>
    </row>
    <row r="20" spans="1:10" ht="14.1" customHeight="1">
      <c r="A20" s="277">
        <v>43617</v>
      </c>
      <c r="B20" s="278"/>
      <c r="C20" s="55">
        <v>0</v>
      </c>
      <c r="D20" s="80"/>
      <c r="E20" s="243" t="s">
        <v>0</v>
      </c>
      <c r="F20" s="244"/>
      <c r="G20" s="77" t="s">
        <v>0</v>
      </c>
      <c r="H20" s="77"/>
      <c r="I20" s="240" t="s">
        <v>74</v>
      </c>
      <c r="J20" s="240"/>
    </row>
    <row r="21" spans="1:10" ht="14.1" customHeight="1">
      <c r="A21" s="277">
        <v>43647</v>
      </c>
      <c r="B21" s="278"/>
      <c r="C21" s="55">
        <v>0</v>
      </c>
      <c r="D21" s="80"/>
      <c r="E21" s="243" t="s">
        <v>0</v>
      </c>
      <c r="F21" s="244"/>
      <c r="G21" s="77"/>
      <c r="H21" s="77"/>
      <c r="I21" s="240"/>
      <c r="J21" s="240"/>
    </row>
    <row r="22" spans="1:10" ht="14.1" customHeight="1">
      <c r="A22" s="277">
        <v>43648</v>
      </c>
      <c r="B22" s="278"/>
      <c r="C22" s="55">
        <v>0</v>
      </c>
      <c r="D22" s="80"/>
      <c r="E22" s="243" t="s">
        <v>0</v>
      </c>
      <c r="F22" s="244"/>
      <c r="G22" s="77">
        <v>1000</v>
      </c>
      <c r="H22" s="77"/>
      <c r="I22" s="240" t="s">
        <v>87</v>
      </c>
      <c r="J22" s="240"/>
    </row>
    <row r="23" spans="1:10" ht="14.1" customHeight="1">
      <c r="A23" s="277" t="s">
        <v>0</v>
      </c>
      <c r="B23" s="278"/>
      <c r="C23" s="55">
        <v>0</v>
      </c>
      <c r="D23" s="80"/>
      <c r="E23" s="243"/>
      <c r="F23" s="244"/>
      <c r="G23" s="77"/>
      <c r="H23" s="77"/>
      <c r="I23" s="240"/>
      <c r="J23" s="240"/>
    </row>
    <row r="24" spans="1:10" ht="14.1" customHeight="1" thickBot="1">
      <c r="A24" s="279" t="s">
        <v>0</v>
      </c>
      <c r="B24" s="280"/>
      <c r="C24" s="56">
        <v>0</v>
      </c>
      <c r="D24" s="80"/>
      <c r="E24" s="243" t="s">
        <v>0</v>
      </c>
      <c r="F24" s="244"/>
      <c r="G24" s="77"/>
      <c r="H24" s="77"/>
      <c r="I24" s="274"/>
      <c r="J24" s="275"/>
    </row>
    <row r="25" spans="1:10" ht="13.5" customHeight="1" thickTop="1">
      <c r="A25" s="281" t="s">
        <v>84</v>
      </c>
      <c r="B25" s="282"/>
      <c r="C25" s="51">
        <f>SUM(C20:C24)</f>
        <v>0</v>
      </c>
      <c r="D25" s="81"/>
      <c r="E25" s="61"/>
      <c r="F25" s="61"/>
      <c r="G25" s="61"/>
      <c r="H25" s="61"/>
      <c r="I25" s="61"/>
      <c r="J25" s="97"/>
    </row>
    <row r="26" spans="1:10" ht="14.1" customHeight="1">
      <c r="A26" s="283">
        <v>43709</v>
      </c>
      <c r="B26" s="284"/>
      <c r="C26" s="57">
        <v>0</v>
      </c>
      <c r="D26" s="82"/>
      <c r="E26" s="232" t="s">
        <v>0</v>
      </c>
      <c r="F26" s="232"/>
      <c r="G26" s="124"/>
      <c r="H26" s="124"/>
      <c r="I26" s="274"/>
      <c r="J26" s="275"/>
    </row>
    <row r="27" spans="1:10" ht="14.1" customHeight="1">
      <c r="A27" s="285">
        <v>43739</v>
      </c>
      <c r="B27" s="286"/>
      <c r="C27" s="57">
        <v>10</v>
      </c>
      <c r="D27" s="82"/>
      <c r="E27" s="232" t="s">
        <v>0</v>
      </c>
      <c r="F27" s="232"/>
      <c r="G27" s="124"/>
      <c r="H27" s="124"/>
      <c r="I27" s="274"/>
      <c r="J27" s="275"/>
    </row>
    <row r="28" spans="1:10" ht="14.1" customHeight="1">
      <c r="A28" s="285">
        <v>43770</v>
      </c>
      <c r="B28" s="287"/>
      <c r="C28" s="58">
        <v>0</v>
      </c>
      <c r="D28" s="82"/>
      <c r="E28" s="232" t="s">
        <v>0</v>
      </c>
      <c r="F28" s="232"/>
      <c r="G28" s="124"/>
      <c r="H28" s="124"/>
      <c r="I28" s="274"/>
      <c r="J28" s="275"/>
    </row>
    <row r="29" spans="1:10" ht="14.1" customHeight="1">
      <c r="A29" s="288">
        <v>43800</v>
      </c>
      <c r="B29" s="288"/>
      <c r="C29" s="59">
        <v>0</v>
      </c>
      <c r="D29" s="82"/>
      <c r="E29" s="260" t="s">
        <v>0</v>
      </c>
      <c r="F29" s="260"/>
      <c r="G29" s="125"/>
      <c r="H29" s="125"/>
      <c r="I29" s="274" t="s">
        <v>0</v>
      </c>
      <c r="J29" s="275"/>
    </row>
    <row r="30" spans="1:10" ht="14.1" customHeight="1">
      <c r="A30" s="288" t="s">
        <v>0</v>
      </c>
      <c r="B30" s="288"/>
      <c r="C30" s="59">
        <v>0</v>
      </c>
      <c r="D30" s="82"/>
      <c r="E30" s="260" t="s">
        <v>0</v>
      </c>
      <c r="F30" s="260"/>
      <c r="G30" s="125"/>
      <c r="H30" s="125"/>
      <c r="I30" s="274" t="s">
        <v>0</v>
      </c>
      <c r="J30" s="275"/>
    </row>
    <row r="31" spans="1:10" ht="14.1" customHeight="1" thickBot="1">
      <c r="A31" s="288" t="s">
        <v>0</v>
      </c>
      <c r="B31" s="288"/>
      <c r="C31" s="60">
        <v>0</v>
      </c>
      <c r="D31" s="82"/>
      <c r="E31" s="232" t="s">
        <v>0</v>
      </c>
      <c r="F31" s="232"/>
      <c r="G31" s="124"/>
      <c r="H31" s="124"/>
      <c r="I31" s="274" t="s">
        <v>0</v>
      </c>
      <c r="J31" s="275"/>
    </row>
    <row r="32" spans="1:10" ht="14.1" customHeight="1" thickTop="1">
      <c r="A32" s="281" t="s">
        <v>85</v>
      </c>
      <c r="B32" s="281"/>
      <c r="C32" s="47">
        <f>SUM(C26:C31)</f>
        <v>10</v>
      </c>
      <c r="D32" s="83"/>
      <c r="E32" s="63"/>
      <c r="F32" s="63"/>
      <c r="G32" s="63"/>
      <c r="H32" s="63"/>
      <c r="I32" s="63"/>
      <c r="J32" s="62"/>
    </row>
    <row r="33" spans="1:10" ht="14.1" customHeight="1">
      <c r="A33" s="283">
        <v>43831</v>
      </c>
      <c r="B33" s="284"/>
      <c r="C33" s="59">
        <v>0</v>
      </c>
      <c r="D33" s="82" t="s">
        <v>0</v>
      </c>
      <c r="E33" s="232" t="s">
        <v>0</v>
      </c>
      <c r="F33" s="232"/>
      <c r="G33" s="124"/>
      <c r="H33" s="124"/>
      <c r="I33" s="274" t="s">
        <v>0</v>
      </c>
      <c r="J33" s="275"/>
    </row>
    <row r="34" spans="1:10" ht="14.1" customHeight="1">
      <c r="A34" s="285">
        <v>43862</v>
      </c>
      <c r="B34" s="286"/>
      <c r="C34" s="59">
        <v>10</v>
      </c>
      <c r="D34" s="82"/>
      <c r="E34" s="232" t="s">
        <v>0</v>
      </c>
      <c r="F34" s="232"/>
      <c r="G34" s="124"/>
      <c r="H34" s="124"/>
      <c r="I34" s="274"/>
      <c r="J34" s="275"/>
    </row>
    <row r="35" spans="1:10" ht="14.1" customHeight="1">
      <c r="A35" s="285">
        <v>43891</v>
      </c>
      <c r="B35" s="286"/>
      <c r="C35" s="59">
        <v>10</v>
      </c>
      <c r="D35" s="82"/>
      <c r="E35" s="232" t="s">
        <v>0</v>
      </c>
      <c r="F35" s="232"/>
      <c r="G35" s="124"/>
      <c r="H35" s="124"/>
      <c r="I35" s="274"/>
      <c r="J35" s="275"/>
    </row>
    <row r="36" spans="1:10" ht="14.1" customHeight="1">
      <c r="A36" s="285">
        <v>43922</v>
      </c>
      <c r="B36" s="287"/>
      <c r="C36" s="59">
        <v>0</v>
      </c>
      <c r="D36" s="84"/>
      <c r="E36" s="232" t="s">
        <v>0</v>
      </c>
      <c r="F36" s="232"/>
      <c r="G36" s="124" t="s">
        <v>0</v>
      </c>
      <c r="H36" s="124"/>
      <c r="I36" s="274" t="s">
        <v>0</v>
      </c>
      <c r="J36" s="275"/>
    </row>
    <row r="37" spans="1:10" ht="14.1" customHeight="1">
      <c r="A37" s="289">
        <v>43952</v>
      </c>
      <c r="B37" s="290"/>
      <c r="C37" s="59">
        <v>0</v>
      </c>
      <c r="D37" s="84"/>
      <c r="E37" s="232" t="s">
        <v>0</v>
      </c>
      <c r="F37" s="232"/>
      <c r="G37" s="125"/>
      <c r="H37" s="125" t="s">
        <v>0</v>
      </c>
      <c r="I37" s="274" t="s">
        <v>0</v>
      </c>
      <c r="J37" s="275"/>
    </row>
    <row r="38" spans="1:10" ht="14.1" customHeight="1">
      <c r="A38" s="289" t="s">
        <v>0</v>
      </c>
      <c r="B38" s="290"/>
      <c r="C38" s="59">
        <v>0</v>
      </c>
      <c r="D38" s="85"/>
      <c r="E38" s="232" t="s">
        <v>0</v>
      </c>
      <c r="F38" s="232"/>
      <c r="G38" s="125"/>
      <c r="H38" s="125"/>
      <c r="I38" s="274"/>
      <c r="J38" s="275"/>
    </row>
    <row r="39" spans="1:10" ht="14.1" customHeight="1" thickBot="1">
      <c r="A39" s="288" t="s">
        <v>0</v>
      </c>
      <c r="B39" s="288"/>
      <c r="C39" s="60">
        <v>0</v>
      </c>
      <c r="D39" s="82"/>
      <c r="E39" s="232" t="s">
        <v>0</v>
      </c>
      <c r="F39" s="232"/>
      <c r="G39" s="124"/>
      <c r="H39" s="124"/>
      <c r="I39" s="274"/>
      <c r="J39" s="275"/>
    </row>
    <row r="40" spans="1:10" ht="14.1" customHeight="1" thickTop="1" thickBot="1">
      <c r="A40" s="281" t="s">
        <v>86</v>
      </c>
      <c r="B40" s="282"/>
      <c r="C40" s="118">
        <f>SUM(C33:C39)</f>
        <v>20</v>
      </c>
      <c r="D40" s="33"/>
      <c r="E40" s="34"/>
      <c r="F40" s="34"/>
      <c r="G40" s="34"/>
      <c r="H40" s="34"/>
      <c r="I40" s="34"/>
      <c r="J40" s="126"/>
    </row>
    <row r="41" spans="1:10" ht="14.1" customHeight="1" thickTop="1">
      <c r="A41" s="231" t="s">
        <v>61</v>
      </c>
      <c r="B41" s="231"/>
      <c r="C41" s="44">
        <f>C40+C32+C25</f>
        <v>30</v>
      </c>
      <c r="J41" s="131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246" t="s">
        <v>79</v>
      </c>
      <c r="B1" s="246"/>
      <c r="C1" s="246"/>
      <c r="D1" s="246"/>
      <c r="E1" s="246"/>
      <c r="F1" s="246"/>
      <c r="G1" s="246"/>
      <c r="H1" s="246"/>
      <c r="I1" s="246"/>
      <c r="J1" s="246"/>
      <c r="K1" s="143"/>
    </row>
    <row r="2" spans="1:12" ht="14.25" customHeight="1">
      <c r="A2" s="247" t="s">
        <v>89</v>
      </c>
      <c r="B2" s="247"/>
      <c r="C2" s="247"/>
      <c r="D2" s="247"/>
      <c r="E2" s="247"/>
      <c r="F2" s="247"/>
      <c r="G2" s="247"/>
      <c r="H2" s="247"/>
      <c r="I2" s="247"/>
      <c r="J2" s="247"/>
      <c r="K2" s="144"/>
    </row>
    <row r="3" spans="1:12" ht="18" customHeight="1">
      <c r="A3" s="132" t="s">
        <v>76</v>
      </c>
      <c r="B3" s="120"/>
      <c r="C3" s="120"/>
      <c r="D3" s="120"/>
      <c r="E3" s="120"/>
      <c r="F3" s="120"/>
      <c r="G3" s="120"/>
      <c r="H3" s="120"/>
      <c r="I3" s="120"/>
      <c r="J3" s="132" t="s">
        <v>0</v>
      </c>
      <c r="K3" s="141"/>
    </row>
    <row r="4" spans="1:12" ht="12.95" customHeight="1">
      <c r="A4" s="249" t="s">
        <v>78</v>
      </c>
      <c r="B4" s="249"/>
      <c r="C4" s="249"/>
      <c r="D4" s="249"/>
      <c r="E4" s="249"/>
      <c r="F4" s="249"/>
      <c r="G4" s="249"/>
      <c r="H4" s="120"/>
      <c r="I4" s="120"/>
      <c r="J4" s="136" t="s">
        <v>0</v>
      </c>
      <c r="K4" s="145"/>
    </row>
    <row r="5" spans="1:12" ht="12.95" customHeight="1">
      <c r="A5" s="136" t="s">
        <v>77</v>
      </c>
      <c r="B5" s="104"/>
      <c r="C5" s="121"/>
      <c r="D5" s="121"/>
      <c r="E5" s="122"/>
      <c r="F5" s="122"/>
      <c r="G5" s="122"/>
      <c r="H5" s="120"/>
      <c r="I5" s="120"/>
      <c r="J5" s="136" t="s">
        <v>0</v>
      </c>
      <c r="K5" s="145"/>
    </row>
    <row r="6" spans="1:12" ht="26.25" customHeight="1">
      <c r="A6" s="120"/>
      <c r="B6" s="104"/>
      <c r="C6" s="121"/>
      <c r="D6" s="121"/>
      <c r="E6" s="122"/>
      <c r="F6" s="122"/>
      <c r="G6" s="122"/>
      <c r="H6" s="120"/>
      <c r="I6" s="120"/>
      <c r="J6" s="137"/>
      <c r="K6" s="137"/>
    </row>
    <row r="7" spans="1:12" ht="20.25" customHeight="1">
      <c r="A7" s="250" t="s">
        <v>80</v>
      </c>
      <c r="B7" s="250"/>
      <c r="C7" s="121"/>
      <c r="D7" s="121"/>
      <c r="E7" s="122"/>
      <c r="F7" s="122"/>
      <c r="G7" s="122"/>
      <c r="H7" s="120"/>
      <c r="I7" s="120"/>
      <c r="J7" s="136"/>
      <c r="K7" s="145"/>
    </row>
    <row r="8" spans="1:12" ht="12.95" customHeight="1">
      <c r="A8" t="s">
        <v>17</v>
      </c>
      <c r="C8" s="241" t="str">
        <f>Formulaire!H12</f>
        <v xml:space="preserve"> </v>
      </c>
      <c r="D8" s="241"/>
      <c r="E8" s="241" t="str">
        <f>Formulaire!B12</f>
        <v xml:space="preserve"> </v>
      </c>
      <c r="F8" s="241"/>
      <c r="G8" s="241"/>
      <c r="H8" s="241"/>
      <c r="I8" s="98" t="s">
        <v>0</v>
      </c>
      <c r="J8" s="136" t="s">
        <v>0</v>
      </c>
      <c r="K8" s="145"/>
    </row>
    <row r="9" spans="1:12" ht="12.95" customHeight="1">
      <c r="A9" s="248" t="s">
        <v>34</v>
      </c>
      <c r="B9" s="248"/>
      <c r="C9" s="241" t="str">
        <f>Formulaire!A39</f>
        <v>Martin Egan</v>
      </c>
      <c r="D9" s="241"/>
      <c r="E9" s="241"/>
      <c r="F9" s="241"/>
      <c r="G9" s="241"/>
      <c r="H9" s="241"/>
      <c r="I9" s="98" t="s">
        <v>0</v>
      </c>
      <c r="J9" s="136" t="s">
        <v>0</v>
      </c>
      <c r="K9" s="145"/>
    </row>
    <row r="10" spans="1:12" ht="12.95" customHeight="1">
      <c r="A10" s="248" t="s">
        <v>7</v>
      </c>
      <c r="B10" s="248"/>
      <c r="C10" s="241" t="str">
        <f>Formulaire!B13</f>
        <v xml:space="preserve"> </v>
      </c>
      <c r="D10" s="241"/>
      <c r="E10" s="241"/>
      <c r="F10" s="241"/>
      <c r="G10" s="134"/>
      <c r="H10" s="134"/>
      <c r="I10" s="98"/>
      <c r="J10" s="136"/>
      <c r="K10" s="145"/>
    </row>
    <row r="11" spans="1:12" ht="12.95" customHeight="1">
      <c r="A11" s="248" t="s">
        <v>22</v>
      </c>
      <c r="B11" s="248"/>
      <c r="C11" s="114" t="str">
        <f>Formulaire!B14</f>
        <v xml:space="preserve"> </v>
      </c>
      <c r="D11" s="114"/>
      <c r="E11" s="139" t="s">
        <v>81</v>
      </c>
      <c r="F11" s="139"/>
      <c r="G11" s="134" t="str">
        <f>Formulaire!B15</f>
        <v xml:space="preserve"> </v>
      </c>
      <c r="H11" s="134"/>
      <c r="I11" s="98"/>
      <c r="J11" s="136"/>
      <c r="K11" s="145"/>
    </row>
    <row r="12" spans="1:12" ht="12.95" customHeight="1">
      <c r="A12" t="s">
        <v>18</v>
      </c>
      <c r="C12" s="114" t="str">
        <f>Formulaire!H15</f>
        <v xml:space="preserve"> </v>
      </c>
      <c r="D12" s="114"/>
      <c r="E12" s="114"/>
      <c r="F12" s="114"/>
      <c r="G12" s="114"/>
      <c r="H12" s="114"/>
      <c r="I12" s="114"/>
      <c r="J12" s="117" t="s">
        <v>0</v>
      </c>
      <c r="K12" s="117"/>
    </row>
    <row r="13" spans="1:12" ht="12.95" customHeight="1">
      <c r="A13" s="248" t="s">
        <v>49</v>
      </c>
      <c r="B13" s="248"/>
      <c r="C13" s="245" t="str">
        <f>Formulaire!H13</f>
        <v xml:space="preserve"> </v>
      </c>
      <c r="D13" s="245"/>
      <c r="E13" s="245"/>
      <c r="F13" s="101"/>
      <c r="G13" s="101"/>
      <c r="H13" s="101"/>
      <c r="I13" s="101"/>
      <c r="J13" s="16" t="s">
        <v>0</v>
      </c>
      <c r="K13" s="16"/>
    </row>
    <row r="14" spans="1:12" ht="12.95" customHeight="1">
      <c r="A14" s="248" t="s">
        <v>50</v>
      </c>
      <c r="B14" s="248"/>
      <c r="C14" s="245" t="str">
        <f>Formulaire!H14</f>
        <v xml:space="preserve"> </v>
      </c>
      <c r="D14" s="245"/>
      <c r="E14" s="245"/>
      <c r="F14" s="52"/>
      <c r="G14" s="52"/>
      <c r="H14" s="52"/>
      <c r="I14" s="52"/>
      <c r="J14" s="16" t="s">
        <v>0</v>
      </c>
      <c r="K14" s="16"/>
    </row>
    <row r="15" spans="1:12" ht="12.95" customHeight="1">
      <c r="A15" s="248" t="s">
        <v>65</v>
      </c>
      <c r="B15" s="248"/>
      <c r="C15" s="241" t="str">
        <f>Formulaire!G17</f>
        <v xml:space="preserve"> </v>
      </c>
      <c r="D15" s="241"/>
      <c r="E15" s="139" t="s">
        <v>82</v>
      </c>
      <c r="F15" s="254" t="str">
        <f>Formulaire!B17</f>
        <v xml:space="preserve"> </v>
      </c>
      <c r="G15" s="254"/>
      <c r="H15" s="127" t="s">
        <v>40</v>
      </c>
      <c r="I15" s="138">
        <f>Formulaire!B22</f>
        <v>30</v>
      </c>
      <c r="J15" s="140" t="s">
        <v>83</v>
      </c>
      <c r="K15" s="140"/>
    </row>
    <row r="16" spans="1:12" ht="18" customHeight="1">
      <c r="E16" t="s">
        <v>0</v>
      </c>
      <c r="G16" s="133" t="s">
        <v>0</v>
      </c>
      <c r="H16" s="135" t="s">
        <v>0</v>
      </c>
      <c r="I16" s="135"/>
      <c r="J16" s="116" t="s">
        <v>0</v>
      </c>
      <c r="K16" s="116"/>
      <c r="L16" s="135"/>
    </row>
    <row r="17" spans="1:12" ht="14.1" hidden="1" customHeight="1" thickBot="1">
      <c r="A17" s="265" t="s">
        <v>46</v>
      </c>
      <c r="B17" s="266"/>
      <c r="C17" s="49">
        <v>0</v>
      </c>
      <c r="D17" s="30"/>
      <c r="E17" s="135"/>
      <c r="F17" s="135"/>
      <c r="G17" s="135"/>
      <c r="H17" s="135"/>
      <c r="I17" s="135"/>
      <c r="J17" s="133"/>
      <c r="K17" s="142"/>
    </row>
    <row r="18" spans="1:12" ht="14.1" customHeight="1" thickBot="1">
      <c r="A18" s="293" t="s">
        <v>19</v>
      </c>
      <c r="B18" s="293"/>
      <c r="C18" s="148" t="s">
        <v>32</v>
      </c>
      <c r="D18" s="148" t="s">
        <v>33</v>
      </c>
      <c r="E18" s="293" t="s">
        <v>30</v>
      </c>
      <c r="F18" s="293"/>
      <c r="G18" s="148" t="s">
        <v>31</v>
      </c>
      <c r="H18" s="148" t="s">
        <v>20</v>
      </c>
      <c r="I18" s="293" t="s">
        <v>28</v>
      </c>
      <c r="J18" s="293"/>
      <c r="K18" s="150" t="s">
        <v>94</v>
      </c>
      <c r="L18" s="149" t="s">
        <v>35</v>
      </c>
    </row>
    <row r="19" spans="1:12" ht="14.1" customHeight="1" thickBot="1">
      <c r="A19" s="279">
        <v>43617</v>
      </c>
      <c r="B19" s="280"/>
      <c r="C19" s="55">
        <v>20</v>
      </c>
      <c r="D19" s="80"/>
      <c r="E19" s="243" t="s">
        <v>0</v>
      </c>
      <c r="F19" s="244"/>
      <c r="G19" s="77" t="s">
        <v>0</v>
      </c>
      <c r="H19" s="77"/>
      <c r="I19" s="274" t="s">
        <v>90</v>
      </c>
      <c r="J19" s="292"/>
      <c r="K19" s="152" t="str">
        <f>IF(L19="x","PAYÉ","")</f>
        <v/>
      </c>
      <c r="L19" s="151" t="s">
        <v>0</v>
      </c>
    </row>
    <row r="20" spans="1:12" ht="16.5" thickBot="1">
      <c r="A20" s="279">
        <v>43617</v>
      </c>
      <c r="B20" s="280"/>
      <c r="C20" s="55">
        <v>0</v>
      </c>
      <c r="D20" s="146"/>
      <c r="E20" s="291" t="s">
        <v>0</v>
      </c>
      <c r="F20" s="291"/>
      <c r="G20" s="146"/>
      <c r="H20" s="146"/>
      <c r="I20" s="274" t="s">
        <v>91</v>
      </c>
      <c r="J20" s="292"/>
      <c r="K20" s="152" t="str">
        <f t="shared" ref="K20:K29" si="0">IF(L20="x","PAYÉ","")</f>
        <v/>
      </c>
      <c r="L20" s="151" t="s">
        <v>0</v>
      </c>
    </row>
    <row r="21" spans="1:12" ht="16.5" thickBot="1">
      <c r="A21" s="279">
        <v>43617</v>
      </c>
      <c r="B21" s="280"/>
      <c r="C21" s="55">
        <v>0</v>
      </c>
      <c r="D21" s="146"/>
      <c r="E21" s="291" t="s">
        <v>0</v>
      </c>
      <c r="F21" s="291"/>
      <c r="G21" s="146"/>
      <c r="H21" s="146"/>
      <c r="I21" s="274" t="s">
        <v>92</v>
      </c>
      <c r="J21" s="292"/>
      <c r="K21" s="152" t="str">
        <f t="shared" si="0"/>
        <v/>
      </c>
      <c r="L21" s="151" t="s">
        <v>0</v>
      </c>
    </row>
    <row r="22" spans="1:12" ht="16.5" thickBot="1">
      <c r="A22" s="279">
        <v>43617</v>
      </c>
      <c r="B22" s="280"/>
      <c r="C22" s="55">
        <v>0</v>
      </c>
      <c r="D22" s="146"/>
      <c r="E22" s="291" t="s">
        <v>0</v>
      </c>
      <c r="F22" s="291"/>
      <c r="G22" s="146"/>
      <c r="H22" s="146"/>
      <c r="I22" s="274" t="s">
        <v>93</v>
      </c>
      <c r="J22" s="292"/>
      <c r="K22" s="152" t="str">
        <f t="shared" si="0"/>
        <v/>
      </c>
      <c r="L22" s="151" t="s">
        <v>0</v>
      </c>
    </row>
    <row r="23" spans="1:12" ht="16.5" thickBot="1">
      <c r="A23" s="279">
        <v>43617</v>
      </c>
      <c r="B23" s="280"/>
      <c r="C23" s="55">
        <v>0</v>
      </c>
      <c r="D23" s="146"/>
      <c r="E23" s="291" t="s">
        <v>0</v>
      </c>
      <c r="F23" s="291"/>
      <c r="G23" s="146"/>
      <c r="H23" s="146"/>
      <c r="I23" s="274" t="s">
        <v>0</v>
      </c>
      <c r="J23" s="292"/>
      <c r="K23" s="152" t="str">
        <f t="shared" si="0"/>
        <v/>
      </c>
      <c r="L23" s="151" t="s">
        <v>0</v>
      </c>
    </row>
    <row r="24" spans="1:12" ht="16.5" thickBot="1">
      <c r="A24" s="279">
        <v>43617</v>
      </c>
      <c r="B24" s="280"/>
      <c r="C24" s="55">
        <v>0</v>
      </c>
      <c r="D24" s="146"/>
      <c r="E24" s="291" t="s">
        <v>0</v>
      </c>
      <c r="F24" s="291"/>
      <c r="G24" s="146"/>
      <c r="H24" s="146"/>
      <c r="I24" s="274" t="s">
        <v>0</v>
      </c>
      <c r="J24" s="292"/>
      <c r="K24" s="152" t="str">
        <f t="shared" si="0"/>
        <v/>
      </c>
      <c r="L24" s="151" t="s">
        <v>0</v>
      </c>
    </row>
    <row r="25" spans="1:12" ht="16.5" thickBot="1">
      <c r="A25" s="279">
        <v>43617</v>
      </c>
      <c r="B25" s="280"/>
      <c r="C25" s="55">
        <v>0</v>
      </c>
      <c r="D25" s="146"/>
      <c r="E25" s="291" t="s">
        <v>0</v>
      </c>
      <c r="F25" s="291"/>
      <c r="G25" s="146"/>
      <c r="H25" s="146"/>
      <c r="I25" s="274" t="s">
        <v>0</v>
      </c>
      <c r="J25" s="292"/>
      <c r="K25" s="152" t="str">
        <f t="shared" si="0"/>
        <v/>
      </c>
      <c r="L25" s="151" t="s">
        <v>0</v>
      </c>
    </row>
    <row r="26" spans="1:12" ht="16.5" thickBot="1">
      <c r="A26" s="279">
        <v>43617</v>
      </c>
      <c r="B26" s="280"/>
      <c r="C26" s="55">
        <v>0</v>
      </c>
      <c r="D26" s="146"/>
      <c r="E26" s="291" t="s">
        <v>0</v>
      </c>
      <c r="F26" s="291"/>
      <c r="G26" s="146"/>
      <c r="H26" s="146"/>
      <c r="I26" s="274" t="s">
        <v>0</v>
      </c>
      <c r="J26" s="292"/>
      <c r="K26" s="152" t="str">
        <f t="shared" si="0"/>
        <v/>
      </c>
      <c r="L26" s="151" t="s">
        <v>0</v>
      </c>
    </row>
    <row r="27" spans="1:12" ht="16.5" thickBot="1">
      <c r="A27" s="279">
        <v>43617</v>
      </c>
      <c r="B27" s="280"/>
      <c r="C27" s="55">
        <v>0</v>
      </c>
      <c r="D27" s="146"/>
      <c r="E27" s="291" t="s">
        <v>0</v>
      </c>
      <c r="F27" s="291"/>
      <c r="G27" s="146"/>
      <c r="H27" s="146"/>
      <c r="I27" s="274" t="s">
        <v>0</v>
      </c>
      <c r="J27" s="292"/>
      <c r="K27" s="152" t="str">
        <f t="shared" si="0"/>
        <v/>
      </c>
      <c r="L27" s="151" t="s">
        <v>0</v>
      </c>
    </row>
    <row r="28" spans="1:12" ht="16.5" thickBot="1">
      <c r="A28" s="279">
        <v>43617</v>
      </c>
      <c r="B28" s="280"/>
      <c r="C28" s="55">
        <v>0</v>
      </c>
      <c r="D28" s="146"/>
      <c r="E28" s="291" t="s">
        <v>0</v>
      </c>
      <c r="F28" s="291"/>
      <c r="G28" s="146"/>
      <c r="H28" s="146"/>
      <c r="I28" s="274" t="s">
        <v>0</v>
      </c>
      <c r="J28" s="292"/>
      <c r="K28" s="152" t="str">
        <f t="shared" si="0"/>
        <v/>
      </c>
      <c r="L28" s="151" t="s">
        <v>0</v>
      </c>
    </row>
    <row r="29" spans="1:12" ht="16.5" thickBot="1">
      <c r="A29" s="279">
        <v>43617</v>
      </c>
      <c r="B29" s="280"/>
      <c r="C29" s="55">
        <v>0</v>
      </c>
      <c r="D29" s="146"/>
      <c r="E29" s="291" t="s">
        <v>0</v>
      </c>
      <c r="F29" s="291"/>
      <c r="G29" s="146"/>
      <c r="H29" s="146"/>
      <c r="I29" s="274" t="s">
        <v>0</v>
      </c>
      <c r="J29" s="292"/>
      <c r="K29" s="152" t="str">
        <f t="shared" si="0"/>
        <v/>
      </c>
      <c r="L29" s="147" t="s">
        <v>0</v>
      </c>
    </row>
    <row r="30" spans="1:12">
      <c r="C30" s="44">
        <f>SUM(C19:C29)</f>
        <v>20</v>
      </c>
      <c r="L30" s="153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G30"/>
  <sheetViews>
    <sheetView workbookViewId="0">
      <selection activeCell="A21" sqref="A21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21</v>
      </c>
      <c r="B1" s="2"/>
    </row>
    <row r="2" spans="1:5">
      <c r="A2" t="s">
        <v>62</v>
      </c>
      <c r="D2" s="3">
        <v>1164959448</v>
      </c>
      <c r="E2" s="3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69</v>
      </c>
      <c r="B13" s="4"/>
    </row>
    <row r="14" spans="1:5">
      <c r="A14" s="248" t="str">
        <f>Formulaire!A39</f>
        <v>Martin Egan</v>
      </c>
      <c r="B14" s="248"/>
    </row>
    <row r="15" spans="1:5">
      <c r="A15" s="248" t="str">
        <f>Formulaire!B13</f>
        <v xml:space="preserve"> </v>
      </c>
      <c r="B15" s="248"/>
      <c r="C15" s="5"/>
    </row>
    <row r="16" spans="1:5">
      <c r="A16" s="248" t="str">
        <f>Formulaire!B14</f>
        <v xml:space="preserve"> </v>
      </c>
      <c r="B16" s="248"/>
      <c r="C16" s="5"/>
    </row>
    <row r="17" spans="1:7">
      <c r="A17" s="248" t="str">
        <f>Formulaire!B15</f>
        <v xml:space="preserve"> </v>
      </c>
      <c r="B17" s="248"/>
      <c r="C17" s="5"/>
    </row>
    <row r="18" spans="1:7">
      <c r="C18" s="5"/>
    </row>
    <row r="19" spans="1:7">
      <c r="A19" s="294" t="s">
        <v>75</v>
      </c>
      <c r="B19" s="294"/>
      <c r="C19" s="53" t="s">
        <v>11</v>
      </c>
      <c r="D19" s="6" t="s">
        <v>51</v>
      </c>
      <c r="E19" s="6" t="s">
        <v>12</v>
      </c>
      <c r="F19" s="6" t="s">
        <v>59</v>
      </c>
      <c r="G19" s="37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3">
        <v>0</v>
      </c>
      <c r="G20" s="8" t="s">
        <v>0</v>
      </c>
    </row>
    <row r="21" spans="1:7">
      <c r="C21" s="35"/>
      <c r="D21" s="1" t="str">
        <f>Formulaire!B17</f>
        <v xml:space="preserve"> </v>
      </c>
      <c r="E21" s="1" t="s">
        <v>54</v>
      </c>
      <c r="F21" s="43">
        <f>Facture!C26</f>
        <v>0</v>
      </c>
      <c r="G21" s="8"/>
    </row>
    <row r="22" spans="1:7" hidden="1">
      <c r="D22" s="1" t="s">
        <v>14</v>
      </c>
      <c r="E22" s="35" t="s">
        <v>53</v>
      </c>
      <c r="F22" s="44">
        <f>Facture!C18</f>
        <v>0</v>
      </c>
      <c r="G22" t="s">
        <v>0</v>
      </c>
    </row>
    <row r="23" spans="1:7" ht="15.75" thickBot="1">
      <c r="C23" s="9"/>
      <c r="D23" s="1" t="str">
        <f>Formulaire!B17</f>
        <v xml:space="preserve"> </v>
      </c>
      <c r="E23" s="36" t="s">
        <v>63</v>
      </c>
      <c r="F23" s="45">
        <f>Facture!C34</f>
        <v>0</v>
      </c>
      <c r="G23" t="s">
        <v>0</v>
      </c>
    </row>
    <row r="24" spans="1:7" ht="19.5" thickTop="1">
      <c r="C24" s="7"/>
      <c r="E24" s="10" t="s">
        <v>15</v>
      </c>
      <c r="F24" s="46">
        <f>F20+F21+F23</f>
        <v>0</v>
      </c>
    </row>
    <row r="25" spans="1:7" ht="18.75">
      <c r="C25" s="7"/>
      <c r="E25" s="10"/>
      <c r="F25" s="46"/>
    </row>
    <row r="26" spans="1:7" ht="18.75">
      <c r="C26" s="7"/>
      <c r="E26" s="10"/>
      <c r="F26" s="46"/>
    </row>
    <row r="27" spans="1:7" ht="18.75">
      <c r="C27" s="7"/>
      <c r="E27" s="10"/>
      <c r="F27" s="46"/>
    </row>
    <row r="28" spans="1:7" ht="18.75">
      <c r="C28" s="7"/>
      <c r="E28" s="10"/>
      <c r="F28" s="11"/>
    </row>
    <row r="29" spans="1:7">
      <c r="A29" s="12" t="s">
        <v>16</v>
      </c>
      <c r="B29" s="12"/>
      <c r="C29" s="7"/>
      <c r="E29" s="7"/>
      <c r="F29" s="9"/>
    </row>
    <row r="30" spans="1:7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3">
    <tabColor rgb="FF00B0F0"/>
  </sheetPr>
  <dimension ref="A1:G27"/>
  <sheetViews>
    <sheetView workbookViewId="0">
      <selection activeCell="I18" sqref="I18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60</v>
      </c>
      <c r="B1" s="2"/>
    </row>
    <row r="2" spans="1:5">
      <c r="A2" t="s">
        <v>62</v>
      </c>
      <c r="D2" s="69">
        <v>1164959448</v>
      </c>
      <c r="E2" s="69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10</v>
      </c>
      <c r="B13" s="4"/>
    </row>
    <row r="14" spans="1:5">
      <c r="A14" s="248" t="str">
        <f>Formulaire!A39</f>
        <v>Martin Egan</v>
      </c>
      <c r="B14" s="248"/>
    </row>
    <row r="15" spans="1:5">
      <c r="A15" s="248" t="str">
        <f>Formulaire!B13</f>
        <v xml:space="preserve"> </v>
      </c>
      <c r="B15" s="248"/>
      <c r="C15" s="5"/>
    </row>
    <row r="16" spans="1:5">
      <c r="A16" s="248" t="str">
        <f>Formulaire!B14</f>
        <v xml:space="preserve"> </v>
      </c>
      <c r="B16" s="248"/>
      <c r="C16" s="5"/>
    </row>
    <row r="17" spans="1:7">
      <c r="A17" s="248" t="str">
        <f>Formulaire!B15</f>
        <v xml:space="preserve"> </v>
      </c>
      <c r="B17" s="248"/>
      <c r="C17" s="5"/>
    </row>
    <row r="18" spans="1:7">
      <c r="C18" s="5"/>
    </row>
    <row r="19" spans="1:7">
      <c r="A19" s="295" t="s">
        <v>42</v>
      </c>
      <c r="B19" s="295"/>
      <c r="C19" s="53" t="s">
        <v>11</v>
      </c>
      <c r="D19" s="72" t="s">
        <v>51</v>
      </c>
      <c r="E19" s="72" t="s">
        <v>12</v>
      </c>
      <c r="F19" s="72" t="s">
        <v>59</v>
      </c>
      <c r="G19" s="37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70" t="str">
        <f>Formulaire!B17</f>
        <v xml:space="preserve"> </v>
      </c>
      <c r="E20" s="70" t="s">
        <v>52</v>
      </c>
      <c r="F20" s="43">
        <f>Facture!C43</f>
        <v>0</v>
      </c>
      <c r="G20" s="71" t="s">
        <v>0</v>
      </c>
    </row>
    <row r="21" spans="1:7" ht="18.75">
      <c r="C21" s="7"/>
      <c r="E21" s="10" t="s">
        <v>15</v>
      </c>
      <c r="F21" s="46">
        <f>F20</f>
        <v>0</v>
      </c>
    </row>
    <row r="22" spans="1:7" ht="18.75">
      <c r="C22" s="7"/>
      <c r="E22" s="10"/>
      <c r="F22" s="46"/>
    </row>
    <row r="23" spans="1:7" ht="18.75">
      <c r="C23" s="7"/>
      <c r="E23" s="10"/>
      <c r="F23" s="46"/>
    </row>
    <row r="24" spans="1:7" ht="18.75">
      <c r="C24" s="7"/>
      <c r="E24" s="10"/>
      <c r="F24" s="46"/>
    </row>
    <row r="25" spans="1:7" ht="18.75">
      <c r="C25" s="7"/>
      <c r="E25" s="10"/>
      <c r="F25" s="11"/>
    </row>
    <row r="26" spans="1:7">
      <c r="A26" s="12" t="s">
        <v>16</v>
      </c>
      <c r="B26" s="12"/>
      <c r="C26" s="7"/>
      <c r="E26" s="7"/>
      <c r="F26" s="9"/>
    </row>
    <row r="27" spans="1:7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Formulaire</vt:lpstr>
      <vt:lpstr>Facture</vt:lpstr>
      <vt:lpstr>Location</vt:lpstr>
      <vt:lpstr>Divers</vt:lpstr>
      <vt:lpstr>Reçu impôt 2019</vt:lpstr>
      <vt:lpstr>Reçu impôt 2020</vt:lpstr>
      <vt:lpstr>Choix_Durée</vt:lpstr>
      <vt:lpstr>Durées</vt:lpstr>
      <vt:lpstr>Formulaire!Print_Area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2019-04-28T12:33:07Z</cp:lastPrinted>
  <dcterms:created xsi:type="dcterms:W3CDTF">2019-03-14T12:07:41Z</dcterms:created>
  <dcterms:modified xsi:type="dcterms:W3CDTF">2019-04-29T06:21:26Z</dcterms:modified>
</cp:coreProperties>
</file>