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20" windowWidth="18870" windowHeight="11730" activeTab="1"/>
  </bookViews>
  <sheets>
    <sheet name="Diagramme de Pareto Secteur" sheetId="1" r:id="rId1"/>
    <sheet name="Extraits" sheetId="2" r:id="rId2"/>
  </sheets>
  <externalReferences>
    <externalReference r:id="rId3"/>
  </externalReferences>
  <calcPr calcId="125725"/>
</workbook>
</file>

<file path=xl/calcChain.xml><?xml version="1.0" encoding="utf-8"?>
<calcChain xmlns="http://schemas.openxmlformats.org/spreadsheetml/2006/main">
  <c r="Q67" i="2"/>
  <c r="O67"/>
  <c r="M67"/>
  <c r="K67"/>
  <c r="I67"/>
  <c r="R66"/>
  <c r="R67" s="1"/>
  <c r="Q66"/>
  <c r="P66"/>
  <c r="P67" s="1"/>
  <c r="O66"/>
  <c r="N66"/>
  <c r="N67" s="1"/>
  <c r="M66"/>
  <c r="L66"/>
  <c r="L67" s="1"/>
  <c r="K66"/>
  <c r="J66"/>
  <c r="J67" s="1"/>
  <c r="I66"/>
  <c r="H66"/>
  <c r="H67" s="1"/>
  <c r="R65"/>
  <c r="Q65"/>
  <c r="P65"/>
  <c r="O65"/>
  <c r="N65"/>
  <c r="M65"/>
  <c r="L65"/>
  <c r="K65"/>
  <c r="J65"/>
  <c r="I65"/>
  <c r="H65"/>
  <c r="R64"/>
  <c r="Q64"/>
  <c r="P64"/>
  <c r="O64"/>
  <c r="N64"/>
  <c r="M64"/>
  <c r="L64"/>
  <c r="K64"/>
  <c r="J64"/>
  <c r="I64"/>
  <c r="H64"/>
  <c r="G66"/>
  <c r="G67" s="1"/>
  <c r="G65"/>
  <c r="G64"/>
  <c r="F66"/>
  <c r="E66"/>
  <c r="D66"/>
  <c r="C66"/>
  <c r="B66"/>
  <c r="B67" s="1"/>
  <c r="C67" s="1"/>
  <c r="D67" s="1"/>
  <c r="E67" s="1"/>
  <c r="F67" s="1"/>
  <c r="F65"/>
  <c r="E65"/>
  <c r="D65"/>
  <c r="C65"/>
  <c r="B65"/>
  <c r="F64"/>
  <c r="E64"/>
  <c r="D64"/>
  <c r="C64"/>
  <c r="B64"/>
  <c r="U36"/>
  <c r="U37" s="1"/>
  <c r="T36"/>
  <c r="T37" s="1"/>
  <c r="S36"/>
  <c r="S37" s="1"/>
  <c r="R36"/>
  <c r="R37" s="1"/>
  <c r="Q36"/>
  <c r="Q37" s="1"/>
  <c r="P36"/>
  <c r="P37" s="1"/>
  <c r="O36"/>
  <c r="O37" s="1"/>
  <c r="N36"/>
  <c r="N37" s="1"/>
  <c r="M36"/>
  <c r="M37" s="1"/>
  <c r="L36"/>
  <c r="L37" s="1"/>
  <c r="K36"/>
  <c r="K37" s="1"/>
  <c r="J36"/>
  <c r="J37" s="1"/>
  <c r="I36"/>
  <c r="I37" s="1"/>
  <c r="H36"/>
  <c r="H37" s="1"/>
  <c r="U35"/>
  <c r="T35"/>
  <c r="S35"/>
  <c r="R35"/>
  <c r="Q35"/>
  <c r="P35"/>
  <c r="O35"/>
  <c r="N35"/>
  <c r="M35"/>
  <c r="L35"/>
  <c r="K35"/>
  <c r="J35"/>
  <c r="I35"/>
  <c r="H35"/>
  <c r="U34"/>
  <c r="T34"/>
  <c r="S34"/>
  <c r="R34"/>
  <c r="Q34"/>
  <c r="P34"/>
  <c r="O34"/>
  <c r="N34"/>
  <c r="M34"/>
  <c r="L34"/>
  <c r="K34"/>
  <c r="J34"/>
  <c r="I34"/>
  <c r="H34"/>
  <c r="G36"/>
  <c r="F36"/>
  <c r="E36"/>
  <c r="D36"/>
  <c r="C36"/>
  <c r="B36"/>
  <c r="B37" s="1"/>
  <c r="C37" s="1"/>
  <c r="D37" s="1"/>
  <c r="E37" s="1"/>
  <c r="F37" s="1"/>
  <c r="G35"/>
  <c r="F35"/>
  <c r="E35"/>
  <c r="D35"/>
  <c r="C35"/>
  <c r="B35"/>
  <c r="G34"/>
  <c r="F34"/>
  <c r="E34"/>
  <c r="D34"/>
  <c r="C34"/>
  <c r="B34"/>
  <c r="Z5"/>
  <c r="Y5"/>
  <c r="X5"/>
  <c r="W5"/>
  <c r="V5"/>
  <c r="U5"/>
  <c r="T5"/>
  <c r="S5"/>
  <c r="R5"/>
  <c r="Q5"/>
  <c r="P5"/>
  <c r="O5"/>
  <c r="N5"/>
  <c r="M5"/>
  <c r="L5"/>
  <c r="K5"/>
  <c r="J5"/>
  <c r="I5"/>
  <c r="G5"/>
  <c r="H5"/>
  <c r="G4"/>
  <c r="F4"/>
  <c r="E4"/>
  <c r="D4"/>
  <c r="C4"/>
  <c r="B4"/>
  <c r="Z4"/>
  <c r="Y4"/>
  <c r="X4"/>
  <c r="W4"/>
  <c r="V4"/>
  <c r="U4"/>
  <c r="T4"/>
  <c r="S4"/>
  <c r="R4"/>
  <c r="Q4"/>
  <c r="P4"/>
  <c r="O4"/>
  <c r="N4"/>
  <c r="M4"/>
  <c r="L4"/>
  <c r="K4"/>
  <c r="J4"/>
  <c r="I4"/>
  <c r="H4"/>
  <c r="Z3"/>
  <c r="Y3"/>
  <c r="X3"/>
  <c r="W3"/>
  <c r="V3"/>
  <c r="U3"/>
  <c r="T3"/>
  <c r="S3"/>
  <c r="R3"/>
  <c r="Q3"/>
  <c r="P3"/>
  <c r="O3"/>
  <c r="N3"/>
  <c r="M3"/>
  <c r="L3"/>
  <c r="K3"/>
  <c r="J3"/>
  <c r="I3"/>
  <c r="H3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  <c r="D2"/>
  <c r="C2"/>
  <c r="B2"/>
  <c r="B3"/>
  <c r="C3"/>
  <c r="D3"/>
  <c r="E3"/>
  <c r="F3"/>
  <c r="G3"/>
  <c r="S65"/>
  <c r="S66" s="1"/>
  <c r="G37" l="1"/>
  <c r="AA3"/>
  <c r="AA4" s="1"/>
  <c r="V35"/>
  <c r="V35" i="1"/>
  <c r="V36" s="1"/>
  <c r="AA3"/>
  <c r="AA4" s="1"/>
  <c r="E4" l="1"/>
  <c r="I4"/>
  <c r="M4"/>
  <c r="Q4"/>
  <c r="U4"/>
  <c r="Y4"/>
  <c r="C4"/>
  <c r="G4"/>
  <c r="K4"/>
  <c r="O4"/>
  <c r="S4"/>
  <c r="W4"/>
  <c r="V36" i="2"/>
  <c r="B5"/>
  <c r="D4" i="1"/>
  <c r="F4"/>
  <c r="H4"/>
  <c r="J4"/>
  <c r="L4"/>
  <c r="N4"/>
  <c r="P4"/>
  <c r="R4"/>
  <c r="T4"/>
  <c r="V4"/>
  <c r="X4"/>
  <c r="Z4"/>
  <c r="C36"/>
  <c r="E36"/>
  <c r="G36"/>
  <c r="I36"/>
  <c r="K36"/>
  <c r="M36"/>
  <c r="O36"/>
  <c r="Q36"/>
  <c r="S36"/>
  <c r="U36"/>
  <c r="D36"/>
  <c r="F36"/>
  <c r="H36"/>
  <c r="J36"/>
  <c r="L36"/>
  <c r="N36"/>
  <c r="P36"/>
  <c r="R36"/>
  <c r="T36"/>
  <c r="B4"/>
  <c r="B5" s="1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B36"/>
  <c r="B37" s="1"/>
  <c r="S65"/>
  <c r="S66" s="1"/>
  <c r="C5" i="2" l="1"/>
  <c r="D5" s="1"/>
  <c r="E5" s="1"/>
  <c r="F5" s="1"/>
  <c r="P66" i="1"/>
  <c r="L66"/>
  <c r="D66"/>
  <c r="O66"/>
  <c r="K66"/>
  <c r="G66"/>
  <c r="C37"/>
  <c r="D37" s="1"/>
  <c r="E37" s="1"/>
  <c r="F37" s="1"/>
  <c r="G37" s="1"/>
  <c r="H37" s="1"/>
  <c r="I37" s="1"/>
  <c r="J37" s="1"/>
  <c r="K37" s="1"/>
  <c r="L37" s="1"/>
  <c r="M37" s="1"/>
  <c r="N37" s="1"/>
  <c r="O37" s="1"/>
  <c r="P37" s="1"/>
  <c r="Q37" s="1"/>
  <c r="R37" s="1"/>
  <c r="S37" s="1"/>
  <c r="T37" s="1"/>
  <c r="U37" s="1"/>
  <c r="R66"/>
  <c r="N66"/>
  <c r="J66"/>
  <c r="F66"/>
  <c r="B66"/>
  <c r="B67" s="1"/>
  <c r="Q66"/>
  <c r="M66"/>
  <c r="I66"/>
  <c r="E66"/>
  <c r="H66"/>
  <c r="C66"/>
  <c r="C67" l="1"/>
  <c r="D67" s="1"/>
  <c r="E67" s="1"/>
  <c r="F67" s="1"/>
  <c r="G67" s="1"/>
  <c r="H67" s="1"/>
  <c r="I67" s="1"/>
  <c r="J67" s="1"/>
  <c r="K67" s="1"/>
  <c r="L67" s="1"/>
  <c r="M67" s="1"/>
  <c r="N67" s="1"/>
  <c r="O67" s="1"/>
  <c r="P67" s="1"/>
  <c r="Q67" s="1"/>
  <c r="R67" s="1"/>
</calcChain>
</file>

<file path=xl/sharedStrings.xml><?xml version="1.0" encoding="utf-8"?>
<sst xmlns="http://schemas.openxmlformats.org/spreadsheetml/2006/main" count="38" uniqueCount="10">
  <si>
    <t>Pignonnerie</t>
  </si>
  <si>
    <t>Total</t>
  </si>
  <si>
    <t>Atelier</t>
  </si>
  <si>
    <t>KWh</t>
  </si>
  <si>
    <t>Pourcentage</t>
  </si>
  <si>
    <t>Pour' cumulé</t>
  </si>
  <si>
    <t>Usinage</t>
  </si>
  <si>
    <t>Usi" R9M</t>
  </si>
  <si>
    <t>Assemblage</t>
  </si>
  <si>
    <t>Ass" R9M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</si>
</sst>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u/>
      <sz val="10"/>
      <color rgb="FFFFFF00"/>
      <name val="Arial"/>
      <family val="2"/>
    </font>
    <font>
      <sz val="11"/>
      <color indexed="8"/>
      <name val="Calibri"/>
      <family val="2"/>
    </font>
    <font>
      <b/>
      <u/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/>
  </cellStyleXfs>
  <cellXfs count="33">
    <xf numFmtId="0" fontId="0" fillId="0" borderId="0" xfId="0"/>
    <xf numFmtId="0" fontId="4" fillId="4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 vertical="center"/>
    </xf>
    <xf numFmtId="0" fontId="3" fillId="6" borderId="5" xfId="2" applyFont="1" applyFill="1" applyBorder="1" applyAlignment="1">
      <alignment horizontal="center" vertical="center"/>
    </xf>
    <xf numFmtId="0" fontId="3" fillId="3" borderId="6" xfId="0" applyFont="1" applyFill="1" applyBorder="1"/>
    <xf numFmtId="0" fontId="3" fillId="2" borderId="4" xfId="0" applyFont="1" applyFill="1" applyBorder="1" applyAlignment="1">
      <alignment horizontal="center" vertical="center"/>
    </xf>
    <xf numFmtId="3" fontId="6" fillId="7" borderId="5" xfId="0" applyNumberFormat="1" applyFont="1" applyFill="1" applyBorder="1" applyAlignment="1" applyProtection="1">
      <alignment horizontal="center"/>
      <protection locked="0"/>
    </xf>
    <xf numFmtId="3" fontId="4" fillId="4" borderId="6" xfId="0" applyNumberFormat="1" applyFont="1" applyFill="1" applyBorder="1" applyAlignment="1">
      <alignment horizontal="center"/>
    </xf>
    <xf numFmtId="0" fontId="3" fillId="5" borderId="4" xfId="0" applyFont="1" applyFill="1" applyBorder="1"/>
    <xf numFmtId="9" fontId="3" fillId="8" borderId="5" xfId="1" applyFont="1" applyFill="1" applyBorder="1" applyAlignment="1">
      <alignment horizontal="center"/>
    </xf>
    <xf numFmtId="9" fontId="4" fillId="4" borderId="5" xfId="1" applyFont="1" applyFill="1" applyBorder="1" applyAlignment="1">
      <alignment horizontal="center"/>
    </xf>
    <xf numFmtId="0" fontId="3" fillId="2" borderId="7" xfId="0" applyFont="1" applyFill="1" applyBorder="1"/>
    <xf numFmtId="9" fontId="3" fillId="9" borderId="8" xfId="0" applyNumberFormat="1" applyFont="1" applyFill="1" applyBorder="1" applyAlignment="1">
      <alignment horizontal="center"/>
    </xf>
    <xf numFmtId="0" fontId="3" fillId="3" borderId="9" xfId="0" applyFont="1" applyFill="1" applyBorder="1"/>
    <xf numFmtId="0" fontId="3" fillId="11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1" fontId="6" fillId="7" borderId="5" xfId="0" applyNumberFormat="1" applyFont="1" applyFill="1" applyBorder="1" applyAlignment="1">
      <alignment horizontal="center"/>
    </xf>
    <xf numFmtId="1" fontId="4" fillId="4" borderId="6" xfId="0" applyNumberFormat="1" applyFont="1" applyFill="1" applyBorder="1" applyAlignment="1">
      <alignment horizontal="center"/>
    </xf>
    <xf numFmtId="0" fontId="3" fillId="11" borderId="4" xfId="0" applyFont="1" applyFill="1" applyBorder="1"/>
    <xf numFmtId="0" fontId="3" fillId="10" borderId="7" xfId="0" applyFont="1" applyFill="1" applyBorder="1"/>
    <xf numFmtId="0" fontId="3" fillId="13" borderId="4" xfId="0" applyFont="1" applyFill="1" applyBorder="1" applyAlignment="1">
      <alignment horizontal="center" vertical="center"/>
    </xf>
    <xf numFmtId="0" fontId="3" fillId="12" borderId="4" xfId="0" applyFont="1" applyFill="1" applyBorder="1" applyAlignment="1">
      <alignment horizontal="center" vertical="center"/>
    </xf>
    <xf numFmtId="0" fontId="3" fillId="1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2" fillId="12" borderId="2" xfId="0" applyFont="1" applyFill="1" applyBorder="1" applyAlignment="1">
      <alignment horizontal="center"/>
    </xf>
  </cellXfs>
  <cellStyles count="3">
    <cellStyle name="Normal" xfId="0" builtinId="0"/>
    <cellStyle name="Normal_Feuil1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US" sz="2000"/>
              <a:t>Pignonnerie</a:t>
            </a:r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tx>
            <c:strRef>
              <c:f>'Diagramme de Pareto Secteur'!$A$3</c:f>
              <c:strCache>
                <c:ptCount val="1"/>
                <c:pt idx="0">
                  <c:v>KWh</c:v>
                </c:pt>
              </c:strCache>
            </c:strRef>
          </c:tx>
          <c:spPr>
            <a:solidFill>
              <a:schemeClr val="accent1"/>
            </a:solidFill>
            <a:effectLst>
              <a:outerShdw blurRad="50800" dist="50800" dir="5400000" algn="ctr" rotWithShape="0">
                <a:srgbClr val="0070C0"/>
              </a:outerShdw>
            </a:effectLst>
          </c:spPr>
          <c:cat>
            <c:numRef>
              <c:f>'Diagramme de Pareto Secteur'!$B$2:$Z$2</c:f>
              <c:numCache>
                <c:formatCode>General</c:formatCode>
                <c:ptCount val="25"/>
                <c:pt idx="0">
                  <c:v>4270</c:v>
                </c:pt>
                <c:pt idx="1">
                  <c:v>4244</c:v>
                </c:pt>
                <c:pt idx="2">
                  <c:v>4243</c:v>
                </c:pt>
                <c:pt idx="3">
                  <c:v>4251</c:v>
                </c:pt>
                <c:pt idx="4">
                  <c:v>4546</c:v>
                </c:pt>
                <c:pt idx="5">
                  <c:v>4240</c:v>
                </c:pt>
                <c:pt idx="6">
                  <c:v>4254</c:v>
                </c:pt>
                <c:pt idx="7">
                  <c:v>4245</c:v>
                </c:pt>
                <c:pt idx="8">
                  <c:v>4256</c:v>
                </c:pt>
                <c:pt idx="9">
                  <c:v>4274</c:v>
                </c:pt>
                <c:pt idx="10">
                  <c:v>4573</c:v>
                </c:pt>
                <c:pt idx="11">
                  <c:v>4271</c:v>
                </c:pt>
                <c:pt idx="12">
                  <c:v>4260</c:v>
                </c:pt>
                <c:pt idx="13">
                  <c:v>4262</c:v>
                </c:pt>
                <c:pt idx="14">
                  <c:v>4272</c:v>
                </c:pt>
                <c:pt idx="15">
                  <c:v>4548</c:v>
                </c:pt>
                <c:pt idx="16">
                  <c:v>4576</c:v>
                </c:pt>
                <c:pt idx="17">
                  <c:v>4547</c:v>
                </c:pt>
                <c:pt idx="18">
                  <c:v>4246</c:v>
                </c:pt>
                <c:pt idx="19">
                  <c:v>4247</c:v>
                </c:pt>
                <c:pt idx="20">
                  <c:v>4572</c:v>
                </c:pt>
                <c:pt idx="21">
                  <c:v>4543</c:v>
                </c:pt>
                <c:pt idx="22">
                  <c:v>4259</c:v>
                </c:pt>
                <c:pt idx="23">
                  <c:v>4273</c:v>
                </c:pt>
                <c:pt idx="24">
                  <c:v>4255</c:v>
                </c:pt>
              </c:numCache>
            </c:numRef>
          </c:cat>
          <c:val>
            <c:numRef>
              <c:f>'Diagramme de Pareto Secteur'!$B$3:$Z$3</c:f>
              <c:numCache>
                <c:formatCode>#'##0</c:formatCode>
                <c:ptCount val="25"/>
                <c:pt idx="0">
                  <c:v>58459.792999999976</c:v>
                </c:pt>
                <c:pt idx="1">
                  <c:v>35800.155999999995</c:v>
                </c:pt>
                <c:pt idx="2">
                  <c:v>34098.25299999999</c:v>
                </c:pt>
                <c:pt idx="3">
                  <c:v>23891.249999999996</c:v>
                </c:pt>
                <c:pt idx="4">
                  <c:v>23571.143000000007</c:v>
                </c:pt>
                <c:pt idx="5">
                  <c:v>18136.070000000007</c:v>
                </c:pt>
                <c:pt idx="6">
                  <c:v>16248.569999999996</c:v>
                </c:pt>
                <c:pt idx="7">
                  <c:v>16077.899999999994</c:v>
                </c:pt>
                <c:pt idx="8">
                  <c:v>12309.999000000014</c:v>
                </c:pt>
                <c:pt idx="9">
                  <c:v>10699.6</c:v>
                </c:pt>
                <c:pt idx="10">
                  <c:v>9392.5</c:v>
                </c:pt>
                <c:pt idx="11">
                  <c:v>9283.1890000000021</c:v>
                </c:pt>
                <c:pt idx="12">
                  <c:v>7517.2469999999958</c:v>
                </c:pt>
                <c:pt idx="13">
                  <c:v>6938.4000000000015</c:v>
                </c:pt>
                <c:pt idx="14">
                  <c:v>5718.1779999999981</c:v>
                </c:pt>
                <c:pt idx="15">
                  <c:v>5059.2149999999992</c:v>
                </c:pt>
                <c:pt idx="16">
                  <c:v>4884.1000000000031</c:v>
                </c:pt>
                <c:pt idx="17">
                  <c:v>4583.9719999999988</c:v>
                </c:pt>
                <c:pt idx="18">
                  <c:v>4221.0000000000009</c:v>
                </c:pt>
                <c:pt idx="19">
                  <c:v>3856.7449999999972</c:v>
                </c:pt>
                <c:pt idx="20">
                  <c:v>2160.2750000000015</c:v>
                </c:pt>
                <c:pt idx="21">
                  <c:v>2088.1329999999998</c:v>
                </c:pt>
                <c:pt idx="22">
                  <c:v>638.40000000000146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/>
        <c:axId val="143076352"/>
        <c:axId val="143102720"/>
      </c:barChart>
      <c:lineChart>
        <c:grouping val="standard"/>
        <c:ser>
          <c:idx val="2"/>
          <c:order val="1"/>
          <c:tx>
            <c:strRef>
              <c:f>'Diagramme de Pareto Secteur'!$A$5</c:f>
              <c:strCache>
                <c:ptCount val="1"/>
                <c:pt idx="0">
                  <c:v>Pour' cumulé</c:v>
                </c:pt>
              </c:strCache>
            </c:strRef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dLbls>
            <c:showVal val="1"/>
          </c:dLbls>
          <c:val>
            <c:numRef>
              <c:f>'Diagramme de Pareto Secteur'!$B$5:$Z$5</c:f>
              <c:numCache>
                <c:formatCode>0%</c:formatCode>
                <c:ptCount val="25"/>
                <c:pt idx="0">
                  <c:v>0.185213813154427</c:v>
                </c:pt>
                <c:pt idx="1">
                  <c:v>0.29863678412326605</c:v>
                </c:pt>
                <c:pt idx="2">
                  <c:v>0.40666774242711057</c:v>
                </c:pt>
                <c:pt idx="3">
                  <c:v>0.48236061245704215</c:v>
                </c:pt>
                <c:pt idx="4">
                  <c:v>0.55703931129263817</c:v>
                </c:pt>
                <c:pt idx="5">
                  <c:v>0.61449847267447222</c:v>
                </c:pt>
                <c:pt idx="6">
                  <c:v>0.66597760822335494</c:v>
                </c:pt>
                <c:pt idx="7">
                  <c:v>0.71691602270791466</c:v>
                </c:pt>
                <c:pt idx="8">
                  <c:v>0.75591687676015507</c:v>
                </c:pt>
                <c:pt idx="9">
                  <c:v>0.78981562346333123</c:v>
                </c:pt>
                <c:pt idx="10">
                  <c:v>0.81957318247577859</c:v>
                </c:pt>
                <c:pt idx="11">
                  <c:v>0.84898441957891435</c:v>
                </c:pt>
                <c:pt idx="12">
                  <c:v>0.87280075401741775</c:v>
                </c:pt>
                <c:pt idx="13">
                  <c:v>0.89478317056806611</c:v>
                </c:pt>
                <c:pt idx="14">
                  <c:v>0.91289964853225858</c:v>
                </c:pt>
                <c:pt idx="15">
                  <c:v>0.92892838304587677</c:v>
                </c:pt>
                <c:pt idx="16">
                  <c:v>0.9444023137323494</c:v>
                </c:pt>
                <c:pt idx="17">
                  <c:v>0.95892537120388588</c:v>
                </c:pt>
                <c:pt idx="18">
                  <c:v>0.97229845149044858</c:v>
                </c:pt>
                <c:pt idx="19">
                  <c:v>0.98451748975858389</c:v>
                </c:pt>
                <c:pt idx="20">
                  <c:v>0.99136172833144676</c:v>
                </c:pt>
                <c:pt idx="21">
                  <c:v>0.99797740477257946</c:v>
                </c:pt>
                <c:pt idx="22">
                  <c:v>0.99999999999999989</c:v>
                </c:pt>
                <c:pt idx="23">
                  <c:v>0.99999999999999989</c:v>
                </c:pt>
                <c:pt idx="24">
                  <c:v>0.99999999999999989</c:v>
                </c:pt>
              </c:numCache>
            </c:numRef>
          </c:val>
        </c:ser>
        <c:dLbls/>
        <c:marker val="1"/>
        <c:axId val="143104256"/>
        <c:axId val="143110144"/>
      </c:lineChart>
      <c:catAx>
        <c:axId val="143076352"/>
        <c:scaling>
          <c:orientation val="minMax"/>
        </c:scaling>
        <c:axPos val="b"/>
        <c:numFmt formatCode="General" sourceLinked="1"/>
        <c:tickLblPos val="nextTo"/>
        <c:crossAx val="143102720"/>
        <c:crosses val="autoZero"/>
        <c:auto val="1"/>
        <c:lblAlgn val="ctr"/>
        <c:lblOffset val="100"/>
      </c:catAx>
      <c:valAx>
        <c:axId val="143102720"/>
        <c:scaling>
          <c:orientation val="minMax"/>
        </c:scaling>
        <c:axPos val="l"/>
        <c:majorGridlines/>
        <c:numFmt formatCode="#'##0" sourceLinked="1"/>
        <c:tickLblPos val="nextTo"/>
        <c:crossAx val="143076352"/>
        <c:crosses val="autoZero"/>
        <c:crossBetween val="between"/>
      </c:valAx>
      <c:catAx>
        <c:axId val="143104256"/>
        <c:scaling>
          <c:orientation val="minMax"/>
        </c:scaling>
        <c:delete val="1"/>
        <c:axPos val="b"/>
        <c:tickLblPos val="none"/>
        <c:crossAx val="143110144"/>
        <c:crosses val="autoZero"/>
        <c:auto val="1"/>
        <c:lblAlgn val="ctr"/>
        <c:lblOffset val="100"/>
      </c:catAx>
      <c:valAx>
        <c:axId val="143110144"/>
        <c:scaling>
          <c:orientation val="minMax"/>
        </c:scaling>
        <c:axPos val="r"/>
        <c:numFmt formatCode="0%" sourceLinked="1"/>
        <c:tickLblPos val="nextTo"/>
        <c:crossAx val="143104256"/>
        <c:crosses val="max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US" sz="2000"/>
              <a:t>Usinage</a:t>
            </a:r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tx>
            <c:strRef>
              <c:f>'Diagramme de Pareto Secteur'!$A$35</c:f>
              <c:strCache>
                <c:ptCount val="1"/>
                <c:pt idx="0">
                  <c:v>KWh</c:v>
                </c:pt>
              </c:strCache>
            </c:strRef>
          </c:tx>
          <c:spPr>
            <a:solidFill>
              <a:schemeClr val="accent1"/>
            </a:solidFill>
          </c:spPr>
          <c:cat>
            <c:strRef>
              <c:f>'Diagramme de Pareto Secteur'!$B$34:$U$34</c:f>
              <c:strCache>
                <c:ptCount val="20"/>
                <c:pt idx="0">
                  <c:v>4157</c:v>
                </c:pt>
                <c:pt idx="1">
                  <c:v>4158</c:v>
                </c:pt>
                <c:pt idx="2">
                  <c:v>4156</c:v>
                </c:pt>
                <c:pt idx="3">
                  <c:v>4177</c:v>
                </c:pt>
                <c:pt idx="4">
                  <c:v>4153</c:v>
                </c:pt>
                <c:pt idx="5">
                  <c:v>4172</c:v>
                </c:pt>
                <c:pt idx="6">
                  <c:v>Usi" R9M</c:v>
                </c:pt>
                <c:pt idx="7">
                  <c:v>4140</c:v>
                </c:pt>
                <c:pt idx="8">
                  <c:v>4154</c:v>
                </c:pt>
                <c:pt idx="9">
                  <c:v>4142</c:v>
                </c:pt>
                <c:pt idx="10">
                  <c:v>4556</c:v>
                </c:pt>
                <c:pt idx="11">
                  <c:v>4149</c:v>
                </c:pt>
                <c:pt idx="12">
                  <c:v>4147</c:v>
                </c:pt>
                <c:pt idx="13">
                  <c:v>4550</c:v>
                </c:pt>
                <c:pt idx="14">
                  <c:v>4148</c:v>
                </c:pt>
                <c:pt idx="15">
                  <c:v>4150</c:v>
                </c:pt>
                <c:pt idx="16">
                  <c:v>4145</c:v>
                </c:pt>
                <c:pt idx="17">
                  <c:v>4174</c:v>
                </c:pt>
                <c:pt idx="18">
                  <c:v>4152</c:v>
                </c:pt>
                <c:pt idx="19">
                  <c:v>4178</c:v>
                </c:pt>
              </c:strCache>
            </c:strRef>
          </c:cat>
          <c:val>
            <c:numRef>
              <c:f>'Diagramme de Pareto Secteur'!$B$35:$U$35</c:f>
              <c:numCache>
                <c:formatCode>0</c:formatCode>
                <c:ptCount val="20"/>
                <c:pt idx="0">
                  <c:v>80170.280000000013</c:v>
                </c:pt>
                <c:pt idx="1">
                  <c:v>73489.694999999963</c:v>
                </c:pt>
                <c:pt idx="2">
                  <c:v>59897.999999999978</c:v>
                </c:pt>
                <c:pt idx="3">
                  <c:v>55333.599999999999</c:v>
                </c:pt>
                <c:pt idx="4">
                  <c:v>44883.179999999993</c:v>
                </c:pt>
                <c:pt idx="5">
                  <c:v>42247.499999999985</c:v>
                </c:pt>
                <c:pt idx="6">
                  <c:v>40709.30000000001</c:v>
                </c:pt>
                <c:pt idx="7">
                  <c:v>28773.18</c:v>
                </c:pt>
                <c:pt idx="8">
                  <c:v>28567.942000000003</c:v>
                </c:pt>
                <c:pt idx="9">
                  <c:v>18440.790000000012</c:v>
                </c:pt>
                <c:pt idx="10">
                  <c:v>14199</c:v>
                </c:pt>
                <c:pt idx="11">
                  <c:v>9644.2090000000007</c:v>
                </c:pt>
                <c:pt idx="12">
                  <c:v>9379.7869999999966</c:v>
                </c:pt>
                <c:pt idx="13">
                  <c:v>8768.6</c:v>
                </c:pt>
                <c:pt idx="14">
                  <c:v>8587.9599999999973</c:v>
                </c:pt>
                <c:pt idx="15">
                  <c:v>7853.9999999999973</c:v>
                </c:pt>
                <c:pt idx="16">
                  <c:v>4124.9999999999918</c:v>
                </c:pt>
                <c:pt idx="17">
                  <c:v>3036.5999999999976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/>
        <c:axId val="132126976"/>
        <c:axId val="132136960"/>
      </c:barChart>
      <c:lineChart>
        <c:grouping val="standard"/>
        <c:ser>
          <c:idx val="2"/>
          <c:order val="1"/>
          <c:tx>
            <c:strRef>
              <c:f>'Diagramme de Pareto Secteur'!$A$37</c:f>
              <c:strCache>
                <c:ptCount val="1"/>
                <c:pt idx="0">
                  <c:v>Pour' cumulé</c:v>
                </c:pt>
              </c:strCache>
            </c:strRef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dLbls>
            <c:showVal val="1"/>
          </c:dLbls>
          <c:val>
            <c:numRef>
              <c:f>'Diagramme de Pareto Secteur'!$B$37:$U$37</c:f>
              <c:numCache>
                <c:formatCode>0%</c:formatCode>
                <c:ptCount val="20"/>
                <c:pt idx="0">
                  <c:v>0.14898530997894829</c:v>
                </c:pt>
                <c:pt idx="1">
                  <c:v>0.28555568231434936</c:v>
                </c:pt>
                <c:pt idx="2">
                  <c:v>0.39686778072686635</c:v>
                </c:pt>
                <c:pt idx="3">
                  <c:v>0.4996975768589384</c:v>
                </c:pt>
                <c:pt idx="4">
                  <c:v>0.58310672155870658</c:v>
                </c:pt>
                <c:pt idx="5">
                  <c:v>0.66161782172370054</c:v>
                </c:pt>
                <c:pt idx="6">
                  <c:v>0.73727039122359506</c:v>
                </c:pt>
                <c:pt idx="7">
                  <c:v>0.79074134257090323</c:v>
                </c:pt>
                <c:pt idx="8">
                  <c:v>0.84383088765332803</c:v>
                </c:pt>
                <c:pt idx="9">
                  <c:v>0.87810052989988985</c:v>
                </c:pt>
                <c:pt idx="10">
                  <c:v>0.90448739566100589</c:v>
                </c:pt>
                <c:pt idx="11">
                  <c:v>0.92240981613111983</c:v>
                </c:pt>
                <c:pt idx="12">
                  <c:v>0.93984084510758725</c:v>
                </c:pt>
                <c:pt idx="13">
                  <c:v>0.95613606808898888</c:v>
                </c:pt>
                <c:pt idx="14">
                  <c:v>0.97209559676578539</c:v>
                </c:pt>
                <c:pt idx="15">
                  <c:v>0.9866911629104298</c:v>
                </c:pt>
                <c:pt idx="16">
                  <c:v>0.99435690143177657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val>
        </c:ser>
        <c:dLbls/>
        <c:marker val="1"/>
        <c:axId val="132138496"/>
        <c:axId val="132140032"/>
      </c:lineChart>
      <c:catAx>
        <c:axId val="132126976"/>
        <c:scaling>
          <c:orientation val="minMax"/>
        </c:scaling>
        <c:axPos val="b"/>
        <c:numFmt formatCode="General" sourceLinked="1"/>
        <c:tickLblPos val="nextTo"/>
        <c:crossAx val="132136960"/>
        <c:crosses val="autoZero"/>
        <c:auto val="1"/>
        <c:lblAlgn val="ctr"/>
        <c:lblOffset val="100"/>
      </c:catAx>
      <c:valAx>
        <c:axId val="132136960"/>
        <c:scaling>
          <c:orientation val="minMax"/>
        </c:scaling>
        <c:axPos val="l"/>
        <c:majorGridlines/>
        <c:numFmt formatCode="0" sourceLinked="1"/>
        <c:tickLblPos val="nextTo"/>
        <c:crossAx val="132126976"/>
        <c:crosses val="autoZero"/>
        <c:crossBetween val="between"/>
      </c:valAx>
      <c:catAx>
        <c:axId val="132138496"/>
        <c:scaling>
          <c:orientation val="minMax"/>
        </c:scaling>
        <c:delete val="1"/>
        <c:axPos val="b"/>
        <c:tickLblPos val="none"/>
        <c:crossAx val="132140032"/>
        <c:crosses val="autoZero"/>
        <c:auto val="1"/>
        <c:lblAlgn val="ctr"/>
        <c:lblOffset val="100"/>
      </c:catAx>
      <c:valAx>
        <c:axId val="132140032"/>
        <c:scaling>
          <c:orientation val="minMax"/>
        </c:scaling>
        <c:axPos val="r"/>
        <c:numFmt formatCode="0%" sourceLinked="1"/>
        <c:tickLblPos val="nextTo"/>
        <c:crossAx val="132138496"/>
        <c:crosses val="max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US" sz="2000"/>
              <a:t>Assemblage</a:t>
            </a:r>
            <a:endParaRPr lang="en-US"/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tx>
            <c:strRef>
              <c:f>'Diagramme de Pareto Secteur'!$A$65</c:f>
              <c:strCache>
                <c:ptCount val="1"/>
                <c:pt idx="0">
                  <c:v>KWh</c:v>
                </c:pt>
              </c:strCache>
            </c:strRef>
          </c:tx>
          <c:spPr>
            <a:solidFill>
              <a:schemeClr val="accent1"/>
            </a:solidFill>
          </c:spPr>
          <c:cat>
            <c:strRef>
              <c:f>'Diagramme de Pareto Secteur'!$B$64:$R$64</c:f>
              <c:strCache>
                <c:ptCount val="17"/>
                <c:pt idx="0">
                  <c:v>4189</c:v>
                </c:pt>
                <c:pt idx="1">
                  <c:v>4190</c:v>
                </c:pt>
                <c:pt idx="2">
                  <c:v>4187</c:v>
                </c:pt>
                <c:pt idx="3">
                  <c:v>4192</c:v>
                </c:pt>
                <c:pt idx="4">
                  <c:v>4186</c:v>
                </c:pt>
                <c:pt idx="5">
                  <c:v>Ass" R9M</c:v>
                </c:pt>
                <c:pt idx="6">
                  <c:v>4583</c:v>
                </c:pt>
                <c:pt idx="7">
                  <c:v>4193</c:v>
                </c:pt>
                <c:pt idx="8">
                  <c:v>4181</c:v>
                </c:pt>
                <c:pt idx="9">
                  <c:v>4587</c:v>
                </c:pt>
                <c:pt idx="10">
                  <c:v>4592</c:v>
                </c:pt>
                <c:pt idx="11">
                  <c:v>4590</c:v>
                </c:pt>
                <c:pt idx="12">
                  <c:v>4586</c:v>
                </c:pt>
                <c:pt idx="13">
                  <c:v>4593</c:v>
                </c:pt>
                <c:pt idx="14">
                  <c:v>4185</c:v>
                </c:pt>
                <c:pt idx="15">
                  <c:v>4591</c:v>
                </c:pt>
                <c:pt idx="16">
                  <c:v>4582</c:v>
                </c:pt>
              </c:strCache>
            </c:strRef>
          </c:cat>
          <c:val>
            <c:numRef>
              <c:f>'Diagramme de Pareto Secteur'!$B$65:$R$65</c:f>
              <c:numCache>
                <c:formatCode>0</c:formatCode>
                <c:ptCount val="17"/>
                <c:pt idx="0">
                  <c:v>23523.300000000047</c:v>
                </c:pt>
                <c:pt idx="1">
                  <c:v>15500.979999999996</c:v>
                </c:pt>
                <c:pt idx="2">
                  <c:v>8781.7519999999986</c:v>
                </c:pt>
                <c:pt idx="3">
                  <c:v>6140.2550000000001</c:v>
                </c:pt>
                <c:pt idx="4">
                  <c:v>5080.9999999999973</c:v>
                </c:pt>
                <c:pt idx="5">
                  <c:v>4485.9999999999982</c:v>
                </c:pt>
                <c:pt idx="6">
                  <c:v>4209.8</c:v>
                </c:pt>
                <c:pt idx="7">
                  <c:v>3710.2000000000021</c:v>
                </c:pt>
                <c:pt idx="8">
                  <c:v>3385</c:v>
                </c:pt>
                <c:pt idx="9">
                  <c:v>3123.4000000000028</c:v>
                </c:pt>
                <c:pt idx="10">
                  <c:v>1678.5</c:v>
                </c:pt>
                <c:pt idx="11">
                  <c:v>1572.9000000000024</c:v>
                </c:pt>
                <c:pt idx="12">
                  <c:v>1449</c:v>
                </c:pt>
                <c:pt idx="13">
                  <c:v>898.7999999999987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dLbls/>
        <c:axId val="132183552"/>
        <c:axId val="132185088"/>
      </c:barChart>
      <c:lineChart>
        <c:grouping val="standard"/>
        <c:ser>
          <c:idx val="2"/>
          <c:order val="1"/>
          <c:tx>
            <c:strRef>
              <c:f>'Diagramme de Pareto Secteur'!$A$67</c:f>
              <c:strCache>
                <c:ptCount val="1"/>
                <c:pt idx="0">
                  <c:v>Pour' cumulé</c:v>
                </c:pt>
              </c:strCache>
            </c:strRef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dLbls>
            <c:showVal val="1"/>
          </c:dLbls>
          <c:cat>
            <c:strRef>
              <c:f>'Diagramme de Pareto Secteur'!$B$64:$R$64</c:f>
              <c:strCache>
                <c:ptCount val="17"/>
                <c:pt idx="0">
                  <c:v>4189</c:v>
                </c:pt>
                <c:pt idx="1">
                  <c:v>4190</c:v>
                </c:pt>
                <c:pt idx="2">
                  <c:v>4187</c:v>
                </c:pt>
                <c:pt idx="3">
                  <c:v>4192</c:v>
                </c:pt>
                <c:pt idx="4">
                  <c:v>4186</c:v>
                </c:pt>
                <c:pt idx="5">
                  <c:v>Ass" R9M</c:v>
                </c:pt>
                <c:pt idx="6">
                  <c:v>4583</c:v>
                </c:pt>
                <c:pt idx="7">
                  <c:v>4193</c:v>
                </c:pt>
                <c:pt idx="8">
                  <c:v>4181</c:v>
                </c:pt>
                <c:pt idx="9">
                  <c:v>4587</c:v>
                </c:pt>
                <c:pt idx="10">
                  <c:v>4592</c:v>
                </c:pt>
                <c:pt idx="11">
                  <c:v>4590</c:v>
                </c:pt>
                <c:pt idx="12">
                  <c:v>4586</c:v>
                </c:pt>
                <c:pt idx="13">
                  <c:v>4593</c:v>
                </c:pt>
                <c:pt idx="14">
                  <c:v>4185</c:v>
                </c:pt>
                <c:pt idx="15">
                  <c:v>4591</c:v>
                </c:pt>
                <c:pt idx="16">
                  <c:v>4582</c:v>
                </c:pt>
              </c:strCache>
            </c:strRef>
          </c:cat>
          <c:val>
            <c:numRef>
              <c:f>'Diagramme de Pareto Secteur'!$B$67:$R$67</c:f>
              <c:numCache>
                <c:formatCode>0%</c:formatCode>
                <c:ptCount val="17"/>
                <c:pt idx="0">
                  <c:v>0.28157828872465801</c:v>
                </c:pt>
                <c:pt idx="1">
                  <c:v>0.46712791067205228</c:v>
                </c:pt>
                <c:pt idx="2">
                  <c:v>0.57224712014369694</c:v>
                </c:pt>
                <c:pt idx="3">
                  <c:v>0.64574711781549565</c:v>
                </c:pt>
                <c:pt idx="4">
                  <c:v>0.70656763555790358</c:v>
                </c:pt>
                <c:pt idx="5">
                  <c:v>0.76026589231689623</c:v>
                </c:pt>
                <c:pt idx="6">
                  <c:v>0.81065798355720109</c:v>
                </c:pt>
                <c:pt idx="7">
                  <c:v>0.85506976960874248</c:v>
                </c:pt>
                <c:pt idx="8">
                  <c:v>0.89558885100178531</c:v>
                </c:pt>
                <c:pt idx="9">
                  <c:v>0.93297653159943084</c:v>
                </c:pt>
                <c:pt idx="10">
                  <c:v>0.9530684896845778</c:v>
                </c:pt>
                <c:pt idx="11">
                  <c:v>0.97189639607250022</c:v>
                </c:pt>
                <c:pt idx="12">
                  <c:v>0.98924119634975849</c:v>
                </c:pt>
                <c:pt idx="13">
                  <c:v>0.99999999999999978</c:v>
                </c:pt>
                <c:pt idx="14">
                  <c:v>0.99999999999999978</c:v>
                </c:pt>
                <c:pt idx="15">
                  <c:v>0.99999999999999978</c:v>
                </c:pt>
                <c:pt idx="16">
                  <c:v>0.99999999999999978</c:v>
                </c:pt>
              </c:numCache>
            </c:numRef>
          </c:val>
        </c:ser>
        <c:dLbls/>
        <c:marker val="1"/>
        <c:axId val="143209216"/>
        <c:axId val="143210752"/>
      </c:lineChart>
      <c:catAx>
        <c:axId val="132183552"/>
        <c:scaling>
          <c:orientation val="minMax"/>
        </c:scaling>
        <c:axPos val="b"/>
        <c:numFmt formatCode="General" sourceLinked="1"/>
        <c:tickLblPos val="nextTo"/>
        <c:crossAx val="132185088"/>
        <c:crosses val="autoZero"/>
        <c:auto val="1"/>
        <c:lblAlgn val="ctr"/>
        <c:lblOffset val="100"/>
      </c:catAx>
      <c:valAx>
        <c:axId val="132185088"/>
        <c:scaling>
          <c:orientation val="minMax"/>
        </c:scaling>
        <c:axPos val="l"/>
        <c:majorGridlines/>
        <c:numFmt formatCode="0" sourceLinked="1"/>
        <c:tickLblPos val="nextTo"/>
        <c:crossAx val="132183552"/>
        <c:crosses val="autoZero"/>
        <c:crossBetween val="between"/>
      </c:valAx>
      <c:catAx>
        <c:axId val="143209216"/>
        <c:scaling>
          <c:orientation val="minMax"/>
        </c:scaling>
        <c:delete val="1"/>
        <c:axPos val="b"/>
        <c:tickLblPos val="none"/>
        <c:crossAx val="143210752"/>
        <c:crosses val="autoZero"/>
        <c:auto val="1"/>
        <c:lblAlgn val="ctr"/>
        <c:lblOffset val="100"/>
      </c:catAx>
      <c:valAx>
        <c:axId val="143210752"/>
        <c:scaling>
          <c:orientation val="minMax"/>
        </c:scaling>
        <c:axPos val="r"/>
        <c:numFmt formatCode="0%" sourceLinked="1"/>
        <c:tickLblPos val="nextTo"/>
        <c:crossAx val="143209216"/>
        <c:crosses val="max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US" sz="2000"/>
              <a:t>Pignonnerie</a:t>
            </a:r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tx>
            <c:strRef>
              <c:f>Extraits!$A$3</c:f>
              <c:strCache>
                <c:ptCount val="1"/>
                <c:pt idx="0">
                  <c:v>KWh</c:v>
                </c:pt>
              </c:strCache>
            </c:strRef>
          </c:tx>
          <c:spPr>
            <a:solidFill>
              <a:schemeClr val="accent1"/>
            </a:solidFill>
            <a:effectLst>
              <a:outerShdw blurRad="50800" dist="50800" dir="5400000" algn="ctr" rotWithShape="0">
                <a:srgbClr val="0070C0"/>
              </a:outerShdw>
            </a:effectLst>
          </c:spPr>
          <c:cat>
            <c:numRef>
              <c:f>Extraits!$B$2:$G$2</c:f>
              <c:numCache>
                <c:formatCode>General</c:formatCode>
                <c:ptCount val="6"/>
                <c:pt idx="0">
                  <c:v>4270</c:v>
                </c:pt>
                <c:pt idx="1">
                  <c:v>4244</c:v>
                </c:pt>
                <c:pt idx="2">
                  <c:v>4243</c:v>
                </c:pt>
                <c:pt idx="3">
                  <c:v>4251</c:v>
                </c:pt>
                <c:pt idx="4">
                  <c:v>4546</c:v>
                </c:pt>
                <c:pt idx="5">
                  <c:v>4240</c:v>
                </c:pt>
              </c:numCache>
            </c:numRef>
          </c:cat>
          <c:val>
            <c:numRef>
              <c:f>Extraits!$B$3:$G$3</c:f>
              <c:numCache>
                <c:formatCode>#'##0</c:formatCode>
                <c:ptCount val="6"/>
                <c:pt idx="0">
                  <c:v>58459.792999999976</c:v>
                </c:pt>
                <c:pt idx="1">
                  <c:v>35800.155999999995</c:v>
                </c:pt>
                <c:pt idx="2">
                  <c:v>34098.25299999999</c:v>
                </c:pt>
                <c:pt idx="3">
                  <c:v>23891.249999999996</c:v>
                </c:pt>
                <c:pt idx="4">
                  <c:v>23571.143000000007</c:v>
                </c:pt>
                <c:pt idx="5">
                  <c:v>18136.070000000007</c:v>
                </c:pt>
              </c:numCache>
            </c:numRef>
          </c:val>
        </c:ser>
        <c:axId val="155055232"/>
        <c:axId val="155056768"/>
      </c:barChart>
      <c:lineChart>
        <c:grouping val="standard"/>
        <c:ser>
          <c:idx val="2"/>
          <c:order val="1"/>
          <c:tx>
            <c:strRef>
              <c:f>Extraits!$A$5</c:f>
              <c:strCache>
                <c:ptCount val="1"/>
                <c:pt idx="0">
                  <c:v>Pour' cumulé</c:v>
                </c:pt>
              </c:strCache>
            </c:strRef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dLbls>
            <c:showVal val="1"/>
          </c:dLbls>
          <c:val>
            <c:numRef>
              <c:f>Extraits!$B$5:$G$5</c:f>
              <c:numCache>
                <c:formatCode>0%</c:formatCode>
                <c:ptCount val="6"/>
                <c:pt idx="0">
                  <c:v>0.30140646623306283</c:v>
                </c:pt>
                <c:pt idx="1">
                  <c:v>0.48598458320573812</c:v>
                </c:pt>
                <c:pt idx="2">
                  <c:v>0.66178804425204962</c:v>
                </c:pt>
                <c:pt idx="3">
                  <c:v>0.78496633255681092</c:v>
                </c:pt>
                <c:pt idx="4">
                  <c:v>0.90649421611781156</c:v>
                </c:pt>
                <c:pt idx="5">
                  <c:v>0.99999999999999989</c:v>
                </c:pt>
              </c:numCache>
            </c:numRef>
          </c:val>
        </c:ser>
        <c:marker val="1"/>
        <c:axId val="155218304"/>
        <c:axId val="155219840"/>
      </c:lineChart>
      <c:catAx>
        <c:axId val="155055232"/>
        <c:scaling>
          <c:orientation val="minMax"/>
        </c:scaling>
        <c:axPos val="b"/>
        <c:numFmt formatCode="General" sourceLinked="1"/>
        <c:tickLblPos val="nextTo"/>
        <c:crossAx val="155056768"/>
        <c:crosses val="autoZero"/>
        <c:auto val="1"/>
        <c:lblAlgn val="ctr"/>
        <c:lblOffset val="100"/>
      </c:catAx>
      <c:valAx>
        <c:axId val="155056768"/>
        <c:scaling>
          <c:orientation val="minMax"/>
        </c:scaling>
        <c:axPos val="l"/>
        <c:majorGridlines/>
        <c:numFmt formatCode="#'##0" sourceLinked="1"/>
        <c:tickLblPos val="nextTo"/>
        <c:crossAx val="155055232"/>
        <c:crosses val="autoZero"/>
        <c:crossBetween val="between"/>
      </c:valAx>
      <c:catAx>
        <c:axId val="155218304"/>
        <c:scaling>
          <c:orientation val="minMax"/>
        </c:scaling>
        <c:delete val="1"/>
        <c:axPos val="b"/>
        <c:tickLblPos val="none"/>
        <c:crossAx val="155219840"/>
        <c:crosses val="autoZero"/>
        <c:auto val="1"/>
        <c:lblAlgn val="ctr"/>
        <c:lblOffset val="100"/>
      </c:catAx>
      <c:valAx>
        <c:axId val="155219840"/>
        <c:scaling>
          <c:orientation val="minMax"/>
        </c:scaling>
        <c:axPos val="r"/>
        <c:numFmt formatCode="0%" sourceLinked="1"/>
        <c:tickLblPos val="nextTo"/>
        <c:crossAx val="155218304"/>
        <c:crosses val="max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US" sz="2000"/>
              <a:t>Usinage</a:t>
            </a:r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tx>
            <c:strRef>
              <c:f>'Diagramme de Pareto Secteur'!$A$35</c:f>
              <c:strCache>
                <c:ptCount val="1"/>
                <c:pt idx="0">
                  <c:v>KWh</c:v>
                </c:pt>
              </c:strCache>
            </c:strRef>
          </c:tx>
          <c:spPr>
            <a:solidFill>
              <a:schemeClr val="accent1"/>
            </a:solidFill>
          </c:spPr>
          <c:cat>
            <c:strRef>
              <c:f>'Diagramme de Pareto Secteur'!$B$34:$U$34</c:f>
              <c:strCache>
                <c:ptCount val="20"/>
                <c:pt idx="0">
                  <c:v>4157</c:v>
                </c:pt>
                <c:pt idx="1">
                  <c:v>4158</c:v>
                </c:pt>
                <c:pt idx="2">
                  <c:v>4156</c:v>
                </c:pt>
                <c:pt idx="3">
                  <c:v>4177</c:v>
                </c:pt>
                <c:pt idx="4">
                  <c:v>4153</c:v>
                </c:pt>
                <c:pt idx="5">
                  <c:v>4172</c:v>
                </c:pt>
                <c:pt idx="6">
                  <c:v>Usi" R9M</c:v>
                </c:pt>
                <c:pt idx="7">
                  <c:v>4140</c:v>
                </c:pt>
                <c:pt idx="8">
                  <c:v>4154</c:v>
                </c:pt>
                <c:pt idx="9">
                  <c:v>4142</c:v>
                </c:pt>
                <c:pt idx="10">
                  <c:v>4556</c:v>
                </c:pt>
                <c:pt idx="11">
                  <c:v>4149</c:v>
                </c:pt>
                <c:pt idx="12">
                  <c:v>4147</c:v>
                </c:pt>
                <c:pt idx="13">
                  <c:v>4550</c:v>
                </c:pt>
                <c:pt idx="14">
                  <c:v>4148</c:v>
                </c:pt>
                <c:pt idx="15">
                  <c:v>4150</c:v>
                </c:pt>
                <c:pt idx="16">
                  <c:v>4145</c:v>
                </c:pt>
                <c:pt idx="17">
                  <c:v>4174</c:v>
                </c:pt>
                <c:pt idx="18">
                  <c:v>4152</c:v>
                </c:pt>
                <c:pt idx="19">
                  <c:v>4178</c:v>
                </c:pt>
              </c:strCache>
            </c:strRef>
          </c:cat>
          <c:val>
            <c:numRef>
              <c:f>'Diagramme de Pareto Secteur'!$B$35:$U$35</c:f>
              <c:numCache>
                <c:formatCode>0</c:formatCode>
                <c:ptCount val="20"/>
                <c:pt idx="0">
                  <c:v>80170.280000000013</c:v>
                </c:pt>
                <c:pt idx="1">
                  <c:v>73489.694999999963</c:v>
                </c:pt>
                <c:pt idx="2">
                  <c:v>59897.999999999978</c:v>
                </c:pt>
                <c:pt idx="3">
                  <c:v>55333.599999999999</c:v>
                </c:pt>
                <c:pt idx="4">
                  <c:v>44883.179999999993</c:v>
                </c:pt>
                <c:pt idx="5">
                  <c:v>42247.499999999985</c:v>
                </c:pt>
                <c:pt idx="6">
                  <c:v>40709.30000000001</c:v>
                </c:pt>
                <c:pt idx="7">
                  <c:v>28773.18</c:v>
                </c:pt>
                <c:pt idx="8">
                  <c:v>28567.942000000003</c:v>
                </c:pt>
                <c:pt idx="9">
                  <c:v>18440.790000000012</c:v>
                </c:pt>
                <c:pt idx="10">
                  <c:v>14199</c:v>
                </c:pt>
                <c:pt idx="11">
                  <c:v>9644.2090000000007</c:v>
                </c:pt>
                <c:pt idx="12">
                  <c:v>9379.7869999999966</c:v>
                </c:pt>
                <c:pt idx="13">
                  <c:v>8768.6</c:v>
                </c:pt>
                <c:pt idx="14">
                  <c:v>8587.9599999999973</c:v>
                </c:pt>
                <c:pt idx="15">
                  <c:v>7853.9999999999973</c:v>
                </c:pt>
                <c:pt idx="16">
                  <c:v>4124.9999999999918</c:v>
                </c:pt>
                <c:pt idx="17">
                  <c:v>3036.5999999999976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axId val="155439104"/>
        <c:axId val="155440640"/>
      </c:barChart>
      <c:lineChart>
        <c:grouping val="standard"/>
        <c:ser>
          <c:idx val="2"/>
          <c:order val="1"/>
          <c:tx>
            <c:strRef>
              <c:f>'Diagramme de Pareto Secteur'!$A$37</c:f>
              <c:strCache>
                <c:ptCount val="1"/>
                <c:pt idx="0">
                  <c:v>Pour' cumulé</c:v>
                </c:pt>
              </c:strCache>
            </c:strRef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dLbls>
            <c:showVal val="1"/>
          </c:dLbls>
          <c:val>
            <c:numRef>
              <c:f>'Diagramme de Pareto Secteur'!$B$37:$U$37</c:f>
              <c:numCache>
                <c:formatCode>0%</c:formatCode>
                <c:ptCount val="20"/>
                <c:pt idx="0">
                  <c:v>0.14898530997894829</c:v>
                </c:pt>
                <c:pt idx="1">
                  <c:v>0.28555568231434936</c:v>
                </c:pt>
                <c:pt idx="2">
                  <c:v>0.39686778072686635</c:v>
                </c:pt>
                <c:pt idx="3">
                  <c:v>0.4996975768589384</c:v>
                </c:pt>
                <c:pt idx="4">
                  <c:v>0.58310672155870658</c:v>
                </c:pt>
                <c:pt idx="5">
                  <c:v>0.66161782172370054</c:v>
                </c:pt>
                <c:pt idx="6">
                  <c:v>0.73727039122359506</c:v>
                </c:pt>
                <c:pt idx="7">
                  <c:v>0.79074134257090323</c:v>
                </c:pt>
                <c:pt idx="8">
                  <c:v>0.84383088765332803</c:v>
                </c:pt>
                <c:pt idx="9">
                  <c:v>0.87810052989988985</c:v>
                </c:pt>
                <c:pt idx="10">
                  <c:v>0.90448739566100589</c:v>
                </c:pt>
                <c:pt idx="11">
                  <c:v>0.92240981613111983</c:v>
                </c:pt>
                <c:pt idx="12">
                  <c:v>0.93984084510758725</c:v>
                </c:pt>
                <c:pt idx="13">
                  <c:v>0.95613606808898888</c:v>
                </c:pt>
                <c:pt idx="14">
                  <c:v>0.97209559676578539</c:v>
                </c:pt>
                <c:pt idx="15">
                  <c:v>0.9866911629104298</c:v>
                </c:pt>
                <c:pt idx="16">
                  <c:v>0.99435690143177657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val>
        </c:ser>
        <c:marker val="1"/>
        <c:axId val="155442176"/>
        <c:axId val="155460352"/>
      </c:lineChart>
      <c:catAx>
        <c:axId val="155439104"/>
        <c:scaling>
          <c:orientation val="minMax"/>
        </c:scaling>
        <c:axPos val="b"/>
        <c:numFmt formatCode="General" sourceLinked="1"/>
        <c:tickLblPos val="nextTo"/>
        <c:crossAx val="155440640"/>
        <c:crosses val="autoZero"/>
        <c:auto val="1"/>
        <c:lblAlgn val="ctr"/>
        <c:lblOffset val="100"/>
      </c:catAx>
      <c:valAx>
        <c:axId val="155440640"/>
        <c:scaling>
          <c:orientation val="minMax"/>
        </c:scaling>
        <c:axPos val="l"/>
        <c:majorGridlines/>
        <c:numFmt formatCode="0" sourceLinked="1"/>
        <c:tickLblPos val="nextTo"/>
        <c:crossAx val="155439104"/>
        <c:crosses val="autoZero"/>
        <c:crossBetween val="between"/>
      </c:valAx>
      <c:catAx>
        <c:axId val="155442176"/>
        <c:scaling>
          <c:orientation val="minMax"/>
        </c:scaling>
        <c:delete val="1"/>
        <c:axPos val="b"/>
        <c:tickLblPos val="none"/>
        <c:crossAx val="155460352"/>
        <c:crosses val="autoZero"/>
        <c:auto val="1"/>
        <c:lblAlgn val="ctr"/>
        <c:lblOffset val="100"/>
      </c:catAx>
      <c:valAx>
        <c:axId val="155460352"/>
        <c:scaling>
          <c:orientation val="minMax"/>
        </c:scaling>
        <c:axPos val="r"/>
        <c:numFmt formatCode="0%" sourceLinked="1"/>
        <c:tickLblPos val="nextTo"/>
        <c:crossAx val="155442176"/>
        <c:crosses val="max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US" sz="2000"/>
              <a:t>Assemblage</a:t>
            </a:r>
            <a:endParaRPr lang="en-US"/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tx>
            <c:strRef>
              <c:f>'Diagramme de Pareto Secteur'!$A$65</c:f>
              <c:strCache>
                <c:ptCount val="1"/>
                <c:pt idx="0">
                  <c:v>KWh</c:v>
                </c:pt>
              </c:strCache>
            </c:strRef>
          </c:tx>
          <c:spPr>
            <a:solidFill>
              <a:schemeClr val="accent1"/>
            </a:solidFill>
          </c:spPr>
          <c:cat>
            <c:strRef>
              <c:f>'Diagramme de Pareto Secteur'!$B$64:$R$64</c:f>
              <c:strCache>
                <c:ptCount val="17"/>
                <c:pt idx="0">
                  <c:v>4189</c:v>
                </c:pt>
                <c:pt idx="1">
                  <c:v>4190</c:v>
                </c:pt>
                <c:pt idx="2">
                  <c:v>4187</c:v>
                </c:pt>
                <c:pt idx="3">
                  <c:v>4192</c:v>
                </c:pt>
                <c:pt idx="4">
                  <c:v>4186</c:v>
                </c:pt>
                <c:pt idx="5">
                  <c:v>Ass" R9M</c:v>
                </c:pt>
                <c:pt idx="6">
                  <c:v>4583</c:v>
                </c:pt>
                <c:pt idx="7">
                  <c:v>4193</c:v>
                </c:pt>
                <c:pt idx="8">
                  <c:v>4181</c:v>
                </c:pt>
                <c:pt idx="9">
                  <c:v>4587</c:v>
                </c:pt>
                <c:pt idx="10">
                  <c:v>4592</c:v>
                </c:pt>
                <c:pt idx="11">
                  <c:v>4590</c:v>
                </c:pt>
                <c:pt idx="12">
                  <c:v>4586</c:v>
                </c:pt>
                <c:pt idx="13">
                  <c:v>4593</c:v>
                </c:pt>
                <c:pt idx="14">
                  <c:v>4185</c:v>
                </c:pt>
                <c:pt idx="15">
                  <c:v>4591</c:v>
                </c:pt>
                <c:pt idx="16">
                  <c:v>4582</c:v>
                </c:pt>
              </c:strCache>
            </c:strRef>
          </c:cat>
          <c:val>
            <c:numRef>
              <c:f>'Diagramme de Pareto Secteur'!$B$65:$R$65</c:f>
              <c:numCache>
                <c:formatCode>0</c:formatCode>
                <c:ptCount val="17"/>
                <c:pt idx="0">
                  <c:v>23523.300000000047</c:v>
                </c:pt>
                <c:pt idx="1">
                  <c:v>15500.979999999996</c:v>
                </c:pt>
                <c:pt idx="2">
                  <c:v>8781.7519999999986</c:v>
                </c:pt>
                <c:pt idx="3">
                  <c:v>6140.2550000000001</c:v>
                </c:pt>
                <c:pt idx="4">
                  <c:v>5080.9999999999973</c:v>
                </c:pt>
                <c:pt idx="5">
                  <c:v>4485.9999999999982</c:v>
                </c:pt>
                <c:pt idx="6">
                  <c:v>4209.8</c:v>
                </c:pt>
                <c:pt idx="7">
                  <c:v>3710.2000000000021</c:v>
                </c:pt>
                <c:pt idx="8">
                  <c:v>3385</c:v>
                </c:pt>
                <c:pt idx="9">
                  <c:v>3123.4000000000028</c:v>
                </c:pt>
                <c:pt idx="10">
                  <c:v>1678.5</c:v>
                </c:pt>
                <c:pt idx="11">
                  <c:v>1572.9000000000024</c:v>
                </c:pt>
                <c:pt idx="12">
                  <c:v>1449</c:v>
                </c:pt>
                <c:pt idx="13">
                  <c:v>898.7999999999987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axId val="59116160"/>
        <c:axId val="59130240"/>
      </c:barChart>
      <c:lineChart>
        <c:grouping val="standard"/>
        <c:ser>
          <c:idx val="2"/>
          <c:order val="1"/>
          <c:tx>
            <c:strRef>
              <c:f>'Diagramme de Pareto Secteur'!$A$67</c:f>
              <c:strCache>
                <c:ptCount val="1"/>
                <c:pt idx="0">
                  <c:v>Pour' cumulé</c:v>
                </c:pt>
              </c:strCache>
            </c:strRef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dLbls>
            <c:showVal val="1"/>
          </c:dLbls>
          <c:cat>
            <c:strRef>
              <c:f>'Diagramme de Pareto Secteur'!$B$64:$R$64</c:f>
              <c:strCache>
                <c:ptCount val="17"/>
                <c:pt idx="0">
                  <c:v>4189</c:v>
                </c:pt>
                <c:pt idx="1">
                  <c:v>4190</c:v>
                </c:pt>
                <c:pt idx="2">
                  <c:v>4187</c:v>
                </c:pt>
                <c:pt idx="3">
                  <c:v>4192</c:v>
                </c:pt>
                <c:pt idx="4">
                  <c:v>4186</c:v>
                </c:pt>
                <c:pt idx="5">
                  <c:v>Ass" R9M</c:v>
                </c:pt>
                <c:pt idx="6">
                  <c:v>4583</c:v>
                </c:pt>
                <c:pt idx="7">
                  <c:v>4193</c:v>
                </c:pt>
                <c:pt idx="8">
                  <c:v>4181</c:v>
                </c:pt>
                <c:pt idx="9">
                  <c:v>4587</c:v>
                </c:pt>
                <c:pt idx="10">
                  <c:v>4592</c:v>
                </c:pt>
                <c:pt idx="11">
                  <c:v>4590</c:v>
                </c:pt>
                <c:pt idx="12">
                  <c:v>4586</c:v>
                </c:pt>
                <c:pt idx="13">
                  <c:v>4593</c:v>
                </c:pt>
                <c:pt idx="14">
                  <c:v>4185</c:v>
                </c:pt>
                <c:pt idx="15">
                  <c:v>4591</c:v>
                </c:pt>
                <c:pt idx="16">
                  <c:v>4582</c:v>
                </c:pt>
              </c:strCache>
            </c:strRef>
          </c:cat>
          <c:val>
            <c:numRef>
              <c:f>'Diagramme de Pareto Secteur'!$B$67:$R$67</c:f>
              <c:numCache>
                <c:formatCode>0%</c:formatCode>
                <c:ptCount val="17"/>
                <c:pt idx="0">
                  <c:v>0.28157828872465801</c:v>
                </c:pt>
                <c:pt idx="1">
                  <c:v>0.46712791067205228</c:v>
                </c:pt>
                <c:pt idx="2">
                  <c:v>0.57224712014369694</c:v>
                </c:pt>
                <c:pt idx="3">
                  <c:v>0.64574711781549565</c:v>
                </c:pt>
                <c:pt idx="4">
                  <c:v>0.70656763555790358</c:v>
                </c:pt>
                <c:pt idx="5">
                  <c:v>0.76026589231689623</c:v>
                </c:pt>
                <c:pt idx="6">
                  <c:v>0.81065798355720109</c:v>
                </c:pt>
                <c:pt idx="7">
                  <c:v>0.85506976960874248</c:v>
                </c:pt>
                <c:pt idx="8">
                  <c:v>0.89558885100178531</c:v>
                </c:pt>
                <c:pt idx="9">
                  <c:v>0.93297653159943084</c:v>
                </c:pt>
                <c:pt idx="10">
                  <c:v>0.9530684896845778</c:v>
                </c:pt>
                <c:pt idx="11">
                  <c:v>0.97189639607250022</c:v>
                </c:pt>
                <c:pt idx="12">
                  <c:v>0.98924119634975849</c:v>
                </c:pt>
                <c:pt idx="13">
                  <c:v>0.99999999999999978</c:v>
                </c:pt>
                <c:pt idx="14">
                  <c:v>0.99999999999999978</c:v>
                </c:pt>
                <c:pt idx="15">
                  <c:v>0.99999999999999978</c:v>
                </c:pt>
                <c:pt idx="16">
                  <c:v>0.99999999999999978</c:v>
                </c:pt>
              </c:numCache>
            </c:numRef>
          </c:val>
        </c:ser>
        <c:marker val="1"/>
        <c:axId val="59131776"/>
        <c:axId val="59133312"/>
      </c:lineChart>
      <c:catAx>
        <c:axId val="59116160"/>
        <c:scaling>
          <c:orientation val="minMax"/>
        </c:scaling>
        <c:axPos val="b"/>
        <c:numFmt formatCode="General" sourceLinked="1"/>
        <c:tickLblPos val="nextTo"/>
        <c:crossAx val="59130240"/>
        <c:crosses val="autoZero"/>
        <c:auto val="1"/>
        <c:lblAlgn val="ctr"/>
        <c:lblOffset val="100"/>
      </c:catAx>
      <c:valAx>
        <c:axId val="59130240"/>
        <c:scaling>
          <c:orientation val="minMax"/>
        </c:scaling>
        <c:axPos val="l"/>
        <c:majorGridlines/>
        <c:numFmt formatCode="0" sourceLinked="1"/>
        <c:tickLblPos val="nextTo"/>
        <c:crossAx val="59116160"/>
        <c:crosses val="autoZero"/>
        <c:crossBetween val="between"/>
      </c:valAx>
      <c:catAx>
        <c:axId val="59131776"/>
        <c:scaling>
          <c:orientation val="minMax"/>
        </c:scaling>
        <c:delete val="1"/>
        <c:axPos val="b"/>
        <c:tickLblPos val="none"/>
        <c:crossAx val="59133312"/>
        <c:crosses val="autoZero"/>
        <c:auto val="1"/>
        <c:lblAlgn val="ctr"/>
        <c:lblOffset val="100"/>
      </c:catAx>
      <c:valAx>
        <c:axId val="59133312"/>
        <c:scaling>
          <c:orientation val="minMax"/>
        </c:scaling>
        <c:axPos val="r"/>
        <c:numFmt formatCode="0%" sourceLinked="1"/>
        <c:tickLblPos val="nextTo"/>
        <c:crossAx val="59131776"/>
        <c:crosses val="max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0</xdr:rowOff>
    </xdr:from>
    <xdr:to>
      <xdr:col>15</xdr:col>
      <xdr:colOff>0</xdr:colOff>
      <xdr:row>31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37</xdr:row>
      <xdr:rowOff>161925</xdr:rowOff>
    </xdr:from>
    <xdr:to>
      <xdr:col>15</xdr:col>
      <xdr:colOff>9525</xdr:colOff>
      <xdr:row>60</xdr:row>
      <xdr:rowOff>161925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68</xdr:row>
      <xdr:rowOff>0</xdr:rowOff>
    </xdr:from>
    <xdr:to>
      <xdr:col>15</xdr:col>
      <xdr:colOff>9525</xdr:colOff>
      <xdr:row>91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0</xdr:rowOff>
    </xdr:from>
    <xdr:to>
      <xdr:col>15</xdr:col>
      <xdr:colOff>0</xdr:colOff>
      <xdr:row>31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37</xdr:row>
      <xdr:rowOff>161925</xdr:rowOff>
    </xdr:from>
    <xdr:to>
      <xdr:col>15</xdr:col>
      <xdr:colOff>9525</xdr:colOff>
      <xdr:row>60</xdr:row>
      <xdr:rowOff>161925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68</xdr:row>
      <xdr:rowOff>0</xdr:rowOff>
    </xdr:from>
    <xdr:to>
      <xdr:col>15</xdr:col>
      <xdr:colOff>9525</xdr:colOff>
      <xdr:row>91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_Hebdo_CVQ_Version_11%20-%20201x%20-%20Syy%20(Pr&#234;t,%20manque%20atelier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sultat_JeanMichel"/>
      <sheetName val="Nuit_JeanMichel"/>
      <sheetName val="Resultat"/>
      <sheetName val="Diagramme de Pareto Usine"/>
      <sheetName val="Diagramme de Pareto Secteur"/>
      <sheetName val="Nuit"/>
      <sheetName val="Cles Repartition Batiments"/>
      <sheetName val="Batiments"/>
      <sheetName val="courbes"/>
      <sheetName val="Datas"/>
      <sheetName val="E"/>
      <sheetName val="F"/>
      <sheetName val="G"/>
      <sheetName val="H"/>
      <sheetName val="K"/>
      <sheetName val="L"/>
      <sheetName val="T"/>
      <sheetName val="X"/>
      <sheetName val="I"/>
      <sheetName val="Total Galerie"/>
      <sheetName val="J"/>
      <sheetName val="LAMARETTE"/>
      <sheetName val="talon triés_valeurs_horaires"/>
      <sheetName val="Galeries - Clés"/>
      <sheetName val="Table_Hebdo_CVQ_Version_11 - 20"/>
    </sheetNames>
    <definedNames>
      <definedName name="TRI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AA67"/>
  <sheetViews>
    <sheetView workbookViewId="0">
      <selection sqref="A1:B1"/>
    </sheetView>
  </sheetViews>
  <sheetFormatPr defaultColWidth="11.42578125" defaultRowHeight="12.75"/>
  <cols>
    <col min="1" max="1" width="13.140625" bestFit="1" customWidth="1"/>
  </cols>
  <sheetData>
    <row r="1" spans="1:27" ht="23.25">
      <c r="A1" s="23" t="s">
        <v>0</v>
      </c>
      <c r="B1" s="24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1" t="s">
        <v>1</v>
      </c>
    </row>
    <row r="2" spans="1:27">
      <c r="A2" s="2" t="s">
        <v>2</v>
      </c>
      <c r="B2" s="3">
        <v>4270</v>
      </c>
      <c r="C2" s="3">
        <v>4244</v>
      </c>
      <c r="D2" s="3">
        <v>4243</v>
      </c>
      <c r="E2" s="3">
        <v>4251</v>
      </c>
      <c r="F2" s="3">
        <v>4546</v>
      </c>
      <c r="G2" s="3">
        <v>4240</v>
      </c>
      <c r="H2" s="3">
        <v>4254</v>
      </c>
      <c r="I2" s="3">
        <v>4245</v>
      </c>
      <c r="J2" s="3">
        <v>4256</v>
      </c>
      <c r="K2" s="3">
        <v>4274</v>
      </c>
      <c r="L2" s="3">
        <v>4573</v>
      </c>
      <c r="M2" s="3">
        <v>4271</v>
      </c>
      <c r="N2" s="3">
        <v>4260</v>
      </c>
      <c r="O2" s="3">
        <v>4262</v>
      </c>
      <c r="P2" s="3">
        <v>4272</v>
      </c>
      <c r="Q2" s="3">
        <v>4548</v>
      </c>
      <c r="R2" s="3">
        <v>4576</v>
      </c>
      <c r="S2" s="3">
        <v>4547</v>
      </c>
      <c r="T2" s="3">
        <v>4246</v>
      </c>
      <c r="U2" s="3">
        <v>4247</v>
      </c>
      <c r="V2" s="3">
        <v>4572</v>
      </c>
      <c r="W2" s="3">
        <v>4543</v>
      </c>
      <c r="X2" s="3">
        <v>4259</v>
      </c>
      <c r="Y2" s="3">
        <v>4273</v>
      </c>
      <c r="Z2" s="3">
        <v>4255</v>
      </c>
      <c r="AA2" s="4"/>
    </row>
    <row r="3" spans="1:27">
      <c r="A3" s="5" t="s">
        <v>3</v>
      </c>
      <c r="B3" s="6">
        <v>58459.792999999976</v>
      </c>
      <c r="C3" s="6">
        <v>35800.155999999995</v>
      </c>
      <c r="D3" s="6">
        <v>34098.25299999999</v>
      </c>
      <c r="E3" s="6">
        <v>23891.249999999996</v>
      </c>
      <c r="F3" s="6">
        <v>23571.143000000007</v>
      </c>
      <c r="G3" s="6">
        <v>18136.070000000007</v>
      </c>
      <c r="H3" s="6">
        <v>16248.569999999996</v>
      </c>
      <c r="I3" s="6">
        <v>16077.899999999994</v>
      </c>
      <c r="J3" s="6">
        <v>12309.999000000014</v>
      </c>
      <c r="K3" s="6">
        <v>10699.6</v>
      </c>
      <c r="L3" s="6">
        <v>9392.5</v>
      </c>
      <c r="M3" s="6">
        <v>9283.1890000000021</v>
      </c>
      <c r="N3" s="6">
        <v>7517.2469999999958</v>
      </c>
      <c r="O3" s="6">
        <v>6938.4000000000015</v>
      </c>
      <c r="P3" s="6">
        <v>5718.1779999999981</v>
      </c>
      <c r="Q3" s="6">
        <v>5059.2149999999992</v>
      </c>
      <c r="R3" s="6">
        <v>4884.1000000000031</v>
      </c>
      <c r="S3" s="6">
        <v>4583.9719999999988</v>
      </c>
      <c r="T3" s="6">
        <v>4221.0000000000009</v>
      </c>
      <c r="U3" s="6">
        <v>3856.7449999999972</v>
      </c>
      <c r="V3" s="6">
        <v>2160.2750000000015</v>
      </c>
      <c r="W3" s="6">
        <v>2088.1329999999998</v>
      </c>
      <c r="X3" s="6">
        <v>638.40000000000146</v>
      </c>
      <c r="Y3" s="6">
        <v>0</v>
      </c>
      <c r="Z3" s="6">
        <v>0</v>
      </c>
      <c r="AA3" s="7">
        <f>SUM(B3:Z3)</f>
        <v>315634.08800000005</v>
      </c>
    </row>
    <row r="4" spans="1:27">
      <c r="A4" s="8" t="s">
        <v>4</v>
      </c>
      <c r="B4" s="9">
        <f>(B$3/$AA$3)</f>
        <v>0.185213813154427</v>
      </c>
      <c r="C4" s="9">
        <f t="shared" ref="C4:AA4" si="0">(C$3/$AA$3)</f>
        <v>0.11342297096883905</v>
      </c>
      <c r="D4" s="9">
        <f t="shared" si="0"/>
        <v>0.1080309583038445</v>
      </c>
      <c r="E4" s="9">
        <f t="shared" si="0"/>
        <v>7.5692870029931594E-2</v>
      </c>
      <c r="F4" s="9">
        <f t="shared" si="0"/>
        <v>7.4678698835595997E-2</v>
      </c>
      <c r="G4" s="9">
        <f t="shared" si="0"/>
        <v>5.7459161381834031E-2</v>
      </c>
      <c r="H4" s="9">
        <f t="shared" si="0"/>
        <v>5.1479135548882775E-2</v>
      </c>
      <c r="I4" s="9">
        <f t="shared" si="0"/>
        <v>5.0938414484559699E-2</v>
      </c>
      <c r="J4" s="9">
        <f t="shared" si="0"/>
        <v>3.9000854052240429E-2</v>
      </c>
      <c r="K4" s="9">
        <f t="shared" si="0"/>
        <v>3.3898746703176115E-2</v>
      </c>
      <c r="L4" s="9">
        <f t="shared" si="0"/>
        <v>2.9757559012447345E-2</v>
      </c>
      <c r="M4" s="9">
        <f t="shared" si="0"/>
        <v>2.9411237103135708E-2</v>
      </c>
      <c r="N4" s="9">
        <f t="shared" si="0"/>
        <v>2.3816334438503343E-2</v>
      </c>
      <c r="O4" s="9">
        <f t="shared" si="0"/>
        <v>2.1982416550648358E-2</v>
      </c>
      <c r="P4" s="9">
        <f t="shared" si="0"/>
        <v>1.8116477964192503E-2</v>
      </c>
      <c r="Q4" s="9">
        <f t="shared" si="0"/>
        <v>1.6028734513618182E-2</v>
      </c>
      <c r="R4" s="9">
        <f t="shared" si="0"/>
        <v>1.5473930686472629E-2</v>
      </c>
      <c r="S4" s="9">
        <f t="shared" si="0"/>
        <v>1.4523057471536465E-2</v>
      </c>
      <c r="T4" s="9">
        <f t="shared" si="0"/>
        <v>1.3373080286562712E-2</v>
      </c>
      <c r="U4" s="9">
        <f t="shared" si="0"/>
        <v>1.2219038268135337E-2</v>
      </c>
      <c r="V4" s="9">
        <f t="shared" si="0"/>
        <v>6.8442385728628942E-3</v>
      </c>
      <c r="W4" s="9">
        <f t="shared" si="0"/>
        <v>6.6156764411326808E-3</v>
      </c>
      <c r="X4" s="9">
        <f t="shared" si="0"/>
        <v>2.0225952274204343E-3</v>
      </c>
      <c r="Y4" s="9">
        <f t="shared" si="0"/>
        <v>0</v>
      </c>
      <c r="Z4" s="9">
        <f t="shared" si="0"/>
        <v>0</v>
      </c>
      <c r="AA4" s="10">
        <f t="shared" si="0"/>
        <v>1</v>
      </c>
    </row>
    <row r="5" spans="1:27" ht="13.5" thickBot="1">
      <c r="A5" s="11" t="s">
        <v>5</v>
      </c>
      <c r="B5" s="12">
        <f>B4</f>
        <v>0.185213813154427</v>
      </c>
      <c r="C5" s="12">
        <f>B5+C4</f>
        <v>0.29863678412326605</v>
      </c>
      <c r="D5" s="12">
        <f t="shared" ref="D5:Z5" si="1">C5+D4</f>
        <v>0.40666774242711057</v>
      </c>
      <c r="E5" s="12">
        <f t="shared" si="1"/>
        <v>0.48236061245704215</v>
      </c>
      <c r="F5" s="12">
        <f t="shared" si="1"/>
        <v>0.55703931129263817</v>
      </c>
      <c r="G5" s="12">
        <f t="shared" si="1"/>
        <v>0.61449847267447222</v>
      </c>
      <c r="H5" s="12">
        <f t="shared" si="1"/>
        <v>0.66597760822335494</v>
      </c>
      <c r="I5" s="12">
        <f t="shared" si="1"/>
        <v>0.71691602270791466</v>
      </c>
      <c r="J5" s="12">
        <f t="shared" si="1"/>
        <v>0.75591687676015507</v>
      </c>
      <c r="K5" s="12">
        <f t="shared" si="1"/>
        <v>0.78981562346333123</v>
      </c>
      <c r="L5" s="12">
        <f t="shared" si="1"/>
        <v>0.81957318247577859</v>
      </c>
      <c r="M5" s="12">
        <f t="shared" si="1"/>
        <v>0.84898441957891435</v>
      </c>
      <c r="N5" s="12">
        <f t="shared" si="1"/>
        <v>0.87280075401741775</v>
      </c>
      <c r="O5" s="12">
        <f t="shared" si="1"/>
        <v>0.89478317056806611</v>
      </c>
      <c r="P5" s="12">
        <f t="shared" si="1"/>
        <v>0.91289964853225858</v>
      </c>
      <c r="Q5" s="12">
        <f t="shared" si="1"/>
        <v>0.92892838304587677</v>
      </c>
      <c r="R5" s="12">
        <f t="shared" si="1"/>
        <v>0.9444023137323494</v>
      </c>
      <c r="S5" s="12">
        <f t="shared" si="1"/>
        <v>0.95892537120388588</v>
      </c>
      <c r="T5" s="12">
        <f t="shared" si="1"/>
        <v>0.97229845149044858</v>
      </c>
      <c r="U5" s="12">
        <f t="shared" si="1"/>
        <v>0.98451748975858389</v>
      </c>
      <c r="V5" s="12">
        <f t="shared" si="1"/>
        <v>0.99136172833144676</v>
      </c>
      <c r="W5" s="12">
        <f t="shared" si="1"/>
        <v>0.99797740477257946</v>
      </c>
      <c r="X5" s="12">
        <f t="shared" si="1"/>
        <v>0.99999999999999989</v>
      </c>
      <c r="Y5" s="12">
        <f t="shared" si="1"/>
        <v>0.99999999999999989</v>
      </c>
      <c r="Z5" s="12">
        <f t="shared" si="1"/>
        <v>0.99999999999999989</v>
      </c>
      <c r="AA5" s="13"/>
    </row>
    <row r="32" ht="13.5" thickBot="1"/>
    <row r="33" spans="1:22" ht="23.25">
      <c r="A33" s="26" t="s">
        <v>6</v>
      </c>
      <c r="B33" s="27"/>
      <c r="C33" s="28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30"/>
      <c r="V33" s="1" t="s">
        <v>1</v>
      </c>
    </row>
    <row r="34" spans="1:22">
      <c r="A34" s="14" t="s">
        <v>2</v>
      </c>
      <c r="B34" s="3">
        <v>4157</v>
      </c>
      <c r="C34" s="3">
        <v>4158</v>
      </c>
      <c r="D34" s="3">
        <v>4156</v>
      </c>
      <c r="E34" s="3">
        <v>4177</v>
      </c>
      <c r="F34" s="3">
        <v>4153</v>
      </c>
      <c r="G34" s="3">
        <v>4172</v>
      </c>
      <c r="H34" s="3" t="s">
        <v>7</v>
      </c>
      <c r="I34" s="3">
        <v>4140</v>
      </c>
      <c r="J34" s="3">
        <v>4154</v>
      </c>
      <c r="K34" s="3">
        <v>4142</v>
      </c>
      <c r="L34" s="3">
        <v>4556</v>
      </c>
      <c r="M34" s="3">
        <v>4149</v>
      </c>
      <c r="N34" s="3">
        <v>4147</v>
      </c>
      <c r="O34" s="3">
        <v>4550</v>
      </c>
      <c r="P34" s="3">
        <v>4148</v>
      </c>
      <c r="Q34" s="3">
        <v>4150</v>
      </c>
      <c r="R34" s="3">
        <v>4145</v>
      </c>
      <c r="S34" s="3">
        <v>4174</v>
      </c>
      <c r="T34" s="3">
        <v>4152</v>
      </c>
      <c r="U34" s="3">
        <v>4178</v>
      </c>
      <c r="V34" s="4"/>
    </row>
    <row r="35" spans="1:22">
      <c r="A35" s="15" t="s">
        <v>3</v>
      </c>
      <c r="B35" s="16">
        <v>80170.280000000013</v>
      </c>
      <c r="C35" s="16">
        <v>73489.694999999963</v>
      </c>
      <c r="D35" s="16">
        <v>59897.999999999978</v>
      </c>
      <c r="E35" s="16">
        <v>55333.599999999999</v>
      </c>
      <c r="F35" s="16">
        <v>44883.179999999993</v>
      </c>
      <c r="G35" s="16">
        <v>42247.499999999985</v>
      </c>
      <c r="H35" s="16">
        <v>40709.30000000001</v>
      </c>
      <c r="I35" s="16">
        <v>28773.18</v>
      </c>
      <c r="J35" s="16">
        <v>28567.942000000003</v>
      </c>
      <c r="K35" s="16">
        <v>18440.790000000012</v>
      </c>
      <c r="L35" s="16">
        <v>14199</v>
      </c>
      <c r="M35" s="16">
        <v>9644.2090000000007</v>
      </c>
      <c r="N35" s="16">
        <v>9379.7869999999966</v>
      </c>
      <c r="O35" s="16">
        <v>8768.6</v>
      </c>
      <c r="P35" s="16">
        <v>8587.9599999999973</v>
      </c>
      <c r="Q35" s="16">
        <v>7853.9999999999973</v>
      </c>
      <c r="R35" s="16">
        <v>4124.9999999999918</v>
      </c>
      <c r="S35" s="16">
        <v>3036.5999999999976</v>
      </c>
      <c r="T35" s="16">
        <v>0</v>
      </c>
      <c r="U35" s="16">
        <v>0</v>
      </c>
      <c r="V35" s="17">
        <f>SUM(B35:U35)</f>
        <v>538108.62299999991</v>
      </c>
    </row>
    <row r="36" spans="1:22">
      <c r="A36" s="18" t="s">
        <v>4</v>
      </c>
      <c r="B36" s="9">
        <f t="shared" ref="B36:V36" si="2">B$35/$V$35</f>
        <v>0.14898530997894829</v>
      </c>
      <c r="C36" s="9">
        <f t="shared" si="2"/>
        <v>0.13657037233540109</v>
      </c>
      <c r="D36" s="9">
        <f t="shared" si="2"/>
        <v>0.11131209841251696</v>
      </c>
      <c r="E36" s="9">
        <f t="shared" si="2"/>
        <v>0.10282979613207203</v>
      </c>
      <c r="F36" s="9">
        <f t="shared" si="2"/>
        <v>8.3409144699768178E-2</v>
      </c>
      <c r="G36" s="9">
        <f t="shared" si="2"/>
        <v>7.8511100164993991E-2</v>
      </c>
      <c r="H36" s="9">
        <f t="shared" si="2"/>
        <v>7.5652569499894476E-2</v>
      </c>
      <c r="I36" s="9">
        <f t="shared" si="2"/>
        <v>5.3470951347308192E-2</v>
      </c>
      <c r="J36" s="9">
        <f t="shared" si="2"/>
        <v>5.3089545082424756E-2</v>
      </c>
      <c r="K36" s="9">
        <f t="shared" si="2"/>
        <v>3.4269642246561836E-2</v>
      </c>
      <c r="L36" s="9">
        <f t="shared" si="2"/>
        <v>2.6386865761116048E-2</v>
      </c>
      <c r="M36" s="9">
        <f t="shared" si="2"/>
        <v>1.7922420470113897E-2</v>
      </c>
      <c r="N36" s="9">
        <f t="shared" si="2"/>
        <v>1.743102897646745E-2</v>
      </c>
      <c r="O36" s="9">
        <f t="shared" si="2"/>
        <v>1.6295222981401659E-2</v>
      </c>
      <c r="P36" s="9">
        <f t="shared" si="2"/>
        <v>1.595952867679654E-2</v>
      </c>
      <c r="Q36" s="9">
        <f t="shared" si="2"/>
        <v>1.4595566144644367E-2</v>
      </c>
      <c r="R36" s="9">
        <f t="shared" si="2"/>
        <v>7.6657385213468182E-3</v>
      </c>
      <c r="S36" s="9">
        <f t="shared" si="2"/>
        <v>5.6430985682234614E-3</v>
      </c>
      <c r="T36" s="9">
        <f t="shared" si="2"/>
        <v>0</v>
      </c>
      <c r="U36" s="9">
        <f t="shared" si="2"/>
        <v>0</v>
      </c>
      <c r="V36" s="10">
        <f t="shared" si="2"/>
        <v>1</v>
      </c>
    </row>
    <row r="37" spans="1:22" ht="13.5" thickBot="1">
      <c r="A37" s="19" t="s">
        <v>5</v>
      </c>
      <c r="B37" s="12">
        <f>B36</f>
        <v>0.14898530997894829</v>
      </c>
      <c r="C37" s="12">
        <f>B37+C36</f>
        <v>0.28555568231434936</v>
      </c>
      <c r="D37" s="12">
        <f t="shared" ref="D37:U37" si="3">C37+D36</f>
        <v>0.39686778072686635</v>
      </c>
      <c r="E37" s="12">
        <f t="shared" si="3"/>
        <v>0.4996975768589384</v>
      </c>
      <c r="F37" s="12">
        <f t="shared" si="3"/>
        <v>0.58310672155870658</v>
      </c>
      <c r="G37" s="12">
        <f t="shared" si="3"/>
        <v>0.66161782172370054</v>
      </c>
      <c r="H37" s="12">
        <f t="shared" si="3"/>
        <v>0.73727039122359506</v>
      </c>
      <c r="I37" s="12">
        <f t="shared" si="3"/>
        <v>0.79074134257090323</v>
      </c>
      <c r="J37" s="12">
        <f t="shared" si="3"/>
        <v>0.84383088765332803</v>
      </c>
      <c r="K37" s="12">
        <f t="shared" si="3"/>
        <v>0.87810052989988985</v>
      </c>
      <c r="L37" s="12">
        <f t="shared" si="3"/>
        <v>0.90448739566100589</v>
      </c>
      <c r="M37" s="12">
        <f t="shared" si="3"/>
        <v>0.92240981613111983</v>
      </c>
      <c r="N37" s="12">
        <f t="shared" si="3"/>
        <v>0.93984084510758725</v>
      </c>
      <c r="O37" s="12">
        <f t="shared" si="3"/>
        <v>0.95613606808898888</v>
      </c>
      <c r="P37" s="12">
        <f t="shared" si="3"/>
        <v>0.97209559676578539</v>
      </c>
      <c r="Q37" s="12">
        <f t="shared" si="3"/>
        <v>0.9866911629104298</v>
      </c>
      <c r="R37" s="12">
        <f t="shared" si="3"/>
        <v>0.99435690143177657</v>
      </c>
      <c r="S37" s="12">
        <f t="shared" si="3"/>
        <v>1</v>
      </c>
      <c r="T37" s="12">
        <f t="shared" si="3"/>
        <v>1</v>
      </c>
      <c r="U37" s="12">
        <f t="shared" si="3"/>
        <v>1</v>
      </c>
      <c r="V37" s="13"/>
    </row>
    <row r="62" spans="1:19" ht="13.5" thickBot="1"/>
    <row r="63" spans="1:19" ht="23.25">
      <c r="A63" s="31" t="s">
        <v>8</v>
      </c>
      <c r="B63" s="32"/>
      <c r="C63" s="28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30"/>
      <c r="S63" s="1" t="s">
        <v>1</v>
      </c>
    </row>
    <row r="64" spans="1:19">
      <c r="A64" s="20" t="s">
        <v>2</v>
      </c>
      <c r="B64" s="3">
        <v>4189</v>
      </c>
      <c r="C64" s="3">
        <v>4190</v>
      </c>
      <c r="D64" s="3">
        <v>4187</v>
      </c>
      <c r="E64" s="3">
        <v>4192</v>
      </c>
      <c r="F64" s="3">
        <v>4186</v>
      </c>
      <c r="G64" s="3" t="s">
        <v>9</v>
      </c>
      <c r="H64" s="3">
        <v>4583</v>
      </c>
      <c r="I64" s="3">
        <v>4193</v>
      </c>
      <c r="J64" s="3">
        <v>4181</v>
      </c>
      <c r="K64" s="3">
        <v>4587</v>
      </c>
      <c r="L64" s="3">
        <v>4592</v>
      </c>
      <c r="M64" s="3">
        <v>4590</v>
      </c>
      <c r="N64" s="3">
        <v>4586</v>
      </c>
      <c r="O64" s="3">
        <v>4593</v>
      </c>
      <c r="P64" s="3">
        <v>4185</v>
      </c>
      <c r="Q64" s="3">
        <v>4591</v>
      </c>
      <c r="R64" s="3">
        <v>4582</v>
      </c>
      <c r="S64" s="4"/>
    </row>
    <row r="65" spans="1:19">
      <c r="A65" s="21" t="s">
        <v>3</v>
      </c>
      <c r="B65" s="16">
        <v>23523.300000000047</v>
      </c>
      <c r="C65" s="16">
        <v>15500.979999999996</v>
      </c>
      <c r="D65" s="16">
        <v>8781.7519999999986</v>
      </c>
      <c r="E65" s="16">
        <v>6140.2550000000001</v>
      </c>
      <c r="F65" s="16">
        <v>5080.9999999999973</v>
      </c>
      <c r="G65" s="16">
        <v>4485.9999999999982</v>
      </c>
      <c r="H65" s="16">
        <v>4209.8</v>
      </c>
      <c r="I65" s="16">
        <v>3710.2000000000021</v>
      </c>
      <c r="J65" s="16">
        <v>3385</v>
      </c>
      <c r="K65" s="16">
        <v>3123.4000000000028</v>
      </c>
      <c r="L65" s="16">
        <v>1678.5</v>
      </c>
      <c r="M65" s="16">
        <v>1572.9000000000024</v>
      </c>
      <c r="N65" s="16">
        <v>1449</v>
      </c>
      <c r="O65" s="16">
        <v>898.7999999999987</v>
      </c>
      <c r="P65" s="16">
        <v>0</v>
      </c>
      <c r="Q65" s="16">
        <v>0</v>
      </c>
      <c r="R65" s="16">
        <v>0</v>
      </c>
      <c r="S65" s="17">
        <f>SUM(B65:R65)</f>
        <v>83540.887000000061</v>
      </c>
    </row>
    <row r="66" spans="1:19">
      <c r="A66" s="20" t="s">
        <v>4</v>
      </c>
      <c r="B66" s="9">
        <f t="shared" ref="B66:S66" si="4">B$65/$S$65</f>
        <v>0.28157828872465801</v>
      </c>
      <c r="C66" s="9">
        <f t="shared" si="4"/>
        <v>0.18554962194739427</v>
      </c>
      <c r="D66" s="9">
        <f t="shared" si="4"/>
        <v>0.10511920947164462</v>
      </c>
      <c r="E66" s="9">
        <f t="shared" si="4"/>
        <v>7.349999767179867E-2</v>
      </c>
      <c r="F66" s="9">
        <f t="shared" si="4"/>
        <v>6.0820517742407904E-2</v>
      </c>
      <c r="G66" s="9">
        <f t="shared" si="4"/>
        <v>5.3698256758992695E-2</v>
      </c>
      <c r="H66" s="9">
        <f t="shared" si="4"/>
        <v>5.0392091240304845E-2</v>
      </c>
      <c r="I66" s="9">
        <f t="shared" si="4"/>
        <v>4.4411786051541439E-2</v>
      </c>
      <c r="J66" s="9">
        <f t="shared" si="4"/>
        <v>4.0519081393042874E-2</v>
      </c>
      <c r="K66" s="9">
        <f t="shared" si="4"/>
        <v>3.7387680597645565E-2</v>
      </c>
      <c r="L66" s="9">
        <f t="shared" si="4"/>
        <v>2.0091958085146962E-2</v>
      </c>
      <c r="M66" s="9">
        <f t="shared" si="4"/>
        <v>1.8827906387922373E-2</v>
      </c>
      <c r="N66" s="9">
        <f t="shared" si="4"/>
        <v>1.7344800277258234E-2</v>
      </c>
      <c r="O66" s="9">
        <f t="shared" si="4"/>
        <v>1.0758803650241325E-2</v>
      </c>
      <c r="P66" s="9">
        <f t="shared" si="4"/>
        <v>0</v>
      </c>
      <c r="Q66" s="9">
        <f t="shared" si="4"/>
        <v>0</v>
      </c>
      <c r="R66" s="9">
        <f t="shared" si="4"/>
        <v>0</v>
      </c>
      <c r="S66" s="10">
        <f t="shared" si="4"/>
        <v>1</v>
      </c>
    </row>
    <row r="67" spans="1:19" ht="13.5" thickBot="1">
      <c r="A67" s="22" t="s">
        <v>5</v>
      </c>
      <c r="B67" s="12">
        <f>B66</f>
        <v>0.28157828872465801</v>
      </c>
      <c r="C67" s="12">
        <f>B67+C66</f>
        <v>0.46712791067205228</v>
      </c>
      <c r="D67" s="12">
        <f t="shared" ref="D67:R67" si="5">C67+D66</f>
        <v>0.57224712014369694</v>
      </c>
      <c r="E67" s="12">
        <f t="shared" si="5"/>
        <v>0.64574711781549565</v>
      </c>
      <c r="F67" s="12">
        <f t="shared" si="5"/>
        <v>0.70656763555790358</v>
      </c>
      <c r="G67" s="12">
        <f t="shared" si="5"/>
        <v>0.76026589231689623</v>
      </c>
      <c r="H67" s="12">
        <f t="shared" si="5"/>
        <v>0.81065798355720109</v>
      </c>
      <c r="I67" s="12">
        <f t="shared" si="5"/>
        <v>0.85506976960874248</v>
      </c>
      <c r="J67" s="12">
        <f t="shared" si="5"/>
        <v>0.89558885100178531</v>
      </c>
      <c r="K67" s="12">
        <f t="shared" si="5"/>
        <v>0.93297653159943084</v>
      </c>
      <c r="L67" s="12">
        <f t="shared" si="5"/>
        <v>0.9530684896845778</v>
      </c>
      <c r="M67" s="12">
        <f t="shared" si="5"/>
        <v>0.97189639607250022</v>
      </c>
      <c r="N67" s="12">
        <f t="shared" si="5"/>
        <v>0.98924119634975849</v>
      </c>
      <c r="O67" s="12">
        <f t="shared" si="5"/>
        <v>0.99999999999999978</v>
      </c>
      <c r="P67" s="12">
        <f t="shared" si="5"/>
        <v>0.99999999999999978</v>
      </c>
      <c r="Q67" s="12">
        <f t="shared" si="5"/>
        <v>0.99999999999999978</v>
      </c>
      <c r="R67" s="12">
        <f t="shared" si="5"/>
        <v>0.99999999999999978</v>
      </c>
      <c r="S67" s="13"/>
    </row>
  </sheetData>
  <mergeCells count="6">
    <mergeCell ref="A1:B1"/>
    <mergeCell ref="C1:Z1"/>
    <mergeCell ref="A33:B33"/>
    <mergeCell ref="C33:U33"/>
    <mergeCell ref="A63:B63"/>
    <mergeCell ref="C63:R63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AA67"/>
  <sheetViews>
    <sheetView tabSelected="1" workbookViewId="0">
      <selection activeCell="A2" sqref="A2"/>
    </sheetView>
  </sheetViews>
  <sheetFormatPr defaultColWidth="11.42578125" defaultRowHeight="12.75"/>
  <cols>
    <col min="1" max="1" width="13.140625" bestFit="1" customWidth="1"/>
  </cols>
  <sheetData>
    <row r="1" spans="1:27" ht="23.25">
      <c r="A1" s="23" t="s">
        <v>0</v>
      </c>
      <c r="B1" s="24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1" t="s">
        <v>1</v>
      </c>
    </row>
    <row r="2" spans="1:27">
      <c r="A2" s="2" t="s">
        <v>2</v>
      </c>
      <c r="B2" s="3">
        <f>IF('Diagramme de Pareto Secteur'!B$5&lt;=0.65,'Diagramme de Pareto Secteur'!B2,"")</f>
        <v>4270</v>
      </c>
      <c r="C2" s="3">
        <f>IF('Diagramme de Pareto Secteur'!C$5&lt;=0.65,'Diagramme de Pareto Secteur'!C2,"")</f>
        <v>4244</v>
      </c>
      <c r="D2" s="3">
        <f>IF('Diagramme de Pareto Secteur'!D$5&lt;=0.65,'Diagramme de Pareto Secteur'!D2,"")</f>
        <v>4243</v>
      </c>
      <c r="E2" s="3">
        <f>IF('Diagramme de Pareto Secteur'!E$5&lt;=0.65,'Diagramme de Pareto Secteur'!E2,"")</f>
        <v>4251</v>
      </c>
      <c r="F2" s="3">
        <f>IF('Diagramme de Pareto Secteur'!F$5&lt;=0.65,'Diagramme de Pareto Secteur'!F2,"")</f>
        <v>4546</v>
      </c>
      <c r="G2" s="3">
        <f>IF('Diagramme de Pareto Secteur'!G$5&lt;=0.65,'Diagramme de Pareto Secteur'!G2,"")</f>
        <v>4240</v>
      </c>
      <c r="H2" s="3" t="str">
        <f>IF('Diagramme de Pareto Secteur'!H$5&lt;=0.65,'Diagramme de Pareto Secteur'!H2,"")</f>
        <v/>
      </c>
      <c r="I2" s="3" t="str">
        <f>IF('Diagramme de Pareto Secteur'!I$5&lt;=0.65,'Diagramme de Pareto Secteur'!I2,"")</f>
        <v/>
      </c>
      <c r="J2" s="3" t="str">
        <f>IF('Diagramme de Pareto Secteur'!J$5&lt;=0.65,'Diagramme de Pareto Secteur'!J2,"")</f>
        <v/>
      </c>
      <c r="K2" s="3" t="str">
        <f>IF('Diagramme de Pareto Secteur'!K$5&lt;=0.65,'Diagramme de Pareto Secteur'!K2,"")</f>
        <v/>
      </c>
      <c r="L2" s="3" t="str">
        <f>IF('Diagramme de Pareto Secteur'!L$5&lt;=0.65,'Diagramme de Pareto Secteur'!L2,"")</f>
        <v/>
      </c>
      <c r="M2" s="3" t="str">
        <f>IF('Diagramme de Pareto Secteur'!M$5&lt;=0.65,'Diagramme de Pareto Secteur'!M2,"")</f>
        <v/>
      </c>
      <c r="N2" s="3" t="str">
        <f>IF('Diagramme de Pareto Secteur'!N$5&lt;=0.65,'Diagramme de Pareto Secteur'!N2,"")</f>
        <v/>
      </c>
      <c r="O2" s="3" t="str">
        <f>IF('Diagramme de Pareto Secteur'!O$5&lt;=0.65,'Diagramme de Pareto Secteur'!O2,"")</f>
        <v/>
      </c>
      <c r="P2" s="3" t="str">
        <f>IF('Diagramme de Pareto Secteur'!P$5&lt;=0.65,'Diagramme de Pareto Secteur'!P2,"")</f>
        <v/>
      </c>
      <c r="Q2" s="3" t="str">
        <f>IF('Diagramme de Pareto Secteur'!Q$5&lt;=0.65,'Diagramme de Pareto Secteur'!Q2,"")</f>
        <v/>
      </c>
      <c r="R2" s="3" t="str">
        <f>IF('Diagramme de Pareto Secteur'!R$5&lt;=0.65,'Diagramme de Pareto Secteur'!R2,"")</f>
        <v/>
      </c>
      <c r="S2" s="3" t="str">
        <f>IF('Diagramme de Pareto Secteur'!S$5&lt;=0.65,'Diagramme de Pareto Secteur'!S2,"")</f>
        <v/>
      </c>
      <c r="T2" s="3" t="str">
        <f>IF('Diagramme de Pareto Secteur'!T$5&lt;=0.65,'Diagramme de Pareto Secteur'!T2,"")</f>
        <v/>
      </c>
      <c r="U2" s="3" t="str">
        <f>IF('Diagramme de Pareto Secteur'!U$5&lt;=0.65,'Diagramme de Pareto Secteur'!U2,"")</f>
        <v/>
      </c>
      <c r="V2" s="3" t="str">
        <f>IF('Diagramme de Pareto Secteur'!V$5&lt;=0.65,'Diagramme de Pareto Secteur'!V2,"")</f>
        <v/>
      </c>
      <c r="W2" s="3" t="str">
        <f>IF('Diagramme de Pareto Secteur'!W$5&lt;=0.65,'Diagramme de Pareto Secteur'!W2,"")</f>
        <v/>
      </c>
      <c r="X2" s="3" t="str">
        <f>IF('Diagramme de Pareto Secteur'!X$5&lt;=0.65,'Diagramme de Pareto Secteur'!X2,"")</f>
        <v/>
      </c>
      <c r="Y2" s="3" t="str">
        <f>IF('Diagramme de Pareto Secteur'!Y$5&lt;=0.65,'Diagramme de Pareto Secteur'!Y2,"")</f>
        <v/>
      </c>
      <c r="Z2" s="3" t="str">
        <f>IF('Diagramme de Pareto Secteur'!Z$5&lt;=0.65,'Diagramme de Pareto Secteur'!Z2,"")</f>
        <v/>
      </c>
      <c r="AA2" s="4"/>
    </row>
    <row r="3" spans="1:27">
      <c r="A3" s="5" t="s">
        <v>3</v>
      </c>
      <c r="B3" s="6">
        <f>IF('Diagramme de Pareto Secteur'!B$5&lt;=0.65,'Diagramme de Pareto Secteur'!B3,"")</f>
        <v>58459.792999999976</v>
      </c>
      <c r="C3" s="6">
        <f>IF('Diagramme de Pareto Secteur'!C$5&lt;=0.65,'Diagramme de Pareto Secteur'!C3,"")</f>
        <v>35800.155999999995</v>
      </c>
      <c r="D3" s="6">
        <f>IF('Diagramme de Pareto Secteur'!D$5&lt;=0.65,'Diagramme de Pareto Secteur'!D3,"")</f>
        <v>34098.25299999999</v>
      </c>
      <c r="E3" s="6">
        <f>IF('Diagramme de Pareto Secteur'!E$5&lt;=0.65,'Diagramme de Pareto Secteur'!E3,"")</f>
        <v>23891.249999999996</v>
      </c>
      <c r="F3" s="6">
        <f>IF('Diagramme de Pareto Secteur'!F$5&lt;=0.65,'Diagramme de Pareto Secteur'!F3,"")</f>
        <v>23571.143000000007</v>
      </c>
      <c r="G3" s="6">
        <f>IF('Diagramme de Pareto Secteur'!G$5&lt;=0.65,'Diagramme de Pareto Secteur'!G3,"")</f>
        <v>18136.070000000007</v>
      </c>
      <c r="H3" s="6" t="str">
        <f>IF('Diagramme de Pareto Secteur'!H$5&lt;=0.65,'Diagramme de Pareto Secteur'!H3,"")</f>
        <v/>
      </c>
      <c r="I3" s="6" t="str">
        <f>IF('Diagramme de Pareto Secteur'!I$5&lt;=0.65,'Diagramme de Pareto Secteur'!I3,"")</f>
        <v/>
      </c>
      <c r="J3" s="6" t="str">
        <f>IF('Diagramme de Pareto Secteur'!J$5&lt;=0.65,'Diagramme de Pareto Secteur'!J3,"")</f>
        <v/>
      </c>
      <c r="K3" s="6" t="str">
        <f>IF('Diagramme de Pareto Secteur'!K$5&lt;=0.65,'Diagramme de Pareto Secteur'!K3,"")</f>
        <v/>
      </c>
      <c r="L3" s="6" t="str">
        <f>IF('Diagramme de Pareto Secteur'!L$5&lt;=0.65,'Diagramme de Pareto Secteur'!L3,"")</f>
        <v/>
      </c>
      <c r="M3" s="6" t="str">
        <f>IF('Diagramme de Pareto Secteur'!M$5&lt;=0.65,'Diagramme de Pareto Secteur'!M3,"")</f>
        <v/>
      </c>
      <c r="N3" s="6" t="str">
        <f>IF('Diagramme de Pareto Secteur'!N$5&lt;=0.65,'Diagramme de Pareto Secteur'!N3,"")</f>
        <v/>
      </c>
      <c r="O3" s="6" t="str">
        <f>IF('Diagramme de Pareto Secteur'!O$5&lt;=0.65,'Diagramme de Pareto Secteur'!O3,"")</f>
        <v/>
      </c>
      <c r="P3" s="6" t="str">
        <f>IF('Diagramme de Pareto Secteur'!P$5&lt;=0.65,'Diagramme de Pareto Secteur'!P3,"")</f>
        <v/>
      </c>
      <c r="Q3" s="6" t="str">
        <f>IF('Diagramme de Pareto Secteur'!Q$5&lt;=0.65,'Diagramme de Pareto Secteur'!Q3,"")</f>
        <v/>
      </c>
      <c r="R3" s="6" t="str">
        <f>IF('Diagramme de Pareto Secteur'!R$5&lt;=0.65,'Diagramme de Pareto Secteur'!R3,"")</f>
        <v/>
      </c>
      <c r="S3" s="6" t="str">
        <f>IF('Diagramme de Pareto Secteur'!S$5&lt;=0.65,'Diagramme de Pareto Secteur'!S3,"")</f>
        <v/>
      </c>
      <c r="T3" s="6" t="str">
        <f>IF('Diagramme de Pareto Secteur'!T$5&lt;=0.65,'Diagramme de Pareto Secteur'!T3,"")</f>
        <v/>
      </c>
      <c r="U3" s="6" t="str">
        <f>IF('Diagramme de Pareto Secteur'!U$5&lt;=0.65,'Diagramme de Pareto Secteur'!U3,"")</f>
        <v/>
      </c>
      <c r="V3" s="6" t="str">
        <f>IF('Diagramme de Pareto Secteur'!V$5&lt;=0.65,'Diagramme de Pareto Secteur'!V3,"")</f>
        <v/>
      </c>
      <c r="W3" s="6" t="str">
        <f>IF('Diagramme de Pareto Secteur'!W$5&lt;=0.65,'Diagramme de Pareto Secteur'!W3,"")</f>
        <v/>
      </c>
      <c r="X3" s="6" t="str">
        <f>IF('Diagramme de Pareto Secteur'!X$5&lt;=0.65,'Diagramme de Pareto Secteur'!X3,"")</f>
        <v/>
      </c>
      <c r="Y3" s="6" t="str">
        <f>IF('Diagramme de Pareto Secteur'!Y$5&lt;=0.65,'Diagramme de Pareto Secteur'!Y3,"")</f>
        <v/>
      </c>
      <c r="Z3" s="6" t="str">
        <f>IF('Diagramme de Pareto Secteur'!Z$5&lt;=0.65,'Diagramme de Pareto Secteur'!Z3,"")</f>
        <v/>
      </c>
      <c r="AA3" s="7">
        <f>SUM(B3:Z3)</f>
        <v>193956.66499999998</v>
      </c>
    </row>
    <row r="4" spans="1:27">
      <c r="A4" s="8" t="s">
        <v>4</v>
      </c>
      <c r="B4" s="9">
        <f t="shared" ref="B4:G4" si="0">IF(B$3="","",B$3/$AA$3)</f>
        <v>0.30140646623306283</v>
      </c>
      <c r="C4" s="9">
        <f t="shared" si="0"/>
        <v>0.18457811697267532</v>
      </c>
      <c r="D4" s="9">
        <f t="shared" si="0"/>
        <v>0.17580346104631153</v>
      </c>
      <c r="E4" s="9">
        <f t="shared" si="0"/>
        <v>0.12317828830476127</v>
      </c>
      <c r="F4" s="9">
        <f t="shared" si="0"/>
        <v>0.12152788356100065</v>
      </c>
      <c r="G4" s="9">
        <f t="shared" si="0"/>
        <v>9.3505783882188373E-2</v>
      </c>
      <c r="H4" s="9" t="str">
        <f>IF(H$3="","",H$3/$AA$3)</f>
        <v/>
      </c>
      <c r="I4" s="9" t="str">
        <f t="shared" ref="I4:Z4" si="1">IF(I$3="","",I$3/$AA$3)</f>
        <v/>
      </c>
      <c r="J4" s="9" t="str">
        <f t="shared" si="1"/>
        <v/>
      </c>
      <c r="K4" s="9" t="str">
        <f t="shared" si="1"/>
        <v/>
      </c>
      <c r="L4" s="9" t="str">
        <f t="shared" si="1"/>
        <v/>
      </c>
      <c r="M4" s="9" t="str">
        <f t="shared" si="1"/>
        <v/>
      </c>
      <c r="N4" s="9" t="str">
        <f t="shared" si="1"/>
        <v/>
      </c>
      <c r="O4" s="9" t="str">
        <f t="shared" si="1"/>
        <v/>
      </c>
      <c r="P4" s="9" t="str">
        <f t="shared" si="1"/>
        <v/>
      </c>
      <c r="Q4" s="9" t="str">
        <f t="shared" si="1"/>
        <v/>
      </c>
      <c r="R4" s="9" t="str">
        <f t="shared" si="1"/>
        <v/>
      </c>
      <c r="S4" s="9" t="str">
        <f t="shared" si="1"/>
        <v/>
      </c>
      <c r="T4" s="9" t="str">
        <f t="shared" si="1"/>
        <v/>
      </c>
      <c r="U4" s="9" t="str">
        <f t="shared" si="1"/>
        <v/>
      </c>
      <c r="V4" s="9" t="str">
        <f t="shared" si="1"/>
        <v/>
      </c>
      <c r="W4" s="9" t="str">
        <f t="shared" si="1"/>
        <v/>
      </c>
      <c r="X4" s="9" t="str">
        <f t="shared" si="1"/>
        <v/>
      </c>
      <c r="Y4" s="9" t="str">
        <f t="shared" si="1"/>
        <v/>
      </c>
      <c r="Z4" s="9" t="str">
        <f t="shared" si="1"/>
        <v/>
      </c>
      <c r="AA4" s="10">
        <f t="shared" ref="C4:AA4" si="2">(AA$3/$AA$3)</f>
        <v>1</v>
      </c>
    </row>
    <row r="5" spans="1:27" ht="13.5" thickBot="1">
      <c r="A5" s="11" t="s">
        <v>5</v>
      </c>
      <c r="B5" s="12">
        <f>B4</f>
        <v>0.30140646623306283</v>
      </c>
      <c r="C5" s="12">
        <f>B5+C4</f>
        <v>0.48598458320573812</v>
      </c>
      <c r="D5" s="12">
        <f t="shared" ref="D5:Z5" si="3">C5+D4</f>
        <v>0.66178804425204962</v>
      </c>
      <c r="E5" s="12">
        <f t="shared" si="3"/>
        <v>0.78496633255681092</v>
      </c>
      <c r="F5" s="12">
        <f t="shared" si="3"/>
        <v>0.90649421611781156</v>
      </c>
      <c r="G5" s="12">
        <f>IF(G4="","",F5+G4)</f>
        <v>0.99999999999999989</v>
      </c>
      <c r="H5" s="12" t="str">
        <f>IF(H4="","",G5+H4)</f>
        <v/>
      </c>
      <c r="I5" s="12" t="str">
        <f t="shared" ref="I5:Z5" si="4">IF(I4="","",H5+I4)</f>
        <v/>
      </c>
      <c r="J5" s="12" t="str">
        <f t="shared" si="4"/>
        <v/>
      </c>
      <c r="K5" s="12" t="str">
        <f t="shared" si="4"/>
        <v/>
      </c>
      <c r="L5" s="12" t="str">
        <f t="shared" si="4"/>
        <v/>
      </c>
      <c r="M5" s="12" t="str">
        <f t="shared" si="4"/>
        <v/>
      </c>
      <c r="N5" s="12" t="str">
        <f t="shared" si="4"/>
        <v/>
      </c>
      <c r="O5" s="12" t="str">
        <f t="shared" si="4"/>
        <v/>
      </c>
      <c r="P5" s="12" t="str">
        <f t="shared" si="4"/>
        <v/>
      </c>
      <c r="Q5" s="12" t="str">
        <f t="shared" si="4"/>
        <v/>
      </c>
      <c r="R5" s="12" t="str">
        <f t="shared" si="4"/>
        <v/>
      </c>
      <c r="S5" s="12" t="str">
        <f t="shared" si="4"/>
        <v/>
      </c>
      <c r="T5" s="12" t="str">
        <f t="shared" si="4"/>
        <v/>
      </c>
      <c r="U5" s="12" t="str">
        <f t="shared" si="4"/>
        <v/>
      </c>
      <c r="V5" s="12" t="str">
        <f t="shared" si="4"/>
        <v/>
      </c>
      <c r="W5" s="12" t="str">
        <f t="shared" si="4"/>
        <v/>
      </c>
      <c r="X5" s="12" t="str">
        <f t="shared" si="4"/>
        <v/>
      </c>
      <c r="Y5" s="12" t="str">
        <f t="shared" si="4"/>
        <v/>
      </c>
      <c r="Z5" s="12" t="str">
        <f t="shared" si="4"/>
        <v/>
      </c>
      <c r="AA5" s="13"/>
    </row>
    <row r="32" ht="13.5" thickBot="1"/>
    <row r="33" spans="1:22" ht="23.25">
      <c r="A33" s="26" t="s">
        <v>6</v>
      </c>
      <c r="B33" s="27"/>
      <c r="C33" s="28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30"/>
      <c r="V33" s="1" t="s">
        <v>1</v>
      </c>
    </row>
    <row r="34" spans="1:22">
      <c r="A34" s="14" t="s">
        <v>2</v>
      </c>
      <c r="B34" s="3">
        <f>IF('Diagramme de Pareto Secteur'!B$5&lt;=0.65,'Diagramme de Pareto Secteur'!B34,"")</f>
        <v>4157</v>
      </c>
      <c r="C34" s="3">
        <f>IF('Diagramme de Pareto Secteur'!C$5&lt;=0.65,'Diagramme de Pareto Secteur'!C34,"")</f>
        <v>4158</v>
      </c>
      <c r="D34" s="3">
        <f>IF('Diagramme de Pareto Secteur'!D$5&lt;=0.65,'Diagramme de Pareto Secteur'!D34,"")</f>
        <v>4156</v>
      </c>
      <c r="E34" s="3">
        <f>IF('Diagramme de Pareto Secteur'!E$5&lt;=0.65,'Diagramme de Pareto Secteur'!E34,"")</f>
        <v>4177</v>
      </c>
      <c r="F34" s="3">
        <f>IF('Diagramme de Pareto Secteur'!F$5&lt;=0.65,'Diagramme de Pareto Secteur'!F34,"")</f>
        <v>4153</v>
      </c>
      <c r="G34" s="3">
        <f>IF('Diagramme de Pareto Secteur'!G$5&lt;=0.65,'Diagramme de Pareto Secteur'!G34,"")</f>
        <v>4172</v>
      </c>
      <c r="H34" s="3" t="str">
        <f>IF('Diagramme de Pareto Secteur'!H$5&lt;=0.65,'Diagramme de Pareto Secteur'!H34,"")</f>
        <v/>
      </c>
      <c r="I34" s="3" t="str">
        <f>IF('Diagramme de Pareto Secteur'!I$5&lt;=0.65,'Diagramme de Pareto Secteur'!I34,"")</f>
        <v/>
      </c>
      <c r="J34" s="3" t="str">
        <f>IF('Diagramme de Pareto Secteur'!J$5&lt;=0.65,'Diagramme de Pareto Secteur'!J34,"")</f>
        <v/>
      </c>
      <c r="K34" s="3" t="str">
        <f>IF('Diagramme de Pareto Secteur'!K$5&lt;=0.65,'Diagramme de Pareto Secteur'!K34,"")</f>
        <v/>
      </c>
      <c r="L34" s="3" t="str">
        <f>IF('Diagramme de Pareto Secteur'!L$5&lt;=0.65,'Diagramme de Pareto Secteur'!L34,"")</f>
        <v/>
      </c>
      <c r="M34" s="3" t="str">
        <f>IF('Diagramme de Pareto Secteur'!M$5&lt;=0.65,'Diagramme de Pareto Secteur'!M34,"")</f>
        <v/>
      </c>
      <c r="N34" s="3" t="str">
        <f>IF('Diagramme de Pareto Secteur'!N$5&lt;=0.65,'Diagramme de Pareto Secteur'!N34,"")</f>
        <v/>
      </c>
      <c r="O34" s="3" t="str">
        <f>IF('Diagramme de Pareto Secteur'!O$5&lt;=0.65,'Diagramme de Pareto Secteur'!O34,"")</f>
        <v/>
      </c>
      <c r="P34" s="3" t="str">
        <f>IF('Diagramme de Pareto Secteur'!P$5&lt;=0.65,'Diagramme de Pareto Secteur'!P34,"")</f>
        <v/>
      </c>
      <c r="Q34" s="3" t="str">
        <f>IF('Diagramme de Pareto Secteur'!Q$5&lt;=0.65,'Diagramme de Pareto Secteur'!Q34,"")</f>
        <v/>
      </c>
      <c r="R34" s="3" t="str">
        <f>IF('Diagramme de Pareto Secteur'!R$5&lt;=0.65,'Diagramme de Pareto Secteur'!R34,"")</f>
        <v/>
      </c>
      <c r="S34" s="3" t="str">
        <f>IF('Diagramme de Pareto Secteur'!S$5&lt;=0.65,'Diagramme de Pareto Secteur'!S34,"")</f>
        <v/>
      </c>
      <c r="T34" s="3" t="str">
        <f>IF('Diagramme de Pareto Secteur'!T$5&lt;=0.65,'Diagramme de Pareto Secteur'!T34,"")</f>
        <v/>
      </c>
      <c r="U34" s="3" t="str">
        <f>IF('Diagramme de Pareto Secteur'!U$5&lt;=0.65,'Diagramme de Pareto Secteur'!U34,"")</f>
        <v/>
      </c>
      <c r="V34" s="4"/>
    </row>
    <row r="35" spans="1:22">
      <c r="A35" s="15" t="s">
        <v>3</v>
      </c>
      <c r="B35" s="6">
        <f>IF('Diagramme de Pareto Secteur'!B$5&lt;=0.65,'Diagramme de Pareto Secteur'!B35,"")</f>
        <v>80170.280000000013</v>
      </c>
      <c r="C35" s="6">
        <f>IF('Diagramme de Pareto Secteur'!C$5&lt;=0.65,'Diagramme de Pareto Secteur'!C35,"")</f>
        <v>73489.694999999963</v>
      </c>
      <c r="D35" s="6">
        <f>IF('Diagramme de Pareto Secteur'!D$5&lt;=0.65,'Diagramme de Pareto Secteur'!D35,"")</f>
        <v>59897.999999999978</v>
      </c>
      <c r="E35" s="6">
        <f>IF('Diagramme de Pareto Secteur'!E$5&lt;=0.65,'Diagramme de Pareto Secteur'!E35,"")</f>
        <v>55333.599999999999</v>
      </c>
      <c r="F35" s="6">
        <f>IF('Diagramme de Pareto Secteur'!F$5&lt;=0.65,'Diagramme de Pareto Secteur'!F35,"")</f>
        <v>44883.179999999993</v>
      </c>
      <c r="G35" s="6">
        <f>IF('Diagramme de Pareto Secteur'!G$5&lt;=0.65,'Diagramme de Pareto Secteur'!G35,"")</f>
        <v>42247.499999999985</v>
      </c>
      <c r="H35" s="6" t="str">
        <f>IF('Diagramme de Pareto Secteur'!H$5&lt;=0.65,'Diagramme de Pareto Secteur'!H35,"")</f>
        <v/>
      </c>
      <c r="I35" s="6" t="str">
        <f>IF('Diagramme de Pareto Secteur'!I$5&lt;=0.65,'Diagramme de Pareto Secteur'!I35,"")</f>
        <v/>
      </c>
      <c r="J35" s="6" t="str">
        <f>IF('Diagramme de Pareto Secteur'!J$5&lt;=0.65,'Diagramme de Pareto Secteur'!J35,"")</f>
        <v/>
      </c>
      <c r="K35" s="6" t="str">
        <f>IF('Diagramme de Pareto Secteur'!K$5&lt;=0.65,'Diagramme de Pareto Secteur'!K35,"")</f>
        <v/>
      </c>
      <c r="L35" s="6" t="str">
        <f>IF('Diagramme de Pareto Secteur'!L$5&lt;=0.65,'Diagramme de Pareto Secteur'!L35,"")</f>
        <v/>
      </c>
      <c r="M35" s="6" t="str">
        <f>IF('Diagramme de Pareto Secteur'!M$5&lt;=0.65,'Diagramme de Pareto Secteur'!M35,"")</f>
        <v/>
      </c>
      <c r="N35" s="6" t="str">
        <f>IF('Diagramme de Pareto Secteur'!N$5&lt;=0.65,'Diagramme de Pareto Secteur'!N35,"")</f>
        <v/>
      </c>
      <c r="O35" s="6" t="str">
        <f>IF('Diagramme de Pareto Secteur'!O$5&lt;=0.65,'Diagramme de Pareto Secteur'!O35,"")</f>
        <v/>
      </c>
      <c r="P35" s="6" t="str">
        <f>IF('Diagramme de Pareto Secteur'!P$5&lt;=0.65,'Diagramme de Pareto Secteur'!P35,"")</f>
        <v/>
      </c>
      <c r="Q35" s="6" t="str">
        <f>IF('Diagramme de Pareto Secteur'!Q$5&lt;=0.65,'Diagramme de Pareto Secteur'!Q35,"")</f>
        <v/>
      </c>
      <c r="R35" s="6" t="str">
        <f>IF('Diagramme de Pareto Secteur'!R$5&lt;=0.65,'Diagramme de Pareto Secteur'!R35,"")</f>
        <v/>
      </c>
      <c r="S35" s="6" t="str">
        <f>IF('Diagramme de Pareto Secteur'!S$5&lt;=0.65,'Diagramme de Pareto Secteur'!S35,"")</f>
        <v/>
      </c>
      <c r="T35" s="6" t="str">
        <f>IF('Diagramme de Pareto Secteur'!T$5&lt;=0.65,'Diagramme de Pareto Secteur'!T35,"")</f>
        <v/>
      </c>
      <c r="U35" s="6" t="str">
        <f>IF('Diagramme de Pareto Secteur'!U$5&lt;=0.65,'Diagramme de Pareto Secteur'!U35,"")</f>
        <v/>
      </c>
      <c r="V35" s="17">
        <f>SUM(B35:U35)</f>
        <v>356022.25499999995</v>
      </c>
    </row>
    <row r="36" spans="1:22">
      <c r="A36" s="18" t="s">
        <v>4</v>
      </c>
      <c r="B36" s="9">
        <f t="shared" ref="B36:U36" si="5">IF(B$3="","",B$3/$AA$3)</f>
        <v>0.30140646623306283</v>
      </c>
      <c r="C36" s="9">
        <f t="shared" si="5"/>
        <v>0.18457811697267532</v>
      </c>
      <c r="D36" s="9">
        <f t="shared" si="5"/>
        <v>0.17580346104631153</v>
      </c>
      <c r="E36" s="9">
        <f t="shared" si="5"/>
        <v>0.12317828830476127</v>
      </c>
      <c r="F36" s="9">
        <f t="shared" si="5"/>
        <v>0.12152788356100065</v>
      </c>
      <c r="G36" s="9">
        <f t="shared" si="5"/>
        <v>9.3505783882188373E-2</v>
      </c>
      <c r="H36" s="9" t="str">
        <f t="shared" si="5"/>
        <v/>
      </c>
      <c r="I36" s="9" t="str">
        <f t="shared" si="5"/>
        <v/>
      </c>
      <c r="J36" s="9" t="str">
        <f t="shared" si="5"/>
        <v/>
      </c>
      <c r="K36" s="9" t="str">
        <f t="shared" si="5"/>
        <v/>
      </c>
      <c r="L36" s="9" t="str">
        <f t="shared" si="5"/>
        <v/>
      </c>
      <c r="M36" s="9" t="str">
        <f t="shared" si="5"/>
        <v/>
      </c>
      <c r="N36" s="9" t="str">
        <f t="shared" si="5"/>
        <v/>
      </c>
      <c r="O36" s="9" t="str">
        <f t="shared" si="5"/>
        <v/>
      </c>
      <c r="P36" s="9" t="str">
        <f t="shared" si="5"/>
        <v/>
      </c>
      <c r="Q36" s="9" t="str">
        <f t="shared" si="5"/>
        <v/>
      </c>
      <c r="R36" s="9" t="str">
        <f t="shared" si="5"/>
        <v/>
      </c>
      <c r="S36" s="9" t="str">
        <f t="shared" si="5"/>
        <v/>
      </c>
      <c r="T36" s="9" t="str">
        <f t="shared" si="5"/>
        <v/>
      </c>
      <c r="U36" s="9" t="str">
        <f t="shared" si="5"/>
        <v/>
      </c>
      <c r="V36" s="10">
        <f t="shared" ref="B36:V36" si="6">V$35/$V$35</f>
        <v>1</v>
      </c>
    </row>
    <row r="37" spans="1:22" ht="13.5" thickBot="1">
      <c r="A37" s="19" t="s">
        <v>5</v>
      </c>
      <c r="B37" s="12">
        <f>B36</f>
        <v>0.30140646623306283</v>
      </c>
      <c r="C37" s="12">
        <f>B37+C36</f>
        <v>0.48598458320573812</v>
      </c>
      <c r="D37" s="12">
        <f t="shared" ref="D37" si="7">C37+D36</f>
        <v>0.66178804425204962</v>
      </c>
      <c r="E37" s="12">
        <f t="shared" ref="E37" si="8">D37+E36</f>
        <v>0.78496633255681092</v>
      </c>
      <c r="F37" s="12">
        <f t="shared" ref="F37" si="9">E37+F36</f>
        <v>0.90649421611781156</v>
      </c>
      <c r="G37" s="12">
        <f>IF(G36="","",F37+G36)</f>
        <v>0.99999999999999989</v>
      </c>
      <c r="H37" s="12" t="str">
        <f t="shared" ref="H37:U37" si="10">IF(H36="","",G37+H36)</f>
        <v/>
      </c>
      <c r="I37" s="12" t="str">
        <f t="shared" si="10"/>
        <v/>
      </c>
      <c r="J37" s="12" t="str">
        <f t="shared" si="10"/>
        <v/>
      </c>
      <c r="K37" s="12" t="str">
        <f t="shared" si="10"/>
        <v/>
      </c>
      <c r="L37" s="12" t="str">
        <f t="shared" si="10"/>
        <v/>
      </c>
      <c r="M37" s="12" t="str">
        <f t="shared" si="10"/>
        <v/>
      </c>
      <c r="N37" s="12" t="str">
        <f t="shared" si="10"/>
        <v/>
      </c>
      <c r="O37" s="12" t="str">
        <f t="shared" si="10"/>
        <v/>
      </c>
      <c r="P37" s="12" t="str">
        <f t="shared" si="10"/>
        <v/>
      </c>
      <c r="Q37" s="12" t="str">
        <f t="shared" si="10"/>
        <v/>
      </c>
      <c r="R37" s="12" t="str">
        <f t="shared" si="10"/>
        <v/>
      </c>
      <c r="S37" s="12" t="str">
        <f t="shared" si="10"/>
        <v/>
      </c>
      <c r="T37" s="12" t="str">
        <f t="shared" si="10"/>
        <v/>
      </c>
      <c r="U37" s="12" t="str">
        <f t="shared" si="10"/>
        <v/>
      </c>
      <c r="V37" s="13"/>
    </row>
    <row r="62" spans="1:19" ht="13.5" thickBot="1"/>
    <row r="63" spans="1:19" ht="23.25">
      <c r="A63" s="31" t="s">
        <v>8</v>
      </c>
      <c r="B63" s="32"/>
      <c r="C63" s="28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30"/>
      <c r="S63" s="1" t="s">
        <v>1</v>
      </c>
    </row>
    <row r="64" spans="1:19">
      <c r="A64" s="20" t="s">
        <v>2</v>
      </c>
      <c r="B64" s="3">
        <f>IF('Diagramme de Pareto Secteur'!B$5&lt;=0.65,'Diagramme de Pareto Secteur'!B64,"")</f>
        <v>4189</v>
      </c>
      <c r="C64" s="3">
        <f>IF('Diagramme de Pareto Secteur'!C$5&lt;=0.65,'Diagramme de Pareto Secteur'!C64,"")</f>
        <v>4190</v>
      </c>
      <c r="D64" s="3">
        <f>IF('Diagramme de Pareto Secteur'!D$5&lt;=0.65,'Diagramme de Pareto Secteur'!D64,"")</f>
        <v>4187</v>
      </c>
      <c r="E64" s="3">
        <f>IF('Diagramme de Pareto Secteur'!E$5&lt;=0.65,'Diagramme de Pareto Secteur'!E64,"")</f>
        <v>4192</v>
      </c>
      <c r="F64" s="3">
        <f>IF('Diagramme de Pareto Secteur'!F$5&lt;=0.65,'Diagramme de Pareto Secteur'!F64,"")</f>
        <v>4186</v>
      </c>
      <c r="G64" s="3" t="str">
        <f>IF('Diagramme de Pareto Secteur'!G$5&lt;=0.65,'Diagramme de Pareto Secteur'!G64,"")</f>
        <v>Ass" R9M</v>
      </c>
      <c r="H64" s="3" t="str">
        <f>IF('Diagramme de Pareto Secteur'!H$5&lt;=0.65,'Diagramme de Pareto Secteur'!H64,"")</f>
        <v/>
      </c>
      <c r="I64" s="3" t="str">
        <f>IF('Diagramme de Pareto Secteur'!I$5&lt;=0.65,'Diagramme de Pareto Secteur'!I64,"")</f>
        <v/>
      </c>
      <c r="J64" s="3" t="str">
        <f>IF('Diagramme de Pareto Secteur'!J$5&lt;=0.65,'Diagramme de Pareto Secteur'!J64,"")</f>
        <v/>
      </c>
      <c r="K64" s="3" t="str">
        <f>IF('Diagramme de Pareto Secteur'!K$5&lt;=0.65,'Diagramme de Pareto Secteur'!K64,"")</f>
        <v/>
      </c>
      <c r="L64" s="3" t="str">
        <f>IF('Diagramme de Pareto Secteur'!L$5&lt;=0.65,'Diagramme de Pareto Secteur'!L64,"")</f>
        <v/>
      </c>
      <c r="M64" s="3" t="str">
        <f>IF('Diagramme de Pareto Secteur'!M$5&lt;=0.65,'Diagramme de Pareto Secteur'!M64,"")</f>
        <v/>
      </c>
      <c r="N64" s="3" t="str">
        <f>IF('Diagramme de Pareto Secteur'!N$5&lt;=0.65,'Diagramme de Pareto Secteur'!N64,"")</f>
        <v/>
      </c>
      <c r="O64" s="3" t="str">
        <f>IF('Diagramme de Pareto Secteur'!O$5&lt;=0.65,'Diagramme de Pareto Secteur'!O64,"")</f>
        <v/>
      </c>
      <c r="P64" s="3" t="str">
        <f>IF('Diagramme de Pareto Secteur'!P$5&lt;=0.65,'Diagramme de Pareto Secteur'!P64,"")</f>
        <v/>
      </c>
      <c r="Q64" s="3" t="str">
        <f>IF('Diagramme de Pareto Secteur'!Q$5&lt;=0.65,'Diagramme de Pareto Secteur'!Q64,"")</f>
        <v/>
      </c>
      <c r="R64" s="3" t="str">
        <f>IF('Diagramme de Pareto Secteur'!R$5&lt;=0.65,'Diagramme de Pareto Secteur'!R64,"")</f>
        <v/>
      </c>
      <c r="S64" s="4"/>
    </row>
    <row r="65" spans="1:19">
      <c r="A65" s="21" t="s">
        <v>3</v>
      </c>
      <c r="B65" s="6">
        <f>IF('Diagramme de Pareto Secteur'!B$5&lt;=0.65,'Diagramme de Pareto Secteur'!B65,"")</f>
        <v>23523.300000000047</v>
      </c>
      <c r="C65" s="6">
        <f>IF('Diagramme de Pareto Secteur'!C$5&lt;=0.65,'Diagramme de Pareto Secteur'!C65,"")</f>
        <v>15500.979999999996</v>
      </c>
      <c r="D65" s="6">
        <f>IF('Diagramme de Pareto Secteur'!D$5&lt;=0.65,'Diagramme de Pareto Secteur'!D65,"")</f>
        <v>8781.7519999999986</v>
      </c>
      <c r="E65" s="6">
        <f>IF('Diagramme de Pareto Secteur'!E$5&lt;=0.65,'Diagramme de Pareto Secteur'!E65,"")</f>
        <v>6140.2550000000001</v>
      </c>
      <c r="F65" s="6">
        <f>IF('Diagramme de Pareto Secteur'!F$5&lt;=0.65,'Diagramme de Pareto Secteur'!F65,"")</f>
        <v>5080.9999999999973</v>
      </c>
      <c r="G65" s="6">
        <f>IF('Diagramme de Pareto Secteur'!G$5&lt;=0.65,'Diagramme de Pareto Secteur'!G65,"")</f>
        <v>4485.9999999999982</v>
      </c>
      <c r="H65" s="6" t="str">
        <f>IF('Diagramme de Pareto Secteur'!H$5&lt;=0.65,'Diagramme de Pareto Secteur'!H65,"")</f>
        <v/>
      </c>
      <c r="I65" s="6" t="str">
        <f>IF('Diagramme de Pareto Secteur'!I$5&lt;=0.65,'Diagramme de Pareto Secteur'!I65,"")</f>
        <v/>
      </c>
      <c r="J65" s="6" t="str">
        <f>IF('Diagramme de Pareto Secteur'!J$5&lt;=0.65,'Diagramme de Pareto Secteur'!J65,"")</f>
        <v/>
      </c>
      <c r="K65" s="6" t="str">
        <f>IF('Diagramme de Pareto Secteur'!K$5&lt;=0.65,'Diagramme de Pareto Secteur'!K65,"")</f>
        <v/>
      </c>
      <c r="L65" s="6" t="str">
        <f>IF('Diagramme de Pareto Secteur'!L$5&lt;=0.65,'Diagramme de Pareto Secteur'!L65,"")</f>
        <v/>
      </c>
      <c r="M65" s="6" t="str">
        <f>IF('Diagramme de Pareto Secteur'!M$5&lt;=0.65,'Diagramme de Pareto Secteur'!M65,"")</f>
        <v/>
      </c>
      <c r="N65" s="6" t="str">
        <f>IF('Diagramme de Pareto Secteur'!N$5&lt;=0.65,'Diagramme de Pareto Secteur'!N65,"")</f>
        <v/>
      </c>
      <c r="O65" s="6" t="str">
        <f>IF('Diagramme de Pareto Secteur'!O$5&lt;=0.65,'Diagramme de Pareto Secteur'!O65,"")</f>
        <v/>
      </c>
      <c r="P65" s="6" t="str">
        <f>IF('Diagramme de Pareto Secteur'!P$5&lt;=0.65,'Diagramme de Pareto Secteur'!P65,"")</f>
        <v/>
      </c>
      <c r="Q65" s="6" t="str">
        <f>IF('Diagramme de Pareto Secteur'!Q$5&lt;=0.65,'Diagramme de Pareto Secteur'!Q65,"")</f>
        <v/>
      </c>
      <c r="R65" s="6" t="str">
        <f>IF('Diagramme de Pareto Secteur'!R$5&lt;=0.65,'Diagramme de Pareto Secteur'!R65,"")</f>
        <v/>
      </c>
      <c r="S65" s="17">
        <f>SUM(B65:R65)</f>
        <v>63513.28700000004</v>
      </c>
    </row>
    <row r="66" spans="1:19">
      <c r="A66" s="20" t="s">
        <v>4</v>
      </c>
      <c r="B66" s="9">
        <f t="shared" ref="B66:R66" si="11">IF(B$3="","",B$3/$AA$3)</f>
        <v>0.30140646623306283</v>
      </c>
      <c r="C66" s="9">
        <f t="shared" si="11"/>
        <v>0.18457811697267532</v>
      </c>
      <c r="D66" s="9">
        <f t="shared" si="11"/>
        <v>0.17580346104631153</v>
      </c>
      <c r="E66" s="9">
        <f t="shared" si="11"/>
        <v>0.12317828830476127</v>
      </c>
      <c r="F66" s="9">
        <f t="shared" si="11"/>
        <v>0.12152788356100065</v>
      </c>
      <c r="G66" s="9">
        <f t="shared" si="11"/>
        <v>9.3505783882188373E-2</v>
      </c>
      <c r="H66" s="9" t="str">
        <f t="shared" si="11"/>
        <v/>
      </c>
      <c r="I66" s="9" t="str">
        <f t="shared" si="11"/>
        <v/>
      </c>
      <c r="J66" s="9" t="str">
        <f t="shared" si="11"/>
        <v/>
      </c>
      <c r="K66" s="9" t="str">
        <f t="shared" si="11"/>
        <v/>
      </c>
      <c r="L66" s="9" t="str">
        <f t="shared" si="11"/>
        <v/>
      </c>
      <c r="M66" s="9" t="str">
        <f t="shared" si="11"/>
        <v/>
      </c>
      <c r="N66" s="9" t="str">
        <f t="shared" si="11"/>
        <v/>
      </c>
      <c r="O66" s="9" t="str">
        <f t="shared" si="11"/>
        <v/>
      </c>
      <c r="P66" s="9" t="str">
        <f t="shared" si="11"/>
        <v/>
      </c>
      <c r="Q66" s="9" t="str">
        <f t="shared" si="11"/>
        <v/>
      </c>
      <c r="R66" s="9" t="str">
        <f t="shared" si="11"/>
        <v/>
      </c>
      <c r="S66" s="10">
        <f t="shared" ref="B66:S66" si="12">S$65/$S$65</f>
        <v>1</v>
      </c>
    </row>
    <row r="67" spans="1:19" ht="13.5" thickBot="1">
      <c r="A67" s="22" t="s">
        <v>5</v>
      </c>
      <c r="B67" s="12">
        <f>B66</f>
        <v>0.30140646623306283</v>
      </c>
      <c r="C67" s="12">
        <f>B67+C66</f>
        <v>0.48598458320573812</v>
      </c>
      <c r="D67" s="12">
        <f t="shared" ref="D67" si="13">C67+D66</f>
        <v>0.66178804425204962</v>
      </c>
      <c r="E67" s="12">
        <f t="shared" ref="E67" si="14">D67+E66</f>
        <v>0.78496633255681092</v>
      </c>
      <c r="F67" s="12">
        <f t="shared" ref="F67" si="15">E67+F66</f>
        <v>0.90649421611781156</v>
      </c>
      <c r="G67" s="12">
        <f>IF(G66="","",F67+G66)</f>
        <v>0.99999999999999989</v>
      </c>
      <c r="H67" s="12" t="str">
        <f t="shared" ref="H67:R67" si="16">IF(H66="","",G67+H66)</f>
        <v/>
      </c>
      <c r="I67" s="12" t="str">
        <f t="shared" si="16"/>
        <v/>
      </c>
      <c r="J67" s="12" t="str">
        <f t="shared" si="16"/>
        <v/>
      </c>
      <c r="K67" s="12" t="str">
        <f t="shared" si="16"/>
        <v/>
      </c>
      <c r="L67" s="12" t="str">
        <f t="shared" si="16"/>
        <v/>
      </c>
      <c r="M67" s="12" t="str">
        <f t="shared" si="16"/>
        <v/>
      </c>
      <c r="N67" s="12" t="str">
        <f t="shared" si="16"/>
        <v/>
      </c>
      <c r="O67" s="12" t="str">
        <f t="shared" si="16"/>
        <v/>
      </c>
      <c r="P67" s="12" t="str">
        <f t="shared" si="16"/>
        <v/>
      </c>
      <c r="Q67" s="12" t="str">
        <f t="shared" si="16"/>
        <v/>
      </c>
      <c r="R67" s="12" t="str">
        <f t="shared" si="16"/>
        <v/>
      </c>
      <c r="S67" s="13"/>
    </row>
  </sheetData>
  <mergeCells count="6">
    <mergeCell ref="A1:B1"/>
    <mergeCell ref="C1:Z1"/>
    <mergeCell ref="A33:B33"/>
    <mergeCell ref="C33:U33"/>
    <mergeCell ref="A63:B63"/>
    <mergeCell ref="C63:R63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Diagramme de Pareto Secteur</vt:lpstr>
      <vt:lpstr>Extraits</vt:lpstr>
    </vt:vector>
  </TitlesOfParts>
  <Company>ALLIANCE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DURIEUX-BLARD Florian</dc:creator>
  <cp:lastModifiedBy>mduquesn</cp:lastModifiedBy>
  <dcterms:created xsi:type="dcterms:W3CDTF">2015-03-04T11:52:43Z</dcterms:created>
  <dcterms:modified xsi:type="dcterms:W3CDTF">2015-03-04T12:44:04Z</dcterms:modified>
</cp:coreProperties>
</file>