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Annexe1" sheetId="1" r:id="rId1"/>
    <sheet name="Annexe2" sheetId="2" r:id="rId2"/>
    <sheet name="Annexe3" sheetId="3" r:id="rId3"/>
    <sheet name="Annexe4" sheetId="5" r:id="rId4"/>
  </sheets>
  <definedNames>
    <definedName name="adherents">Annexe2!$A$2:$A$15</definedName>
    <definedName name="matériel">Annexe3!$A$2:$A$8</definedName>
    <definedName name="remise">Annexe4!$B$2:$E$3</definedName>
  </definedNames>
  <calcPr calcId="125725"/>
</workbook>
</file>

<file path=xl/calcChain.xml><?xml version="1.0" encoding="utf-8"?>
<calcChain xmlns="http://schemas.openxmlformats.org/spreadsheetml/2006/main">
  <c r="G12" i="1"/>
  <c r="E12"/>
  <c r="B12"/>
  <c r="C12" s="1"/>
  <c r="E8"/>
  <c r="D8"/>
  <c r="E7"/>
  <c r="D7"/>
  <c r="D6"/>
  <c r="E5"/>
  <c r="D5"/>
  <c r="I3" i="2"/>
  <c r="I4"/>
  <c r="I5"/>
  <c r="I6"/>
  <c r="I7"/>
  <c r="I8"/>
  <c r="I9"/>
  <c r="I10"/>
  <c r="I11"/>
  <c r="I12"/>
  <c r="I13"/>
  <c r="I14"/>
  <c r="I15"/>
  <c r="I2"/>
  <c r="B9" i="1"/>
  <c r="F12" l="1"/>
  <c r="H12"/>
</calcChain>
</file>

<file path=xl/sharedStrings.xml><?xml version="1.0" encoding="utf-8"?>
<sst xmlns="http://schemas.openxmlformats.org/spreadsheetml/2006/main" count="156" uniqueCount="111">
  <si>
    <t>Adhérent N°</t>
  </si>
  <si>
    <t>Date de location :</t>
  </si>
  <si>
    <t>Identifiant</t>
  </si>
  <si>
    <t>Civilité</t>
  </si>
  <si>
    <t>Nom</t>
  </si>
  <si>
    <t>Prénom</t>
  </si>
  <si>
    <t>Adresse</t>
  </si>
  <si>
    <t>Code Postal</t>
  </si>
  <si>
    <t>Ville</t>
  </si>
  <si>
    <t>Téléphone</t>
  </si>
  <si>
    <t>Email</t>
  </si>
  <si>
    <t>Nombre de locations</t>
  </si>
  <si>
    <t>Valeur à rechercher</t>
  </si>
  <si>
    <t>Taux de remise</t>
  </si>
  <si>
    <t>Moins de 3</t>
  </si>
  <si>
    <t>Entre 3 et 6</t>
  </si>
  <si>
    <t>Entre 7 et 12</t>
  </si>
  <si>
    <t>Au-delà de 12</t>
  </si>
  <si>
    <t>Nom - Prénom :</t>
  </si>
  <si>
    <t>Coordonnées :</t>
  </si>
  <si>
    <t>Contrat N° 201447934</t>
  </si>
  <si>
    <t>Mise à disposition de Matériel de Bricolage</t>
  </si>
  <si>
    <t>Référence</t>
  </si>
  <si>
    <t>Libellé</t>
  </si>
  <si>
    <t>Prix Unitaire</t>
  </si>
  <si>
    <t>Nb de Jours</t>
  </si>
  <si>
    <t>Date de retour prévue</t>
  </si>
  <si>
    <t>Montant</t>
  </si>
  <si>
    <t>Date de retour réelle</t>
  </si>
  <si>
    <t>Indemnité de retard</t>
  </si>
  <si>
    <t>2014-101</t>
  </si>
  <si>
    <t>2014-102</t>
  </si>
  <si>
    <t>2014-103</t>
  </si>
  <si>
    <t>2014-104</t>
  </si>
  <si>
    <t>2014-105</t>
  </si>
  <si>
    <t>2014-106</t>
  </si>
  <si>
    <t>2014-107</t>
  </si>
  <si>
    <t>2014-108</t>
  </si>
  <si>
    <t>2014-109</t>
  </si>
  <si>
    <t>2014-110</t>
  </si>
  <si>
    <t>2014-111</t>
  </si>
  <si>
    <t>2014-112</t>
  </si>
  <si>
    <t>2014-113</t>
  </si>
  <si>
    <t>2014-114</t>
  </si>
  <si>
    <t>M.</t>
  </si>
  <si>
    <t>Mme</t>
  </si>
  <si>
    <t>Marty</t>
  </si>
  <si>
    <t>McTavish</t>
  </si>
  <si>
    <t>Caussade</t>
  </si>
  <si>
    <t>Legrand</t>
  </si>
  <si>
    <t>Asch</t>
  </si>
  <si>
    <t>Tomero</t>
  </si>
  <si>
    <t>Bertoumieux</t>
  </si>
  <si>
    <t>Ivanov</t>
  </si>
  <si>
    <t>Martinez</t>
  </si>
  <si>
    <t>Soler</t>
  </si>
  <si>
    <t>Mulcahy</t>
  </si>
  <si>
    <t>Vivies</t>
  </si>
  <si>
    <t>Richardson</t>
  </si>
  <si>
    <t>Pujol</t>
  </si>
  <si>
    <t>Claude</t>
  </si>
  <si>
    <t>Laura</t>
  </si>
  <si>
    <t>Yassine</t>
  </si>
  <si>
    <t>Michelle</t>
  </si>
  <si>
    <t>Daniel</t>
  </si>
  <si>
    <t>Paul</t>
  </si>
  <si>
    <t>Josette</t>
  </si>
  <si>
    <t>mathieu</t>
  </si>
  <si>
    <t>Alphonsia</t>
  </si>
  <si>
    <t>Hicham</t>
  </si>
  <si>
    <t>Lucienne</t>
  </si>
  <si>
    <t>marie</t>
  </si>
  <si>
    <t>Jean-Luc</t>
  </si>
  <si>
    <t>Rose</t>
  </si>
  <si>
    <t>Meudon</t>
  </si>
  <si>
    <t xml:space="preserve"> 06 38 45 41 44</t>
  </si>
  <si>
    <t>8 Passage des Jardins</t>
  </si>
  <si>
    <t>9 Passage des Jardins</t>
  </si>
  <si>
    <t>11 Passage des Jardins</t>
  </si>
  <si>
    <t>12 Passage des Jardins</t>
  </si>
  <si>
    <t>13 Passage des Jardins</t>
  </si>
  <si>
    <t>14 Passage des Jardins</t>
  </si>
  <si>
    <t>15 Passage des Jardins</t>
  </si>
  <si>
    <t>16 Passage des Jardins</t>
  </si>
  <si>
    <t>17 Passage des Jardins</t>
  </si>
  <si>
    <t>18 Passage des Jardins</t>
  </si>
  <si>
    <t>19 Passage des Jardins</t>
  </si>
  <si>
    <t>20 Passage des Jardins</t>
  </si>
  <si>
    <t>21 Passage des Jardins</t>
  </si>
  <si>
    <t>Catégorie de matériel</t>
  </si>
  <si>
    <t>Libellé du matériel</t>
  </si>
  <si>
    <t>Prix de base</t>
  </si>
  <si>
    <t>Prix d'achat</t>
  </si>
  <si>
    <t>Caution</t>
  </si>
  <si>
    <t>Matériel à bois</t>
  </si>
  <si>
    <t>Tapisserie</t>
  </si>
  <si>
    <t>10 Route de Padern</t>
  </si>
  <si>
    <t>Paris</t>
  </si>
  <si>
    <t>MB001</t>
  </si>
  <si>
    <t>MB002</t>
  </si>
  <si>
    <t>MB003</t>
  </si>
  <si>
    <t>MB004</t>
  </si>
  <si>
    <t>TAP01</t>
  </si>
  <si>
    <t>TAP02</t>
  </si>
  <si>
    <t>TAP03</t>
  </si>
  <si>
    <t>Scie circulaire</t>
  </si>
  <si>
    <t>Rabot petit format</t>
  </si>
  <si>
    <t>Ponceuse à bande</t>
  </si>
  <si>
    <t>Ponceuse vibrante</t>
  </si>
  <si>
    <t>Table à tapisser</t>
  </si>
  <si>
    <t>Décolleuse électrique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</si>
</sst>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14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/>
    <xf numFmtId="0" fontId="2" fillId="0" borderId="0" xfId="0" applyFont="1" applyAlignment="1">
      <alignment horizontal="right" vertical="center"/>
    </xf>
    <xf numFmtId="0" fontId="2" fillId="0" borderId="0" xfId="0" applyFont="1"/>
    <xf numFmtId="0" fontId="2" fillId="0" borderId="0" xfId="0" applyFont="1" applyAlignment="1">
      <alignment vertic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left" vertical="center"/>
    </xf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1" fillId="0" borderId="0" xfId="0" quotePrefix="1" applyFont="1"/>
    <xf numFmtId="0" fontId="1" fillId="2" borderId="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Continuous" vertical="center"/>
    </xf>
    <xf numFmtId="0" fontId="2" fillId="2" borderId="6" xfId="0" applyFont="1" applyFill="1" applyBorder="1" applyAlignment="1">
      <alignment horizontal="centerContinuous" vertical="center"/>
    </xf>
    <xf numFmtId="0" fontId="2" fillId="2" borderId="7" xfId="0" applyFont="1" applyFill="1" applyBorder="1" applyAlignment="1">
      <alignment horizontal="centerContinuous" vertical="center"/>
    </xf>
    <xf numFmtId="0" fontId="2" fillId="2" borderId="8" xfId="0" applyFont="1" applyFill="1" applyBorder="1" applyAlignment="1">
      <alignment horizontal="centerContinuous" vertical="center"/>
    </xf>
    <xf numFmtId="0" fontId="2" fillId="2" borderId="9" xfId="0" applyFont="1" applyFill="1" applyBorder="1" applyAlignment="1">
      <alignment horizontal="centerContinuous" vertical="center"/>
    </xf>
    <xf numFmtId="0" fontId="2" fillId="2" borderId="10" xfId="0" applyFont="1" applyFill="1" applyBorder="1" applyAlignment="1">
      <alignment horizontal="centerContinuous" vertical="center"/>
    </xf>
    <xf numFmtId="0" fontId="2" fillId="0" borderId="0" xfId="0" applyFont="1" applyAlignment="1">
      <alignment horizontal="left" vertical="center"/>
    </xf>
    <xf numFmtId="4" fontId="0" fillId="0" borderId="0" xfId="0" applyNumberFormat="1"/>
    <xf numFmtId="0" fontId="2" fillId="0" borderId="3" xfId="0" applyFont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/>
    </xf>
    <xf numFmtId="4" fontId="2" fillId="0" borderId="3" xfId="0" applyNumberFormat="1" applyFont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32"/>
  <sheetViews>
    <sheetView tabSelected="1" workbookViewId="0">
      <selection activeCell="B5" sqref="B5"/>
    </sheetView>
  </sheetViews>
  <sheetFormatPr defaultRowHeight="15.75"/>
  <cols>
    <col min="1" max="1" width="28.28515625" style="4" customWidth="1"/>
    <col min="2" max="2" width="28.140625" style="4" customWidth="1"/>
    <col min="3" max="3" width="20.7109375" style="4" customWidth="1"/>
    <col min="4" max="4" width="23" style="4" bestFit="1" customWidth="1"/>
    <col min="5" max="5" width="15.28515625" style="4" customWidth="1"/>
    <col min="6" max="6" width="15.42578125" style="4" customWidth="1"/>
    <col min="7" max="7" width="15.5703125" style="4" customWidth="1"/>
    <col min="8" max="8" width="15.42578125" style="4" customWidth="1"/>
    <col min="9" max="16384" width="9.140625" style="4"/>
  </cols>
  <sheetData>
    <row r="1" spans="1:8" ht="36.75" customHeight="1" thickBot="1"/>
    <row r="2" spans="1:8" ht="23.25" customHeight="1">
      <c r="B2" s="16" t="s">
        <v>20</v>
      </c>
      <c r="C2" s="17"/>
      <c r="D2" s="17"/>
      <c r="E2" s="17"/>
      <c r="F2" s="18"/>
    </row>
    <row r="3" spans="1:8" ht="24.75" customHeight="1" thickBot="1">
      <c r="B3" s="19" t="s">
        <v>21</v>
      </c>
      <c r="C3" s="20"/>
      <c r="D3" s="20"/>
      <c r="E3" s="20"/>
      <c r="F3" s="21"/>
    </row>
    <row r="4" spans="1:8" ht="17.25" customHeight="1"/>
    <row r="5" spans="1:8" ht="18" customHeight="1">
      <c r="A5" s="2" t="s">
        <v>0</v>
      </c>
      <c r="B5" s="4" t="s">
        <v>32</v>
      </c>
      <c r="C5" s="2" t="s">
        <v>18</v>
      </c>
      <c r="D5" s="2" t="str">
        <f>VLOOKUP($B$5,Annexe2!$A$2:$I$15,3,1)</f>
        <v>Caussade</v>
      </c>
      <c r="E5" s="22" t="str">
        <f>VLOOKUP($B$5,Annexe2!$A$2:$I$15,4,1)</f>
        <v>Yassine</v>
      </c>
    </row>
    <row r="6" spans="1:8" ht="18.75" customHeight="1">
      <c r="C6" s="2" t="s">
        <v>19</v>
      </c>
      <c r="D6" s="2" t="str">
        <f>VLOOKUP($B$5,Annexe2!$A$2:$I$15,5,1)</f>
        <v>10 Route de Padern</v>
      </c>
    </row>
    <row r="7" spans="1:8" ht="15.75" customHeight="1">
      <c r="D7" s="2">
        <f>VLOOKUP($B$5,Annexe2!$A$2:$I$15,6,1)</f>
        <v>75018</v>
      </c>
      <c r="E7" s="22" t="str">
        <f>VLOOKUP($B$5,Annexe2!$A$2:$I$15,7,1)</f>
        <v>Paris</v>
      </c>
    </row>
    <row r="8" spans="1:8" ht="18.75" customHeight="1">
      <c r="D8" s="22" t="str">
        <f>VLOOKUP($B$5,Annexe2!$A$2:$I$15,8,1)</f>
        <v xml:space="preserve"> 06 38 45 41 44</v>
      </c>
      <c r="E8" s="22" t="str">
        <f>VLOOKUP($B$5,Annexe2!$A$2:$I$15,9,1)</f>
        <v>yassine.caussade@gmail.com</v>
      </c>
    </row>
    <row r="9" spans="1:8" ht="18" customHeight="1">
      <c r="A9" s="4" t="s">
        <v>1</v>
      </c>
      <c r="B9" s="7">
        <f>DATE(2014,4,12)</f>
        <v>41741</v>
      </c>
    </row>
    <row r="10" spans="1:8" ht="16.5" customHeight="1" thickBot="1"/>
    <row r="11" spans="1:8" ht="53.25" customHeight="1" thickBot="1">
      <c r="A11" s="9" t="s">
        <v>22</v>
      </c>
      <c r="B11" s="9" t="s">
        <v>23</v>
      </c>
      <c r="C11" s="9" t="s">
        <v>24</v>
      </c>
      <c r="D11" s="13" t="s">
        <v>25</v>
      </c>
      <c r="E11" s="10" t="s">
        <v>26</v>
      </c>
      <c r="F11" s="9" t="s">
        <v>27</v>
      </c>
      <c r="G11" s="15" t="s">
        <v>28</v>
      </c>
      <c r="H11" s="10" t="s">
        <v>29</v>
      </c>
    </row>
    <row r="12" spans="1:8" ht="16.5" customHeight="1">
      <c r="A12" s="24" t="s">
        <v>101</v>
      </c>
      <c r="B12" s="24" t="str">
        <f>VLOOKUP(A12,Annexe3!$A$2:$F$8,3,1)</f>
        <v>Scie circulaire</v>
      </c>
      <c r="C12" s="28">
        <f>VLOOKUP(B12,Annexe3!$A$2:$F$8,4,1)</f>
        <v>3</v>
      </c>
      <c r="D12" s="25">
        <v>5</v>
      </c>
      <c r="E12" s="27">
        <f>$B$9+D12</f>
        <v>41746</v>
      </c>
      <c r="F12" s="28">
        <f>C12*D12</f>
        <v>15</v>
      </c>
      <c r="G12" s="29">
        <f>E12+2</f>
        <v>41748</v>
      </c>
      <c r="H12" s="28">
        <f>IF(G12&gt;E12,(C12*1.25)*(G12-E12),0)</f>
        <v>7.5</v>
      </c>
    </row>
    <row r="13" spans="1:8" ht="17.25" customHeight="1">
      <c r="A13" s="8"/>
      <c r="B13" s="8"/>
      <c r="C13" s="8"/>
      <c r="D13" s="26"/>
      <c r="E13" s="8"/>
      <c r="F13" s="8"/>
      <c r="G13" s="14"/>
      <c r="H13" s="8"/>
    </row>
    <row r="14" spans="1:8" ht="18" customHeight="1">
      <c r="A14" s="8"/>
      <c r="B14" s="8"/>
      <c r="C14" s="8"/>
      <c r="D14" s="26"/>
      <c r="E14" s="8"/>
      <c r="F14" s="8"/>
      <c r="G14" s="14"/>
      <c r="H14" s="8"/>
    </row>
    <row r="15" spans="1:8" ht="18.75" customHeight="1">
      <c r="A15" s="8"/>
      <c r="B15" s="8"/>
      <c r="C15" s="8"/>
      <c r="D15" s="26"/>
      <c r="E15" s="8"/>
      <c r="F15" s="8"/>
      <c r="G15" s="14"/>
      <c r="H15" s="8"/>
    </row>
    <row r="16" spans="1:8" ht="17.25" customHeight="1">
      <c r="A16" s="8"/>
      <c r="B16" s="8"/>
      <c r="C16" s="8"/>
      <c r="D16" s="26"/>
      <c r="E16" s="8"/>
      <c r="F16" s="8"/>
      <c r="G16" s="14"/>
      <c r="H16" s="8"/>
    </row>
    <row r="17" spans="1:8" ht="18" customHeight="1">
      <c r="A17" s="8"/>
      <c r="B17" s="8"/>
      <c r="C17" s="8"/>
      <c r="D17" s="26"/>
      <c r="E17" s="8"/>
      <c r="F17" s="8"/>
      <c r="G17" s="14"/>
      <c r="H17" s="8"/>
    </row>
    <row r="18" spans="1:8" ht="16.5" customHeight="1">
      <c r="A18" s="8"/>
      <c r="B18" s="8"/>
      <c r="C18" s="8"/>
      <c r="D18" s="14"/>
      <c r="E18" s="8"/>
      <c r="F18" s="8"/>
      <c r="G18" s="14"/>
      <c r="H18" s="8"/>
    </row>
    <row r="19" spans="1:8" ht="18" customHeight="1">
      <c r="A19" s="8"/>
      <c r="B19" s="8"/>
      <c r="C19" s="8"/>
      <c r="D19" s="14"/>
      <c r="E19" s="8"/>
      <c r="F19" s="8"/>
      <c r="G19" s="14"/>
      <c r="H19" s="8"/>
    </row>
    <row r="20" spans="1:8" ht="18" customHeight="1">
      <c r="A20" s="8"/>
      <c r="B20" s="8"/>
      <c r="C20" s="8"/>
      <c r="D20" s="14"/>
      <c r="E20" s="8"/>
      <c r="F20" s="8"/>
      <c r="G20" s="14"/>
      <c r="H20" s="8"/>
    </row>
    <row r="21" spans="1:8" ht="17.25" customHeight="1">
      <c r="A21" s="8"/>
      <c r="B21" s="8"/>
      <c r="C21" s="8"/>
      <c r="D21" s="14"/>
      <c r="E21" s="8"/>
      <c r="F21" s="8"/>
      <c r="G21" s="14"/>
      <c r="H21" s="8"/>
    </row>
    <row r="22" spans="1:8" ht="17.25" customHeight="1">
      <c r="A22" s="8"/>
      <c r="B22" s="8"/>
      <c r="C22" s="8"/>
      <c r="D22" s="14"/>
      <c r="E22" s="8"/>
      <c r="F22" s="8"/>
      <c r="G22" s="14"/>
      <c r="H22" s="8"/>
    </row>
    <row r="23" spans="1:8" ht="18" customHeight="1">
      <c r="A23" s="8"/>
      <c r="B23" s="8"/>
      <c r="C23" s="8"/>
      <c r="D23" s="14"/>
      <c r="E23" s="8"/>
      <c r="F23" s="8"/>
      <c r="G23" s="14"/>
      <c r="H23" s="8"/>
    </row>
    <row r="24" spans="1:8" ht="16.5" customHeight="1">
      <c r="A24" s="8"/>
      <c r="B24" s="8"/>
      <c r="C24" s="8"/>
      <c r="D24" s="14"/>
      <c r="E24" s="8"/>
      <c r="F24" s="8"/>
      <c r="G24" s="14"/>
      <c r="H24" s="8"/>
    </row>
    <row r="25" spans="1:8" ht="19.5" customHeight="1">
      <c r="A25" s="8"/>
      <c r="B25" s="8"/>
      <c r="C25" s="8"/>
      <c r="D25" s="14"/>
      <c r="E25" s="8"/>
      <c r="F25" s="8"/>
      <c r="G25" s="14"/>
      <c r="H25" s="8"/>
    </row>
    <row r="26" spans="1:8" ht="18" customHeight="1">
      <c r="A26" s="8"/>
      <c r="B26" s="8"/>
      <c r="C26" s="8"/>
      <c r="D26" s="14"/>
      <c r="E26" s="8"/>
      <c r="F26" s="8"/>
      <c r="G26" s="14"/>
      <c r="H26" s="8"/>
    </row>
    <row r="27" spans="1:8" ht="15.75" customHeight="1">
      <c r="A27" s="8"/>
      <c r="B27" s="8"/>
      <c r="C27" s="8"/>
      <c r="D27" s="14"/>
      <c r="E27" s="8"/>
      <c r="F27" s="8"/>
      <c r="G27" s="14"/>
      <c r="H27" s="8"/>
    </row>
    <row r="28" spans="1:8" ht="18.75" customHeight="1">
      <c r="A28" s="8"/>
      <c r="B28" s="8"/>
      <c r="C28" s="8"/>
      <c r="D28" s="14"/>
      <c r="E28" s="8"/>
      <c r="F28" s="8"/>
      <c r="G28" s="14"/>
      <c r="H28" s="8"/>
    </row>
    <row r="29" spans="1:8" ht="17.25" customHeight="1">
      <c r="A29" s="8"/>
      <c r="B29" s="8"/>
      <c r="C29" s="8"/>
      <c r="D29" s="14"/>
      <c r="E29" s="8"/>
      <c r="F29" s="8"/>
      <c r="G29" s="14"/>
      <c r="H29" s="8"/>
    </row>
    <row r="30" spans="1:8">
      <c r="A30" s="8"/>
      <c r="B30" s="8"/>
      <c r="C30" s="8"/>
      <c r="D30" s="14"/>
      <c r="E30" s="8"/>
      <c r="F30" s="8"/>
      <c r="G30" s="14"/>
      <c r="H30" s="8"/>
    </row>
    <row r="31" spans="1:8">
      <c r="A31" s="8"/>
      <c r="B31" s="8"/>
      <c r="C31" s="8"/>
      <c r="D31" s="14"/>
      <c r="E31" s="8"/>
      <c r="F31" s="8"/>
      <c r="G31" s="14"/>
      <c r="H31" s="8"/>
    </row>
    <row r="32" spans="1:8">
      <c r="A32" s="8"/>
      <c r="B32" s="8"/>
      <c r="C32" s="8"/>
      <c r="D32" s="14"/>
      <c r="E32" s="8"/>
      <c r="F32" s="8"/>
      <c r="G32" s="14"/>
      <c r="H32" s="8"/>
    </row>
  </sheetData>
  <dataValidations count="2">
    <dataValidation type="list" allowBlank="1" showInputMessage="1" showErrorMessage="1" sqref="B5">
      <formula1>adherents</formula1>
    </dataValidation>
    <dataValidation type="list" allowBlank="1" showInputMessage="1" showErrorMessage="1" sqref="A12">
      <formula1>matériel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5"/>
  <sheetViews>
    <sheetView workbookViewId="0"/>
  </sheetViews>
  <sheetFormatPr defaultRowHeight="15"/>
  <cols>
    <col min="1" max="1" width="11.28515625" bestFit="1" customWidth="1"/>
    <col min="3" max="3" width="12.5703125" bestFit="1" customWidth="1"/>
    <col min="4" max="4" width="9.85546875" bestFit="1" customWidth="1"/>
    <col min="5" max="5" width="20.85546875" bestFit="1" customWidth="1"/>
    <col min="6" max="6" width="12.42578125" bestFit="1" customWidth="1"/>
    <col min="8" max="8" width="13.28515625" bestFit="1" customWidth="1"/>
    <col min="9" max="9" width="31.140625" bestFit="1" customWidth="1"/>
  </cols>
  <sheetData>
    <row r="1" spans="1:9" ht="15.75">
      <c r="A1" s="6" t="s">
        <v>2</v>
      </c>
      <c r="B1" s="6" t="s">
        <v>3</v>
      </c>
      <c r="C1" s="3" t="s">
        <v>4</v>
      </c>
      <c r="D1" s="3" t="s">
        <v>5</v>
      </c>
      <c r="E1" s="3" t="s">
        <v>6</v>
      </c>
      <c r="F1" s="3" t="s">
        <v>7</v>
      </c>
      <c r="G1" s="6" t="s">
        <v>8</v>
      </c>
      <c r="H1" s="3" t="s">
        <v>9</v>
      </c>
      <c r="I1" s="3" t="s">
        <v>10</v>
      </c>
    </row>
    <row r="2" spans="1:9">
      <c r="A2" s="5" t="s">
        <v>30</v>
      </c>
      <c r="B2" s="1" t="s">
        <v>44</v>
      </c>
      <c r="C2" s="1" t="s">
        <v>46</v>
      </c>
      <c r="D2" s="1" t="s">
        <v>60</v>
      </c>
      <c r="E2" s="1" t="s">
        <v>76</v>
      </c>
      <c r="F2" s="1">
        <v>92110</v>
      </c>
      <c r="G2" s="1" t="s">
        <v>74</v>
      </c>
      <c r="H2" s="11" t="s">
        <v>75</v>
      </c>
      <c r="I2" s="1" t="str">
        <f>LOWER(D2)&amp;"."&amp;LOWER(C2)&amp;"@gmail.com"</f>
        <v>claude.marty@gmail.com</v>
      </c>
    </row>
    <row r="3" spans="1:9">
      <c r="A3" s="5" t="s">
        <v>31</v>
      </c>
      <c r="B3" s="1" t="s">
        <v>45</v>
      </c>
      <c r="C3" s="1" t="s">
        <v>47</v>
      </c>
      <c r="D3" s="1" t="s">
        <v>61</v>
      </c>
      <c r="E3" s="1" t="s">
        <v>77</v>
      </c>
      <c r="F3" s="1">
        <v>92110</v>
      </c>
      <c r="G3" s="1" t="s">
        <v>74</v>
      </c>
      <c r="H3" s="11" t="s">
        <v>75</v>
      </c>
      <c r="I3" s="1" t="str">
        <f t="shared" ref="I3:I15" si="0">LOWER(D3)&amp;"."&amp;LOWER(C3)&amp;"@gmail.com"</f>
        <v>laura.mctavish@gmail.com</v>
      </c>
    </row>
    <row r="4" spans="1:9">
      <c r="A4" s="5" t="s">
        <v>32</v>
      </c>
      <c r="B4" s="1" t="s">
        <v>44</v>
      </c>
      <c r="C4" s="1" t="s">
        <v>48</v>
      </c>
      <c r="D4" s="1" t="s">
        <v>62</v>
      </c>
      <c r="E4" s="1" t="s">
        <v>96</v>
      </c>
      <c r="F4" s="1">
        <v>75018</v>
      </c>
      <c r="G4" s="1" t="s">
        <v>97</v>
      </c>
      <c r="H4" s="11" t="s">
        <v>75</v>
      </c>
      <c r="I4" s="1" t="str">
        <f t="shared" si="0"/>
        <v>yassine.caussade@gmail.com</v>
      </c>
    </row>
    <row r="5" spans="1:9">
      <c r="A5" s="5" t="s">
        <v>33</v>
      </c>
      <c r="B5" s="1" t="s">
        <v>45</v>
      </c>
      <c r="C5" s="1" t="s">
        <v>49</v>
      </c>
      <c r="D5" s="1" t="s">
        <v>63</v>
      </c>
      <c r="E5" s="1" t="s">
        <v>78</v>
      </c>
      <c r="F5" s="1">
        <v>92110</v>
      </c>
      <c r="G5" s="1" t="s">
        <v>74</v>
      </c>
      <c r="H5" s="11" t="s">
        <v>75</v>
      </c>
      <c r="I5" s="1" t="str">
        <f t="shared" si="0"/>
        <v>michelle.legrand@gmail.com</v>
      </c>
    </row>
    <row r="6" spans="1:9">
      <c r="A6" s="5" t="s">
        <v>34</v>
      </c>
      <c r="B6" s="1" t="s">
        <v>44</v>
      </c>
      <c r="C6" s="1" t="s">
        <v>50</v>
      </c>
      <c r="D6" s="1" t="s">
        <v>64</v>
      </c>
      <c r="E6" s="1" t="s">
        <v>79</v>
      </c>
      <c r="F6" s="1">
        <v>92110</v>
      </c>
      <c r="G6" s="1" t="s">
        <v>74</v>
      </c>
      <c r="H6" s="11" t="s">
        <v>75</v>
      </c>
      <c r="I6" s="1" t="str">
        <f t="shared" si="0"/>
        <v>daniel.asch@gmail.com</v>
      </c>
    </row>
    <row r="7" spans="1:9">
      <c r="A7" s="5" t="s">
        <v>35</v>
      </c>
      <c r="B7" s="1" t="s">
        <v>44</v>
      </c>
      <c r="C7" s="1" t="s">
        <v>51</v>
      </c>
      <c r="D7" s="1" t="s">
        <v>65</v>
      </c>
      <c r="E7" s="1" t="s">
        <v>80</v>
      </c>
      <c r="F7" s="1">
        <v>92110</v>
      </c>
      <c r="G7" s="1" t="s">
        <v>74</v>
      </c>
      <c r="H7" s="11" t="s">
        <v>75</v>
      </c>
      <c r="I7" s="1" t="str">
        <f t="shared" si="0"/>
        <v>paul.tomero@gmail.com</v>
      </c>
    </row>
    <row r="8" spans="1:9">
      <c r="A8" s="5" t="s">
        <v>36</v>
      </c>
      <c r="B8" s="1" t="s">
        <v>45</v>
      </c>
      <c r="C8" s="1" t="s">
        <v>52</v>
      </c>
      <c r="D8" s="1" t="s">
        <v>66</v>
      </c>
      <c r="E8" s="1" t="s">
        <v>81</v>
      </c>
      <c r="F8" s="1">
        <v>92110</v>
      </c>
      <c r="G8" s="1" t="s">
        <v>74</v>
      </c>
      <c r="H8" s="11" t="s">
        <v>75</v>
      </c>
      <c r="I8" s="1" t="str">
        <f t="shared" si="0"/>
        <v>josette.bertoumieux@gmail.com</v>
      </c>
    </row>
    <row r="9" spans="1:9">
      <c r="A9" s="5" t="s">
        <v>37</v>
      </c>
      <c r="B9" s="1" t="s">
        <v>44</v>
      </c>
      <c r="C9" s="1" t="s">
        <v>53</v>
      </c>
      <c r="D9" s="1" t="s">
        <v>67</v>
      </c>
      <c r="E9" s="1" t="s">
        <v>82</v>
      </c>
      <c r="F9" s="1">
        <v>92110</v>
      </c>
      <c r="G9" s="1" t="s">
        <v>74</v>
      </c>
      <c r="H9" s="11" t="s">
        <v>75</v>
      </c>
      <c r="I9" s="1" t="str">
        <f t="shared" si="0"/>
        <v>mathieu.ivanov@gmail.com</v>
      </c>
    </row>
    <row r="10" spans="1:9">
      <c r="A10" s="5" t="s">
        <v>38</v>
      </c>
      <c r="B10" s="1" t="s">
        <v>45</v>
      </c>
      <c r="C10" s="1" t="s">
        <v>54</v>
      </c>
      <c r="D10" s="1" t="s">
        <v>68</v>
      </c>
      <c r="E10" s="1" t="s">
        <v>83</v>
      </c>
      <c r="F10" s="1">
        <v>92110</v>
      </c>
      <c r="G10" s="1" t="s">
        <v>74</v>
      </c>
      <c r="H10" s="11" t="s">
        <v>75</v>
      </c>
      <c r="I10" s="1" t="str">
        <f t="shared" si="0"/>
        <v>alphonsia.martinez@gmail.com</v>
      </c>
    </row>
    <row r="11" spans="1:9">
      <c r="A11" s="5" t="s">
        <v>39</v>
      </c>
      <c r="B11" s="1" t="s">
        <v>44</v>
      </c>
      <c r="C11" s="1" t="s">
        <v>55</v>
      </c>
      <c r="D11" s="1" t="s">
        <v>69</v>
      </c>
      <c r="E11" s="1" t="s">
        <v>84</v>
      </c>
      <c r="F11" s="1">
        <v>92110</v>
      </c>
      <c r="G11" s="1" t="s">
        <v>74</v>
      </c>
      <c r="H11" s="11" t="s">
        <v>75</v>
      </c>
      <c r="I11" s="1" t="str">
        <f t="shared" si="0"/>
        <v>hicham.soler@gmail.com</v>
      </c>
    </row>
    <row r="12" spans="1:9">
      <c r="A12" s="5" t="s">
        <v>40</v>
      </c>
      <c r="B12" s="1" t="s">
        <v>45</v>
      </c>
      <c r="C12" s="1" t="s">
        <v>56</v>
      </c>
      <c r="D12" s="1" t="s">
        <v>70</v>
      </c>
      <c r="E12" s="1" t="s">
        <v>85</v>
      </c>
      <c r="F12" s="1">
        <v>92110</v>
      </c>
      <c r="G12" s="1" t="s">
        <v>74</v>
      </c>
      <c r="H12" s="11" t="s">
        <v>75</v>
      </c>
      <c r="I12" s="1" t="str">
        <f t="shared" si="0"/>
        <v>lucienne.mulcahy@gmail.com</v>
      </c>
    </row>
    <row r="13" spans="1:9">
      <c r="A13" s="5" t="s">
        <v>41</v>
      </c>
      <c r="B13" s="1" t="s">
        <v>45</v>
      </c>
      <c r="C13" s="1" t="s">
        <v>57</v>
      </c>
      <c r="D13" s="1" t="s">
        <v>71</v>
      </c>
      <c r="E13" s="1" t="s">
        <v>86</v>
      </c>
      <c r="F13" s="1">
        <v>92110</v>
      </c>
      <c r="G13" s="1" t="s">
        <v>74</v>
      </c>
      <c r="H13" s="11" t="s">
        <v>75</v>
      </c>
      <c r="I13" s="1" t="str">
        <f t="shared" si="0"/>
        <v>marie.vivies@gmail.com</v>
      </c>
    </row>
    <row r="14" spans="1:9">
      <c r="A14" s="5" t="s">
        <v>42</v>
      </c>
      <c r="B14" s="1" t="s">
        <v>44</v>
      </c>
      <c r="C14" s="1" t="s">
        <v>58</v>
      </c>
      <c r="D14" s="1" t="s">
        <v>72</v>
      </c>
      <c r="E14" s="1" t="s">
        <v>87</v>
      </c>
      <c r="F14" s="1">
        <v>92110</v>
      </c>
      <c r="G14" s="1" t="s">
        <v>74</v>
      </c>
      <c r="H14" s="11" t="s">
        <v>75</v>
      </c>
      <c r="I14" s="1" t="str">
        <f t="shared" si="0"/>
        <v>jean-luc.richardson@gmail.com</v>
      </c>
    </row>
    <row r="15" spans="1:9">
      <c r="A15" s="5" t="s">
        <v>43</v>
      </c>
      <c r="B15" s="1" t="s">
        <v>45</v>
      </c>
      <c r="C15" s="1" t="s">
        <v>59</v>
      </c>
      <c r="D15" s="1" t="s">
        <v>73</v>
      </c>
      <c r="E15" s="1" t="s">
        <v>88</v>
      </c>
      <c r="F15" s="1">
        <v>92110</v>
      </c>
      <c r="G15" s="1" t="s">
        <v>74</v>
      </c>
      <c r="H15" s="11" t="s">
        <v>75</v>
      </c>
      <c r="I15" s="1" t="str">
        <f t="shared" si="0"/>
        <v>rose.pujol@gmail.com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8"/>
  <sheetViews>
    <sheetView workbookViewId="0"/>
  </sheetViews>
  <sheetFormatPr defaultRowHeight="15"/>
  <cols>
    <col min="1" max="1" width="10.85546875" customWidth="1"/>
    <col min="2" max="2" width="14.28515625" bestFit="1" customWidth="1"/>
    <col min="3" max="3" width="20.7109375" bestFit="1" customWidth="1"/>
  </cols>
  <sheetData>
    <row r="1" spans="1:6" ht="30.75" thickBot="1">
      <c r="A1" s="12" t="s">
        <v>22</v>
      </c>
      <c r="B1" s="12" t="s">
        <v>89</v>
      </c>
      <c r="C1" s="12" t="s">
        <v>90</v>
      </c>
      <c r="D1" s="12" t="s">
        <v>91</v>
      </c>
      <c r="E1" s="12" t="s">
        <v>92</v>
      </c>
      <c r="F1" s="12" t="s">
        <v>93</v>
      </c>
    </row>
    <row r="2" spans="1:6">
      <c r="A2" t="s">
        <v>98</v>
      </c>
      <c r="B2" t="s">
        <v>94</v>
      </c>
      <c r="C2" t="s">
        <v>107</v>
      </c>
      <c r="D2" s="23">
        <v>5</v>
      </c>
      <c r="E2" s="23">
        <v>90</v>
      </c>
      <c r="F2" s="23">
        <v>150</v>
      </c>
    </row>
    <row r="3" spans="1:6">
      <c r="A3" t="s">
        <v>99</v>
      </c>
      <c r="B3" t="s">
        <v>94</v>
      </c>
      <c r="C3" t="s">
        <v>108</v>
      </c>
      <c r="D3" s="23">
        <v>7</v>
      </c>
      <c r="E3" s="23">
        <v>80</v>
      </c>
      <c r="F3" s="23">
        <v>150</v>
      </c>
    </row>
    <row r="4" spans="1:6">
      <c r="A4" t="s">
        <v>100</v>
      </c>
      <c r="B4" t="s">
        <v>94</v>
      </c>
      <c r="C4" t="s">
        <v>106</v>
      </c>
      <c r="D4" s="23">
        <v>3</v>
      </c>
      <c r="E4" s="23">
        <v>50</v>
      </c>
      <c r="F4" s="23">
        <v>150</v>
      </c>
    </row>
    <row r="5" spans="1:6">
      <c r="A5" t="s">
        <v>101</v>
      </c>
      <c r="B5" t="s">
        <v>94</v>
      </c>
      <c r="C5" t="s">
        <v>105</v>
      </c>
      <c r="D5" s="23">
        <v>3</v>
      </c>
      <c r="E5" s="23">
        <v>125</v>
      </c>
      <c r="F5" s="23">
        <v>150</v>
      </c>
    </row>
    <row r="6" spans="1:6">
      <c r="A6" t="s">
        <v>102</v>
      </c>
      <c r="B6" t="s">
        <v>95</v>
      </c>
      <c r="C6" t="s">
        <v>109</v>
      </c>
      <c r="D6" s="23">
        <v>2.5</v>
      </c>
      <c r="E6" s="23">
        <v>140</v>
      </c>
      <c r="F6" s="23">
        <v>100</v>
      </c>
    </row>
    <row r="7" spans="1:6">
      <c r="A7" t="s">
        <v>103</v>
      </c>
      <c r="B7" t="s">
        <v>95</v>
      </c>
      <c r="C7" t="s">
        <v>110</v>
      </c>
      <c r="D7" s="23">
        <v>5</v>
      </c>
      <c r="E7" s="23">
        <v>90</v>
      </c>
      <c r="F7" s="23">
        <v>100</v>
      </c>
    </row>
    <row r="8" spans="1:6">
      <c r="A8" t="s">
        <v>104</v>
      </c>
      <c r="B8" t="s">
        <v>95</v>
      </c>
      <c r="D8" s="2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E3"/>
  <sheetViews>
    <sheetView workbookViewId="0"/>
  </sheetViews>
  <sheetFormatPr defaultRowHeight="15"/>
  <cols>
    <col min="1" max="1" width="21.85546875" bestFit="1" customWidth="1"/>
    <col min="2" max="2" width="11.7109375" bestFit="1" customWidth="1"/>
    <col min="3" max="3" width="12.28515625" bestFit="1" customWidth="1"/>
    <col min="4" max="4" width="13.5703125" bestFit="1" customWidth="1"/>
    <col min="5" max="5" width="14.5703125" bestFit="1" customWidth="1"/>
  </cols>
  <sheetData>
    <row r="1" spans="1:5" ht="15.75">
      <c r="A1" s="3" t="s">
        <v>11</v>
      </c>
      <c r="B1" s="6" t="s">
        <v>14</v>
      </c>
      <c r="C1" s="3" t="s">
        <v>15</v>
      </c>
      <c r="D1" s="3" t="s">
        <v>16</v>
      </c>
      <c r="E1" s="3" t="s">
        <v>17</v>
      </c>
    </row>
    <row r="2" spans="1:5" ht="15.75">
      <c r="A2" s="3" t="s">
        <v>12</v>
      </c>
      <c r="B2" s="6">
        <v>0</v>
      </c>
      <c r="C2" s="6">
        <v>3</v>
      </c>
      <c r="D2" s="6">
        <v>7</v>
      </c>
      <c r="E2" s="6">
        <v>13</v>
      </c>
    </row>
    <row r="3" spans="1:5" ht="15.75">
      <c r="A3" s="3" t="s">
        <v>13</v>
      </c>
      <c r="B3" s="6">
        <v>0</v>
      </c>
      <c r="C3" s="6">
        <v>0.1</v>
      </c>
      <c r="D3" s="6">
        <v>0.15</v>
      </c>
      <c r="E3" s="6">
        <v>0.25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Annexe1</vt:lpstr>
      <vt:lpstr>Annexe2</vt:lpstr>
      <vt:lpstr>Annexe3</vt:lpstr>
      <vt:lpstr>Annexe4</vt:lpstr>
      <vt:lpstr>adherents</vt:lpstr>
      <vt:lpstr>matériel</vt:lpstr>
      <vt:lpstr>remise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2014-11-19T11:36:47Z</dcterms:created>
  <dcterms:modified xsi:type="dcterms:W3CDTF">2014-11-19T13:06:26Z</dcterms:modified>
</cp:coreProperties>
</file>