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defaultThemeVersion="124226"/>
  <bookViews>
    <workbookView xWindow="240" yWindow="1515" windowWidth="21720" windowHeight="13620"/>
  </bookViews>
  <sheets>
    <sheet name="Feuil1" sheetId="1" r:id="rId1"/>
    <sheet name="calcul" sheetId="2" state="hidden" r:id="rId2"/>
  </sheets>
  <definedNames>
    <definedName name="_xlnm._FilterDatabase" localSheetId="1" hidden="1">calcul!$A$1:$F$256</definedName>
    <definedName name="Correction_Dorm_Ouvr">calcul!$V$23:$X$52</definedName>
    <definedName name="Dormant">Feuil1!$C$7</definedName>
    <definedName name="Hauteur">Feuil1!$C$15</definedName>
    <definedName name="Jeu_de_fonctionnement_Haut">calcul!$N$24</definedName>
    <definedName name="Jeu_de_fonctionnement_Larg">calcul!$N$25</definedName>
    <definedName name="Jeu_de_Vitrage">calcul!$N$27</definedName>
    <definedName name="Largeur">Feuil1!$C$16</definedName>
    <definedName name="Liste_Panneaux">calcul!$A$3:$A$256</definedName>
    <definedName name="Neuf">calcul!$I$3:$I$10</definedName>
    <definedName name="Ouv_5042">calcul!$M$22</definedName>
    <definedName name="Ouv_5049">calcul!$M$21</definedName>
    <definedName name="Ouvrant">Feuil1!$C$9</definedName>
    <definedName name="Panneau">Feuil1!$C$11</definedName>
    <definedName name="Reno">calcul!$J$3:$J$9</definedName>
    <definedName name="Seuil_Alu">calcul!$N$26</definedName>
    <definedName name="Tableau_corrections_Dorm">calcul!$L$4:$U$18</definedName>
    <definedName name="Tableau_corrections_Ouv">calcul!$L$21:$N$22</definedName>
    <definedName name="Tableau_dormant">calcul!#REF!</definedName>
    <definedName name="Tableau_ouvrant">calcul!#REF!</definedName>
    <definedName name="Tableau_Panneau">calcul!$A$2:$F$256</definedName>
    <definedName name="Type_de_pose">Feuil1!$C$5</definedName>
    <definedName name="Type_dormant">calcul!$I$2:$J$2</definedName>
    <definedName name="Type_Ouvrant">calcul!$H$14:$H$15</definedName>
    <definedName name="Valeur_type_dimension">calcul!$I$36</definedName>
  </definedNames>
  <calcPr calcId="125725"/>
</workbook>
</file>

<file path=xl/calcChain.xml><?xml version="1.0" encoding="utf-8"?>
<calcChain xmlns="http://schemas.openxmlformats.org/spreadsheetml/2006/main">
  <c r="E20" i="1"/>
  <c r="D20"/>
  <c r="F11"/>
  <c r="F9"/>
  <c r="I36" i="2" l="1"/>
  <c r="X39" l="1"/>
  <c r="X40"/>
  <c r="X41"/>
  <c r="X42"/>
  <c r="X43"/>
  <c r="X44"/>
  <c r="X45"/>
  <c r="X46"/>
  <c r="X47"/>
  <c r="X48"/>
  <c r="X49"/>
  <c r="X50"/>
  <c r="X51"/>
  <c r="X52"/>
  <c r="X38"/>
  <c r="X24"/>
  <c r="X25"/>
  <c r="X26"/>
  <c r="X27"/>
  <c r="X28"/>
  <c r="X29"/>
  <c r="X30"/>
  <c r="X31"/>
  <c r="X32"/>
  <c r="X33"/>
  <c r="X34"/>
  <c r="X35"/>
  <c r="X36"/>
  <c r="X37"/>
  <c r="X23"/>
  <c r="W39" l="1"/>
  <c r="W40"/>
  <c r="W41"/>
  <c r="W42"/>
  <c r="W43"/>
  <c r="W44"/>
  <c r="W45"/>
  <c r="W46"/>
  <c r="W47"/>
  <c r="W48"/>
  <c r="W49"/>
  <c r="W50"/>
  <c r="W51"/>
  <c r="W52"/>
  <c r="W38"/>
  <c r="W24"/>
  <c r="W25"/>
  <c r="W26"/>
  <c r="W27"/>
  <c r="W28"/>
  <c r="W29"/>
  <c r="W30"/>
  <c r="W31"/>
  <c r="W32"/>
  <c r="W33"/>
  <c r="W34"/>
  <c r="W35"/>
  <c r="W36"/>
  <c r="W37"/>
  <c r="W23"/>
  <c r="Y8" l="1"/>
  <c r="Y7"/>
  <c r="Y4"/>
  <c r="E21" i="1" s="1"/>
  <c r="D16" s="1"/>
  <c r="Y3" i="2"/>
  <c r="D21" i="1" s="1"/>
  <c r="D15" s="1"/>
  <c r="G23" s="1"/>
</calcChain>
</file>

<file path=xl/sharedStrings.xml><?xml version="1.0" encoding="utf-8"?>
<sst xmlns="http://schemas.openxmlformats.org/spreadsheetml/2006/main" count="601" uniqueCount="346">
  <si>
    <t>Type</t>
  </si>
  <si>
    <t>Min Lg</t>
  </si>
  <si>
    <t>Min Ht</t>
  </si>
  <si>
    <t>Max Ht</t>
  </si>
  <si>
    <t>Max Lg</t>
  </si>
  <si>
    <t>AGDE</t>
  </si>
  <si>
    <t>BAILLEUL</t>
  </si>
  <si>
    <t>BIARRITZ</t>
  </si>
  <si>
    <t>Largeur</t>
  </si>
  <si>
    <t>Dormant</t>
  </si>
  <si>
    <t>Ouvrant</t>
  </si>
  <si>
    <t>Ht</t>
  </si>
  <si>
    <t>Lg</t>
  </si>
  <si>
    <t>Panneau de Porte d'entrée</t>
  </si>
  <si>
    <t>Dormant :</t>
  </si>
  <si>
    <t>Ouvrant :</t>
  </si>
  <si>
    <t>Panneau :</t>
  </si>
  <si>
    <t>Validation :</t>
  </si>
  <si>
    <t>Dimension Panneau</t>
  </si>
  <si>
    <t>Dimension Moulure</t>
  </si>
  <si>
    <t>BREST</t>
  </si>
  <si>
    <t>CALVI</t>
  </si>
  <si>
    <t>CANNES</t>
  </si>
  <si>
    <t>GENEVE</t>
  </si>
  <si>
    <t>GRENOBLE</t>
  </si>
  <si>
    <t>LIEGE</t>
  </si>
  <si>
    <t>LILLE</t>
  </si>
  <si>
    <t>MILAN</t>
  </si>
  <si>
    <t>NANTES</t>
  </si>
  <si>
    <t>NICE</t>
  </si>
  <si>
    <t>NIMES</t>
  </si>
  <si>
    <t>POITIERS</t>
  </si>
  <si>
    <t>RENNES</t>
  </si>
  <si>
    <t>RODEZ</t>
  </si>
  <si>
    <t>SETE</t>
  </si>
  <si>
    <t>STRASBOURG</t>
  </si>
  <si>
    <t>TOULOUSE</t>
  </si>
  <si>
    <t>APHRODITE</t>
  </si>
  <si>
    <t>APPOLON</t>
  </si>
  <si>
    <t>PLUTON</t>
  </si>
  <si>
    <t>POSEIDON</t>
  </si>
  <si>
    <t>ZEUS</t>
  </si>
  <si>
    <t>Hauteur :</t>
  </si>
  <si>
    <t>Largeur :</t>
  </si>
  <si>
    <t>Type de Pose :</t>
  </si>
  <si>
    <t>Reno</t>
  </si>
  <si>
    <t>Neuf</t>
  </si>
  <si>
    <t>BORDEAUX</t>
  </si>
  <si>
    <t>JUPITER</t>
  </si>
  <si>
    <t>NEPTUNE</t>
  </si>
  <si>
    <t>PARIS</t>
  </si>
  <si>
    <t>VENUS</t>
  </si>
  <si>
    <t>BORSIDE</t>
  </si>
  <si>
    <t>GRESIDE</t>
  </si>
  <si>
    <t>MILSIDE</t>
  </si>
  <si>
    <t>NICESIDE</t>
  </si>
  <si>
    <t>STRASIDE</t>
  </si>
  <si>
    <t>ARGENTINE</t>
  </si>
  <si>
    <t>CHILI</t>
  </si>
  <si>
    <t>EQUATEUR 3</t>
  </si>
  <si>
    <t>GUYANA 2</t>
  </si>
  <si>
    <t>GUATEMALA 6</t>
  </si>
  <si>
    <t>HONDURAS 5</t>
  </si>
  <si>
    <t>JAMAIQUE 3</t>
  </si>
  <si>
    <t>NICARAGUA 2</t>
  </si>
  <si>
    <t>PARAGUAY 4</t>
  </si>
  <si>
    <t>PEROU 5</t>
  </si>
  <si>
    <t>SALVADOR 4</t>
  </si>
  <si>
    <t>SURINAM 3</t>
  </si>
  <si>
    <t>URUGUAY 1</t>
  </si>
  <si>
    <t>VENEZUELA 1</t>
  </si>
  <si>
    <t>BALZAC 6</t>
  </si>
  <si>
    <t>BATAILLE</t>
  </si>
  <si>
    <t>BAUDELAIRE 5</t>
  </si>
  <si>
    <t>BAZIN</t>
  </si>
  <si>
    <t>BODIN</t>
  </si>
  <si>
    <t>CAMUS 3</t>
  </si>
  <si>
    <t>COCTEAU 3</t>
  </si>
  <si>
    <t>DAUDET 1</t>
  </si>
  <si>
    <t>DUMAS</t>
  </si>
  <si>
    <t>HUGO 5</t>
  </si>
  <si>
    <t>MALLARME</t>
  </si>
  <si>
    <t>MAUPASSANT</t>
  </si>
  <si>
    <t>MAURIAC 4</t>
  </si>
  <si>
    <t xml:space="preserve">MERIMEE </t>
  </si>
  <si>
    <t>MUSSET 1</t>
  </si>
  <si>
    <t>PAGNOL</t>
  </si>
  <si>
    <t>PROUST 1</t>
  </si>
  <si>
    <t>RENARD</t>
  </si>
  <si>
    <t>ROSTAND 4</t>
  </si>
  <si>
    <t>SARTRE 1</t>
  </si>
  <si>
    <t>VERLAINE 1</t>
  </si>
  <si>
    <t>VERNE</t>
  </si>
  <si>
    <t>ZOLA 1</t>
  </si>
  <si>
    <t>ASPIC</t>
  </si>
  <si>
    <t>BASILIC</t>
  </si>
  <si>
    <t>BEHEMOTH</t>
  </si>
  <si>
    <t>HARPIE</t>
  </si>
  <si>
    <t>INUGAMI</t>
  </si>
  <si>
    <t>LICORNE</t>
  </si>
  <si>
    <t>ONDINE</t>
  </si>
  <si>
    <t>PHOENIX</t>
  </si>
  <si>
    <t>ACONIT</t>
  </si>
  <si>
    <t>AVENA</t>
  </si>
  <si>
    <t>DATURA</t>
  </si>
  <si>
    <t>GAURA</t>
  </si>
  <si>
    <t>HOSTA</t>
  </si>
  <si>
    <t>LANTANA</t>
  </si>
  <si>
    <t>LUFFA</t>
  </si>
  <si>
    <t>ORLAYA</t>
  </si>
  <si>
    <t>NOLANA</t>
  </si>
  <si>
    <t>PRIMULA</t>
  </si>
  <si>
    <t xml:space="preserve">MARS </t>
  </si>
  <si>
    <t>SATURNUS</t>
  </si>
  <si>
    <t xml:space="preserve">BOLIVIE 1 </t>
  </si>
  <si>
    <t xml:space="preserve">BRESIL 1 </t>
  </si>
  <si>
    <t xml:space="preserve">COLOMBIE 3 </t>
  </si>
  <si>
    <t xml:space="preserve">COSTA RICA 3 </t>
  </si>
  <si>
    <t xml:space="preserve">PANAMA 3 </t>
  </si>
  <si>
    <t>DEMI BORDEAUX</t>
  </si>
  <si>
    <t>DEMI STRASBOURG</t>
  </si>
  <si>
    <t xml:space="preserve">NEPTUNE SIDE </t>
  </si>
  <si>
    <t xml:space="preserve">SATURNE SIDE </t>
  </si>
  <si>
    <t>ALCOR</t>
  </si>
  <si>
    <t>ANTARES</t>
  </si>
  <si>
    <t>ATRIA</t>
  </si>
  <si>
    <t>CAPELLA</t>
  </si>
  <si>
    <t>ELECTRA</t>
  </si>
  <si>
    <t>ORION</t>
  </si>
  <si>
    <t>POLARIS</t>
  </si>
  <si>
    <t>SIRIUS</t>
  </si>
  <si>
    <t>VEGA</t>
  </si>
  <si>
    <t>VERSEAU</t>
  </si>
  <si>
    <t>ZANIAH</t>
  </si>
  <si>
    <t>DEMI CAPELLA</t>
  </si>
  <si>
    <t>DEMI SIRIUS</t>
  </si>
  <si>
    <t>AZUL 2</t>
  </si>
  <si>
    <t>BOGOTA 3</t>
  </si>
  <si>
    <t>BUGA 5</t>
  </si>
  <si>
    <t>COBAN 3</t>
  </si>
  <si>
    <t>CALI 2</t>
  </si>
  <si>
    <t>LIMA 5</t>
  </si>
  <si>
    <t>JUNIN 3</t>
  </si>
  <si>
    <t>LA PAZ 1</t>
  </si>
  <si>
    <t>GOYA 3</t>
  </si>
  <si>
    <t>TRINIDAD 6</t>
  </si>
  <si>
    <t>MEXICO 1</t>
  </si>
  <si>
    <t>MINAS 1</t>
  </si>
  <si>
    <t>ORURA 4</t>
  </si>
  <si>
    <t>PASTO 1</t>
  </si>
  <si>
    <t>RIVERA 4</t>
  </si>
  <si>
    <t>ROSARIO 2</t>
  </si>
  <si>
    <t>RIO 3</t>
  </si>
  <si>
    <t>SALTA 1</t>
  </si>
  <si>
    <t>SANTA CRUZ 3</t>
  </si>
  <si>
    <t>AGATE 1F</t>
  </si>
  <si>
    <t>AMBRE 1G</t>
  </si>
  <si>
    <t>AMETHYSTE 4F</t>
  </si>
  <si>
    <t>CITRINE 1C</t>
  </si>
  <si>
    <t>DIAMANT 2G</t>
  </si>
  <si>
    <t>EMERAUDE H</t>
  </si>
  <si>
    <t>JADE 5A</t>
  </si>
  <si>
    <t>OPALE 2I</t>
  </si>
  <si>
    <t>QUARTZ 6F</t>
  </si>
  <si>
    <t>RUBIS 4C</t>
  </si>
  <si>
    <t>SAPHIR 7E</t>
  </si>
  <si>
    <t>TOPAZE 1E</t>
  </si>
  <si>
    <t>TANZANITE 3A</t>
  </si>
  <si>
    <t>ABSCISSE</t>
  </si>
  <si>
    <t>DIAGONALE</t>
  </si>
  <si>
    <t>DIMENSION</t>
  </si>
  <si>
    <t>DIRECTRICE</t>
  </si>
  <si>
    <t>EQUERRE</t>
  </si>
  <si>
    <t>FIGURE</t>
  </si>
  <si>
    <t>FLECHE</t>
  </si>
  <si>
    <t>MEDIANE</t>
  </si>
  <si>
    <t>ORDONNEE</t>
  </si>
  <si>
    <t>VECTEUR</t>
  </si>
  <si>
    <t>ACAJOU</t>
  </si>
  <si>
    <t>AMANDE</t>
  </si>
  <si>
    <t>AMARANTE 5</t>
  </si>
  <si>
    <t>ANILINE</t>
  </si>
  <si>
    <t xml:space="preserve">ANDROMEDE 1 </t>
  </si>
  <si>
    <t>ARDOISE</t>
  </si>
  <si>
    <t>AUBERGINE</t>
  </si>
  <si>
    <t>AUBURN 1</t>
  </si>
  <si>
    <t>BOUVIER 1</t>
  </si>
  <si>
    <t>CARMIN</t>
  </si>
  <si>
    <t>CASSIOPEE 3</t>
  </si>
  <si>
    <t>COCHER 2</t>
  </si>
  <si>
    <t>COQUELICOT</t>
  </si>
  <si>
    <t>CORAIL</t>
  </si>
  <si>
    <t>CYAN</t>
  </si>
  <si>
    <t>DRAGON</t>
  </si>
  <si>
    <t>EBENE</t>
  </si>
  <si>
    <t>FUSHIA</t>
  </si>
  <si>
    <t>GARANCE</t>
  </si>
  <si>
    <t>HAVANE</t>
  </si>
  <si>
    <t>HERCULE</t>
  </si>
  <si>
    <t>INDIGO</t>
  </si>
  <si>
    <t>LAVANDE</t>
  </si>
  <si>
    <t>MAGENTA</t>
  </si>
  <si>
    <t>MAUVE</t>
  </si>
  <si>
    <t>NACARAT</t>
  </si>
  <si>
    <t>NACRE</t>
  </si>
  <si>
    <t>OCRE</t>
  </si>
  <si>
    <t>PEGASE</t>
  </si>
  <si>
    <t>POURPRE</t>
  </si>
  <si>
    <t>PRUNE</t>
  </si>
  <si>
    <t>RESEDA</t>
  </si>
  <si>
    <t>SAFRAN</t>
  </si>
  <si>
    <t>SEPIA</t>
  </si>
  <si>
    <t>SINOPLE</t>
  </si>
  <si>
    <t>TURQUOISE</t>
  </si>
  <si>
    <t>ABRICOT</t>
  </si>
  <si>
    <t>ABSINTHE</t>
  </si>
  <si>
    <t>ANTHRACITE</t>
  </si>
  <si>
    <t>AZUR</t>
  </si>
  <si>
    <t>CANNELLE</t>
  </si>
  <si>
    <t>CERISE</t>
  </si>
  <si>
    <t>CITRON</t>
  </si>
  <si>
    <t>COBALT</t>
  </si>
  <si>
    <t>CREME</t>
  </si>
  <si>
    <t>GRENAT</t>
  </si>
  <si>
    <t>FAUVE</t>
  </si>
  <si>
    <t>IVOIRE</t>
  </si>
  <si>
    <t>JAIS</t>
  </si>
  <si>
    <t>KAKI</t>
  </si>
  <si>
    <t>MARINE</t>
  </si>
  <si>
    <t>MELON</t>
  </si>
  <si>
    <t>MENTHE</t>
  </si>
  <si>
    <t>MIEL</t>
  </si>
  <si>
    <t>PARME</t>
  </si>
  <si>
    <t>PASTEL</t>
  </si>
  <si>
    <t>PISTACHE</t>
  </si>
  <si>
    <t>ROSE</t>
  </si>
  <si>
    <t>SAPIN</t>
  </si>
  <si>
    <t>SAUMON</t>
  </si>
  <si>
    <t>VANILLE</t>
  </si>
  <si>
    <t>VERMEIL</t>
  </si>
  <si>
    <t>VIOLINE</t>
  </si>
  <si>
    <t>CHIMERE</t>
  </si>
  <si>
    <t>CYCLOPE</t>
  </si>
  <si>
    <t>DERCETO</t>
  </si>
  <si>
    <t>EURYALE</t>
  </si>
  <si>
    <t>HYDRE</t>
  </si>
  <si>
    <t>RHOECOS</t>
  </si>
  <si>
    <t>TALOS</t>
  </si>
  <si>
    <t>TYPHON</t>
  </si>
  <si>
    <t>ADONITE</t>
  </si>
  <si>
    <t>BRUNELLE</t>
  </si>
  <si>
    <t>CAMPANULE</t>
  </si>
  <si>
    <t>CAPUCINE</t>
  </si>
  <si>
    <t>DIGITALE</t>
  </si>
  <si>
    <t>EDELWEISS</t>
  </si>
  <si>
    <t>EPILOBE</t>
  </si>
  <si>
    <t>FRAXINELLE</t>
  </si>
  <si>
    <t>HIBISCUS</t>
  </si>
  <si>
    <t>LISERON</t>
  </si>
  <si>
    <t>BLEUET</t>
  </si>
  <si>
    <t>CAMELIA</t>
  </si>
  <si>
    <t>CROCUS</t>
  </si>
  <si>
    <t>JASMIN</t>
  </si>
  <si>
    <t>MAGNOLIA</t>
  </si>
  <si>
    <t>EROS</t>
  </si>
  <si>
    <t>EUROPA</t>
  </si>
  <si>
    <t>ICARUS</t>
  </si>
  <si>
    <t>IDA</t>
  </si>
  <si>
    <t>VESTA</t>
  </si>
  <si>
    <t>LUMIERE</t>
  </si>
  <si>
    <t>CONTEMPORAINS</t>
  </si>
  <si>
    <t>SILLAGE</t>
  </si>
  <si>
    <t>SILLAGE EVOLUTION</t>
  </si>
  <si>
    <t>SILLAGE REVOLUTION</t>
  </si>
  <si>
    <t>OSMOZEN</t>
  </si>
  <si>
    <t>DEMI PANNEAUX</t>
  </si>
  <si>
    <t>TIERCE</t>
  </si>
  <si>
    <t>CLASSIQUE</t>
  </si>
  <si>
    <t>OLYMPIENS</t>
  </si>
  <si>
    <t>GALAXIE</t>
  </si>
  <si>
    <t>TIERCE CLASSIQUE</t>
  </si>
  <si>
    <t>SEDUCTION</t>
  </si>
  <si>
    <t>LINEAIRES</t>
  </si>
  <si>
    <t>CONVEX</t>
  </si>
  <si>
    <t>SINOPLE 1</t>
  </si>
  <si>
    <t>SINOPLE 2</t>
  </si>
  <si>
    <t>GASPA</t>
  </si>
  <si>
    <t>PANNEAU PLEIN PS1</t>
  </si>
  <si>
    <t>PANNEAUX PORTE DE SERVICE</t>
  </si>
  <si>
    <t>OCCULUS CARRE PS2</t>
  </si>
  <si>
    <t>OCCULUS LOSANGE PS3</t>
  </si>
  <si>
    <t>OCCULUS ROND PS4</t>
  </si>
  <si>
    <t>Min Larg</t>
  </si>
  <si>
    <t>Recherche des valeurs pour Calcul</t>
  </si>
  <si>
    <t>Gamme</t>
  </si>
  <si>
    <t>Epaisseur</t>
  </si>
  <si>
    <t>Tableau</t>
  </si>
  <si>
    <t>Hors tous</t>
  </si>
  <si>
    <t>Passage</t>
  </si>
  <si>
    <t>Dos Dormant</t>
  </si>
  <si>
    <t>Dimension des Minimales du Panneau :</t>
  </si>
  <si>
    <t>CORRECTIONS Larg</t>
  </si>
  <si>
    <t>CORRECTIONS Haut</t>
  </si>
  <si>
    <t>Largeur+Deduction</t>
  </si>
  <si>
    <t>30075049</t>
  </si>
  <si>
    <t>31155049</t>
  </si>
  <si>
    <t>31165049</t>
  </si>
  <si>
    <t>31175049</t>
  </si>
  <si>
    <t>50005049</t>
  </si>
  <si>
    <t>50015049</t>
  </si>
  <si>
    <t>50065049</t>
  </si>
  <si>
    <t>50085049</t>
  </si>
  <si>
    <t>50095049</t>
  </si>
  <si>
    <t>50145049</t>
  </si>
  <si>
    <t>50155049</t>
  </si>
  <si>
    <t>50165049</t>
  </si>
  <si>
    <t>50175049</t>
  </si>
  <si>
    <t>50185049</t>
  </si>
  <si>
    <t>50195049</t>
  </si>
  <si>
    <t>30075042</t>
  </si>
  <si>
    <t>31155042</t>
  </si>
  <si>
    <t>31165042</t>
  </si>
  <si>
    <t>31175042</t>
  </si>
  <si>
    <t>50005042</t>
  </si>
  <si>
    <t>50015042</t>
  </si>
  <si>
    <t>50065042</t>
  </si>
  <si>
    <t>50085042</t>
  </si>
  <si>
    <t>50095042</t>
  </si>
  <si>
    <t>50145042</t>
  </si>
  <si>
    <t>50155042</t>
  </si>
  <si>
    <t>50165042</t>
  </si>
  <si>
    <t>50175042</t>
  </si>
  <si>
    <t>50185042</t>
  </si>
  <si>
    <t>50195042</t>
  </si>
  <si>
    <t>Combinaison Profil</t>
  </si>
  <si>
    <t>Correction Hauteur</t>
  </si>
  <si>
    <t>Correction Larg</t>
  </si>
  <si>
    <t>Seuil Alu</t>
  </si>
  <si>
    <t>Jeu de Vitrage</t>
  </si>
  <si>
    <t>Jeu de fonctionnement Haut</t>
  </si>
  <si>
    <t>Jeu de fonctionnement Larg</t>
  </si>
  <si>
    <t>Dimension Hors tout de la menuiseries Ailes Comprises</t>
  </si>
  <si>
    <t>mm</t>
  </si>
  <si>
    <t>Dimension du Panneau :</t>
  </si>
  <si>
    <t>Calcul pour trouver les cotes de la menuiserie Hors tout (cases à cocher)</t>
  </si>
  <si>
    <t>Dos de Dormant</t>
  </si>
</sst>
</file>

<file path=xl/styles.xml><?xml version="1.0" encoding="utf-8"?>
<styleSheet xmlns="http://schemas.openxmlformats.org/spreadsheetml/2006/main">
  <fonts count="27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4"/>
      <name val="Calibri"/>
      <family val="2"/>
      <scheme val="minor"/>
    </font>
    <font>
      <sz val="11"/>
      <color theme="4" tint="0.59999389629810485"/>
      <name val="Calibri"/>
      <family val="2"/>
      <scheme val="minor"/>
    </font>
    <font>
      <sz val="18"/>
      <color theme="7"/>
      <name val="Britannic Bold"/>
      <family val="2"/>
    </font>
    <font>
      <sz val="18"/>
      <name val="Copperplate Gothic Bold"/>
      <family val="2"/>
    </font>
    <font>
      <sz val="18"/>
      <name val="Cooper Black"/>
      <family val="1"/>
    </font>
    <font>
      <u/>
      <sz val="12"/>
      <name val="Cooper Black"/>
      <family val="1"/>
    </font>
    <font>
      <sz val="36"/>
      <color theme="5"/>
      <name val="Arial Rounded MT Bold"/>
      <family val="2"/>
    </font>
    <font>
      <u/>
      <sz val="26"/>
      <name val="Tw Cen MT Condensed Extra Bold"/>
      <family val="2"/>
    </font>
    <font>
      <sz val="9"/>
      <name val="Copperplate Gothic Bold"/>
      <family val="2"/>
    </font>
    <font>
      <sz val="16"/>
      <name val="Arial Black"/>
      <family val="2"/>
    </font>
    <font>
      <sz val="14"/>
      <name val="Copperplate Gothic Bold"/>
      <family val="2"/>
    </font>
    <font>
      <sz val="14"/>
      <name val="Cooper Black"/>
      <family val="1"/>
    </font>
    <font>
      <sz val="36"/>
      <color theme="1"/>
      <name val="MV Boli"/>
      <charset val="1"/>
    </font>
    <font>
      <sz val="18"/>
      <color theme="3"/>
      <name val="Britannic Bold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3"/>
      <name val="Calibri"/>
      <family val="2"/>
      <scheme val="minor"/>
    </font>
    <font>
      <u/>
      <sz val="14"/>
      <color theme="3"/>
      <name val="Calibri"/>
      <family val="2"/>
      <scheme val="minor"/>
    </font>
    <font>
      <b/>
      <sz val="18"/>
      <color theme="3"/>
      <name val="Calibri"/>
      <family val="2"/>
      <scheme val="minor"/>
    </font>
    <font>
      <sz val="36"/>
      <name val="Calibri"/>
      <family val="2"/>
      <scheme val="minor"/>
    </font>
    <font>
      <sz val="11"/>
      <name val="Copperplate Gothic Bold"/>
      <family val="2"/>
    </font>
    <font>
      <sz val="18"/>
      <name val="Arial Black"/>
      <family val="2"/>
    </font>
    <font>
      <sz val="18"/>
      <color theme="4" tint="0.59999389629810485"/>
      <name val="Calibri"/>
      <family val="2"/>
      <scheme val="minor"/>
    </font>
    <font>
      <sz val="11"/>
      <name val="Cooper Black"/>
      <family val="1"/>
    </font>
    <font>
      <sz val="11"/>
      <color theme="9" tint="0.7999816888943144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5">
    <border>
      <left/>
      <right/>
      <top/>
      <bottom/>
      <diagonal/>
    </border>
    <border>
      <left style="mediumDashDot">
        <color theme="5"/>
      </left>
      <right style="mediumDashDot">
        <color theme="5"/>
      </right>
      <top style="mediumDashDot">
        <color theme="5"/>
      </top>
      <bottom style="mediumDashDot">
        <color theme="5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DashDot">
        <color theme="5"/>
      </top>
      <bottom style="mediumDashDot">
        <color theme="5"/>
      </bottom>
      <diagonal/>
    </border>
    <border>
      <left/>
      <right/>
      <top style="mediumDashDot">
        <color theme="5"/>
      </top>
      <bottom/>
      <diagonal/>
    </border>
    <border>
      <left/>
      <right/>
      <top/>
      <bottom style="mediumDashDot">
        <color theme="5"/>
      </bottom>
      <diagonal/>
    </border>
    <border>
      <left style="mediumDashed">
        <color theme="3"/>
      </left>
      <right/>
      <top style="mediumDashed">
        <color theme="3"/>
      </top>
      <bottom/>
      <diagonal/>
    </border>
    <border>
      <left/>
      <right/>
      <top style="mediumDashed">
        <color theme="3"/>
      </top>
      <bottom/>
      <diagonal/>
    </border>
    <border>
      <left/>
      <right style="mediumDashed">
        <color theme="3"/>
      </right>
      <top style="mediumDashed">
        <color theme="3"/>
      </top>
      <bottom/>
      <diagonal/>
    </border>
    <border>
      <left style="mediumDashed">
        <color theme="3"/>
      </left>
      <right/>
      <top/>
      <bottom/>
      <diagonal/>
    </border>
    <border>
      <left/>
      <right style="mediumDashed">
        <color theme="3"/>
      </right>
      <top/>
      <bottom/>
      <diagonal/>
    </border>
    <border>
      <left style="mediumDashed">
        <color theme="3"/>
      </left>
      <right/>
      <top/>
      <bottom style="mediumDashed">
        <color theme="3"/>
      </bottom>
      <diagonal/>
    </border>
    <border>
      <left/>
      <right/>
      <top/>
      <bottom style="mediumDashed">
        <color theme="3"/>
      </bottom>
      <diagonal/>
    </border>
    <border>
      <left/>
      <right style="mediumDashed">
        <color theme="3"/>
      </right>
      <top/>
      <bottom style="mediumDashed">
        <color theme="3"/>
      </bottom>
      <diagonal/>
    </border>
    <border>
      <left style="mediumDashDot">
        <color theme="5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0" xfId="0" applyBorder="1" applyProtection="1"/>
    <xf numFmtId="0" fontId="1" fillId="3" borderId="0" xfId="0" applyFont="1" applyFill="1" applyBorder="1" applyProtection="1"/>
    <xf numFmtId="0" fontId="2" fillId="3" borderId="0" xfId="0" applyFont="1" applyFill="1" applyBorder="1" applyAlignment="1" applyProtection="1">
      <alignment horizontal="center" vertical="center"/>
    </xf>
    <xf numFmtId="0" fontId="6" fillId="3" borderId="0" xfId="0" applyFont="1" applyFill="1" applyBorder="1" applyAlignment="1" applyProtection="1">
      <alignment horizontal="center" vertical="center"/>
    </xf>
    <xf numFmtId="0" fontId="12" fillId="3" borderId="0" xfId="0" applyFont="1" applyFill="1" applyBorder="1" applyAlignment="1" applyProtection="1">
      <alignment horizontal="right"/>
    </xf>
    <xf numFmtId="0" fontId="9" fillId="3" borderId="0" xfId="0" applyFont="1" applyFill="1" applyBorder="1" applyAlignment="1" applyProtection="1">
      <alignment horizontal="right"/>
    </xf>
    <xf numFmtId="0" fontId="0" fillId="0" borderId="0" xfId="0" applyFill="1" applyBorder="1" applyProtection="1"/>
    <xf numFmtId="0" fontId="15" fillId="3" borderId="16" xfId="0" applyFont="1" applyFill="1" applyBorder="1" applyAlignment="1" applyProtection="1">
      <alignment horizontal="right" vertical="center"/>
    </xf>
    <xf numFmtId="0" fontId="16" fillId="0" borderId="0" xfId="0" applyFont="1" applyFill="1" applyBorder="1"/>
    <xf numFmtId="0" fontId="17" fillId="2" borderId="0" xfId="0" applyFont="1" applyFill="1"/>
    <xf numFmtId="0" fontId="16" fillId="0" borderId="2" xfId="0" applyFont="1" applyFill="1" applyBorder="1"/>
    <xf numFmtId="0" fontId="16" fillId="0" borderId="3" xfId="0" applyFont="1" applyFill="1" applyBorder="1"/>
    <xf numFmtId="0" fontId="16" fillId="0" borderId="4" xfId="0" applyFont="1" applyFill="1" applyBorder="1"/>
    <xf numFmtId="0" fontId="17" fillId="2" borderId="0" xfId="0" applyFont="1" applyFill="1" applyBorder="1" applyAlignment="1" applyProtection="1">
      <alignment horizontal="right"/>
      <protection hidden="1"/>
    </xf>
    <xf numFmtId="0" fontId="17" fillId="2" borderId="0" xfId="0" applyFont="1" applyFill="1" applyBorder="1" applyProtection="1">
      <protection hidden="1"/>
    </xf>
    <xf numFmtId="0" fontId="16" fillId="0" borderId="0" xfId="0" applyFont="1" applyBorder="1" applyProtection="1">
      <protection hidden="1"/>
    </xf>
    <xf numFmtId="0" fontId="16" fillId="0" borderId="6" xfId="0" applyFont="1" applyFill="1" applyBorder="1"/>
    <xf numFmtId="0" fontId="16" fillId="0" borderId="0" xfId="0" applyFont="1" applyBorder="1"/>
    <xf numFmtId="0" fontId="16" fillId="0" borderId="8" xfId="0" applyFont="1" applyFill="1" applyBorder="1"/>
    <xf numFmtId="0" fontId="16" fillId="0" borderId="9" xfId="0" applyFont="1" applyFill="1" applyBorder="1"/>
    <xf numFmtId="0" fontId="16" fillId="0" borderId="0" xfId="0" applyFont="1" applyFill="1" applyBorder="1" applyAlignment="1">
      <alignment vertical="center"/>
    </xf>
    <xf numFmtId="0" fontId="16" fillId="0" borderId="0" xfId="0" applyFont="1" applyBorder="1" applyAlignment="1" applyProtection="1">
      <alignment horizontal="right"/>
      <protection hidden="1"/>
    </xf>
    <xf numFmtId="0" fontId="21" fillId="3" borderId="0" xfId="0" applyFont="1" applyFill="1" applyBorder="1" applyAlignment="1" applyProtection="1">
      <alignment horizontal="center" vertical="center"/>
    </xf>
    <xf numFmtId="0" fontId="19" fillId="3" borderId="0" xfId="0" applyFont="1" applyFill="1" applyBorder="1" applyAlignment="1" applyProtection="1">
      <alignment horizontal="right"/>
    </xf>
    <xf numFmtId="0" fontId="20" fillId="3" borderId="0" xfId="0" applyFont="1" applyFill="1" applyBorder="1" applyAlignment="1" applyProtection="1">
      <alignment horizontal="right"/>
    </xf>
    <xf numFmtId="0" fontId="20" fillId="3" borderId="0" xfId="0" applyFont="1" applyFill="1" applyBorder="1" applyAlignment="1" applyProtection="1">
      <alignment horizontal="left"/>
    </xf>
    <xf numFmtId="0" fontId="19" fillId="3" borderId="0" xfId="0" applyFont="1" applyFill="1" applyBorder="1" applyAlignment="1" applyProtection="1">
      <alignment horizontal="right" vertical="top"/>
    </xf>
    <xf numFmtId="0" fontId="20" fillId="3" borderId="0" xfId="0" applyFont="1" applyFill="1" applyBorder="1" applyAlignment="1" applyProtection="1">
      <alignment horizontal="right" vertical="top"/>
    </xf>
    <xf numFmtId="0" fontId="20" fillId="3" borderId="0" xfId="0" applyFont="1" applyFill="1" applyBorder="1" applyAlignment="1" applyProtection="1">
      <alignment horizontal="left" vertical="top"/>
    </xf>
    <xf numFmtId="0" fontId="23" fillId="3" borderId="1" xfId="0" applyFont="1" applyFill="1" applyBorder="1" applyAlignment="1" applyProtection="1">
      <alignment horizontal="center" vertical="center"/>
      <protection locked="0"/>
    </xf>
    <xf numFmtId="0" fontId="22" fillId="3" borderId="0" xfId="0" applyFont="1" applyFill="1" applyBorder="1" applyAlignment="1" applyProtection="1">
      <alignment horizontal="right"/>
    </xf>
    <xf numFmtId="0" fontId="25" fillId="3" borderId="0" xfId="0" applyFont="1" applyFill="1" applyBorder="1" applyAlignment="1" applyProtection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16" fillId="0" borderId="22" xfId="0" applyFont="1" applyBorder="1"/>
    <xf numFmtId="0" fontId="16" fillId="0" borderId="23" xfId="0" applyFont="1" applyBorder="1"/>
    <xf numFmtId="0" fontId="16" fillId="0" borderId="24" xfId="0" applyFont="1" applyBorder="1"/>
    <xf numFmtId="0" fontId="16" fillId="0" borderId="2" xfId="0" applyFont="1" applyBorder="1"/>
    <xf numFmtId="0" fontId="16" fillId="0" borderId="3" xfId="0" applyFont="1" applyBorder="1"/>
    <xf numFmtId="0" fontId="16" fillId="5" borderId="3" xfId="0" applyFont="1" applyFill="1" applyBorder="1" applyAlignment="1"/>
    <xf numFmtId="0" fontId="16" fillId="6" borderId="3" xfId="0" applyFont="1" applyFill="1" applyBorder="1" applyAlignment="1"/>
    <xf numFmtId="0" fontId="16" fillId="6" borderId="4" xfId="0" applyFont="1" applyFill="1" applyBorder="1" applyAlignment="1"/>
    <xf numFmtId="0" fontId="16" fillId="0" borderId="5" xfId="0" applyFont="1" applyBorder="1"/>
    <xf numFmtId="0" fontId="16" fillId="5" borderId="0" xfId="0" applyFont="1" applyFill="1" applyBorder="1"/>
    <xf numFmtId="0" fontId="16" fillId="6" borderId="0" xfId="0" applyFont="1" applyFill="1" applyBorder="1"/>
    <xf numFmtId="0" fontId="16" fillId="6" borderId="6" xfId="0" applyFont="1" applyFill="1" applyBorder="1"/>
    <xf numFmtId="0" fontId="16" fillId="0" borderId="7" xfId="0" applyFont="1" applyBorder="1"/>
    <xf numFmtId="0" fontId="16" fillId="0" borderId="8" xfId="0" applyFont="1" applyBorder="1"/>
    <xf numFmtId="0" fontId="16" fillId="5" borderId="8" xfId="0" applyFont="1" applyFill="1" applyBorder="1"/>
    <xf numFmtId="0" fontId="16" fillId="6" borderId="8" xfId="0" applyFont="1" applyFill="1" applyBorder="1"/>
    <xf numFmtId="0" fontId="16" fillId="6" borderId="9" xfId="0" applyFont="1" applyFill="1" applyBorder="1"/>
    <xf numFmtId="0" fontId="16" fillId="0" borderId="4" xfId="0" applyFont="1" applyBorder="1"/>
    <xf numFmtId="0" fontId="16" fillId="0" borderId="6" xfId="0" applyFont="1" applyBorder="1"/>
    <xf numFmtId="0" fontId="16" fillId="0" borderId="9" xfId="0" applyFont="1" applyBorder="1"/>
    <xf numFmtId="0" fontId="16" fillId="4" borderId="2" xfId="0" applyFont="1" applyFill="1" applyBorder="1"/>
    <xf numFmtId="0" fontId="16" fillId="4" borderId="3" xfId="0" applyFont="1" applyFill="1" applyBorder="1"/>
    <xf numFmtId="0" fontId="16" fillId="4" borderId="4" xfId="0" applyFont="1" applyFill="1" applyBorder="1"/>
    <xf numFmtId="0" fontId="16" fillId="4" borderId="5" xfId="0" applyFont="1" applyFill="1" applyBorder="1"/>
    <xf numFmtId="0" fontId="16" fillId="4" borderId="0" xfId="0" applyFont="1" applyFill="1" applyBorder="1"/>
    <xf numFmtId="0" fontId="16" fillId="4" borderId="6" xfId="0" applyFont="1" applyFill="1" applyBorder="1"/>
    <xf numFmtId="0" fontId="16" fillId="4" borderId="7" xfId="0" applyFont="1" applyFill="1" applyBorder="1"/>
    <xf numFmtId="0" fontId="16" fillId="4" borderId="8" xfId="0" applyFont="1" applyFill="1" applyBorder="1"/>
    <xf numFmtId="0" fontId="16" fillId="4" borderId="9" xfId="0" applyFont="1" applyFill="1" applyBorder="1"/>
    <xf numFmtId="0" fontId="16" fillId="0" borderId="0" xfId="0" applyFont="1" applyBorder="1" applyAlignment="1">
      <alignment horizontal="center"/>
    </xf>
    <xf numFmtId="0" fontId="16" fillId="0" borderId="6" xfId="0" applyFont="1" applyBorder="1" applyAlignment="1">
      <alignment horizontal="center"/>
    </xf>
    <xf numFmtId="0" fontId="16" fillId="0" borderId="8" xfId="0" applyFont="1" applyBorder="1" applyAlignment="1">
      <alignment horizontal="center"/>
    </xf>
    <xf numFmtId="0" fontId="16" fillId="0" borderId="9" xfId="0" applyFont="1" applyBorder="1" applyAlignment="1">
      <alignment horizontal="center"/>
    </xf>
    <xf numFmtId="0" fontId="8" fillId="3" borderId="16" xfId="0" applyFont="1" applyFill="1" applyBorder="1" applyAlignment="1" applyProtection="1">
      <alignment horizontal="center"/>
    </xf>
    <xf numFmtId="0" fontId="8" fillId="3" borderId="0" xfId="0" applyFont="1" applyFill="1" applyBorder="1" applyAlignment="1" applyProtection="1">
      <alignment horizontal="center"/>
    </xf>
    <xf numFmtId="0" fontId="8" fillId="3" borderId="17" xfId="0" applyFont="1" applyFill="1" applyBorder="1" applyAlignment="1" applyProtection="1">
      <alignment horizontal="center"/>
    </xf>
    <xf numFmtId="0" fontId="1" fillId="3" borderId="16" xfId="0" applyFont="1" applyFill="1" applyBorder="1" applyProtection="1"/>
    <xf numFmtId="0" fontId="10" fillId="3" borderId="0" xfId="0" applyFont="1" applyFill="1" applyBorder="1" applyAlignment="1" applyProtection="1">
      <alignment textRotation="180"/>
    </xf>
    <xf numFmtId="0" fontId="1" fillId="3" borderId="17" xfId="0" applyFont="1" applyFill="1" applyBorder="1" applyProtection="1"/>
    <xf numFmtId="0" fontId="26" fillId="3" borderId="0" xfId="0" applyFont="1" applyFill="1" applyBorder="1" applyAlignment="1" applyProtection="1">
      <alignment horizontal="center" vertical="center"/>
    </xf>
    <xf numFmtId="0" fontId="26" fillId="3" borderId="17" xfId="0" applyFont="1" applyFill="1" applyBorder="1" applyAlignment="1" applyProtection="1">
      <alignment horizontal="center" vertical="center"/>
    </xf>
    <xf numFmtId="0" fontId="4" fillId="3" borderId="16" xfId="0" applyFont="1" applyFill="1" applyBorder="1" applyAlignment="1" applyProtection="1">
      <alignment horizontal="right" vertical="center"/>
    </xf>
    <xf numFmtId="0" fontId="23" fillId="3" borderId="10" xfId="0" applyFont="1" applyFill="1" applyBorder="1" applyAlignment="1" applyProtection="1">
      <alignment horizontal="center" vertical="center"/>
    </xf>
    <xf numFmtId="0" fontId="3" fillId="3" borderId="0" xfId="0" applyFont="1" applyFill="1" applyBorder="1" applyProtection="1"/>
    <xf numFmtId="0" fontId="23" fillId="3" borderId="11" xfId="0" applyFont="1" applyFill="1" applyBorder="1" applyAlignment="1" applyProtection="1">
      <alignment horizontal="center" vertical="center"/>
    </xf>
    <xf numFmtId="0" fontId="22" fillId="3" borderId="0" xfId="0" applyFont="1" applyFill="1" applyBorder="1" applyAlignment="1" applyProtection="1">
      <alignment textRotation="180"/>
    </xf>
    <xf numFmtId="0" fontId="24" fillId="3" borderId="0" xfId="0" applyFont="1" applyFill="1" applyBorder="1" applyProtection="1"/>
    <xf numFmtId="0" fontId="23" fillId="3" borderId="12" xfId="0" applyFont="1" applyFill="1" applyBorder="1" applyAlignment="1" applyProtection="1">
      <alignment horizontal="center" vertical="center"/>
    </xf>
    <xf numFmtId="0" fontId="11" fillId="3" borderId="0" xfId="0" applyFont="1" applyFill="1" applyBorder="1" applyAlignment="1" applyProtection="1">
      <alignment horizontal="center" vertical="center"/>
    </xf>
    <xf numFmtId="0" fontId="7" fillId="3" borderId="0" xfId="0" applyFont="1" applyFill="1" applyBorder="1" applyAlignment="1" applyProtection="1">
      <alignment horizontal="center" vertical="center"/>
    </xf>
    <xf numFmtId="0" fontId="5" fillId="3" borderId="0" xfId="0" applyFont="1" applyFill="1" applyBorder="1" applyAlignment="1" applyProtection="1">
      <alignment horizontal="right"/>
    </xf>
    <xf numFmtId="0" fontId="13" fillId="3" borderId="0" xfId="0" applyFont="1" applyFill="1" applyBorder="1" applyAlignment="1" applyProtection="1">
      <alignment horizontal="center" vertical="center"/>
    </xf>
    <xf numFmtId="0" fontId="1" fillId="3" borderId="18" xfId="0" applyFont="1" applyFill="1" applyBorder="1" applyProtection="1"/>
    <xf numFmtId="0" fontId="1" fillId="3" borderId="19" xfId="0" applyFont="1" applyFill="1" applyBorder="1" applyProtection="1"/>
    <xf numFmtId="0" fontId="1" fillId="3" borderId="20" xfId="0" applyFont="1" applyFill="1" applyBorder="1" applyProtection="1"/>
    <xf numFmtId="0" fontId="14" fillId="3" borderId="13" xfId="0" applyFont="1" applyFill="1" applyBorder="1" applyAlignment="1" applyProtection="1">
      <alignment horizontal="center"/>
    </xf>
    <xf numFmtId="0" fontId="14" fillId="3" borderId="14" xfId="0" applyFont="1" applyFill="1" applyBorder="1" applyAlignment="1" applyProtection="1">
      <alignment horizontal="center"/>
    </xf>
    <xf numFmtId="0" fontId="14" fillId="3" borderId="15" xfId="0" applyFont="1" applyFill="1" applyBorder="1" applyAlignment="1" applyProtection="1">
      <alignment horizontal="center"/>
    </xf>
    <xf numFmtId="0" fontId="18" fillId="3" borderId="21" xfId="0" applyFont="1" applyFill="1" applyBorder="1" applyAlignment="1" applyProtection="1">
      <alignment horizontal="center"/>
    </xf>
    <xf numFmtId="0" fontId="18" fillId="3" borderId="0" xfId="0" applyFont="1" applyFill="1" applyBorder="1" applyAlignment="1" applyProtection="1">
      <alignment horizontal="center"/>
    </xf>
    <xf numFmtId="0" fontId="18" fillId="3" borderId="17" xfId="0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CC"/>
      <color rgb="FFF0F0D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437029</xdr:colOff>
      <xdr:row>6</xdr:row>
      <xdr:rowOff>145677</xdr:rowOff>
    </xdr:from>
    <xdr:to>
      <xdr:col>7</xdr:col>
      <xdr:colOff>347382</xdr:colOff>
      <xdr:row>10</xdr:row>
      <xdr:rowOff>280147</xdr:rowOff>
    </xdr:to>
    <xdr:sp macro="" textlink="">
      <xdr:nvSpPr>
        <xdr:cNvPr id="4" name="Rectangle à coins arrondis 3"/>
        <xdr:cNvSpPr/>
      </xdr:nvSpPr>
      <xdr:spPr>
        <a:xfrm>
          <a:off x="4549588" y="2218765"/>
          <a:ext cx="3742765" cy="1120588"/>
        </a:xfrm>
        <a:prstGeom prst="roundRect">
          <a:avLst>
            <a:gd name="adj" fmla="val 32917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95250</xdr:colOff>
      <xdr:row>4</xdr:row>
      <xdr:rowOff>33622</xdr:rowOff>
    </xdr:from>
    <xdr:to>
      <xdr:col>8</xdr:col>
      <xdr:colOff>0</xdr:colOff>
      <xdr:row>5</xdr:row>
      <xdr:rowOff>14822</xdr:rowOff>
    </xdr:to>
    <xdr:grpSp>
      <xdr:nvGrpSpPr>
        <xdr:cNvPr id="2" name="Groupe 1"/>
        <xdr:cNvGrpSpPr/>
      </xdr:nvGrpSpPr>
      <xdr:grpSpPr>
        <a:xfrm>
          <a:off x="4140574" y="1143004"/>
          <a:ext cx="4499161" cy="395818"/>
          <a:chOff x="4140574" y="1613651"/>
          <a:chExt cx="4499161" cy="395818"/>
        </a:xfrm>
      </xdr:grpSpPr>
      <xdr:sp macro="" textlink="">
        <xdr:nvSpPr>
          <xdr:cNvPr id="14" name="ZoneTexte 13"/>
          <xdr:cNvSpPr txBox="1"/>
        </xdr:nvSpPr>
        <xdr:spPr>
          <a:xfrm>
            <a:off x="5111892" y="1837242"/>
            <a:ext cx="952126" cy="172227"/>
          </a:xfrm>
          <a:prstGeom prst="rect">
            <a:avLst/>
          </a:prstGeom>
          <a:solidFill>
            <a:schemeClr val="accent6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ctr">
            <a:noAutofit/>
          </a:bodyPr>
          <a:lstStyle/>
          <a:p>
            <a:pPr algn="ctr"/>
            <a:r>
              <a:rPr lang="fr-FR" sz="1100" i="1"/>
              <a:t>Ailes</a:t>
            </a:r>
            <a:r>
              <a:rPr lang="fr-FR" sz="1100" i="1" baseline="0"/>
              <a:t> comprises</a:t>
            </a:r>
            <a:endParaRPr lang="fr-FR" sz="1100" i="1"/>
          </a:p>
        </xdr:txBody>
      </xdr:sp>
    </xdr:grpSp>
    <xdr:clientData fLock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25"/>
  <sheetViews>
    <sheetView showGridLines="0" tabSelected="1" zoomScale="85" zoomScaleNormal="85" workbookViewId="0">
      <selection activeCell="C5" sqref="C5"/>
    </sheetView>
  </sheetViews>
  <sheetFormatPr defaultColWidth="11.42578125" defaultRowHeight="15"/>
  <cols>
    <col min="1" max="1" width="2.85546875" style="1" customWidth="1"/>
    <col min="2" max="2" width="25.140625" style="1" customWidth="1"/>
    <col min="3" max="3" width="32.5703125" style="1" customWidth="1"/>
    <col min="4" max="4" width="14.5703125" style="1" bestFit="1" customWidth="1"/>
    <col min="5" max="5" width="14.5703125" style="1" customWidth="1"/>
    <col min="6" max="6" width="10.140625" style="1" bestFit="1" customWidth="1"/>
    <col min="7" max="7" width="18.140625" style="1" customWidth="1"/>
    <col min="8" max="16384" width="11.42578125" style="1"/>
  </cols>
  <sheetData>
    <row r="1" spans="1:8" ht="15.75" thickBot="1">
      <c r="A1" s="7"/>
    </row>
    <row r="2" spans="1:8" ht="45.75">
      <c r="A2" s="7"/>
      <c r="B2" s="90" t="s">
        <v>13</v>
      </c>
      <c r="C2" s="91"/>
      <c r="D2" s="91"/>
      <c r="E2" s="91"/>
      <c r="F2" s="91"/>
      <c r="G2" s="91"/>
      <c r="H2" s="92"/>
    </row>
    <row r="3" spans="1:8" ht="9.75" customHeight="1">
      <c r="A3" s="7"/>
      <c r="B3" s="68"/>
      <c r="C3" s="69"/>
      <c r="D3" s="69"/>
      <c r="E3" s="69"/>
      <c r="F3" s="69"/>
      <c r="G3" s="69"/>
      <c r="H3" s="70"/>
    </row>
    <row r="4" spans="1:8" ht="15.75" customHeight="1" thickBot="1">
      <c r="A4" s="7"/>
      <c r="B4" s="71"/>
      <c r="C4" s="2"/>
      <c r="D4" s="2"/>
      <c r="E4" s="2"/>
      <c r="F4" s="72"/>
      <c r="G4" s="2"/>
      <c r="H4" s="73"/>
    </row>
    <row r="5" spans="1:8" ht="32.25" customHeight="1" thickBot="1">
      <c r="A5" s="7"/>
      <c r="B5" s="8" t="s">
        <v>44</v>
      </c>
      <c r="C5" s="30" t="s">
        <v>45</v>
      </c>
      <c r="D5" s="74" t="b">
        <v>0</v>
      </c>
      <c r="E5" s="74" t="b">
        <v>0</v>
      </c>
      <c r="F5" s="74" t="b">
        <v>0</v>
      </c>
      <c r="G5" s="74" t="b">
        <v>1</v>
      </c>
      <c r="H5" s="75"/>
    </row>
    <row r="6" spans="1:8" ht="6" customHeight="1" thickBot="1">
      <c r="A6" s="7"/>
      <c r="B6" s="76"/>
      <c r="C6" s="77"/>
      <c r="D6" s="2"/>
      <c r="E6" s="2"/>
      <c r="F6" s="72"/>
      <c r="G6" s="2"/>
      <c r="H6" s="73"/>
    </row>
    <row r="7" spans="1:8" ht="32.25" customHeight="1" thickBot="1">
      <c r="A7" s="7"/>
      <c r="B7" s="8" t="s">
        <v>14</v>
      </c>
      <c r="C7" s="30"/>
      <c r="D7" s="93" t="s">
        <v>341</v>
      </c>
      <c r="E7" s="94"/>
      <c r="F7" s="94"/>
      <c r="G7" s="94"/>
      <c r="H7" s="95"/>
    </row>
    <row r="8" spans="1:8" ht="6" customHeight="1" thickBot="1">
      <c r="A8" s="7"/>
      <c r="B8" s="76"/>
      <c r="C8" s="77"/>
      <c r="D8" s="2"/>
      <c r="E8" s="2"/>
      <c r="F8" s="2"/>
      <c r="G8" s="2"/>
      <c r="H8" s="73"/>
    </row>
    <row r="9" spans="1:8" ht="32.25" customHeight="1" thickBot="1">
      <c r="A9" s="7"/>
      <c r="B9" s="8" t="s">
        <v>15</v>
      </c>
      <c r="C9" s="30"/>
      <c r="D9" s="78"/>
      <c r="E9" s="24" t="s">
        <v>42</v>
      </c>
      <c r="F9" s="25" t="str">
        <f>IF(ISBLANK(Largeur),"",Hauteur+VLOOKUP(Dormant,Tableau_corrections_Dorm,Valeur_type_dimension+2,FALSE))</f>
        <v/>
      </c>
      <c r="G9" s="26" t="s">
        <v>342</v>
      </c>
      <c r="H9" s="73"/>
    </row>
    <row r="10" spans="1:8" ht="6" customHeight="1" thickBot="1">
      <c r="A10" s="7"/>
      <c r="B10" s="76"/>
      <c r="C10" s="77"/>
      <c r="D10" s="2"/>
      <c r="E10" s="2"/>
      <c r="F10" s="2"/>
      <c r="G10" s="2"/>
      <c r="H10" s="73"/>
    </row>
    <row r="11" spans="1:8" ht="35.25" customHeight="1" thickBot="1">
      <c r="A11" s="7"/>
      <c r="B11" s="8" t="s">
        <v>16</v>
      </c>
      <c r="C11" s="30"/>
      <c r="D11" s="78"/>
      <c r="E11" s="27" t="s">
        <v>43</v>
      </c>
      <c r="F11" s="28" t="str">
        <f>IF(ISBLANK(Largeur),"",Largeur+VLOOKUP(Dormant,Tableau_corrections_Dorm,Valeur_type_dimension+6,FALSE))</f>
        <v/>
      </c>
      <c r="G11" s="29" t="s">
        <v>342</v>
      </c>
      <c r="H11" s="73"/>
    </row>
    <row r="12" spans="1:8" ht="6" customHeight="1">
      <c r="A12" s="7"/>
      <c r="B12" s="76"/>
      <c r="C12" s="79"/>
      <c r="D12" s="2"/>
      <c r="E12" s="2"/>
      <c r="F12" s="80"/>
      <c r="G12" s="2"/>
      <c r="H12" s="73"/>
    </row>
    <row r="13" spans="1:8" ht="23.25">
      <c r="A13" s="7"/>
      <c r="B13" s="76"/>
      <c r="C13" s="81"/>
      <c r="D13" s="2"/>
      <c r="E13" s="2"/>
      <c r="F13" s="80"/>
      <c r="G13" s="2"/>
      <c r="H13" s="73"/>
    </row>
    <row r="14" spans="1:8" ht="6" customHeight="1" thickBot="1">
      <c r="A14" s="7"/>
      <c r="B14" s="76"/>
      <c r="C14" s="82"/>
      <c r="D14" s="2"/>
      <c r="E14" s="2"/>
      <c r="F14" s="80"/>
      <c r="G14" s="2"/>
      <c r="H14" s="73"/>
    </row>
    <row r="15" spans="1:8" ht="39.75" customHeight="1" thickBot="1">
      <c r="A15" s="7"/>
      <c r="B15" s="8" t="s">
        <v>42</v>
      </c>
      <c r="C15" s="30"/>
      <c r="D15" s="3" t="str">
        <f>IF(ISBLANK(Largeur),"",IF(F9-VLOOKUP(Dormant&amp;Ouvrant,Correction_Dorm_Ouvr,2,FALSE)&gt;=D21,1,-1))</f>
        <v/>
      </c>
      <c r="E15" s="3"/>
      <c r="F15" s="72"/>
      <c r="G15" s="2"/>
      <c r="H15" s="73"/>
    </row>
    <row r="16" spans="1:8" ht="32.25" thickBot="1">
      <c r="A16" s="7"/>
      <c r="B16" s="8" t="s">
        <v>43</v>
      </c>
      <c r="C16" s="30"/>
      <c r="D16" s="3" t="str">
        <f>IF(ISBLANK(Largeur),"",IF(F11-VLOOKUP(Dormant&amp;Ouvrant,Correction_Dorm_Ouvr,3,FALSE)&gt;=E21,1,-1))</f>
        <v/>
      </c>
      <c r="E16" s="3"/>
      <c r="F16" s="83"/>
      <c r="G16" s="2"/>
      <c r="H16" s="73"/>
    </row>
    <row r="17" spans="1:8">
      <c r="A17" s="7"/>
      <c r="B17" s="71"/>
      <c r="C17" s="78"/>
      <c r="D17" s="78"/>
      <c r="E17" s="78"/>
      <c r="F17" s="2"/>
      <c r="G17" s="2"/>
      <c r="H17" s="73"/>
    </row>
    <row r="18" spans="1:8" ht="15.75">
      <c r="A18" s="7"/>
      <c r="B18" s="71"/>
      <c r="C18" s="2"/>
      <c r="D18" s="84" t="s">
        <v>11</v>
      </c>
      <c r="E18" s="84" t="s">
        <v>12</v>
      </c>
      <c r="F18" s="2"/>
      <c r="G18" s="2"/>
      <c r="H18" s="73"/>
    </row>
    <row r="19" spans="1:8" ht="3.75" customHeight="1">
      <c r="A19" s="7"/>
      <c r="B19" s="71"/>
      <c r="C19" s="85"/>
      <c r="D19" s="4"/>
      <c r="E19" s="4"/>
      <c r="F19" s="2"/>
      <c r="G19" s="2"/>
      <c r="H19" s="73"/>
    </row>
    <row r="20" spans="1:8" ht="18.75" customHeight="1">
      <c r="A20" s="7"/>
      <c r="B20" s="71"/>
      <c r="C20" s="5" t="s">
        <v>343</v>
      </c>
      <c r="D20" s="4" t="str">
        <f>IF(ISBLANK(Largeur),"",(Hauteur+VLOOKUP(Dormant,Tableau_corrections_Dorm,Valeur_type_dimension+2,FALSE))-VLOOKUP(Dormant&amp;Ouvrant,Correction_Dorm_Ouvr,2,FALSE))</f>
        <v/>
      </c>
      <c r="E20" s="4" t="str">
        <f>IF(ISBLANK(Largeur),"",(Largeur+VLOOKUP(Dormant,Tableau_corrections_Dorm,Valeur_type_dimension+6,FALSE))-VLOOKUP(Dormant&amp;Ouvrant,Correction_Dorm_Ouvr,3,FALSE))</f>
        <v/>
      </c>
      <c r="F20" s="2"/>
      <c r="G20" s="2"/>
      <c r="H20" s="73"/>
    </row>
    <row r="21" spans="1:8">
      <c r="A21" s="7"/>
      <c r="B21" s="71"/>
      <c r="C21" s="31" t="s">
        <v>300</v>
      </c>
      <c r="D21" s="32" t="str">
        <f>IF(ISBLANK(Largeur),"",calcul!Y3)</f>
        <v/>
      </c>
      <c r="E21" s="32" t="str">
        <f>IF(ISBLANK(Largeur),"",calcul!Y4)</f>
        <v/>
      </c>
      <c r="F21" s="2"/>
      <c r="G21" s="2"/>
      <c r="H21" s="73"/>
    </row>
    <row r="22" spans="1:8" ht="18.75">
      <c r="A22" s="7"/>
      <c r="B22" s="71"/>
      <c r="C22" s="5"/>
      <c r="D22" s="86"/>
      <c r="E22" s="86"/>
      <c r="F22" s="2"/>
      <c r="G22" s="2"/>
      <c r="H22" s="73"/>
    </row>
    <row r="23" spans="1:8" ht="36.75" customHeight="1">
      <c r="A23" s="7"/>
      <c r="B23" s="71"/>
      <c r="C23" s="2"/>
      <c r="D23" s="2"/>
      <c r="E23" s="2"/>
      <c r="F23" s="6" t="s">
        <v>17</v>
      </c>
      <c r="G23" s="23" t="str">
        <f>IF(ISBLANK(Largeur),"",D15+D16)</f>
        <v/>
      </c>
      <c r="H23" s="73"/>
    </row>
    <row r="24" spans="1:8" ht="15.75" thickBot="1">
      <c r="A24" s="7"/>
      <c r="B24" s="87"/>
      <c r="C24" s="88"/>
      <c r="D24" s="88"/>
      <c r="E24" s="88"/>
      <c r="F24" s="88"/>
      <c r="G24" s="88"/>
      <c r="H24" s="89"/>
    </row>
    <row r="25" spans="1:8">
      <c r="A25" s="7"/>
    </row>
  </sheetData>
  <sheetProtection selectLockedCells="1"/>
  <dataConsolidate/>
  <mergeCells count="2">
    <mergeCell ref="B2:H2"/>
    <mergeCell ref="D7:H7"/>
  </mergeCells>
  <dataValidations count="6">
    <dataValidation type="list" allowBlank="1" showInputMessage="1" showErrorMessage="1" sqref="C11">
      <formula1>Liste_Panneaux</formula1>
    </dataValidation>
    <dataValidation type="list" allowBlank="1" showInputMessage="1" showErrorMessage="1" sqref="C9">
      <formula1>Type_Ouvrant</formula1>
    </dataValidation>
    <dataValidation type="list" allowBlank="1" showInputMessage="1" showErrorMessage="1" sqref="C5">
      <formula1>Type_dormant</formula1>
    </dataValidation>
    <dataValidation type="list" allowBlank="1" showInputMessage="1" showErrorMessage="1" sqref="C7">
      <formula1>INDIRECT(C5)</formula1>
    </dataValidation>
    <dataValidation type="whole" showInputMessage="1" showErrorMessage="1" errorTitle="ATTENTION" error="La Hauteur n'est pas correct" promptTitle="Cote en mm" prompt="Saisir la Hauteur de la menuiserie" sqref="C15">
      <formula1>1500</formula1>
      <formula2>2300</formula2>
    </dataValidation>
    <dataValidation type="whole" showInputMessage="1" showErrorMessage="1" errorTitle="ATTENTION" error="La largeur n'est pas correct" promptTitle="Cote en mm" prompt="Saisir la Largeur de la menuiserie" sqref="C16">
      <formula1>600</formula1>
      <formula2>1100</formula2>
    </dataValidation>
  </dataValidations>
  <pageMargins left="0.7" right="0.7" top="0.75" bottom="0.75" header="0.3" footer="0.3"/>
  <pageSetup paperSize="9" orientation="portrait" r:id="rId1"/>
  <drawing r:id="rId2"/>
  <legacyDrawing r:id="rId3"/>
  <controls>
    <control shapeId="1048" r:id="rId4" name="OptionButton1"/>
    <control shapeId="1049" r:id="rId5" name="OptionButton2"/>
    <control shapeId="1050" r:id="rId6" name="OptionButton3"/>
    <control shapeId="1051" r:id="rId7" name="OptionButton4"/>
  </controls>
  <extLst xmlns:x14="http://schemas.microsoft.com/office/spreadsheetml/2009/9/main">
    <ext uri="{78C0D931-6437-407d-A8EE-F0AAD7539E65}">
      <x14:conditionalFormattings>
        <x14:conditionalFormatting xmlns:xm="http://schemas.microsoft.com/office/excel/2006/main">
          <x14:cfRule type="iconSet" priority="8" id="{61A01504-0F1F-44CC-9A81-59519B051D91}">
            <x14:iconSet iconSet="3Flags" showValue="0" custom="1">
              <x14:cfvo type="percent">
                <xm:f>0</xm:f>
              </x14:cfvo>
              <x14:cfvo type="num">
                <xm:f>0</xm:f>
              </x14:cfvo>
              <x14:cfvo type="num">
                <xm:f>2</xm:f>
              </x14:cfvo>
              <x14:cfIcon iconSet="3Flags" iconId="0"/>
              <x14:cfIcon iconSet="3Flags" iconId="0"/>
              <x14:cfIcon iconSet="3Flags" iconId="2"/>
            </x14:iconSet>
          </x14:cfRule>
          <xm:sqref>G23</xm:sqref>
        </x14:conditionalFormatting>
        <x14:conditionalFormatting xmlns:xm="http://schemas.microsoft.com/office/excel/2006/main">
          <x14:cfRule type="iconSet" priority="7" id="{C5BE2232-1F49-40E2-822D-268D7D2F1A7A}">
            <x14:iconSet iconSet="3Symbols" showValue="0" custom="1">
              <x14:cfvo type="percent">
                <xm:f>0</xm:f>
              </x14:cfvo>
              <x14:cfvo type="num">
                <xm:f>-1</xm:f>
              </x14:cfvo>
              <x14:cfvo type="num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D15</xm:sqref>
        </x14:conditionalFormatting>
        <x14:conditionalFormatting xmlns:xm="http://schemas.microsoft.com/office/excel/2006/main">
          <x14:cfRule type="iconSet" priority="6" id="{DBA03A0C-3878-4A5B-A569-7994A229D846}">
            <x14:iconSet iconSet="3Symbols" showValue="0" custom="1">
              <x14:cfvo type="percent">
                <xm:f>0</xm:f>
              </x14:cfvo>
              <x14:cfvo type="num">
                <xm:f>-1</xm:f>
              </x14:cfvo>
              <x14:cfvo type="num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D16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Z256"/>
  <sheetViews>
    <sheetView workbookViewId="0">
      <selection activeCell="T5" sqref="T5"/>
    </sheetView>
  </sheetViews>
  <sheetFormatPr defaultColWidth="11.42578125" defaultRowHeight="15"/>
  <sheetData>
    <row r="1" spans="1:26">
      <c r="W1" s="10" t="s">
        <v>293</v>
      </c>
      <c r="X1" s="10"/>
      <c r="Y1" s="10"/>
    </row>
    <row r="2" spans="1:26">
      <c r="A2" s="9" t="s">
        <v>0</v>
      </c>
      <c r="B2" s="9" t="s">
        <v>1</v>
      </c>
      <c r="C2" s="9" t="s">
        <v>4</v>
      </c>
      <c r="D2" s="9" t="s">
        <v>2</v>
      </c>
      <c r="E2" s="9" t="s">
        <v>3</v>
      </c>
      <c r="F2" s="9" t="s">
        <v>294</v>
      </c>
      <c r="H2" s="11" t="s">
        <v>9</v>
      </c>
      <c r="I2" s="12" t="s">
        <v>46</v>
      </c>
      <c r="J2" s="13" t="s">
        <v>45</v>
      </c>
      <c r="K2" s="9"/>
      <c r="L2" s="38"/>
      <c r="M2" s="39"/>
      <c r="N2" s="40" t="s">
        <v>302</v>
      </c>
      <c r="O2" s="40"/>
      <c r="P2" s="40"/>
      <c r="Q2" s="40"/>
      <c r="R2" s="41" t="s">
        <v>301</v>
      </c>
      <c r="S2" s="41"/>
      <c r="T2" s="41"/>
      <c r="U2" s="42"/>
      <c r="W2" s="10"/>
      <c r="X2" s="14" t="s">
        <v>19</v>
      </c>
      <c r="Y2" s="15"/>
      <c r="Z2" s="16"/>
    </row>
    <row r="3" spans="1:26">
      <c r="A3" s="9" t="s">
        <v>5</v>
      </c>
      <c r="B3" s="9">
        <v>570</v>
      </c>
      <c r="C3" s="9">
        <v>900</v>
      </c>
      <c r="D3" s="9">
        <v>1650</v>
      </c>
      <c r="E3" s="9">
        <v>2100</v>
      </c>
      <c r="F3" s="9" t="s">
        <v>277</v>
      </c>
      <c r="H3" s="33" t="s">
        <v>9</v>
      </c>
      <c r="I3" s="9">
        <v>5000</v>
      </c>
      <c r="J3" s="17">
        <v>3007</v>
      </c>
      <c r="K3" s="9"/>
      <c r="L3" s="43" t="s">
        <v>9</v>
      </c>
      <c r="M3" s="18" t="s">
        <v>295</v>
      </c>
      <c r="N3" s="44" t="s">
        <v>296</v>
      </c>
      <c r="O3" s="44" t="s">
        <v>297</v>
      </c>
      <c r="P3" s="44" t="s">
        <v>298</v>
      </c>
      <c r="Q3" s="44" t="s">
        <v>299</v>
      </c>
      <c r="R3" s="45" t="s">
        <v>296</v>
      </c>
      <c r="S3" s="45" t="s">
        <v>297</v>
      </c>
      <c r="T3" s="45" t="s">
        <v>298</v>
      </c>
      <c r="U3" s="46" t="s">
        <v>299</v>
      </c>
      <c r="W3" s="10"/>
      <c r="X3" s="14" t="s">
        <v>2</v>
      </c>
      <c r="Y3" s="15" t="e">
        <f>VLOOKUP(Feuil1!C11,Tableau_Panneau,4,FALSE)</f>
        <v>#N/A</v>
      </c>
      <c r="Z3" s="16"/>
    </row>
    <row r="4" spans="1:26">
      <c r="A4" s="9" t="s">
        <v>37</v>
      </c>
      <c r="B4" s="9">
        <v>550</v>
      </c>
      <c r="C4" s="9">
        <v>900</v>
      </c>
      <c r="D4" s="9">
        <v>1770</v>
      </c>
      <c r="E4" s="9">
        <v>2100</v>
      </c>
      <c r="F4" s="9" t="s">
        <v>278</v>
      </c>
      <c r="H4" s="33"/>
      <c r="I4" s="9">
        <v>5001</v>
      </c>
      <c r="J4" s="17">
        <v>3115</v>
      </c>
      <c r="K4" s="9"/>
      <c r="L4" s="43">
        <v>3007</v>
      </c>
      <c r="M4" s="18">
        <v>52</v>
      </c>
      <c r="N4" s="44"/>
      <c r="O4" s="44"/>
      <c r="P4" s="44">
        <v>-5</v>
      </c>
      <c r="Q4" s="44"/>
      <c r="R4" s="45"/>
      <c r="S4" s="45"/>
      <c r="T4" s="45">
        <v>-10</v>
      </c>
      <c r="U4" s="46"/>
      <c r="W4" s="10"/>
      <c r="X4" s="14" t="s">
        <v>292</v>
      </c>
      <c r="Y4" s="15" t="e">
        <f>VLOOKUP(Feuil1!C11,Tableau_Panneau,2,FALSE)</f>
        <v>#N/A</v>
      </c>
      <c r="Z4" s="16"/>
    </row>
    <row r="5" spans="1:26">
      <c r="A5" s="9" t="s">
        <v>38</v>
      </c>
      <c r="B5" s="9">
        <v>550</v>
      </c>
      <c r="C5" s="9">
        <v>900</v>
      </c>
      <c r="D5" s="9">
        <v>1750</v>
      </c>
      <c r="E5" s="9">
        <v>2100</v>
      </c>
      <c r="F5" s="9" t="s">
        <v>278</v>
      </c>
      <c r="H5" s="33"/>
      <c r="I5" s="9">
        <v>5014</v>
      </c>
      <c r="J5" s="17">
        <v>3116</v>
      </c>
      <c r="K5" s="9"/>
      <c r="L5" s="43">
        <v>3115</v>
      </c>
      <c r="M5" s="18">
        <v>79</v>
      </c>
      <c r="N5" s="44"/>
      <c r="O5" s="44"/>
      <c r="P5" s="44">
        <v>22</v>
      </c>
      <c r="Q5" s="44">
        <v>27</v>
      </c>
      <c r="R5" s="45"/>
      <c r="S5" s="45"/>
      <c r="T5" s="45">
        <v>44</v>
      </c>
      <c r="U5" s="46">
        <v>54</v>
      </c>
      <c r="W5" s="10"/>
      <c r="X5" s="15"/>
      <c r="Y5" s="15"/>
      <c r="Z5" s="16"/>
    </row>
    <row r="6" spans="1:26">
      <c r="A6" s="9" t="s">
        <v>6</v>
      </c>
      <c r="B6" s="9">
        <v>590</v>
      </c>
      <c r="C6" s="9">
        <v>900</v>
      </c>
      <c r="D6" s="9">
        <v>1650</v>
      </c>
      <c r="E6" s="9">
        <v>2100</v>
      </c>
      <c r="F6" s="9" t="s">
        <v>277</v>
      </c>
      <c r="H6" s="33"/>
      <c r="I6" s="9">
        <v>5015</v>
      </c>
      <c r="J6" s="17">
        <v>3117</v>
      </c>
      <c r="K6" s="9"/>
      <c r="L6" s="43">
        <v>3116</v>
      </c>
      <c r="M6" s="18">
        <v>79</v>
      </c>
      <c r="N6" s="44"/>
      <c r="O6" s="44"/>
      <c r="P6" s="44">
        <v>22</v>
      </c>
      <c r="Q6" s="44">
        <v>27</v>
      </c>
      <c r="R6" s="45"/>
      <c r="S6" s="45"/>
      <c r="T6" s="45">
        <v>44</v>
      </c>
      <c r="U6" s="46">
        <v>54</v>
      </c>
      <c r="W6" s="10"/>
      <c r="X6" s="14" t="s">
        <v>18</v>
      </c>
      <c r="Y6" s="15"/>
      <c r="Z6" s="16"/>
    </row>
    <row r="7" spans="1:26">
      <c r="A7" s="9" t="s">
        <v>7</v>
      </c>
      <c r="B7" s="9">
        <v>590</v>
      </c>
      <c r="C7" s="9">
        <v>900</v>
      </c>
      <c r="D7" s="9">
        <v>1719</v>
      </c>
      <c r="E7" s="9">
        <v>2100</v>
      </c>
      <c r="F7" s="9" t="s">
        <v>277</v>
      </c>
      <c r="H7" s="33"/>
      <c r="I7" s="9">
        <v>5016</v>
      </c>
      <c r="J7" s="17">
        <v>5006</v>
      </c>
      <c r="K7" s="9"/>
      <c r="L7" s="43">
        <v>3117</v>
      </c>
      <c r="M7" s="18">
        <v>79</v>
      </c>
      <c r="N7" s="44"/>
      <c r="O7" s="44"/>
      <c r="P7" s="44">
        <v>22</v>
      </c>
      <c r="Q7" s="44">
        <v>27</v>
      </c>
      <c r="R7" s="45"/>
      <c r="S7" s="45"/>
      <c r="T7" s="45">
        <v>44</v>
      </c>
      <c r="U7" s="46">
        <v>54</v>
      </c>
      <c r="W7" s="10"/>
      <c r="X7" s="14" t="s">
        <v>3</v>
      </c>
      <c r="Y7" s="15" t="e">
        <f>VLOOKUP(Feuil1!C11,Tableau_Panneau,5,FALSE)</f>
        <v>#N/A</v>
      </c>
      <c r="Z7" s="16"/>
    </row>
    <row r="8" spans="1:26">
      <c r="A8" s="9" t="s">
        <v>47</v>
      </c>
      <c r="B8" s="9">
        <v>586</v>
      </c>
      <c r="C8" s="9">
        <v>900</v>
      </c>
      <c r="D8" s="9">
        <v>1718</v>
      </c>
      <c r="E8" s="9">
        <v>2100</v>
      </c>
      <c r="F8" s="9" t="s">
        <v>277</v>
      </c>
      <c r="H8" s="33"/>
      <c r="I8" s="9">
        <v>5017</v>
      </c>
      <c r="J8" s="17">
        <v>5008</v>
      </c>
      <c r="K8" s="9"/>
      <c r="L8" s="43">
        <v>5000</v>
      </c>
      <c r="M8" s="18">
        <v>54</v>
      </c>
      <c r="N8" s="44">
        <v>35</v>
      </c>
      <c r="O8" s="44"/>
      <c r="P8" s="44"/>
      <c r="Q8" s="44"/>
      <c r="R8" s="45">
        <v>70</v>
      </c>
      <c r="S8" s="45"/>
      <c r="T8" s="45"/>
      <c r="U8" s="46"/>
      <c r="W8" s="10"/>
      <c r="X8" s="14" t="s">
        <v>4</v>
      </c>
      <c r="Y8" s="15" t="e">
        <f>VLOOKUP(Feuil1!C11,Tableau_Panneau,3,FALSE)</f>
        <v>#N/A</v>
      </c>
      <c r="Z8" s="16"/>
    </row>
    <row r="9" spans="1:26">
      <c r="A9" s="9" t="s">
        <v>20</v>
      </c>
      <c r="B9" s="9">
        <v>640</v>
      </c>
      <c r="C9" s="9">
        <v>900</v>
      </c>
      <c r="D9" s="9">
        <v>1730</v>
      </c>
      <c r="E9" s="9">
        <v>2100</v>
      </c>
      <c r="F9" s="9" t="s">
        <v>277</v>
      </c>
      <c r="H9" s="33"/>
      <c r="I9" s="9">
        <v>5018</v>
      </c>
      <c r="J9" s="17">
        <v>5009</v>
      </c>
      <c r="K9" s="9"/>
      <c r="L9" s="43">
        <v>5001</v>
      </c>
      <c r="M9" s="18">
        <v>64</v>
      </c>
      <c r="N9" s="44">
        <v>35</v>
      </c>
      <c r="O9" s="44"/>
      <c r="P9" s="44"/>
      <c r="Q9" s="44"/>
      <c r="R9" s="45">
        <v>70</v>
      </c>
      <c r="S9" s="45"/>
      <c r="T9" s="45"/>
      <c r="U9" s="46"/>
      <c r="W9" s="10"/>
      <c r="X9" s="15"/>
      <c r="Y9" s="15"/>
      <c r="Z9" s="16"/>
    </row>
    <row r="10" spans="1:26">
      <c r="A10" s="9" t="s">
        <v>21</v>
      </c>
      <c r="B10" s="9">
        <v>580</v>
      </c>
      <c r="C10" s="9">
        <v>900</v>
      </c>
      <c r="D10" s="9">
        <v>1640</v>
      </c>
      <c r="E10" s="9">
        <v>2100</v>
      </c>
      <c r="F10" s="9" t="s">
        <v>277</v>
      </c>
      <c r="H10" s="34"/>
      <c r="I10" s="19">
        <v>5019</v>
      </c>
      <c r="J10" s="20"/>
      <c r="K10" s="9"/>
      <c r="L10" s="43">
        <v>5006</v>
      </c>
      <c r="M10" s="18">
        <v>117</v>
      </c>
      <c r="N10" s="44"/>
      <c r="O10" s="44"/>
      <c r="P10" s="44">
        <v>60</v>
      </c>
      <c r="Q10" s="44">
        <v>65</v>
      </c>
      <c r="R10" s="45"/>
      <c r="S10" s="45"/>
      <c r="T10" s="45">
        <v>120</v>
      </c>
      <c r="U10" s="46">
        <v>130</v>
      </c>
      <c r="X10" s="22"/>
      <c r="Y10" s="16"/>
      <c r="Z10" s="16"/>
    </row>
    <row r="11" spans="1:26">
      <c r="A11" s="9" t="s">
        <v>22</v>
      </c>
      <c r="B11" s="9">
        <v>520</v>
      </c>
      <c r="C11" s="9">
        <v>900</v>
      </c>
      <c r="D11" s="9">
        <v>1630</v>
      </c>
      <c r="E11" s="9">
        <v>2100</v>
      </c>
      <c r="F11" s="9" t="s">
        <v>277</v>
      </c>
      <c r="H11" s="21"/>
      <c r="I11" s="9"/>
      <c r="J11" s="9"/>
      <c r="K11" s="9"/>
      <c r="L11" s="43">
        <v>5008</v>
      </c>
      <c r="M11" s="18">
        <v>79</v>
      </c>
      <c r="N11" s="44"/>
      <c r="O11" s="44"/>
      <c r="P11" s="44">
        <v>22</v>
      </c>
      <c r="Q11" s="44">
        <v>27</v>
      </c>
      <c r="R11" s="45"/>
      <c r="S11" s="45"/>
      <c r="T11" s="45">
        <v>44</v>
      </c>
      <c r="U11" s="46">
        <v>54</v>
      </c>
      <c r="Z11" s="16"/>
    </row>
    <row r="12" spans="1:26">
      <c r="A12" s="9" t="s">
        <v>23</v>
      </c>
      <c r="B12" s="9">
        <v>590</v>
      </c>
      <c r="C12" s="9">
        <v>900</v>
      </c>
      <c r="D12" s="9">
        <v>1752</v>
      </c>
      <c r="E12" s="9">
        <v>2100</v>
      </c>
      <c r="F12" s="9" t="s">
        <v>277</v>
      </c>
      <c r="H12" s="21"/>
      <c r="J12" s="9"/>
      <c r="K12" s="9"/>
      <c r="L12" s="43">
        <v>5009</v>
      </c>
      <c r="M12" s="18">
        <v>94</v>
      </c>
      <c r="N12" s="44"/>
      <c r="O12" s="44"/>
      <c r="P12" s="44">
        <v>37</v>
      </c>
      <c r="Q12" s="44">
        <v>42</v>
      </c>
      <c r="R12" s="45"/>
      <c r="S12" s="45"/>
      <c r="T12" s="45">
        <v>74</v>
      </c>
      <c r="U12" s="46">
        <v>84</v>
      </c>
      <c r="Z12" s="16"/>
    </row>
    <row r="13" spans="1:26">
      <c r="A13" s="9" t="s">
        <v>24</v>
      </c>
      <c r="B13" s="9">
        <v>590</v>
      </c>
      <c r="C13" s="9">
        <v>900</v>
      </c>
      <c r="D13" s="9">
        <v>1723</v>
      </c>
      <c r="E13" s="9">
        <v>2100</v>
      </c>
      <c r="F13" s="9" t="s">
        <v>277</v>
      </c>
      <c r="H13" s="35" t="s">
        <v>10</v>
      </c>
      <c r="J13" s="9"/>
      <c r="K13" s="9"/>
      <c r="L13" s="43">
        <v>5014</v>
      </c>
      <c r="M13" s="18">
        <v>74</v>
      </c>
      <c r="N13" s="44">
        <v>45</v>
      </c>
      <c r="O13" s="44"/>
      <c r="P13" s="44"/>
      <c r="Q13" s="44">
        <v>12</v>
      </c>
      <c r="R13" s="45">
        <v>90</v>
      </c>
      <c r="S13" s="45"/>
      <c r="T13" s="45"/>
      <c r="U13" s="46">
        <v>24</v>
      </c>
    </row>
    <row r="14" spans="1:26">
      <c r="A14" s="9" t="s">
        <v>48</v>
      </c>
      <c r="B14" s="9">
        <v>586</v>
      </c>
      <c r="C14" s="9">
        <v>900</v>
      </c>
      <c r="D14" s="9">
        <v>1770</v>
      </c>
      <c r="E14" s="9">
        <v>2100</v>
      </c>
      <c r="F14" s="9" t="s">
        <v>279</v>
      </c>
      <c r="H14" s="36">
        <v>5049</v>
      </c>
      <c r="J14" s="9"/>
      <c r="K14" s="9"/>
      <c r="L14" s="43">
        <v>5015</v>
      </c>
      <c r="M14" s="18">
        <v>74</v>
      </c>
      <c r="N14" s="44">
        <v>35</v>
      </c>
      <c r="O14" s="44"/>
      <c r="P14" s="44"/>
      <c r="Q14" s="44">
        <v>12</v>
      </c>
      <c r="R14" s="45">
        <v>60</v>
      </c>
      <c r="S14" s="45"/>
      <c r="T14" s="45"/>
      <c r="U14" s="46">
        <v>24</v>
      </c>
    </row>
    <row r="15" spans="1:26">
      <c r="A15" s="9" t="s">
        <v>25</v>
      </c>
      <c r="B15" s="9">
        <v>585</v>
      </c>
      <c r="C15" s="9">
        <v>900</v>
      </c>
      <c r="D15" s="9">
        <v>1724</v>
      </c>
      <c r="E15" s="9">
        <v>2100</v>
      </c>
      <c r="F15" s="9" t="s">
        <v>277</v>
      </c>
      <c r="H15" s="37">
        <v>5042</v>
      </c>
      <c r="J15" s="9"/>
      <c r="K15" s="9"/>
      <c r="L15" s="43">
        <v>5016</v>
      </c>
      <c r="M15" s="18">
        <v>74</v>
      </c>
      <c r="N15" s="44">
        <v>35</v>
      </c>
      <c r="O15" s="44"/>
      <c r="P15" s="44"/>
      <c r="Q15" s="44">
        <v>12</v>
      </c>
      <c r="R15" s="45">
        <v>60</v>
      </c>
      <c r="S15" s="45"/>
      <c r="T15" s="45"/>
      <c r="U15" s="46">
        <v>24</v>
      </c>
    </row>
    <row r="16" spans="1:26">
      <c r="A16" s="9" t="s">
        <v>26</v>
      </c>
      <c r="B16" s="9">
        <v>586</v>
      </c>
      <c r="C16" s="9">
        <v>900</v>
      </c>
      <c r="D16" s="9">
        <v>1630</v>
      </c>
      <c r="E16" s="9">
        <v>2100</v>
      </c>
      <c r="F16" s="9" t="s">
        <v>277</v>
      </c>
      <c r="H16" s="21"/>
      <c r="J16" s="9"/>
      <c r="K16" s="9"/>
      <c r="L16" s="43">
        <v>5017</v>
      </c>
      <c r="M16" s="18">
        <v>74</v>
      </c>
      <c r="N16" s="44">
        <v>35</v>
      </c>
      <c r="O16" s="44"/>
      <c r="P16" s="44"/>
      <c r="Q16" s="44">
        <v>12</v>
      </c>
      <c r="R16" s="45">
        <v>60</v>
      </c>
      <c r="S16" s="45"/>
      <c r="T16" s="45"/>
      <c r="U16" s="46">
        <v>24</v>
      </c>
    </row>
    <row r="17" spans="1:24">
      <c r="A17" s="9" t="s">
        <v>112</v>
      </c>
      <c r="B17" s="9">
        <v>586</v>
      </c>
      <c r="C17" s="9">
        <v>900</v>
      </c>
      <c r="D17" s="9">
        <v>1700</v>
      </c>
      <c r="E17" s="9">
        <v>2100</v>
      </c>
      <c r="F17" s="9" t="s">
        <v>279</v>
      </c>
      <c r="H17" s="21"/>
      <c r="J17" s="9"/>
      <c r="K17" s="9"/>
      <c r="L17" s="43">
        <v>5018</v>
      </c>
      <c r="M17" s="18">
        <v>74</v>
      </c>
      <c r="N17" s="44">
        <v>35</v>
      </c>
      <c r="O17" s="44"/>
      <c r="P17" s="44"/>
      <c r="Q17" s="44">
        <v>12</v>
      </c>
      <c r="R17" s="45">
        <v>60</v>
      </c>
      <c r="S17" s="45"/>
      <c r="T17" s="45"/>
      <c r="U17" s="46">
        <v>24</v>
      </c>
    </row>
    <row r="18" spans="1:24">
      <c r="A18" s="9" t="s">
        <v>27</v>
      </c>
      <c r="B18" s="9">
        <v>590</v>
      </c>
      <c r="C18" s="9">
        <v>900</v>
      </c>
      <c r="D18" s="9">
        <v>1690</v>
      </c>
      <c r="E18" s="9">
        <v>2100</v>
      </c>
      <c r="F18" s="9" t="s">
        <v>277</v>
      </c>
      <c r="H18" s="9"/>
      <c r="J18" s="9"/>
      <c r="K18" s="9"/>
      <c r="L18" s="47">
        <v>5019</v>
      </c>
      <c r="M18" s="48">
        <v>74</v>
      </c>
      <c r="N18" s="49">
        <v>35</v>
      </c>
      <c r="O18" s="49"/>
      <c r="P18" s="49"/>
      <c r="Q18" s="49">
        <v>12</v>
      </c>
      <c r="R18" s="50">
        <v>60</v>
      </c>
      <c r="S18" s="50"/>
      <c r="T18" s="50"/>
      <c r="U18" s="51">
        <v>24</v>
      </c>
    </row>
    <row r="19" spans="1:24">
      <c r="A19" s="9" t="s">
        <v>28</v>
      </c>
      <c r="B19" s="9">
        <v>586</v>
      </c>
      <c r="C19" s="9">
        <v>900</v>
      </c>
      <c r="D19" s="9">
        <v>1730</v>
      </c>
      <c r="E19" s="9">
        <v>2100</v>
      </c>
      <c r="F19" s="9" t="s">
        <v>277</v>
      </c>
    </row>
    <row r="20" spans="1:24">
      <c r="A20" s="9" t="s">
        <v>49</v>
      </c>
      <c r="B20" s="9">
        <v>545</v>
      </c>
      <c r="C20" s="9">
        <v>900</v>
      </c>
      <c r="D20" s="9">
        <v>1770</v>
      </c>
      <c r="E20" s="9">
        <v>2100</v>
      </c>
      <c r="F20" s="9" t="s">
        <v>279</v>
      </c>
      <c r="L20" s="55" t="s">
        <v>10</v>
      </c>
      <c r="M20" s="56" t="s">
        <v>8</v>
      </c>
      <c r="N20" s="56" t="s">
        <v>303</v>
      </c>
      <c r="O20" s="57"/>
    </row>
    <row r="21" spans="1:24">
      <c r="A21" s="9" t="s">
        <v>29</v>
      </c>
      <c r="B21" s="9">
        <v>590</v>
      </c>
      <c r="C21" s="9">
        <v>900</v>
      </c>
      <c r="D21" s="9">
        <v>1653</v>
      </c>
      <c r="E21" s="9">
        <v>2100</v>
      </c>
      <c r="F21" s="9" t="s">
        <v>277</v>
      </c>
      <c r="L21" s="58">
        <v>5049</v>
      </c>
      <c r="M21" s="59">
        <v>112</v>
      </c>
      <c r="N21" s="59">
        <v>69</v>
      </c>
      <c r="O21" s="60"/>
    </row>
    <row r="22" spans="1:24">
      <c r="A22" s="9" t="s">
        <v>30</v>
      </c>
      <c r="B22" s="9">
        <v>574</v>
      </c>
      <c r="C22" s="9">
        <v>900</v>
      </c>
      <c r="D22" s="9">
        <v>1728</v>
      </c>
      <c r="E22" s="9">
        <v>2100</v>
      </c>
      <c r="F22" s="9" t="s">
        <v>277</v>
      </c>
      <c r="L22" s="61">
        <v>5042</v>
      </c>
      <c r="M22" s="62">
        <v>94</v>
      </c>
      <c r="N22" s="62">
        <v>51</v>
      </c>
      <c r="O22" s="63"/>
      <c r="V22" s="38" t="s">
        <v>334</v>
      </c>
      <c r="W22" s="39" t="s">
        <v>335</v>
      </c>
      <c r="X22" s="52" t="s">
        <v>336</v>
      </c>
    </row>
    <row r="23" spans="1:24">
      <c r="A23" s="9" t="s">
        <v>50</v>
      </c>
      <c r="B23" s="9">
        <v>546</v>
      </c>
      <c r="C23" s="9">
        <v>900</v>
      </c>
      <c r="D23" s="9">
        <v>1590</v>
      </c>
      <c r="E23" s="9">
        <v>2100</v>
      </c>
      <c r="F23" s="9" t="s">
        <v>277</v>
      </c>
      <c r="V23" s="43" t="s">
        <v>304</v>
      </c>
      <c r="W23" s="64">
        <f t="shared" ref="W23:W37" si="0">M4+2*Ouv_5049-Jeu_de_fonctionnement_Haut-Seuil_Alu-Jeu_de_Vitrage</f>
        <v>230</v>
      </c>
      <c r="X23" s="65">
        <f t="shared" ref="X23:X37" si="1">M4*2+2*Ouv_5049-Jeu_de_fonctionnement_Larg-Jeu_de_Vitrage</f>
        <v>242</v>
      </c>
    </row>
    <row r="24" spans="1:24">
      <c r="A24" s="9" t="s">
        <v>39</v>
      </c>
      <c r="B24" s="9">
        <v>550</v>
      </c>
      <c r="C24" s="9">
        <v>900</v>
      </c>
      <c r="D24" s="9">
        <v>1730</v>
      </c>
      <c r="E24" s="9">
        <v>2100</v>
      </c>
      <c r="F24" s="9" t="s">
        <v>278</v>
      </c>
      <c r="L24" s="38" t="s">
        <v>339</v>
      </c>
      <c r="M24" s="39"/>
      <c r="N24" s="52">
        <v>16</v>
      </c>
      <c r="V24" s="43" t="s">
        <v>305</v>
      </c>
      <c r="W24" s="64">
        <f t="shared" si="0"/>
        <v>257</v>
      </c>
      <c r="X24" s="65">
        <f t="shared" si="1"/>
        <v>296</v>
      </c>
    </row>
    <row r="25" spans="1:24">
      <c r="A25" s="9" t="s">
        <v>31</v>
      </c>
      <c r="B25" s="9">
        <v>610</v>
      </c>
      <c r="C25" s="9">
        <v>900</v>
      </c>
      <c r="D25" s="9">
        <v>1700</v>
      </c>
      <c r="E25" s="9">
        <v>2100</v>
      </c>
      <c r="F25" s="9" t="s">
        <v>277</v>
      </c>
      <c r="L25" s="43" t="s">
        <v>340</v>
      </c>
      <c r="M25" s="18"/>
      <c r="N25" s="53">
        <v>76</v>
      </c>
      <c r="V25" s="43" t="s">
        <v>306</v>
      </c>
      <c r="W25" s="64">
        <f t="shared" si="0"/>
        <v>257</v>
      </c>
      <c r="X25" s="65">
        <f t="shared" si="1"/>
        <v>296</v>
      </c>
    </row>
    <row r="26" spans="1:24">
      <c r="A26" s="9" t="s">
        <v>40</v>
      </c>
      <c r="B26" s="9">
        <v>550</v>
      </c>
      <c r="C26" s="9">
        <v>900</v>
      </c>
      <c r="D26" s="9">
        <v>1770</v>
      </c>
      <c r="E26" s="9">
        <v>2100</v>
      </c>
      <c r="F26" s="9" t="s">
        <v>278</v>
      </c>
      <c r="L26" s="43" t="s">
        <v>337</v>
      </c>
      <c r="M26" s="18"/>
      <c r="N26" s="53">
        <v>20</v>
      </c>
      <c r="V26" s="43" t="s">
        <v>307</v>
      </c>
      <c r="W26" s="64">
        <f t="shared" si="0"/>
        <v>257</v>
      </c>
      <c r="X26" s="65">
        <f t="shared" si="1"/>
        <v>296</v>
      </c>
    </row>
    <row r="27" spans="1:24">
      <c r="A27" s="9" t="s">
        <v>32</v>
      </c>
      <c r="B27" s="9">
        <v>590</v>
      </c>
      <c r="C27" s="9">
        <v>900</v>
      </c>
      <c r="D27" s="9">
        <v>1725</v>
      </c>
      <c r="E27" s="9">
        <v>2100</v>
      </c>
      <c r="F27" s="9" t="s">
        <v>277</v>
      </c>
      <c r="L27" s="47" t="s">
        <v>338</v>
      </c>
      <c r="M27" s="48"/>
      <c r="N27" s="54">
        <v>10</v>
      </c>
      <c r="V27" s="43" t="s">
        <v>308</v>
      </c>
      <c r="W27" s="64">
        <f t="shared" si="0"/>
        <v>232</v>
      </c>
      <c r="X27" s="65">
        <f t="shared" si="1"/>
        <v>246</v>
      </c>
    </row>
    <row r="28" spans="1:24">
      <c r="A28" s="9" t="s">
        <v>33</v>
      </c>
      <c r="B28" s="9">
        <v>590</v>
      </c>
      <c r="C28" s="9">
        <v>900</v>
      </c>
      <c r="D28" s="9">
        <v>1730</v>
      </c>
      <c r="E28" s="9">
        <v>2100</v>
      </c>
      <c r="F28" s="9" t="s">
        <v>277</v>
      </c>
      <c r="V28" s="43" t="s">
        <v>309</v>
      </c>
      <c r="W28" s="64">
        <f t="shared" si="0"/>
        <v>242</v>
      </c>
      <c r="X28" s="65">
        <f t="shared" si="1"/>
        <v>266</v>
      </c>
    </row>
    <row r="29" spans="1:24">
      <c r="A29" s="9" t="s">
        <v>113</v>
      </c>
      <c r="B29" s="9">
        <v>586</v>
      </c>
      <c r="C29" s="9">
        <v>900</v>
      </c>
      <c r="D29" s="9">
        <v>1770</v>
      </c>
      <c r="E29" s="9">
        <v>2100</v>
      </c>
      <c r="F29" s="9" t="s">
        <v>279</v>
      </c>
      <c r="V29" s="43" t="s">
        <v>310</v>
      </c>
      <c r="W29" s="64">
        <f t="shared" si="0"/>
        <v>295</v>
      </c>
      <c r="X29" s="65">
        <f t="shared" si="1"/>
        <v>372</v>
      </c>
    </row>
    <row r="30" spans="1:24">
      <c r="A30" s="9" t="s">
        <v>34</v>
      </c>
      <c r="B30" s="9">
        <v>590</v>
      </c>
      <c r="C30" s="9">
        <v>900</v>
      </c>
      <c r="D30" s="9">
        <v>1750</v>
      </c>
      <c r="E30" s="9">
        <v>2100</v>
      </c>
      <c r="F30" s="9" t="s">
        <v>277</v>
      </c>
      <c r="V30" s="43" t="s">
        <v>311</v>
      </c>
      <c r="W30" s="64">
        <f t="shared" si="0"/>
        <v>257</v>
      </c>
      <c r="X30" s="65">
        <f t="shared" si="1"/>
        <v>296</v>
      </c>
    </row>
    <row r="31" spans="1:24">
      <c r="A31" s="9" t="s">
        <v>35</v>
      </c>
      <c r="B31" s="9">
        <v>546</v>
      </c>
      <c r="C31" s="9">
        <v>900</v>
      </c>
      <c r="D31" s="9">
        <v>1630</v>
      </c>
      <c r="E31" s="9">
        <v>2100</v>
      </c>
      <c r="F31" s="9" t="s">
        <v>277</v>
      </c>
      <c r="H31" s="38" t="s">
        <v>344</v>
      </c>
      <c r="I31" s="39"/>
      <c r="J31" s="39"/>
      <c r="K31" s="39"/>
      <c r="L31" s="39"/>
      <c r="M31" s="52"/>
      <c r="V31" s="43" t="s">
        <v>312</v>
      </c>
      <c r="W31" s="64">
        <f t="shared" si="0"/>
        <v>272</v>
      </c>
      <c r="X31" s="65">
        <f t="shared" si="1"/>
        <v>326</v>
      </c>
    </row>
    <row r="32" spans="1:24">
      <c r="A32" s="9" t="s">
        <v>36</v>
      </c>
      <c r="B32" s="9">
        <v>574</v>
      </c>
      <c r="C32" s="9">
        <v>900</v>
      </c>
      <c r="D32" s="9">
        <v>1760</v>
      </c>
      <c r="E32" s="9">
        <v>2100</v>
      </c>
      <c r="F32" s="9" t="s">
        <v>277</v>
      </c>
      <c r="H32" s="43" t="s">
        <v>296</v>
      </c>
      <c r="I32" s="18" t="b">
        <v>0</v>
      </c>
      <c r="J32" s="18"/>
      <c r="K32" s="18"/>
      <c r="L32" s="18"/>
      <c r="M32" s="53"/>
      <c r="V32" s="43" t="s">
        <v>313</v>
      </c>
      <c r="W32" s="64">
        <f t="shared" si="0"/>
        <v>252</v>
      </c>
      <c r="X32" s="65">
        <f t="shared" si="1"/>
        <v>286</v>
      </c>
    </row>
    <row r="33" spans="1:24">
      <c r="A33" s="9" t="s">
        <v>51</v>
      </c>
      <c r="B33" s="9">
        <v>590</v>
      </c>
      <c r="C33" s="9">
        <v>970</v>
      </c>
      <c r="D33" s="9">
        <v>1725</v>
      </c>
      <c r="E33" s="9">
        <v>2220</v>
      </c>
      <c r="F33" s="9" t="s">
        <v>279</v>
      </c>
      <c r="H33" s="43" t="s">
        <v>297</v>
      </c>
      <c r="I33" s="18" t="b">
        <v>0</v>
      </c>
      <c r="J33" s="18"/>
      <c r="K33" s="18"/>
      <c r="L33" s="18"/>
      <c r="M33" s="53"/>
      <c r="V33" s="43" t="s">
        <v>314</v>
      </c>
      <c r="W33" s="64">
        <f t="shared" si="0"/>
        <v>252</v>
      </c>
      <c r="X33" s="65">
        <f t="shared" si="1"/>
        <v>286</v>
      </c>
    </row>
    <row r="34" spans="1:24">
      <c r="A34" s="9" t="s">
        <v>41</v>
      </c>
      <c r="B34" s="9">
        <v>586</v>
      </c>
      <c r="C34" s="9">
        <v>900</v>
      </c>
      <c r="D34" s="9">
        <v>1750</v>
      </c>
      <c r="E34" s="9">
        <v>2100</v>
      </c>
      <c r="F34" s="9" t="s">
        <v>278</v>
      </c>
      <c r="H34" s="43" t="s">
        <v>298</v>
      </c>
      <c r="I34" s="18" t="b">
        <v>0</v>
      </c>
      <c r="J34" s="18"/>
      <c r="K34" s="18"/>
      <c r="L34" s="18"/>
      <c r="M34" s="53"/>
      <c r="V34" s="43" t="s">
        <v>315</v>
      </c>
      <c r="W34" s="64">
        <f t="shared" si="0"/>
        <v>252</v>
      </c>
      <c r="X34" s="65">
        <f t="shared" si="1"/>
        <v>286</v>
      </c>
    </row>
    <row r="35" spans="1:24">
      <c r="A35" s="9" t="s">
        <v>52</v>
      </c>
      <c r="B35" s="9">
        <v>308</v>
      </c>
      <c r="C35" s="9">
        <v>480</v>
      </c>
      <c r="D35" s="9">
        <v>1748</v>
      </c>
      <c r="E35" s="9">
        <v>2220</v>
      </c>
      <c r="F35" s="9" t="s">
        <v>280</v>
      </c>
      <c r="H35" s="43" t="s">
        <v>345</v>
      </c>
      <c r="I35" s="18" t="b">
        <v>1</v>
      </c>
      <c r="J35" s="18"/>
      <c r="K35" s="18"/>
      <c r="L35" s="18"/>
      <c r="M35" s="53"/>
      <c r="V35" s="43" t="s">
        <v>316</v>
      </c>
      <c r="W35" s="64">
        <f t="shared" si="0"/>
        <v>252</v>
      </c>
      <c r="X35" s="65">
        <f t="shared" si="1"/>
        <v>286</v>
      </c>
    </row>
    <row r="36" spans="1:24">
      <c r="A36" s="9" t="s">
        <v>53</v>
      </c>
      <c r="B36" s="9">
        <v>310</v>
      </c>
      <c r="C36" s="9">
        <v>480</v>
      </c>
      <c r="D36" s="9">
        <v>1753</v>
      </c>
      <c r="E36" s="9">
        <v>2220</v>
      </c>
      <c r="F36" s="9" t="s">
        <v>280</v>
      </c>
      <c r="H36" s="43"/>
      <c r="I36" s="18">
        <f>MATCH(TRUE,I32:I35,0)</f>
        <v>4</v>
      </c>
      <c r="J36" s="18"/>
      <c r="K36" s="18"/>
      <c r="L36" s="18"/>
      <c r="M36" s="53"/>
      <c r="V36" s="43" t="s">
        <v>317</v>
      </c>
      <c r="W36" s="64">
        <f t="shared" si="0"/>
        <v>252</v>
      </c>
      <c r="X36" s="65">
        <f t="shared" si="1"/>
        <v>286</v>
      </c>
    </row>
    <row r="37" spans="1:24">
      <c r="A37" s="9" t="s">
        <v>54</v>
      </c>
      <c r="B37" s="9">
        <v>315</v>
      </c>
      <c r="C37" s="9">
        <v>480</v>
      </c>
      <c r="D37" s="9">
        <v>1720</v>
      </c>
      <c r="E37" s="9">
        <v>2220</v>
      </c>
      <c r="F37" s="9" t="s">
        <v>280</v>
      </c>
      <c r="H37" s="43"/>
      <c r="I37" s="18"/>
      <c r="J37" s="18"/>
      <c r="K37" s="18"/>
      <c r="L37" s="18"/>
      <c r="M37" s="53"/>
      <c r="V37" s="43" t="s">
        <v>318</v>
      </c>
      <c r="W37" s="64">
        <f t="shared" si="0"/>
        <v>252</v>
      </c>
      <c r="X37" s="65">
        <f t="shared" si="1"/>
        <v>286</v>
      </c>
    </row>
    <row r="38" spans="1:24">
      <c r="A38" s="9" t="s">
        <v>121</v>
      </c>
      <c r="B38" s="9">
        <v>344</v>
      </c>
      <c r="C38" s="9">
        <v>480</v>
      </c>
      <c r="D38" s="9">
        <v>1770</v>
      </c>
      <c r="E38" s="9">
        <v>2220</v>
      </c>
      <c r="F38" s="9" t="s">
        <v>280</v>
      </c>
      <c r="H38" s="47"/>
      <c r="I38" s="48"/>
      <c r="J38" s="48"/>
      <c r="K38" s="48"/>
      <c r="L38" s="48"/>
      <c r="M38" s="54"/>
      <c r="V38" s="43" t="s">
        <v>319</v>
      </c>
      <c r="W38" s="64">
        <f t="shared" ref="W38:W52" si="2">M4+2*Ouv_5042-Jeu_de_fonctionnement_Haut-Seuil_Alu-Jeu_de_Vitrage</f>
        <v>194</v>
      </c>
      <c r="X38" s="65">
        <f t="shared" ref="X38:X52" si="3">M4*2+2*Ouv_5042-Jeu_de_fonctionnement_Larg-Jeu_de_Vitrage</f>
        <v>206</v>
      </c>
    </row>
    <row r="39" spans="1:24">
      <c r="A39" s="9" t="s">
        <v>55</v>
      </c>
      <c r="B39" s="9">
        <v>330</v>
      </c>
      <c r="C39" s="9">
        <v>480</v>
      </c>
      <c r="D39" s="9">
        <v>1683</v>
      </c>
      <c r="E39" s="9">
        <v>2220</v>
      </c>
      <c r="F39" s="9" t="s">
        <v>280</v>
      </c>
      <c r="V39" s="43" t="s">
        <v>320</v>
      </c>
      <c r="W39" s="64">
        <f t="shared" si="2"/>
        <v>221</v>
      </c>
      <c r="X39" s="65">
        <f t="shared" si="3"/>
        <v>260</v>
      </c>
    </row>
    <row r="40" spans="1:24">
      <c r="A40" s="9" t="s">
        <v>122</v>
      </c>
      <c r="B40" s="9">
        <v>374</v>
      </c>
      <c r="C40" s="9">
        <v>480</v>
      </c>
      <c r="D40" s="9">
        <v>1770</v>
      </c>
      <c r="E40" s="9">
        <v>2220</v>
      </c>
      <c r="F40" s="9" t="s">
        <v>280</v>
      </c>
      <c r="V40" s="43" t="s">
        <v>321</v>
      </c>
      <c r="W40" s="64">
        <f t="shared" si="2"/>
        <v>221</v>
      </c>
      <c r="X40" s="65">
        <f t="shared" si="3"/>
        <v>260</v>
      </c>
    </row>
    <row r="41" spans="1:24">
      <c r="A41" s="9" t="s">
        <v>56</v>
      </c>
      <c r="B41" s="9">
        <v>350</v>
      </c>
      <c r="C41" s="9">
        <v>480</v>
      </c>
      <c r="D41" s="9">
        <v>1660</v>
      </c>
      <c r="E41" s="9">
        <v>2220</v>
      </c>
      <c r="F41" s="9" t="s">
        <v>280</v>
      </c>
      <c r="V41" s="43" t="s">
        <v>322</v>
      </c>
      <c r="W41" s="64">
        <f t="shared" si="2"/>
        <v>221</v>
      </c>
      <c r="X41" s="65">
        <f t="shared" si="3"/>
        <v>260</v>
      </c>
    </row>
    <row r="42" spans="1:24">
      <c r="A42" s="9" t="s">
        <v>287</v>
      </c>
      <c r="B42" s="9">
        <v>80</v>
      </c>
      <c r="C42" s="9">
        <v>900</v>
      </c>
      <c r="D42" s="9">
        <v>80</v>
      </c>
      <c r="E42" s="9">
        <v>2100</v>
      </c>
      <c r="F42" s="9" t="s">
        <v>288</v>
      </c>
      <c r="V42" s="43" t="s">
        <v>323</v>
      </c>
      <c r="W42" s="64">
        <f t="shared" si="2"/>
        <v>196</v>
      </c>
      <c r="X42" s="65">
        <f t="shared" si="3"/>
        <v>210</v>
      </c>
    </row>
    <row r="43" spans="1:24">
      <c r="A43" s="9" t="s">
        <v>289</v>
      </c>
      <c r="B43" s="9">
        <v>560</v>
      </c>
      <c r="C43" s="9">
        <v>900</v>
      </c>
      <c r="D43" s="9">
        <v>560</v>
      </c>
      <c r="E43" s="9">
        <v>2100</v>
      </c>
      <c r="F43" s="9" t="s">
        <v>288</v>
      </c>
      <c r="V43" s="43" t="s">
        <v>324</v>
      </c>
      <c r="W43" s="64">
        <f t="shared" si="2"/>
        <v>206</v>
      </c>
      <c r="X43" s="65">
        <f t="shared" si="3"/>
        <v>230</v>
      </c>
    </row>
    <row r="44" spans="1:24">
      <c r="A44" s="9" t="s">
        <v>290</v>
      </c>
      <c r="B44" s="9">
        <v>590</v>
      </c>
      <c r="C44" s="9">
        <v>900</v>
      </c>
      <c r="D44" s="9">
        <v>590</v>
      </c>
      <c r="E44" s="9">
        <v>2100</v>
      </c>
      <c r="F44" s="9" t="s">
        <v>288</v>
      </c>
      <c r="V44" s="43" t="s">
        <v>325</v>
      </c>
      <c r="W44" s="64">
        <f t="shared" si="2"/>
        <v>259</v>
      </c>
      <c r="X44" s="65">
        <f t="shared" si="3"/>
        <v>336</v>
      </c>
    </row>
    <row r="45" spans="1:24">
      <c r="A45" s="9" t="s">
        <v>291</v>
      </c>
      <c r="B45" s="9">
        <v>560</v>
      </c>
      <c r="C45" s="9">
        <v>900</v>
      </c>
      <c r="D45" s="9">
        <v>500</v>
      </c>
      <c r="E45" s="9">
        <v>2100</v>
      </c>
      <c r="F45" s="9" t="s">
        <v>288</v>
      </c>
      <c r="V45" s="43" t="s">
        <v>326</v>
      </c>
      <c r="W45" s="64">
        <f t="shared" si="2"/>
        <v>221</v>
      </c>
      <c r="X45" s="65">
        <f t="shared" si="3"/>
        <v>260</v>
      </c>
    </row>
    <row r="46" spans="1:24">
      <c r="A46" s="9" t="s">
        <v>57</v>
      </c>
      <c r="B46" s="9">
        <v>560</v>
      </c>
      <c r="C46" s="9">
        <v>900</v>
      </c>
      <c r="D46" s="9">
        <v>1780</v>
      </c>
      <c r="E46" s="9">
        <v>2100</v>
      </c>
      <c r="F46" s="9" t="s">
        <v>270</v>
      </c>
      <c r="V46" s="43" t="s">
        <v>327</v>
      </c>
      <c r="W46" s="64">
        <f t="shared" si="2"/>
        <v>236</v>
      </c>
      <c r="X46" s="65">
        <f t="shared" si="3"/>
        <v>290</v>
      </c>
    </row>
    <row r="47" spans="1:24">
      <c r="A47" s="9" t="s">
        <v>114</v>
      </c>
      <c r="B47" s="9">
        <v>510</v>
      </c>
      <c r="C47" s="9">
        <v>900</v>
      </c>
      <c r="D47" s="9">
        <v>1170</v>
      </c>
      <c r="E47" s="9">
        <v>2100</v>
      </c>
      <c r="F47" s="9" t="s">
        <v>270</v>
      </c>
      <c r="V47" s="43" t="s">
        <v>328</v>
      </c>
      <c r="W47" s="64">
        <f t="shared" si="2"/>
        <v>216</v>
      </c>
      <c r="X47" s="65">
        <f t="shared" si="3"/>
        <v>250</v>
      </c>
    </row>
    <row r="48" spans="1:24">
      <c r="A48" s="9" t="s">
        <v>115</v>
      </c>
      <c r="B48" s="9">
        <v>335</v>
      </c>
      <c r="C48" s="9">
        <v>900</v>
      </c>
      <c r="D48" s="9">
        <v>1780</v>
      </c>
      <c r="E48" s="9">
        <v>2100</v>
      </c>
      <c r="F48" s="9" t="s">
        <v>270</v>
      </c>
      <c r="V48" s="43" t="s">
        <v>329</v>
      </c>
      <c r="W48" s="64">
        <f t="shared" si="2"/>
        <v>216</v>
      </c>
      <c r="X48" s="65">
        <f t="shared" si="3"/>
        <v>250</v>
      </c>
    </row>
    <row r="49" spans="1:24">
      <c r="A49" s="9" t="s">
        <v>58</v>
      </c>
      <c r="B49" s="9">
        <v>335</v>
      </c>
      <c r="C49" s="9">
        <v>900</v>
      </c>
      <c r="D49" s="9">
        <v>1780</v>
      </c>
      <c r="E49" s="9">
        <v>2100</v>
      </c>
      <c r="F49" s="9" t="s">
        <v>270</v>
      </c>
      <c r="V49" s="43" t="s">
        <v>330</v>
      </c>
      <c r="W49" s="64">
        <f t="shared" si="2"/>
        <v>216</v>
      </c>
      <c r="X49" s="65">
        <f t="shared" si="3"/>
        <v>250</v>
      </c>
    </row>
    <row r="50" spans="1:24">
      <c r="A50" s="9" t="s">
        <v>116</v>
      </c>
      <c r="B50" s="9">
        <v>602</v>
      </c>
      <c r="C50" s="9">
        <v>900</v>
      </c>
      <c r="D50" s="9">
        <v>1060</v>
      </c>
      <c r="E50" s="9">
        <v>2100</v>
      </c>
      <c r="F50" s="9" t="s">
        <v>270</v>
      </c>
      <c r="V50" s="43" t="s">
        <v>331</v>
      </c>
      <c r="W50" s="64">
        <f t="shared" si="2"/>
        <v>216</v>
      </c>
      <c r="X50" s="65">
        <f t="shared" si="3"/>
        <v>250</v>
      </c>
    </row>
    <row r="51" spans="1:24">
      <c r="A51" s="9" t="s">
        <v>117</v>
      </c>
      <c r="B51" s="9">
        <v>560</v>
      </c>
      <c r="C51" s="9">
        <v>900</v>
      </c>
      <c r="D51" s="9">
        <v>910</v>
      </c>
      <c r="E51" s="9">
        <v>2100</v>
      </c>
      <c r="F51" s="9" t="s">
        <v>270</v>
      </c>
      <c r="V51" s="43" t="s">
        <v>332</v>
      </c>
      <c r="W51" s="64">
        <f t="shared" si="2"/>
        <v>216</v>
      </c>
      <c r="X51" s="65">
        <f t="shared" si="3"/>
        <v>250</v>
      </c>
    </row>
    <row r="52" spans="1:24">
      <c r="A52" s="9" t="s">
        <v>59</v>
      </c>
      <c r="B52" s="9">
        <v>560</v>
      </c>
      <c r="C52" s="9">
        <v>900</v>
      </c>
      <c r="D52" s="9">
        <v>1060</v>
      </c>
      <c r="E52" s="9">
        <v>2100</v>
      </c>
      <c r="F52" s="9" t="s">
        <v>270</v>
      </c>
      <c r="V52" s="47" t="s">
        <v>333</v>
      </c>
      <c r="W52" s="66">
        <f t="shared" si="2"/>
        <v>216</v>
      </c>
      <c r="X52" s="67">
        <f t="shared" si="3"/>
        <v>250</v>
      </c>
    </row>
    <row r="53" spans="1:24">
      <c r="A53" s="9" t="s">
        <v>60</v>
      </c>
      <c r="B53" s="9">
        <v>637</v>
      </c>
      <c r="C53" s="9">
        <v>900</v>
      </c>
      <c r="D53" s="9">
        <v>1780</v>
      </c>
      <c r="E53" s="9">
        <v>2100</v>
      </c>
      <c r="F53" s="9" t="s">
        <v>270</v>
      </c>
    </row>
    <row r="54" spans="1:24">
      <c r="A54" s="9" t="s">
        <v>61</v>
      </c>
      <c r="B54" s="9">
        <v>631</v>
      </c>
      <c r="C54" s="9">
        <v>900</v>
      </c>
      <c r="D54" s="9">
        <v>1831</v>
      </c>
      <c r="E54" s="9">
        <v>2100</v>
      </c>
      <c r="F54" s="9" t="s">
        <v>270</v>
      </c>
    </row>
    <row r="55" spans="1:24">
      <c r="A55" s="9" t="s">
        <v>62</v>
      </c>
      <c r="B55" s="9">
        <v>560</v>
      </c>
      <c r="C55" s="9">
        <v>900</v>
      </c>
      <c r="D55" s="9">
        <v>1780</v>
      </c>
      <c r="E55" s="9">
        <v>2100</v>
      </c>
      <c r="F55" s="9" t="s">
        <v>270</v>
      </c>
    </row>
    <row r="56" spans="1:24">
      <c r="A56" s="9" t="s">
        <v>63</v>
      </c>
      <c r="B56" s="9">
        <v>400</v>
      </c>
      <c r="C56" s="9">
        <v>900</v>
      </c>
      <c r="D56" s="9">
        <v>1410</v>
      </c>
      <c r="E56" s="9">
        <v>2100</v>
      </c>
      <c r="F56" s="9" t="s">
        <v>270</v>
      </c>
    </row>
    <row r="57" spans="1:24">
      <c r="A57" s="9" t="s">
        <v>64</v>
      </c>
      <c r="B57" s="9">
        <v>360</v>
      </c>
      <c r="C57" s="9">
        <v>900</v>
      </c>
      <c r="D57" s="9">
        <v>1780</v>
      </c>
      <c r="E57" s="9">
        <v>2100</v>
      </c>
      <c r="F57" s="9" t="s">
        <v>270</v>
      </c>
    </row>
    <row r="58" spans="1:24">
      <c r="A58" s="9" t="s">
        <v>118</v>
      </c>
      <c r="B58" s="9">
        <v>510</v>
      </c>
      <c r="C58" s="9">
        <v>900</v>
      </c>
      <c r="D58" s="9">
        <v>1790</v>
      </c>
      <c r="E58" s="9">
        <v>2100</v>
      </c>
      <c r="F58" s="9" t="s">
        <v>270</v>
      </c>
    </row>
    <row r="59" spans="1:24">
      <c r="A59" s="9" t="s">
        <v>65</v>
      </c>
      <c r="B59" s="9">
        <v>310</v>
      </c>
      <c r="C59" s="9">
        <v>900</v>
      </c>
      <c r="D59" s="9">
        <v>1360</v>
      </c>
      <c r="E59" s="9">
        <v>2100</v>
      </c>
      <c r="F59" s="9" t="s">
        <v>270</v>
      </c>
    </row>
    <row r="60" spans="1:24">
      <c r="A60" s="9" t="s">
        <v>66</v>
      </c>
      <c r="B60" s="9">
        <v>310</v>
      </c>
      <c r="C60" s="9">
        <v>900</v>
      </c>
      <c r="D60" s="9">
        <v>1710</v>
      </c>
      <c r="E60" s="9">
        <v>2100</v>
      </c>
      <c r="F60" s="9" t="s">
        <v>270</v>
      </c>
    </row>
    <row r="61" spans="1:24">
      <c r="A61" s="9" t="s">
        <v>67</v>
      </c>
      <c r="B61" s="9">
        <v>310</v>
      </c>
      <c r="C61" s="9">
        <v>900</v>
      </c>
      <c r="D61" s="9">
        <v>1780</v>
      </c>
      <c r="E61" s="9">
        <v>2100</v>
      </c>
      <c r="F61" s="9" t="s">
        <v>270</v>
      </c>
    </row>
    <row r="62" spans="1:24">
      <c r="A62" s="9" t="s">
        <v>68</v>
      </c>
      <c r="B62" s="9">
        <v>510</v>
      </c>
      <c r="C62" s="9">
        <v>900</v>
      </c>
      <c r="D62" s="9">
        <v>1750</v>
      </c>
      <c r="E62" s="9">
        <v>2100</v>
      </c>
      <c r="F62" s="9" t="s">
        <v>270</v>
      </c>
    </row>
    <row r="63" spans="1:24">
      <c r="A63" s="9" t="s">
        <v>69</v>
      </c>
      <c r="B63" s="9">
        <v>510</v>
      </c>
      <c r="C63" s="9">
        <v>900</v>
      </c>
      <c r="D63" s="9">
        <v>510</v>
      </c>
      <c r="E63" s="9">
        <v>2100</v>
      </c>
      <c r="F63" s="9" t="s">
        <v>270</v>
      </c>
    </row>
    <row r="64" spans="1:24">
      <c r="A64" s="9" t="s">
        <v>70</v>
      </c>
      <c r="B64" s="9">
        <v>510</v>
      </c>
      <c r="C64" s="9">
        <v>900</v>
      </c>
      <c r="D64" s="9">
        <v>510</v>
      </c>
      <c r="E64" s="9">
        <v>2100</v>
      </c>
      <c r="F64" s="9" t="s">
        <v>270</v>
      </c>
    </row>
    <row r="65" spans="1:6">
      <c r="A65" s="9" t="s">
        <v>71</v>
      </c>
      <c r="B65" s="9">
        <v>631</v>
      </c>
      <c r="C65" s="9">
        <v>900</v>
      </c>
      <c r="D65" s="9">
        <v>1831</v>
      </c>
      <c r="E65" s="9">
        <v>2100</v>
      </c>
      <c r="F65" s="9" t="s">
        <v>271</v>
      </c>
    </row>
    <row r="66" spans="1:6">
      <c r="A66" s="9" t="s">
        <v>72</v>
      </c>
      <c r="B66" s="9">
        <v>512</v>
      </c>
      <c r="C66" s="9">
        <v>900</v>
      </c>
      <c r="D66" s="9">
        <v>1662</v>
      </c>
      <c r="E66" s="9">
        <v>2100</v>
      </c>
      <c r="F66" s="9" t="s">
        <v>271</v>
      </c>
    </row>
    <row r="67" spans="1:6">
      <c r="A67" s="9" t="s">
        <v>73</v>
      </c>
      <c r="B67" s="9">
        <v>530</v>
      </c>
      <c r="C67" s="9">
        <v>900</v>
      </c>
      <c r="D67" s="9">
        <v>1671</v>
      </c>
      <c r="E67" s="9">
        <v>2100</v>
      </c>
      <c r="F67" s="9" t="s">
        <v>271</v>
      </c>
    </row>
    <row r="68" spans="1:6">
      <c r="A68" s="9" t="s">
        <v>74</v>
      </c>
      <c r="B68" s="9">
        <v>240</v>
      </c>
      <c r="C68" s="9">
        <v>900</v>
      </c>
      <c r="D68" s="9">
        <v>832</v>
      </c>
      <c r="E68" s="9">
        <v>2100</v>
      </c>
      <c r="F68" s="9" t="s">
        <v>271</v>
      </c>
    </row>
    <row r="69" spans="1:6">
      <c r="A69" s="9" t="s">
        <v>75</v>
      </c>
      <c r="B69" s="9">
        <v>525</v>
      </c>
      <c r="C69" s="9">
        <v>900</v>
      </c>
      <c r="D69" s="9">
        <v>960</v>
      </c>
      <c r="E69" s="9">
        <v>2100</v>
      </c>
      <c r="F69" s="9" t="s">
        <v>271</v>
      </c>
    </row>
    <row r="70" spans="1:6">
      <c r="A70" s="9" t="s">
        <v>76</v>
      </c>
      <c r="B70" s="9">
        <v>452</v>
      </c>
      <c r="C70" s="9">
        <v>900</v>
      </c>
      <c r="D70" s="9">
        <v>1490</v>
      </c>
      <c r="E70" s="9">
        <v>2100</v>
      </c>
      <c r="F70" s="9" t="s">
        <v>271</v>
      </c>
    </row>
    <row r="71" spans="1:6">
      <c r="A71" s="9" t="s">
        <v>77</v>
      </c>
      <c r="B71" s="9">
        <v>635</v>
      </c>
      <c r="C71" s="9">
        <v>900</v>
      </c>
      <c r="D71" s="9">
        <v>1510</v>
      </c>
      <c r="E71" s="9">
        <v>2100</v>
      </c>
      <c r="F71" s="9" t="s">
        <v>271</v>
      </c>
    </row>
    <row r="72" spans="1:6">
      <c r="A72" s="9" t="s">
        <v>78</v>
      </c>
      <c r="B72" s="9">
        <v>472</v>
      </c>
      <c r="C72" s="9">
        <v>900</v>
      </c>
      <c r="D72" s="9">
        <v>1620</v>
      </c>
      <c r="E72" s="9">
        <v>2100</v>
      </c>
      <c r="F72" s="9" t="s">
        <v>271</v>
      </c>
    </row>
    <row r="73" spans="1:6">
      <c r="A73" s="9" t="s">
        <v>79</v>
      </c>
      <c r="B73" s="9">
        <v>650</v>
      </c>
      <c r="C73" s="9">
        <v>900</v>
      </c>
      <c r="D73" s="9">
        <v>1356</v>
      </c>
      <c r="E73" s="9">
        <v>2100</v>
      </c>
      <c r="F73" s="9" t="s">
        <v>271</v>
      </c>
    </row>
    <row r="74" spans="1:6">
      <c r="A74" s="9" t="s">
        <v>80</v>
      </c>
      <c r="B74" s="9">
        <v>332</v>
      </c>
      <c r="C74" s="9">
        <v>900</v>
      </c>
      <c r="D74" s="9">
        <v>1612</v>
      </c>
      <c r="E74" s="9">
        <v>2100</v>
      </c>
      <c r="F74" s="9" t="s">
        <v>271</v>
      </c>
    </row>
    <row r="75" spans="1:6">
      <c r="A75" s="9" t="s">
        <v>81</v>
      </c>
      <c r="B75" s="9">
        <v>561</v>
      </c>
      <c r="C75" s="9">
        <v>900</v>
      </c>
      <c r="D75" s="9">
        <v>1391</v>
      </c>
      <c r="E75" s="9">
        <v>2100</v>
      </c>
      <c r="F75" s="9" t="s">
        <v>271</v>
      </c>
    </row>
    <row r="76" spans="1:6">
      <c r="A76" s="9" t="s">
        <v>82</v>
      </c>
      <c r="B76" s="9">
        <v>282</v>
      </c>
      <c r="C76" s="9">
        <v>900</v>
      </c>
      <c r="D76" s="9">
        <v>50</v>
      </c>
      <c r="E76" s="9">
        <v>2100</v>
      </c>
      <c r="F76" s="9" t="s">
        <v>271</v>
      </c>
    </row>
    <row r="77" spans="1:6">
      <c r="A77" s="9" t="s">
        <v>83</v>
      </c>
      <c r="B77" s="9">
        <v>460</v>
      </c>
      <c r="C77" s="9">
        <v>900</v>
      </c>
      <c r="D77" s="9">
        <v>1440</v>
      </c>
      <c r="E77" s="9">
        <v>2100</v>
      </c>
      <c r="F77" s="9" t="s">
        <v>271</v>
      </c>
    </row>
    <row r="78" spans="1:6">
      <c r="A78" s="9" t="s">
        <v>84</v>
      </c>
      <c r="B78" s="9">
        <v>50</v>
      </c>
      <c r="C78" s="9">
        <v>900</v>
      </c>
      <c r="D78" s="9">
        <v>1452</v>
      </c>
      <c r="E78" s="9">
        <v>2100</v>
      </c>
      <c r="F78" s="9" t="s">
        <v>271</v>
      </c>
    </row>
    <row r="79" spans="1:6">
      <c r="A79" s="9" t="s">
        <v>85</v>
      </c>
      <c r="B79" s="9">
        <v>470</v>
      </c>
      <c r="C79" s="9">
        <v>900</v>
      </c>
      <c r="D79" s="9">
        <v>1590</v>
      </c>
      <c r="E79" s="9">
        <v>2100</v>
      </c>
      <c r="F79" s="9" t="s">
        <v>271</v>
      </c>
    </row>
    <row r="80" spans="1:6">
      <c r="A80" s="9" t="s">
        <v>86</v>
      </c>
      <c r="B80" s="9">
        <v>50</v>
      </c>
      <c r="C80" s="9">
        <v>900</v>
      </c>
      <c r="D80" s="9">
        <v>1162</v>
      </c>
      <c r="E80" s="9">
        <v>2100</v>
      </c>
      <c r="F80" s="9" t="s">
        <v>271</v>
      </c>
    </row>
    <row r="81" spans="1:6">
      <c r="A81" s="9" t="s">
        <v>87</v>
      </c>
      <c r="B81" s="9">
        <v>510</v>
      </c>
      <c r="C81" s="9">
        <v>900</v>
      </c>
      <c r="D81" s="9">
        <v>1723</v>
      </c>
      <c r="E81" s="9">
        <v>2100</v>
      </c>
      <c r="F81" s="9" t="s">
        <v>271</v>
      </c>
    </row>
    <row r="82" spans="1:6">
      <c r="A82" s="9" t="s">
        <v>88</v>
      </c>
      <c r="B82" s="9">
        <v>397</v>
      </c>
      <c r="C82" s="9">
        <v>900</v>
      </c>
      <c r="D82" s="9">
        <v>500</v>
      </c>
      <c r="E82" s="9">
        <v>2100</v>
      </c>
      <c r="F82" s="9" t="s">
        <v>271</v>
      </c>
    </row>
    <row r="83" spans="1:6">
      <c r="A83" s="9" t="s">
        <v>89</v>
      </c>
      <c r="B83" s="9">
        <v>530</v>
      </c>
      <c r="C83" s="9">
        <v>900</v>
      </c>
      <c r="D83" s="9">
        <v>1600</v>
      </c>
      <c r="E83" s="9">
        <v>2100</v>
      </c>
      <c r="F83" s="9" t="s">
        <v>271</v>
      </c>
    </row>
    <row r="84" spans="1:6">
      <c r="A84" s="9" t="s">
        <v>90</v>
      </c>
      <c r="B84" s="9">
        <v>650</v>
      </c>
      <c r="C84" s="9">
        <v>900</v>
      </c>
      <c r="D84" s="9">
        <v>1503</v>
      </c>
      <c r="E84" s="9">
        <v>2100</v>
      </c>
      <c r="F84" s="9" t="s">
        <v>271</v>
      </c>
    </row>
    <row r="85" spans="1:6">
      <c r="A85" s="9" t="s">
        <v>91</v>
      </c>
      <c r="B85" s="9">
        <v>396</v>
      </c>
      <c r="C85" s="9">
        <v>900</v>
      </c>
      <c r="D85" s="9">
        <v>1670</v>
      </c>
      <c r="E85" s="9">
        <v>2100</v>
      </c>
      <c r="F85" s="9" t="s">
        <v>271</v>
      </c>
    </row>
    <row r="86" spans="1:6">
      <c r="A86" s="9" t="s">
        <v>92</v>
      </c>
      <c r="B86" s="9">
        <v>50</v>
      </c>
      <c r="C86" s="9">
        <v>900</v>
      </c>
      <c r="D86" s="9">
        <v>842</v>
      </c>
      <c r="E86" s="9">
        <v>2100</v>
      </c>
      <c r="F86" s="9" t="s">
        <v>271</v>
      </c>
    </row>
    <row r="87" spans="1:6">
      <c r="A87" s="9" t="s">
        <v>93</v>
      </c>
      <c r="B87" s="9">
        <v>472</v>
      </c>
      <c r="C87" s="9">
        <v>900</v>
      </c>
      <c r="D87" s="9">
        <v>1672</v>
      </c>
      <c r="E87" s="9">
        <v>2100</v>
      </c>
      <c r="F87" s="9" t="s">
        <v>271</v>
      </c>
    </row>
    <row r="88" spans="1:6">
      <c r="A88" s="9" t="s">
        <v>94</v>
      </c>
      <c r="B88" s="9">
        <v>256</v>
      </c>
      <c r="C88" s="9">
        <v>900</v>
      </c>
      <c r="D88" s="9">
        <v>1450</v>
      </c>
      <c r="E88" s="9">
        <v>2100</v>
      </c>
      <c r="F88" s="9" t="s">
        <v>273</v>
      </c>
    </row>
    <row r="89" spans="1:6">
      <c r="A89" s="9" t="s">
        <v>95</v>
      </c>
      <c r="B89" s="9">
        <v>550</v>
      </c>
      <c r="C89" s="9">
        <v>900</v>
      </c>
      <c r="D89" s="9">
        <v>1430</v>
      </c>
      <c r="E89" s="9">
        <v>2100</v>
      </c>
      <c r="F89" s="9" t="s">
        <v>273</v>
      </c>
    </row>
    <row r="90" spans="1:6">
      <c r="A90" s="9" t="s">
        <v>96</v>
      </c>
      <c r="B90" s="9">
        <v>425</v>
      </c>
      <c r="C90" s="9">
        <v>900</v>
      </c>
      <c r="D90" s="9">
        <v>638</v>
      </c>
      <c r="E90" s="9">
        <v>2100</v>
      </c>
      <c r="F90" s="9" t="s">
        <v>273</v>
      </c>
    </row>
    <row r="91" spans="1:6">
      <c r="A91" s="9" t="s">
        <v>97</v>
      </c>
      <c r="B91" s="9">
        <v>440</v>
      </c>
      <c r="C91" s="9">
        <v>900</v>
      </c>
      <c r="D91" s="9">
        <v>900</v>
      </c>
      <c r="E91" s="9">
        <v>2100</v>
      </c>
      <c r="F91" s="9" t="s">
        <v>273</v>
      </c>
    </row>
    <row r="92" spans="1:6">
      <c r="A92" s="9" t="s">
        <v>98</v>
      </c>
      <c r="B92" s="9">
        <v>476</v>
      </c>
      <c r="C92" s="9">
        <v>900</v>
      </c>
      <c r="D92" s="9">
        <v>1488</v>
      </c>
      <c r="E92" s="9">
        <v>2100</v>
      </c>
      <c r="F92" s="9" t="s">
        <v>273</v>
      </c>
    </row>
    <row r="93" spans="1:6">
      <c r="A93" s="9" t="s">
        <v>99</v>
      </c>
      <c r="B93" s="9">
        <v>350</v>
      </c>
      <c r="C93" s="9">
        <v>900</v>
      </c>
      <c r="D93" s="9">
        <v>1650</v>
      </c>
      <c r="E93" s="9">
        <v>2100</v>
      </c>
      <c r="F93" s="9" t="s">
        <v>273</v>
      </c>
    </row>
    <row r="94" spans="1:6">
      <c r="A94" s="9" t="s">
        <v>100</v>
      </c>
      <c r="B94" s="9">
        <v>50</v>
      </c>
      <c r="C94" s="9">
        <v>900</v>
      </c>
      <c r="D94" s="9">
        <v>1759</v>
      </c>
      <c r="E94" s="9">
        <v>2100</v>
      </c>
      <c r="F94" s="9" t="s">
        <v>273</v>
      </c>
    </row>
    <row r="95" spans="1:6">
      <c r="A95" s="9" t="s">
        <v>101</v>
      </c>
      <c r="B95" s="9">
        <v>431</v>
      </c>
      <c r="C95" s="9">
        <v>900</v>
      </c>
      <c r="D95" s="9">
        <v>1650</v>
      </c>
      <c r="E95" s="9">
        <v>2100</v>
      </c>
      <c r="F95" s="9" t="s">
        <v>273</v>
      </c>
    </row>
    <row r="96" spans="1:6">
      <c r="A96" s="9" t="s">
        <v>102</v>
      </c>
      <c r="B96" s="9">
        <v>573</v>
      </c>
      <c r="C96" s="9">
        <v>900</v>
      </c>
      <c r="D96" s="9">
        <v>1322</v>
      </c>
      <c r="E96" s="9">
        <v>2100</v>
      </c>
      <c r="F96" s="9" t="s">
        <v>274</v>
      </c>
    </row>
    <row r="97" spans="1:6">
      <c r="A97" s="9" t="s">
        <v>103</v>
      </c>
      <c r="B97" s="9">
        <v>300</v>
      </c>
      <c r="C97" s="9">
        <v>900</v>
      </c>
      <c r="D97" s="9">
        <v>300</v>
      </c>
      <c r="E97" s="9">
        <v>2100</v>
      </c>
      <c r="F97" s="9" t="s">
        <v>274</v>
      </c>
    </row>
    <row r="98" spans="1:6">
      <c r="A98" s="9" t="s">
        <v>104</v>
      </c>
      <c r="B98" s="9">
        <v>569</v>
      </c>
      <c r="C98" s="9">
        <v>900</v>
      </c>
      <c r="D98" s="9">
        <v>1780</v>
      </c>
      <c r="E98" s="9">
        <v>2100</v>
      </c>
      <c r="F98" s="9" t="s">
        <v>274</v>
      </c>
    </row>
    <row r="99" spans="1:6">
      <c r="A99" s="9" t="s">
        <v>105</v>
      </c>
      <c r="B99" s="9">
        <v>430</v>
      </c>
      <c r="C99" s="9">
        <v>900</v>
      </c>
      <c r="D99" s="9">
        <v>1479</v>
      </c>
      <c r="E99" s="9">
        <v>2100</v>
      </c>
      <c r="F99" s="9" t="s">
        <v>274</v>
      </c>
    </row>
    <row r="100" spans="1:6">
      <c r="A100" s="9" t="s">
        <v>106</v>
      </c>
      <c r="B100" s="9">
        <v>521</v>
      </c>
      <c r="C100" s="9">
        <v>900</v>
      </c>
      <c r="D100" s="9">
        <v>965</v>
      </c>
      <c r="E100" s="9">
        <v>2100</v>
      </c>
      <c r="F100" s="9" t="s">
        <v>274</v>
      </c>
    </row>
    <row r="101" spans="1:6">
      <c r="A101" s="9" t="s">
        <v>107</v>
      </c>
      <c r="B101" s="9">
        <v>570</v>
      </c>
      <c r="C101" s="9">
        <v>900</v>
      </c>
      <c r="D101" s="9">
        <v>1790</v>
      </c>
      <c r="E101" s="9">
        <v>2100</v>
      </c>
      <c r="F101" s="9" t="s">
        <v>274</v>
      </c>
    </row>
    <row r="102" spans="1:6">
      <c r="A102" s="9" t="s">
        <v>108</v>
      </c>
      <c r="B102" s="9">
        <v>300</v>
      </c>
      <c r="C102" s="9">
        <v>900</v>
      </c>
      <c r="D102" s="9">
        <v>1709</v>
      </c>
      <c r="E102" s="9">
        <v>2100</v>
      </c>
      <c r="F102" s="9" t="s">
        <v>274</v>
      </c>
    </row>
    <row r="103" spans="1:6">
      <c r="A103" s="9" t="s">
        <v>109</v>
      </c>
      <c r="B103" s="9">
        <v>287</v>
      </c>
      <c r="C103" s="9">
        <v>900</v>
      </c>
      <c r="D103" s="9">
        <v>468</v>
      </c>
      <c r="E103" s="9">
        <v>2100</v>
      </c>
      <c r="F103" s="9" t="s">
        <v>274</v>
      </c>
    </row>
    <row r="104" spans="1:6">
      <c r="A104" s="9" t="s">
        <v>110</v>
      </c>
      <c r="B104" s="9">
        <v>460</v>
      </c>
      <c r="C104" s="9">
        <v>900</v>
      </c>
      <c r="D104" s="9">
        <v>765</v>
      </c>
      <c r="E104" s="9">
        <v>2100</v>
      </c>
      <c r="F104" s="9" t="s">
        <v>274</v>
      </c>
    </row>
    <row r="105" spans="1:6">
      <c r="A105" s="9" t="s">
        <v>111</v>
      </c>
      <c r="B105" s="9">
        <v>616</v>
      </c>
      <c r="C105" s="9">
        <v>900</v>
      </c>
      <c r="D105" s="9">
        <v>1667</v>
      </c>
      <c r="E105" s="9">
        <v>2100</v>
      </c>
      <c r="F105" s="9" t="s">
        <v>274</v>
      </c>
    </row>
    <row r="106" spans="1:6">
      <c r="A106" s="9" t="s">
        <v>119</v>
      </c>
      <c r="B106" s="9">
        <v>600</v>
      </c>
      <c r="C106" s="9">
        <v>900</v>
      </c>
      <c r="D106" s="9">
        <v>626</v>
      </c>
      <c r="E106" s="9">
        <v>945</v>
      </c>
      <c r="F106" s="9" t="s">
        <v>275</v>
      </c>
    </row>
    <row r="107" spans="1:6">
      <c r="A107" s="9" t="s">
        <v>120</v>
      </c>
      <c r="B107" s="9">
        <v>546</v>
      </c>
      <c r="C107" s="9">
        <v>900</v>
      </c>
      <c r="D107" s="9">
        <v>546</v>
      </c>
      <c r="E107" s="9">
        <v>945</v>
      </c>
      <c r="F107" s="9" t="s">
        <v>275</v>
      </c>
    </row>
    <row r="108" spans="1:6">
      <c r="A108" s="9" t="s">
        <v>123</v>
      </c>
      <c r="B108" s="9">
        <v>662</v>
      </c>
      <c r="C108" s="9">
        <v>900</v>
      </c>
      <c r="D108" s="9">
        <v>1824</v>
      </c>
      <c r="E108" s="9">
        <v>2100</v>
      </c>
      <c r="F108" s="9" t="s">
        <v>269</v>
      </c>
    </row>
    <row r="109" spans="1:6">
      <c r="A109" s="9" t="s">
        <v>124</v>
      </c>
      <c r="B109" s="9">
        <v>590</v>
      </c>
      <c r="C109" s="9">
        <v>900</v>
      </c>
      <c r="D109" s="9">
        <v>1770</v>
      </c>
      <c r="E109" s="9">
        <v>2100</v>
      </c>
      <c r="F109" s="9" t="s">
        <v>269</v>
      </c>
    </row>
    <row r="110" spans="1:6">
      <c r="A110" s="9" t="s">
        <v>125</v>
      </c>
      <c r="B110" s="9">
        <v>692</v>
      </c>
      <c r="C110" s="9">
        <v>900</v>
      </c>
      <c r="D110" s="9">
        <v>1750</v>
      </c>
      <c r="E110" s="9">
        <v>2100</v>
      </c>
      <c r="F110" s="9" t="s">
        <v>269</v>
      </c>
    </row>
    <row r="111" spans="1:6">
      <c r="A111" s="9" t="s">
        <v>126</v>
      </c>
      <c r="B111" s="9">
        <v>549</v>
      </c>
      <c r="C111" s="9">
        <v>900</v>
      </c>
      <c r="D111" s="9">
        <v>1630</v>
      </c>
      <c r="E111" s="9">
        <v>2100</v>
      </c>
      <c r="F111" s="9" t="s">
        <v>269</v>
      </c>
    </row>
    <row r="112" spans="1:6">
      <c r="A112" s="9" t="s">
        <v>127</v>
      </c>
      <c r="B112" s="9">
        <v>548</v>
      </c>
      <c r="C112" s="9">
        <v>900</v>
      </c>
      <c r="D112" s="9">
        <v>1642</v>
      </c>
      <c r="E112" s="9">
        <v>2100</v>
      </c>
      <c r="F112" s="9" t="s">
        <v>269</v>
      </c>
    </row>
    <row r="113" spans="1:6">
      <c r="A113" s="9" t="s">
        <v>128</v>
      </c>
      <c r="B113" s="9">
        <v>590</v>
      </c>
      <c r="C113" s="9">
        <v>900</v>
      </c>
      <c r="D113" s="9">
        <v>1670</v>
      </c>
      <c r="E113" s="9">
        <v>2100</v>
      </c>
      <c r="F113" s="9" t="s">
        <v>269</v>
      </c>
    </row>
    <row r="114" spans="1:6">
      <c r="A114" s="9" t="s">
        <v>129</v>
      </c>
      <c r="B114" s="9">
        <v>609</v>
      </c>
      <c r="C114" s="9">
        <v>900</v>
      </c>
      <c r="D114" s="9">
        <v>1774</v>
      </c>
      <c r="E114" s="9">
        <v>2100</v>
      </c>
      <c r="F114" s="9" t="s">
        <v>269</v>
      </c>
    </row>
    <row r="115" spans="1:6">
      <c r="A115" s="9" t="s">
        <v>130</v>
      </c>
      <c r="B115" s="9">
        <v>632</v>
      </c>
      <c r="C115" s="9">
        <v>900</v>
      </c>
      <c r="D115" s="9">
        <v>1767</v>
      </c>
      <c r="E115" s="9">
        <v>2100</v>
      </c>
      <c r="F115" s="9" t="s">
        <v>269</v>
      </c>
    </row>
    <row r="116" spans="1:6">
      <c r="A116" s="9" t="s">
        <v>131</v>
      </c>
      <c r="B116" s="9">
        <v>536</v>
      </c>
      <c r="C116" s="9">
        <v>900</v>
      </c>
      <c r="D116" s="9">
        <v>1770</v>
      </c>
      <c r="E116" s="9">
        <v>2100</v>
      </c>
      <c r="F116" s="9" t="s">
        <v>269</v>
      </c>
    </row>
    <row r="117" spans="1:6">
      <c r="A117" s="9" t="s">
        <v>132</v>
      </c>
      <c r="B117" s="9">
        <v>576</v>
      </c>
      <c r="C117" s="9">
        <v>900</v>
      </c>
      <c r="D117" s="9">
        <v>1800</v>
      </c>
      <c r="E117" s="9">
        <v>2100</v>
      </c>
      <c r="F117" s="9" t="s">
        <v>269</v>
      </c>
    </row>
    <row r="118" spans="1:6">
      <c r="A118" s="9" t="s">
        <v>133</v>
      </c>
      <c r="B118" s="9">
        <v>351</v>
      </c>
      <c r="C118" s="9">
        <v>480</v>
      </c>
      <c r="D118" s="9">
        <v>1770</v>
      </c>
      <c r="E118" s="9">
        <v>2100</v>
      </c>
      <c r="F118" s="9" t="s">
        <v>276</v>
      </c>
    </row>
    <row r="119" spans="1:6">
      <c r="A119" s="9" t="s">
        <v>134</v>
      </c>
      <c r="B119" s="9">
        <v>549</v>
      </c>
      <c r="C119" s="9">
        <v>900</v>
      </c>
      <c r="D119" s="9">
        <v>549</v>
      </c>
      <c r="E119" s="9">
        <v>960</v>
      </c>
      <c r="F119" s="9" t="s">
        <v>275</v>
      </c>
    </row>
    <row r="120" spans="1:6">
      <c r="A120" s="9" t="s">
        <v>135</v>
      </c>
      <c r="B120" s="9">
        <v>632</v>
      </c>
      <c r="C120" s="9">
        <v>900</v>
      </c>
      <c r="D120" s="9">
        <v>681</v>
      </c>
      <c r="E120" s="9">
        <v>910</v>
      </c>
      <c r="F120" s="9" t="s">
        <v>275</v>
      </c>
    </row>
    <row r="121" spans="1:6">
      <c r="A121" s="9" t="s">
        <v>136</v>
      </c>
      <c r="B121" s="9">
        <v>637</v>
      </c>
      <c r="C121" s="9">
        <v>900</v>
      </c>
      <c r="D121" s="9">
        <v>1780</v>
      </c>
      <c r="E121" s="9">
        <v>2100</v>
      </c>
      <c r="F121" s="9" t="s">
        <v>270</v>
      </c>
    </row>
    <row r="122" spans="1:6">
      <c r="A122" s="9" t="s">
        <v>137</v>
      </c>
      <c r="B122" s="9">
        <v>602</v>
      </c>
      <c r="C122" s="9">
        <v>900</v>
      </c>
      <c r="D122" s="9">
        <v>1060</v>
      </c>
      <c r="E122" s="9">
        <v>2100</v>
      </c>
      <c r="F122" s="9" t="s">
        <v>270</v>
      </c>
    </row>
    <row r="123" spans="1:6">
      <c r="A123" s="9" t="s">
        <v>138</v>
      </c>
      <c r="B123" s="9">
        <v>560</v>
      </c>
      <c r="C123" s="9">
        <v>900</v>
      </c>
      <c r="D123" s="9">
        <v>1780</v>
      </c>
      <c r="E123" s="9">
        <v>2100</v>
      </c>
      <c r="F123" s="9" t="s">
        <v>270</v>
      </c>
    </row>
    <row r="124" spans="1:6">
      <c r="A124" s="9" t="s">
        <v>139</v>
      </c>
      <c r="B124" s="9">
        <v>560</v>
      </c>
      <c r="C124" s="9">
        <v>900</v>
      </c>
      <c r="D124" s="9">
        <v>910</v>
      </c>
      <c r="E124" s="9">
        <v>2100</v>
      </c>
      <c r="F124" s="9" t="s">
        <v>270</v>
      </c>
    </row>
    <row r="125" spans="1:6">
      <c r="A125" s="9" t="s">
        <v>140</v>
      </c>
      <c r="B125" s="9">
        <v>360</v>
      </c>
      <c r="C125" s="9">
        <v>900</v>
      </c>
      <c r="D125" s="9">
        <v>1780</v>
      </c>
      <c r="E125" s="9">
        <v>2100</v>
      </c>
      <c r="F125" s="9" t="s">
        <v>270</v>
      </c>
    </row>
    <row r="126" spans="1:6">
      <c r="A126" s="9" t="s">
        <v>141</v>
      </c>
      <c r="B126" s="9">
        <v>310</v>
      </c>
      <c r="C126" s="9">
        <v>900</v>
      </c>
      <c r="D126" s="9">
        <v>1710</v>
      </c>
      <c r="E126" s="9">
        <v>2100</v>
      </c>
      <c r="F126" s="9" t="s">
        <v>270</v>
      </c>
    </row>
    <row r="127" spans="1:6">
      <c r="A127" s="9" t="s">
        <v>142</v>
      </c>
      <c r="B127" s="9">
        <v>560</v>
      </c>
      <c r="C127" s="9">
        <v>900</v>
      </c>
      <c r="D127" s="9">
        <v>1060</v>
      </c>
      <c r="E127" s="9">
        <v>2100</v>
      </c>
      <c r="F127" s="9" t="s">
        <v>270</v>
      </c>
    </row>
    <row r="128" spans="1:6">
      <c r="A128" s="9" t="s">
        <v>143</v>
      </c>
      <c r="B128" s="9">
        <v>510</v>
      </c>
      <c r="C128" s="9">
        <v>900</v>
      </c>
      <c r="D128" s="9">
        <v>1170</v>
      </c>
      <c r="E128" s="9">
        <v>2100</v>
      </c>
      <c r="F128" s="9" t="s">
        <v>270</v>
      </c>
    </row>
    <row r="129" spans="1:6">
      <c r="A129" s="9" t="s">
        <v>144</v>
      </c>
      <c r="B129" s="9">
        <v>510</v>
      </c>
      <c r="C129" s="9">
        <v>900</v>
      </c>
      <c r="D129" s="9">
        <v>1790</v>
      </c>
      <c r="E129" s="9">
        <v>2100</v>
      </c>
      <c r="F129" s="9" t="s">
        <v>270</v>
      </c>
    </row>
    <row r="130" spans="1:6">
      <c r="A130" s="9" t="s">
        <v>145</v>
      </c>
      <c r="B130" s="9">
        <v>631</v>
      </c>
      <c r="C130" s="9">
        <v>900</v>
      </c>
      <c r="D130" s="9">
        <v>1831</v>
      </c>
      <c r="E130" s="9">
        <v>2100</v>
      </c>
      <c r="F130" s="9" t="s">
        <v>270</v>
      </c>
    </row>
    <row r="131" spans="1:6">
      <c r="A131" s="9" t="s">
        <v>146</v>
      </c>
      <c r="B131" s="9">
        <v>335</v>
      </c>
      <c r="C131" s="9">
        <v>900</v>
      </c>
      <c r="D131" s="9">
        <v>1780</v>
      </c>
      <c r="E131" s="9">
        <v>2100</v>
      </c>
      <c r="F131" s="9" t="s">
        <v>270</v>
      </c>
    </row>
    <row r="132" spans="1:6">
      <c r="A132" s="9" t="s">
        <v>147</v>
      </c>
      <c r="B132" s="9">
        <v>510</v>
      </c>
      <c r="C132" s="9">
        <v>900</v>
      </c>
      <c r="D132" s="9">
        <v>510</v>
      </c>
      <c r="E132" s="9">
        <v>2100</v>
      </c>
      <c r="F132" s="9" t="s">
        <v>270</v>
      </c>
    </row>
    <row r="133" spans="1:6">
      <c r="A133" s="9" t="s">
        <v>148</v>
      </c>
      <c r="B133" s="9">
        <v>310</v>
      </c>
      <c r="C133" s="9">
        <v>900</v>
      </c>
      <c r="D133" s="9">
        <v>1780</v>
      </c>
      <c r="E133" s="9">
        <v>2100</v>
      </c>
      <c r="F133" s="9" t="s">
        <v>270</v>
      </c>
    </row>
    <row r="134" spans="1:6">
      <c r="A134" s="9" t="s">
        <v>149</v>
      </c>
      <c r="B134" s="9">
        <v>335</v>
      </c>
      <c r="C134" s="9">
        <v>900</v>
      </c>
      <c r="D134" s="9">
        <v>1780</v>
      </c>
      <c r="E134" s="9">
        <v>2100</v>
      </c>
      <c r="F134" s="9" t="s">
        <v>270</v>
      </c>
    </row>
    <row r="135" spans="1:6">
      <c r="A135" s="9" t="s">
        <v>150</v>
      </c>
      <c r="B135" s="9">
        <v>310</v>
      </c>
      <c r="C135" s="9">
        <v>900</v>
      </c>
      <c r="D135" s="9">
        <v>1360</v>
      </c>
      <c r="E135" s="9">
        <v>2100</v>
      </c>
      <c r="F135" s="9" t="s">
        <v>270</v>
      </c>
    </row>
    <row r="136" spans="1:6">
      <c r="A136" s="9" t="s">
        <v>151</v>
      </c>
      <c r="B136" s="9">
        <v>560</v>
      </c>
      <c r="C136" s="9">
        <v>900</v>
      </c>
      <c r="D136" s="9">
        <v>1780</v>
      </c>
      <c r="E136" s="9">
        <v>2100</v>
      </c>
      <c r="F136" s="9" t="s">
        <v>270</v>
      </c>
    </row>
    <row r="137" spans="1:6">
      <c r="A137" s="9" t="s">
        <v>152</v>
      </c>
      <c r="B137" s="9">
        <v>510</v>
      </c>
      <c r="C137" s="9">
        <v>900</v>
      </c>
      <c r="D137" s="9">
        <v>1750</v>
      </c>
      <c r="E137" s="9">
        <v>2100</v>
      </c>
      <c r="F137" s="9" t="s">
        <v>270</v>
      </c>
    </row>
    <row r="138" spans="1:6">
      <c r="A138" s="9" t="s">
        <v>153</v>
      </c>
      <c r="B138" s="9">
        <v>510</v>
      </c>
      <c r="C138" s="9">
        <v>900</v>
      </c>
      <c r="D138" s="9">
        <v>510</v>
      </c>
      <c r="E138" s="9">
        <v>2100</v>
      </c>
      <c r="F138" s="9" t="s">
        <v>270</v>
      </c>
    </row>
    <row r="139" spans="1:6">
      <c r="A139" s="9" t="s">
        <v>154</v>
      </c>
      <c r="B139" s="9">
        <v>400</v>
      </c>
      <c r="C139" s="9">
        <v>900</v>
      </c>
      <c r="D139" s="9">
        <v>1410</v>
      </c>
      <c r="E139" s="9">
        <v>2100</v>
      </c>
      <c r="F139" s="9" t="s">
        <v>270</v>
      </c>
    </row>
    <row r="140" spans="1:6">
      <c r="A140" s="9" t="s">
        <v>155</v>
      </c>
      <c r="B140" s="9">
        <v>440</v>
      </c>
      <c r="C140" s="9">
        <v>900</v>
      </c>
      <c r="D140" s="9">
        <v>1660</v>
      </c>
      <c r="E140" s="9">
        <v>2100</v>
      </c>
      <c r="F140" s="9" t="s">
        <v>281</v>
      </c>
    </row>
    <row r="141" spans="1:6">
      <c r="A141" s="9" t="s">
        <v>156</v>
      </c>
      <c r="B141" s="9">
        <v>210</v>
      </c>
      <c r="C141" s="9">
        <v>900</v>
      </c>
      <c r="D141" s="9">
        <v>1660</v>
      </c>
      <c r="E141" s="9">
        <v>2100</v>
      </c>
      <c r="F141" s="9" t="s">
        <v>281</v>
      </c>
    </row>
    <row r="142" spans="1:6">
      <c r="A142" s="9" t="s">
        <v>157</v>
      </c>
      <c r="B142" s="9">
        <v>360</v>
      </c>
      <c r="C142" s="9">
        <v>900</v>
      </c>
      <c r="D142" s="9">
        <v>1710</v>
      </c>
      <c r="E142" s="9">
        <v>2100</v>
      </c>
      <c r="F142" s="9" t="s">
        <v>281</v>
      </c>
    </row>
    <row r="143" spans="1:6">
      <c r="A143" s="9" t="s">
        <v>158</v>
      </c>
      <c r="B143" s="9">
        <v>260</v>
      </c>
      <c r="C143" s="9">
        <v>900</v>
      </c>
      <c r="D143" s="9">
        <v>560</v>
      </c>
      <c r="E143" s="9">
        <v>2100</v>
      </c>
      <c r="F143" s="9" t="s">
        <v>281</v>
      </c>
    </row>
    <row r="144" spans="1:6">
      <c r="A144" s="9" t="s">
        <v>159</v>
      </c>
      <c r="B144" s="9">
        <v>530</v>
      </c>
      <c r="C144" s="9">
        <v>900</v>
      </c>
      <c r="D144" s="9">
        <v>1660</v>
      </c>
      <c r="E144" s="9">
        <v>2100</v>
      </c>
      <c r="F144" s="9" t="s">
        <v>281</v>
      </c>
    </row>
    <row r="145" spans="1:6">
      <c r="A145" s="9" t="s">
        <v>160</v>
      </c>
      <c r="B145" s="9">
        <v>50</v>
      </c>
      <c r="C145" s="9">
        <v>900</v>
      </c>
      <c r="D145" s="9">
        <v>50</v>
      </c>
      <c r="E145" s="9">
        <v>2100</v>
      </c>
      <c r="F145" s="9" t="s">
        <v>281</v>
      </c>
    </row>
    <row r="146" spans="1:6">
      <c r="A146" s="9" t="s">
        <v>161</v>
      </c>
      <c r="B146" s="9">
        <v>260</v>
      </c>
      <c r="C146" s="9">
        <v>900</v>
      </c>
      <c r="D146" s="9">
        <v>1160</v>
      </c>
      <c r="E146" s="9">
        <v>2100</v>
      </c>
      <c r="F146" s="9" t="s">
        <v>281</v>
      </c>
    </row>
    <row r="147" spans="1:6">
      <c r="A147" s="9" t="s">
        <v>162</v>
      </c>
      <c r="B147" s="9">
        <v>260</v>
      </c>
      <c r="C147" s="9">
        <v>900</v>
      </c>
      <c r="D147" s="9">
        <v>1460</v>
      </c>
      <c r="E147" s="9">
        <v>2100</v>
      </c>
      <c r="F147" s="9" t="s">
        <v>281</v>
      </c>
    </row>
    <row r="148" spans="1:6">
      <c r="A148" s="9" t="s">
        <v>163</v>
      </c>
      <c r="B148" s="9">
        <v>260</v>
      </c>
      <c r="C148" s="9">
        <v>900</v>
      </c>
      <c r="D148" s="9">
        <v>1730</v>
      </c>
      <c r="E148" s="9">
        <v>2100</v>
      </c>
      <c r="F148" s="9" t="s">
        <v>281</v>
      </c>
    </row>
    <row r="149" spans="1:6">
      <c r="A149" s="9" t="s">
        <v>164</v>
      </c>
      <c r="B149" s="9">
        <v>360</v>
      </c>
      <c r="C149" s="9">
        <v>900</v>
      </c>
      <c r="D149" s="9">
        <v>1730</v>
      </c>
      <c r="E149" s="9">
        <v>2100</v>
      </c>
      <c r="F149" s="9" t="s">
        <v>281</v>
      </c>
    </row>
    <row r="150" spans="1:6">
      <c r="A150" s="9" t="s">
        <v>165</v>
      </c>
      <c r="B150" s="9">
        <v>260</v>
      </c>
      <c r="C150" s="9">
        <v>900</v>
      </c>
      <c r="D150" s="9">
        <v>1760</v>
      </c>
      <c r="E150" s="9">
        <v>2100</v>
      </c>
      <c r="F150" s="9" t="s">
        <v>281</v>
      </c>
    </row>
    <row r="151" spans="1:6">
      <c r="A151" s="9" t="s">
        <v>166</v>
      </c>
      <c r="B151" s="9">
        <v>260</v>
      </c>
      <c r="C151" s="9">
        <v>900</v>
      </c>
      <c r="D151" s="9">
        <v>1740</v>
      </c>
      <c r="E151" s="9">
        <v>2100</v>
      </c>
      <c r="F151" s="9" t="s">
        <v>281</v>
      </c>
    </row>
    <row r="152" spans="1:6">
      <c r="A152" s="9" t="s">
        <v>167</v>
      </c>
      <c r="B152" s="9">
        <v>360</v>
      </c>
      <c r="C152" s="9">
        <v>900</v>
      </c>
      <c r="D152" s="9">
        <v>1090</v>
      </c>
      <c r="E152" s="9">
        <v>2100</v>
      </c>
      <c r="F152" s="9" t="s">
        <v>281</v>
      </c>
    </row>
    <row r="153" spans="1:6">
      <c r="A153" s="9" t="s">
        <v>168</v>
      </c>
      <c r="B153" s="9">
        <v>50</v>
      </c>
      <c r="C153" s="9">
        <v>900</v>
      </c>
      <c r="D153" s="9">
        <v>50</v>
      </c>
      <c r="E153" s="9">
        <v>2100</v>
      </c>
      <c r="F153" s="9" t="s">
        <v>282</v>
      </c>
    </row>
    <row r="154" spans="1:6">
      <c r="A154" s="9" t="s">
        <v>169</v>
      </c>
      <c r="B154" s="9">
        <v>50</v>
      </c>
      <c r="C154" s="9">
        <v>900</v>
      </c>
      <c r="D154" s="9">
        <v>50</v>
      </c>
      <c r="E154" s="9">
        <v>2100</v>
      </c>
      <c r="F154" s="9" t="s">
        <v>282</v>
      </c>
    </row>
    <row r="155" spans="1:6">
      <c r="A155" s="9" t="s">
        <v>170</v>
      </c>
      <c r="B155" s="9">
        <v>50</v>
      </c>
      <c r="C155" s="9">
        <v>900</v>
      </c>
      <c r="D155" s="9">
        <v>842</v>
      </c>
      <c r="E155" s="9">
        <v>2100</v>
      </c>
      <c r="F155" s="9" t="s">
        <v>282</v>
      </c>
    </row>
    <row r="156" spans="1:6">
      <c r="A156" s="9" t="s">
        <v>171</v>
      </c>
      <c r="B156" s="9">
        <v>50</v>
      </c>
      <c r="C156" s="9">
        <v>900</v>
      </c>
      <c r="D156" s="9">
        <v>842</v>
      </c>
      <c r="E156" s="9">
        <v>2100</v>
      </c>
      <c r="F156" s="9" t="s">
        <v>282</v>
      </c>
    </row>
    <row r="157" spans="1:6">
      <c r="A157" s="9" t="s">
        <v>172</v>
      </c>
      <c r="B157" s="9">
        <v>50</v>
      </c>
      <c r="C157" s="9">
        <v>900</v>
      </c>
      <c r="D157" s="9">
        <v>712</v>
      </c>
      <c r="E157" s="9">
        <v>2100</v>
      </c>
      <c r="F157" s="9" t="s">
        <v>282</v>
      </c>
    </row>
    <row r="158" spans="1:6">
      <c r="A158" s="9" t="s">
        <v>173</v>
      </c>
      <c r="B158" s="9">
        <v>282</v>
      </c>
      <c r="C158" s="9">
        <v>900</v>
      </c>
      <c r="D158" s="9">
        <v>50</v>
      </c>
      <c r="E158" s="9">
        <v>2100</v>
      </c>
      <c r="F158" s="9" t="s">
        <v>282</v>
      </c>
    </row>
    <row r="159" spans="1:6">
      <c r="A159" s="9" t="s">
        <v>174</v>
      </c>
      <c r="B159" s="9">
        <v>472</v>
      </c>
      <c r="C159" s="9">
        <v>900</v>
      </c>
      <c r="D159" s="9">
        <v>50</v>
      </c>
      <c r="E159" s="9">
        <v>2100</v>
      </c>
      <c r="F159" s="9" t="s">
        <v>282</v>
      </c>
    </row>
    <row r="160" spans="1:6">
      <c r="A160" s="9" t="s">
        <v>175</v>
      </c>
      <c r="B160" s="9">
        <v>50</v>
      </c>
      <c r="C160" s="9">
        <v>900</v>
      </c>
      <c r="D160" s="9">
        <v>1322</v>
      </c>
      <c r="E160" s="9">
        <v>2100</v>
      </c>
      <c r="F160" s="9" t="s">
        <v>282</v>
      </c>
    </row>
    <row r="161" spans="1:6">
      <c r="A161" s="9" t="s">
        <v>176</v>
      </c>
      <c r="B161" s="9">
        <v>50</v>
      </c>
      <c r="C161" s="9">
        <v>900</v>
      </c>
      <c r="D161" s="9">
        <v>50</v>
      </c>
      <c r="E161" s="9">
        <v>2100</v>
      </c>
      <c r="F161" s="9" t="s">
        <v>282</v>
      </c>
    </row>
    <row r="162" spans="1:6">
      <c r="A162" s="9" t="s">
        <v>177</v>
      </c>
      <c r="B162" s="9">
        <v>50</v>
      </c>
      <c r="C162" s="9">
        <v>900</v>
      </c>
      <c r="D162" s="9">
        <v>1452</v>
      </c>
      <c r="E162" s="9">
        <v>2100</v>
      </c>
      <c r="F162" s="9" t="s">
        <v>282</v>
      </c>
    </row>
    <row r="163" spans="1:6">
      <c r="A163" s="9" t="s">
        <v>178</v>
      </c>
      <c r="B163" s="9">
        <v>282</v>
      </c>
      <c r="C163" s="9">
        <v>900</v>
      </c>
      <c r="D163" s="9">
        <v>50</v>
      </c>
      <c r="E163" s="9">
        <v>2100</v>
      </c>
      <c r="F163" s="9" t="s">
        <v>271</v>
      </c>
    </row>
    <row r="164" spans="1:6">
      <c r="A164" s="9" t="s">
        <v>179</v>
      </c>
      <c r="B164" s="9">
        <v>50</v>
      </c>
      <c r="C164" s="9">
        <v>900</v>
      </c>
      <c r="D164" s="9">
        <v>1162</v>
      </c>
      <c r="E164" s="9">
        <v>2100</v>
      </c>
      <c r="F164" s="9" t="s">
        <v>271</v>
      </c>
    </row>
    <row r="165" spans="1:6">
      <c r="A165" s="9" t="s">
        <v>180</v>
      </c>
      <c r="B165" s="9">
        <v>472</v>
      </c>
      <c r="C165" s="9">
        <v>900</v>
      </c>
      <c r="D165" s="9">
        <v>1730</v>
      </c>
      <c r="E165" s="9">
        <v>2100</v>
      </c>
      <c r="F165" s="9" t="s">
        <v>271</v>
      </c>
    </row>
    <row r="166" spans="1:6">
      <c r="A166" s="9" t="s">
        <v>181</v>
      </c>
      <c r="B166" s="9">
        <v>50</v>
      </c>
      <c r="C166" s="9">
        <v>900</v>
      </c>
      <c r="D166" s="9">
        <v>50</v>
      </c>
      <c r="E166" s="9">
        <v>2100</v>
      </c>
      <c r="F166" s="9" t="s">
        <v>271</v>
      </c>
    </row>
    <row r="167" spans="1:6">
      <c r="A167" s="9" t="s">
        <v>182</v>
      </c>
      <c r="B167" s="9">
        <v>472</v>
      </c>
      <c r="C167" s="9">
        <v>900</v>
      </c>
      <c r="D167" s="9">
        <v>1662</v>
      </c>
      <c r="E167" s="9">
        <v>2100</v>
      </c>
      <c r="F167" s="9" t="s">
        <v>271</v>
      </c>
    </row>
    <row r="168" spans="1:6">
      <c r="A168" s="9" t="s">
        <v>183</v>
      </c>
      <c r="B168" s="9">
        <v>472</v>
      </c>
      <c r="C168" s="9">
        <v>900</v>
      </c>
      <c r="D168" s="9">
        <v>50</v>
      </c>
      <c r="E168" s="9">
        <v>2100</v>
      </c>
      <c r="F168" s="9" t="s">
        <v>271</v>
      </c>
    </row>
    <row r="169" spans="1:6">
      <c r="A169" s="9" t="s">
        <v>184</v>
      </c>
      <c r="B169" s="9">
        <v>650</v>
      </c>
      <c r="C169" s="9">
        <v>900</v>
      </c>
      <c r="D169" s="9">
        <v>1356</v>
      </c>
      <c r="E169" s="9">
        <v>2100</v>
      </c>
      <c r="F169" s="9" t="s">
        <v>271</v>
      </c>
    </row>
    <row r="170" spans="1:6">
      <c r="A170" s="9" t="s">
        <v>185</v>
      </c>
      <c r="B170" s="9">
        <v>472</v>
      </c>
      <c r="C170" s="9">
        <v>900</v>
      </c>
      <c r="D170" s="9">
        <v>1672</v>
      </c>
      <c r="E170" s="9">
        <v>2100</v>
      </c>
      <c r="F170" s="9" t="s">
        <v>271</v>
      </c>
    </row>
    <row r="171" spans="1:6">
      <c r="A171" s="9" t="s">
        <v>186</v>
      </c>
      <c r="B171" s="9">
        <v>332</v>
      </c>
      <c r="C171" s="9">
        <v>900</v>
      </c>
      <c r="D171" s="9">
        <v>1612</v>
      </c>
      <c r="E171" s="9">
        <v>2100</v>
      </c>
      <c r="F171" s="9" t="s">
        <v>271</v>
      </c>
    </row>
    <row r="172" spans="1:6">
      <c r="A172" s="9" t="s">
        <v>187</v>
      </c>
      <c r="B172" s="9">
        <v>50</v>
      </c>
      <c r="C172" s="9">
        <v>900</v>
      </c>
      <c r="D172" s="9">
        <v>1452</v>
      </c>
      <c r="E172" s="9">
        <v>2100</v>
      </c>
      <c r="F172" s="9" t="s">
        <v>271</v>
      </c>
    </row>
    <row r="173" spans="1:6">
      <c r="A173" s="9" t="s">
        <v>188</v>
      </c>
      <c r="B173" s="9">
        <v>519</v>
      </c>
      <c r="C173" s="9">
        <v>900</v>
      </c>
      <c r="D173" s="9">
        <v>1662</v>
      </c>
      <c r="E173" s="9">
        <v>2100</v>
      </c>
      <c r="F173" s="9" t="s">
        <v>271</v>
      </c>
    </row>
    <row r="174" spans="1:6">
      <c r="A174" s="9" t="s">
        <v>189</v>
      </c>
      <c r="B174" s="9">
        <v>572</v>
      </c>
      <c r="C174" s="9">
        <v>900</v>
      </c>
      <c r="D174" s="9">
        <v>1647</v>
      </c>
      <c r="E174" s="9">
        <v>2100</v>
      </c>
      <c r="F174" s="9" t="s">
        <v>271</v>
      </c>
    </row>
    <row r="175" spans="1:6">
      <c r="A175" s="9" t="s">
        <v>190</v>
      </c>
      <c r="B175" s="9">
        <v>50</v>
      </c>
      <c r="C175" s="9">
        <v>900</v>
      </c>
      <c r="D175" s="9">
        <v>842</v>
      </c>
      <c r="E175" s="9">
        <v>2100</v>
      </c>
      <c r="F175" s="9" t="s">
        <v>271</v>
      </c>
    </row>
    <row r="176" spans="1:6">
      <c r="A176" s="9" t="s">
        <v>191</v>
      </c>
      <c r="B176" s="9">
        <v>631</v>
      </c>
      <c r="C176" s="9">
        <v>900</v>
      </c>
      <c r="D176" s="9">
        <v>1831</v>
      </c>
      <c r="E176" s="9">
        <v>2100</v>
      </c>
      <c r="F176" s="9" t="s">
        <v>271</v>
      </c>
    </row>
    <row r="177" spans="1:6">
      <c r="A177" s="9" t="s">
        <v>192</v>
      </c>
      <c r="B177" s="9">
        <v>503</v>
      </c>
      <c r="C177" s="9">
        <v>900</v>
      </c>
      <c r="D177" s="9">
        <v>1642</v>
      </c>
      <c r="E177" s="9">
        <v>2100</v>
      </c>
      <c r="F177" s="9" t="s">
        <v>271</v>
      </c>
    </row>
    <row r="178" spans="1:6">
      <c r="A178" s="9" t="s">
        <v>193</v>
      </c>
      <c r="B178" s="9">
        <v>500</v>
      </c>
      <c r="C178" s="9">
        <v>900</v>
      </c>
      <c r="D178" s="9">
        <v>1645</v>
      </c>
      <c r="E178" s="9">
        <v>2100</v>
      </c>
      <c r="F178" s="9" t="s">
        <v>271</v>
      </c>
    </row>
    <row r="179" spans="1:6">
      <c r="A179" s="9" t="s">
        <v>194</v>
      </c>
      <c r="B179" s="9">
        <v>530</v>
      </c>
      <c r="C179" s="9">
        <v>900</v>
      </c>
      <c r="D179" s="9">
        <v>1672</v>
      </c>
      <c r="E179" s="9">
        <v>2100</v>
      </c>
      <c r="F179" s="9" t="s">
        <v>271</v>
      </c>
    </row>
    <row r="180" spans="1:6">
      <c r="A180" s="9" t="s">
        <v>195</v>
      </c>
      <c r="B180" s="9">
        <v>422</v>
      </c>
      <c r="C180" s="9">
        <v>900</v>
      </c>
      <c r="D180" s="9">
        <v>1680</v>
      </c>
      <c r="E180" s="9">
        <v>2100</v>
      </c>
      <c r="F180" s="9" t="s">
        <v>271</v>
      </c>
    </row>
    <row r="181" spans="1:6">
      <c r="A181" s="9" t="s">
        <v>196</v>
      </c>
      <c r="B181" s="9">
        <v>510</v>
      </c>
      <c r="C181" s="9">
        <v>900</v>
      </c>
      <c r="D181" s="9">
        <v>1720</v>
      </c>
      <c r="E181" s="9">
        <v>2100</v>
      </c>
      <c r="F181" s="9" t="s">
        <v>271</v>
      </c>
    </row>
    <row r="182" spans="1:6">
      <c r="A182" s="9" t="s">
        <v>197</v>
      </c>
      <c r="B182" s="9">
        <v>580</v>
      </c>
      <c r="C182" s="9">
        <v>900</v>
      </c>
      <c r="D182" s="9">
        <v>1235</v>
      </c>
      <c r="E182" s="9">
        <v>2100</v>
      </c>
      <c r="F182" s="9" t="s">
        <v>271</v>
      </c>
    </row>
    <row r="183" spans="1:6">
      <c r="A183" s="9" t="s">
        <v>198</v>
      </c>
      <c r="B183" s="9">
        <v>470</v>
      </c>
      <c r="C183" s="9">
        <v>900</v>
      </c>
      <c r="D183" s="9">
        <v>823</v>
      </c>
      <c r="E183" s="9">
        <v>2100</v>
      </c>
      <c r="F183" s="9" t="s">
        <v>271</v>
      </c>
    </row>
    <row r="184" spans="1:6">
      <c r="A184" s="9" t="s">
        <v>199</v>
      </c>
      <c r="B184" s="9">
        <v>206</v>
      </c>
      <c r="C184" s="9">
        <v>900</v>
      </c>
      <c r="D184" s="9">
        <v>1595</v>
      </c>
      <c r="E184" s="9">
        <v>2100</v>
      </c>
      <c r="F184" s="9" t="s">
        <v>271</v>
      </c>
    </row>
    <row r="185" spans="1:6">
      <c r="A185" s="9" t="s">
        <v>200</v>
      </c>
      <c r="B185" s="9">
        <v>470</v>
      </c>
      <c r="C185" s="9">
        <v>900</v>
      </c>
      <c r="D185" s="9">
        <v>1590</v>
      </c>
      <c r="E185" s="9">
        <v>2100</v>
      </c>
      <c r="F185" s="9" t="s">
        <v>271</v>
      </c>
    </row>
    <row r="186" spans="1:6">
      <c r="A186" s="9" t="s">
        <v>201</v>
      </c>
      <c r="B186" s="9">
        <v>460</v>
      </c>
      <c r="C186" s="9">
        <v>900</v>
      </c>
      <c r="D186" s="9">
        <v>1318</v>
      </c>
      <c r="E186" s="9">
        <v>2100</v>
      </c>
      <c r="F186" s="9" t="s">
        <v>271</v>
      </c>
    </row>
    <row r="187" spans="1:6">
      <c r="A187" s="9" t="s">
        <v>202</v>
      </c>
      <c r="B187" s="9">
        <v>50</v>
      </c>
      <c r="C187" s="9">
        <v>900</v>
      </c>
      <c r="D187" s="9">
        <v>50</v>
      </c>
      <c r="E187" s="9">
        <v>2100</v>
      </c>
      <c r="F187" s="9" t="s">
        <v>271</v>
      </c>
    </row>
    <row r="188" spans="1:6">
      <c r="A188" s="9" t="s">
        <v>203</v>
      </c>
      <c r="B188" s="9">
        <v>472</v>
      </c>
      <c r="C188" s="9">
        <v>900</v>
      </c>
      <c r="D188" s="9">
        <v>1620</v>
      </c>
      <c r="E188" s="9">
        <v>2100</v>
      </c>
      <c r="F188" s="9" t="s">
        <v>271</v>
      </c>
    </row>
    <row r="189" spans="1:6">
      <c r="A189" s="9" t="s">
        <v>204</v>
      </c>
      <c r="B189" s="9">
        <v>472</v>
      </c>
      <c r="C189" s="9">
        <v>900</v>
      </c>
      <c r="D189" s="9">
        <v>1670</v>
      </c>
      <c r="E189" s="9">
        <v>2100</v>
      </c>
      <c r="F189" s="9" t="s">
        <v>271</v>
      </c>
    </row>
    <row r="190" spans="1:6">
      <c r="A190" s="9" t="s">
        <v>205</v>
      </c>
      <c r="B190" s="9">
        <v>396</v>
      </c>
      <c r="C190" s="9">
        <v>900</v>
      </c>
      <c r="D190" s="9">
        <v>1670</v>
      </c>
      <c r="E190" s="9">
        <v>2100</v>
      </c>
      <c r="F190" s="9" t="s">
        <v>271</v>
      </c>
    </row>
    <row r="191" spans="1:6">
      <c r="A191" s="9" t="s">
        <v>206</v>
      </c>
      <c r="B191" s="9">
        <v>332</v>
      </c>
      <c r="C191" s="9">
        <v>900</v>
      </c>
      <c r="D191" s="9">
        <v>1612</v>
      </c>
      <c r="E191" s="9">
        <v>2100</v>
      </c>
      <c r="F191" s="9" t="s">
        <v>271</v>
      </c>
    </row>
    <row r="192" spans="1:6">
      <c r="A192" s="9" t="s">
        <v>207</v>
      </c>
      <c r="B192" s="9">
        <v>561</v>
      </c>
      <c r="C192" s="9">
        <v>900</v>
      </c>
      <c r="D192" s="9">
        <v>1391</v>
      </c>
      <c r="E192" s="9">
        <v>2100</v>
      </c>
      <c r="F192" s="9" t="s">
        <v>271</v>
      </c>
    </row>
    <row r="193" spans="1:6">
      <c r="A193" s="9" t="s">
        <v>208</v>
      </c>
      <c r="B193" s="9">
        <v>650</v>
      </c>
      <c r="C193" s="9">
        <v>900</v>
      </c>
      <c r="D193" s="9">
        <v>1650</v>
      </c>
      <c r="E193" s="9">
        <v>2100</v>
      </c>
      <c r="F193" s="9" t="s">
        <v>271</v>
      </c>
    </row>
    <row r="194" spans="1:6">
      <c r="A194" s="9" t="s">
        <v>209</v>
      </c>
      <c r="B194" s="9">
        <v>530</v>
      </c>
      <c r="C194" s="9">
        <v>900</v>
      </c>
      <c r="D194" s="9">
        <v>1671</v>
      </c>
      <c r="E194" s="9">
        <v>2100</v>
      </c>
      <c r="F194" s="9" t="s">
        <v>271</v>
      </c>
    </row>
    <row r="195" spans="1:6">
      <c r="A195" s="9" t="s">
        <v>210</v>
      </c>
      <c r="B195" s="9">
        <v>50</v>
      </c>
      <c r="C195" s="9">
        <v>900</v>
      </c>
      <c r="D195" s="9">
        <v>50</v>
      </c>
      <c r="E195" s="9">
        <v>2100</v>
      </c>
      <c r="F195" s="9" t="s">
        <v>271</v>
      </c>
    </row>
    <row r="196" spans="1:6">
      <c r="A196" s="9" t="s">
        <v>211</v>
      </c>
      <c r="B196" s="9">
        <v>440</v>
      </c>
      <c r="C196" s="9">
        <v>900</v>
      </c>
      <c r="D196" s="9">
        <v>1730</v>
      </c>
      <c r="E196" s="9">
        <v>2100</v>
      </c>
      <c r="F196" s="9" t="s">
        <v>271</v>
      </c>
    </row>
    <row r="197" spans="1:6">
      <c r="A197" s="9" t="s">
        <v>212</v>
      </c>
      <c r="B197" s="9">
        <v>50</v>
      </c>
      <c r="C197" s="9">
        <v>900</v>
      </c>
      <c r="D197" s="9">
        <v>50</v>
      </c>
      <c r="E197" s="9">
        <v>2100</v>
      </c>
      <c r="F197" s="9" t="s">
        <v>271</v>
      </c>
    </row>
    <row r="198" spans="1:6">
      <c r="A198" s="9" t="s">
        <v>284</v>
      </c>
      <c r="B198" s="9">
        <v>619</v>
      </c>
      <c r="C198" s="9">
        <v>900</v>
      </c>
      <c r="D198" s="9">
        <v>953</v>
      </c>
      <c r="E198" s="9">
        <v>2100</v>
      </c>
      <c r="F198" s="9" t="s">
        <v>271</v>
      </c>
    </row>
    <row r="199" spans="1:6">
      <c r="A199" s="9" t="s">
        <v>285</v>
      </c>
      <c r="B199" s="9">
        <v>619</v>
      </c>
      <c r="C199" s="9">
        <v>900</v>
      </c>
      <c r="D199" s="9">
        <v>1844</v>
      </c>
      <c r="E199" s="9">
        <v>2100</v>
      </c>
      <c r="F199" s="9" t="s">
        <v>271</v>
      </c>
    </row>
    <row r="200" spans="1:6">
      <c r="A200" s="9" t="s">
        <v>213</v>
      </c>
      <c r="B200" s="9">
        <v>452</v>
      </c>
      <c r="C200" s="9">
        <v>900</v>
      </c>
      <c r="D200" s="9">
        <v>1490</v>
      </c>
      <c r="E200" s="9">
        <v>2100</v>
      </c>
      <c r="F200" s="9" t="s">
        <v>271</v>
      </c>
    </row>
    <row r="201" spans="1:6">
      <c r="A201" s="9" t="s">
        <v>214</v>
      </c>
      <c r="B201" s="9">
        <v>240</v>
      </c>
      <c r="C201" s="9">
        <v>900</v>
      </c>
      <c r="D201" s="9">
        <v>832</v>
      </c>
      <c r="E201" s="9">
        <v>2100</v>
      </c>
      <c r="F201" s="9" t="s">
        <v>272</v>
      </c>
    </row>
    <row r="202" spans="1:6">
      <c r="A202" s="9" t="s">
        <v>215</v>
      </c>
      <c r="B202" s="9">
        <v>240</v>
      </c>
      <c r="C202" s="9">
        <v>900</v>
      </c>
      <c r="D202" s="9">
        <v>832</v>
      </c>
      <c r="E202" s="9">
        <v>2100</v>
      </c>
      <c r="F202" s="9" t="s">
        <v>272</v>
      </c>
    </row>
    <row r="203" spans="1:6">
      <c r="A203" s="9" t="s">
        <v>216</v>
      </c>
      <c r="B203" s="9">
        <v>510</v>
      </c>
      <c r="C203" s="9">
        <v>900</v>
      </c>
      <c r="D203" s="9">
        <v>1723</v>
      </c>
      <c r="E203" s="9">
        <v>2100</v>
      </c>
      <c r="F203" s="9" t="s">
        <v>272</v>
      </c>
    </row>
    <row r="204" spans="1:6">
      <c r="A204" s="9" t="s">
        <v>217</v>
      </c>
      <c r="B204" s="9">
        <v>542</v>
      </c>
      <c r="C204" s="9">
        <v>900</v>
      </c>
      <c r="D204" s="9">
        <v>1662</v>
      </c>
      <c r="E204" s="9">
        <v>2100</v>
      </c>
      <c r="F204" s="9" t="s">
        <v>272</v>
      </c>
    </row>
    <row r="205" spans="1:6">
      <c r="A205" s="9" t="s">
        <v>218</v>
      </c>
      <c r="B205" s="9">
        <v>502</v>
      </c>
      <c r="C205" s="9">
        <v>900</v>
      </c>
      <c r="D205" s="9">
        <v>1602</v>
      </c>
      <c r="E205" s="9">
        <v>2100</v>
      </c>
      <c r="F205" s="9" t="s">
        <v>272</v>
      </c>
    </row>
    <row r="206" spans="1:6">
      <c r="A206" s="9" t="s">
        <v>219</v>
      </c>
      <c r="B206" s="9">
        <v>542</v>
      </c>
      <c r="C206" s="9">
        <v>900</v>
      </c>
      <c r="D206" s="9">
        <v>1662</v>
      </c>
      <c r="E206" s="9">
        <v>2100</v>
      </c>
      <c r="F206" s="9" t="s">
        <v>272</v>
      </c>
    </row>
    <row r="207" spans="1:6">
      <c r="A207" s="9" t="s">
        <v>220</v>
      </c>
      <c r="B207" s="9">
        <v>492</v>
      </c>
      <c r="C207" s="9">
        <v>900</v>
      </c>
      <c r="D207" s="9">
        <v>1592</v>
      </c>
      <c r="E207" s="9">
        <v>2100</v>
      </c>
      <c r="F207" s="9" t="s">
        <v>272</v>
      </c>
    </row>
    <row r="208" spans="1:6">
      <c r="A208" s="9" t="s">
        <v>221</v>
      </c>
      <c r="B208" s="9">
        <v>679.5</v>
      </c>
      <c r="C208" s="9">
        <v>900</v>
      </c>
      <c r="D208" s="9">
        <v>1666</v>
      </c>
      <c r="E208" s="9">
        <v>2100</v>
      </c>
      <c r="F208" s="9" t="s">
        <v>272</v>
      </c>
    </row>
    <row r="209" spans="1:6">
      <c r="A209" s="9" t="s">
        <v>222</v>
      </c>
      <c r="B209" s="9">
        <v>502</v>
      </c>
      <c r="C209" s="9">
        <v>900</v>
      </c>
      <c r="D209" s="9">
        <v>1602</v>
      </c>
      <c r="E209" s="9">
        <v>2100</v>
      </c>
      <c r="F209" s="9" t="s">
        <v>272</v>
      </c>
    </row>
    <row r="210" spans="1:6">
      <c r="A210" s="9" t="s">
        <v>223</v>
      </c>
      <c r="B210" s="9">
        <v>537</v>
      </c>
      <c r="C210" s="9">
        <v>900</v>
      </c>
      <c r="D210" s="9">
        <v>1657</v>
      </c>
      <c r="E210" s="9">
        <v>2100</v>
      </c>
      <c r="F210" s="9" t="s">
        <v>272</v>
      </c>
    </row>
    <row r="211" spans="1:6">
      <c r="A211" s="9" t="s">
        <v>224</v>
      </c>
      <c r="B211" s="9">
        <v>334</v>
      </c>
      <c r="C211" s="9">
        <v>900</v>
      </c>
      <c r="D211" s="9">
        <v>958</v>
      </c>
      <c r="E211" s="9">
        <v>2100</v>
      </c>
      <c r="F211" s="9" t="s">
        <v>272</v>
      </c>
    </row>
    <row r="212" spans="1:6">
      <c r="A212" s="9" t="s">
        <v>225</v>
      </c>
      <c r="B212" s="9">
        <v>532</v>
      </c>
      <c r="C212" s="9">
        <v>900</v>
      </c>
      <c r="D212" s="9">
        <v>1672</v>
      </c>
      <c r="E212" s="9">
        <v>2100</v>
      </c>
      <c r="F212" s="9" t="s">
        <v>272</v>
      </c>
    </row>
    <row r="213" spans="1:6">
      <c r="A213" s="9" t="s">
        <v>226</v>
      </c>
      <c r="B213" s="9">
        <v>695</v>
      </c>
      <c r="C213" s="9">
        <v>900</v>
      </c>
      <c r="D213" s="9">
        <v>1747</v>
      </c>
      <c r="E213" s="9">
        <v>2100</v>
      </c>
      <c r="F213" s="9" t="s">
        <v>272</v>
      </c>
    </row>
    <row r="214" spans="1:6">
      <c r="A214" s="9" t="s">
        <v>227</v>
      </c>
      <c r="B214" s="9">
        <v>650</v>
      </c>
      <c r="C214" s="9">
        <v>900</v>
      </c>
      <c r="D214" s="9">
        <v>1760</v>
      </c>
      <c r="E214" s="9">
        <v>2100</v>
      </c>
      <c r="F214" s="9" t="s">
        <v>272</v>
      </c>
    </row>
    <row r="215" spans="1:6">
      <c r="A215" s="9" t="s">
        <v>228</v>
      </c>
      <c r="B215" s="9">
        <v>650</v>
      </c>
      <c r="C215" s="9">
        <v>900</v>
      </c>
      <c r="D215" s="9">
        <v>1503</v>
      </c>
      <c r="E215" s="9">
        <v>2100</v>
      </c>
      <c r="F215" s="9" t="s">
        <v>272</v>
      </c>
    </row>
    <row r="216" spans="1:6">
      <c r="A216" s="9" t="s">
        <v>229</v>
      </c>
      <c r="B216" s="9">
        <v>512</v>
      </c>
      <c r="C216" s="9">
        <v>900</v>
      </c>
      <c r="D216" s="9">
        <v>1662</v>
      </c>
      <c r="E216" s="9">
        <v>2100</v>
      </c>
      <c r="F216" s="9" t="s">
        <v>272</v>
      </c>
    </row>
    <row r="217" spans="1:6">
      <c r="A217" s="9" t="s">
        <v>230</v>
      </c>
      <c r="B217" s="9">
        <v>512</v>
      </c>
      <c r="C217" s="9">
        <v>900</v>
      </c>
      <c r="D217" s="9">
        <v>1662</v>
      </c>
      <c r="E217" s="9">
        <v>2100</v>
      </c>
      <c r="F217" s="9" t="s">
        <v>272</v>
      </c>
    </row>
    <row r="218" spans="1:6">
      <c r="A218" s="9" t="s">
        <v>231</v>
      </c>
      <c r="B218" s="9">
        <v>601</v>
      </c>
      <c r="C218" s="9">
        <v>900</v>
      </c>
      <c r="D218" s="9">
        <v>1706</v>
      </c>
      <c r="E218" s="9">
        <v>2100</v>
      </c>
      <c r="F218" s="9" t="s">
        <v>272</v>
      </c>
    </row>
    <row r="219" spans="1:6">
      <c r="A219" s="9" t="s">
        <v>232</v>
      </c>
      <c r="B219" s="9">
        <v>397</v>
      </c>
      <c r="C219" s="9">
        <v>900</v>
      </c>
      <c r="D219" s="9">
        <v>500</v>
      </c>
      <c r="E219" s="9">
        <v>2100</v>
      </c>
      <c r="F219" s="9" t="s">
        <v>272</v>
      </c>
    </row>
    <row r="220" spans="1:6">
      <c r="A220" s="9" t="s">
        <v>233</v>
      </c>
      <c r="B220" s="9">
        <v>530</v>
      </c>
      <c r="C220" s="9">
        <v>900</v>
      </c>
      <c r="D220" s="9">
        <v>1600</v>
      </c>
      <c r="E220" s="9">
        <v>2100</v>
      </c>
      <c r="F220" s="9" t="s">
        <v>272</v>
      </c>
    </row>
    <row r="221" spans="1:6">
      <c r="A221" s="9" t="s">
        <v>234</v>
      </c>
      <c r="B221" s="9">
        <v>460</v>
      </c>
      <c r="C221" s="9">
        <v>900</v>
      </c>
      <c r="D221" s="9">
        <v>1440</v>
      </c>
      <c r="E221" s="9">
        <v>2100</v>
      </c>
      <c r="F221" s="9" t="s">
        <v>272</v>
      </c>
    </row>
    <row r="222" spans="1:6">
      <c r="A222" s="9" t="s">
        <v>235</v>
      </c>
      <c r="B222" s="9">
        <v>532</v>
      </c>
      <c r="C222" s="9">
        <v>900</v>
      </c>
      <c r="D222" s="9">
        <v>1732</v>
      </c>
      <c r="E222" s="9">
        <v>2100</v>
      </c>
      <c r="F222" s="9" t="s">
        <v>272</v>
      </c>
    </row>
    <row r="223" spans="1:6">
      <c r="A223" s="9" t="s">
        <v>236</v>
      </c>
      <c r="B223" s="9">
        <v>370</v>
      </c>
      <c r="C223" s="9">
        <v>900</v>
      </c>
      <c r="D223" s="9">
        <v>1706</v>
      </c>
      <c r="E223" s="9">
        <v>2100</v>
      </c>
      <c r="F223" s="9" t="s">
        <v>272</v>
      </c>
    </row>
    <row r="224" spans="1:6">
      <c r="A224" s="9" t="s">
        <v>237</v>
      </c>
      <c r="B224" s="9">
        <v>537</v>
      </c>
      <c r="C224" s="9">
        <v>900</v>
      </c>
      <c r="D224" s="9">
        <v>1657</v>
      </c>
      <c r="E224" s="9">
        <v>2100</v>
      </c>
      <c r="F224" s="9" t="s">
        <v>272</v>
      </c>
    </row>
    <row r="225" spans="1:6">
      <c r="A225" s="9" t="s">
        <v>238</v>
      </c>
      <c r="B225" s="9">
        <v>635</v>
      </c>
      <c r="C225" s="9">
        <v>900</v>
      </c>
      <c r="D225" s="9">
        <v>1510</v>
      </c>
      <c r="E225" s="9">
        <v>2100</v>
      </c>
      <c r="F225" s="9" t="s">
        <v>272</v>
      </c>
    </row>
    <row r="226" spans="1:6">
      <c r="A226" s="9" t="s">
        <v>239</v>
      </c>
      <c r="B226" s="9">
        <v>525</v>
      </c>
      <c r="C226" s="9">
        <v>900</v>
      </c>
      <c r="D226" s="9">
        <v>960</v>
      </c>
      <c r="E226" s="9">
        <v>2100</v>
      </c>
      <c r="F226" s="9" t="s">
        <v>272</v>
      </c>
    </row>
    <row r="227" spans="1:6">
      <c r="A227" s="9" t="s">
        <v>240</v>
      </c>
      <c r="B227" s="9">
        <v>82</v>
      </c>
      <c r="C227" s="9">
        <v>900</v>
      </c>
      <c r="D227" s="9">
        <v>50</v>
      </c>
      <c r="E227" s="9">
        <v>2100</v>
      </c>
      <c r="F227" s="9" t="s">
        <v>272</v>
      </c>
    </row>
    <row r="228" spans="1:6">
      <c r="A228" s="9" t="s">
        <v>241</v>
      </c>
      <c r="B228" s="9">
        <v>425</v>
      </c>
      <c r="C228" s="9">
        <v>900</v>
      </c>
      <c r="D228" s="9">
        <v>638</v>
      </c>
      <c r="E228" s="9">
        <v>2100</v>
      </c>
      <c r="F228" s="9" t="s">
        <v>273</v>
      </c>
    </row>
    <row r="229" spans="1:6">
      <c r="A229" s="9" t="s">
        <v>242</v>
      </c>
      <c r="B229" s="9">
        <v>440</v>
      </c>
      <c r="C229" s="9">
        <v>900</v>
      </c>
      <c r="D229" s="9">
        <v>900</v>
      </c>
      <c r="E229" s="9">
        <v>2100</v>
      </c>
      <c r="F229" s="9" t="s">
        <v>273</v>
      </c>
    </row>
    <row r="230" spans="1:6">
      <c r="A230" s="9" t="s">
        <v>243</v>
      </c>
      <c r="B230" s="9">
        <v>550</v>
      </c>
      <c r="C230" s="9">
        <v>900</v>
      </c>
      <c r="D230" s="9">
        <v>1430</v>
      </c>
      <c r="E230" s="9">
        <v>2100</v>
      </c>
      <c r="F230" s="9" t="s">
        <v>273</v>
      </c>
    </row>
    <row r="231" spans="1:6">
      <c r="A231" s="9" t="s">
        <v>244</v>
      </c>
      <c r="B231" s="9">
        <v>476</v>
      </c>
      <c r="C231" s="9">
        <v>900</v>
      </c>
      <c r="D231" s="9">
        <v>1488</v>
      </c>
      <c r="E231" s="9">
        <v>2100</v>
      </c>
      <c r="F231" s="9" t="s">
        <v>273</v>
      </c>
    </row>
    <row r="232" spans="1:6">
      <c r="A232" s="9" t="s">
        <v>245</v>
      </c>
      <c r="B232" s="9">
        <v>350</v>
      </c>
      <c r="C232" s="9">
        <v>900</v>
      </c>
      <c r="D232" s="9">
        <v>1650</v>
      </c>
      <c r="E232" s="9">
        <v>2100</v>
      </c>
      <c r="F232" s="9" t="s">
        <v>273</v>
      </c>
    </row>
    <row r="233" spans="1:6">
      <c r="A233" s="9" t="s">
        <v>246</v>
      </c>
      <c r="B233" s="9">
        <v>256</v>
      </c>
      <c r="C233" s="9">
        <v>900</v>
      </c>
      <c r="D233" s="9">
        <v>1450</v>
      </c>
      <c r="E233" s="9">
        <v>2100</v>
      </c>
      <c r="F233" s="9" t="s">
        <v>273</v>
      </c>
    </row>
    <row r="234" spans="1:6">
      <c r="A234" s="9" t="s">
        <v>247</v>
      </c>
      <c r="B234" s="9">
        <v>50</v>
      </c>
      <c r="C234" s="9">
        <v>900</v>
      </c>
      <c r="D234" s="9">
        <v>1770</v>
      </c>
      <c r="E234" s="9">
        <v>2100</v>
      </c>
      <c r="F234" s="9" t="s">
        <v>273</v>
      </c>
    </row>
    <row r="235" spans="1:6">
      <c r="A235" s="9" t="s">
        <v>248</v>
      </c>
      <c r="B235" s="9">
        <v>431</v>
      </c>
      <c r="C235" s="9">
        <v>900</v>
      </c>
      <c r="D235" s="9">
        <v>1650</v>
      </c>
      <c r="E235" s="9">
        <v>2100</v>
      </c>
      <c r="F235" s="9" t="s">
        <v>273</v>
      </c>
    </row>
    <row r="236" spans="1:6">
      <c r="A236" s="9" t="s">
        <v>249</v>
      </c>
      <c r="B236" s="9">
        <v>573</v>
      </c>
      <c r="C236" s="9">
        <v>900</v>
      </c>
      <c r="D236" s="9">
        <v>1321.5</v>
      </c>
      <c r="E236" s="9">
        <v>2100</v>
      </c>
      <c r="F236" s="9" t="s">
        <v>274</v>
      </c>
    </row>
    <row r="237" spans="1:6">
      <c r="A237" s="9" t="s">
        <v>250</v>
      </c>
      <c r="B237" s="9">
        <v>300</v>
      </c>
      <c r="C237" s="9">
        <v>900</v>
      </c>
      <c r="D237" s="9">
        <v>300</v>
      </c>
      <c r="E237" s="9">
        <v>2100</v>
      </c>
      <c r="F237" s="9" t="s">
        <v>274</v>
      </c>
    </row>
    <row r="238" spans="1:6">
      <c r="A238" s="9" t="s">
        <v>251</v>
      </c>
      <c r="B238" s="9">
        <v>569</v>
      </c>
      <c r="C238" s="9">
        <v>900</v>
      </c>
      <c r="D238" s="9">
        <v>1780</v>
      </c>
      <c r="E238" s="9">
        <v>2100</v>
      </c>
      <c r="F238" s="9" t="s">
        <v>274</v>
      </c>
    </row>
    <row r="239" spans="1:6">
      <c r="A239" s="9" t="s">
        <v>252</v>
      </c>
      <c r="B239" s="9">
        <v>430</v>
      </c>
      <c r="C239" s="9">
        <v>900</v>
      </c>
      <c r="D239" s="9">
        <v>1479</v>
      </c>
      <c r="E239" s="9">
        <v>2100</v>
      </c>
      <c r="F239" s="9" t="s">
        <v>274</v>
      </c>
    </row>
    <row r="240" spans="1:6">
      <c r="A240" s="9" t="s">
        <v>253</v>
      </c>
      <c r="B240" s="9">
        <v>521</v>
      </c>
      <c r="C240" s="9">
        <v>900</v>
      </c>
      <c r="D240" s="9">
        <v>965</v>
      </c>
      <c r="E240" s="9">
        <v>2100</v>
      </c>
      <c r="F240" s="9" t="s">
        <v>274</v>
      </c>
    </row>
    <row r="241" spans="1:6">
      <c r="A241" s="9" t="s">
        <v>254</v>
      </c>
      <c r="B241" s="9">
        <v>570</v>
      </c>
      <c r="C241" s="9">
        <v>900</v>
      </c>
      <c r="D241" s="9">
        <v>1790</v>
      </c>
      <c r="E241" s="9">
        <v>2100</v>
      </c>
      <c r="F241" s="9" t="s">
        <v>274</v>
      </c>
    </row>
    <row r="242" spans="1:6">
      <c r="A242" s="9" t="s">
        <v>255</v>
      </c>
      <c r="B242" s="9">
        <v>300</v>
      </c>
      <c r="C242" s="9">
        <v>900</v>
      </c>
      <c r="D242" s="9">
        <v>1709</v>
      </c>
      <c r="E242" s="9">
        <v>2100</v>
      </c>
      <c r="F242" s="9" t="s">
        <v>274</v>
      </c>
    </row>
    <row r="243" spans="1:6">
      <c r="A243" s="9" t="s">
        <v>256</v>
      </c>
      <c r="B243" s="9">
        <v>460</v>
      </c>
      <c r="C243" s="9">
        <v>900</v>
      </c>
      <c r="D243" s="9">
        <v>765</v>
      </c>
      <c r="E243" s="9">
        <v>2100</v>
      </c>
      <c r="F243" s="9" t="s">
        <v>274</v>
      </c>
    </row>
    <row r="244" spans="1:6">
      <c r="A244" s="9" t="s">
        <v>257</v>
      </c>
      <c r="B244" s="9">
        <v>287</v>
      </c>
      <c r="C244" s="9">
        <v>900</v>
      </c>
      <c r="D244" s="9">
        <v>468</v>
      </c>
      <c r="E244" s="9">
        <v>2100</v>
      </c>
      <c r="F244" s="9" t="s">
        <v>274</v>
      </c>
    </row>
    <row r="245" spans="1:6">
      <c r="A245" s="9" t="s">
        <v>258</v>
      </c>
      <c r="B245" s="9">
        <v>616</v>
      </c>
      <c r="C245" s="9">
        <v>900</v>
      </c>
      <c r="D245" s="9">
        <v>1667</v>
      </c>
      <c r="E245" s="9">
        <v>2100</v>
      </c>
      <c r="F245" s="9" t="s">
        <v>274</v>
      </c>
    </row>
    <row r="246" spans="1:6">
      <c r="A246" s="9" t="s">
        <v>259</v>
      </c>
      <c r="B246" s="9">
        <v>415</v>
      </c>
      <c r="C246" s="9">
        <v>900</v>
      </c>
      <c r="D246" s="9">
        <v>1490</v>
      </c>
      <c r="E246" s="9">
        <v>2100</v>
      </c>
      <c r="F246" s="9" t="s">
        <v>274</v>
      </c>
    </row>
    <row r="247" spans="1:6">
      <c r="A247" s="9" t="s">
        <v>260</v>
      </c>
      <c r="B247" s="9">
        <v>700</v>
      </c>
      <c r="C247" s="9">
        <v>900</v>
      </c>
      <c r="D247" s="9">
        <v>1130</v>
      </c>
      <c r="E247" s="9">
        <v>2100</v>
      </c>
      <c r="F247" s="9" t="s">
        <v>274</v>
      </c>
    </row>
    <row r="248" spans="1:6">
      <c r="A248" s="9" t="s">
        <v>261</v>
      </c>
      <c r="B248" s="9">
        <v>638</v>
      </c>
      <c r="C248" s="9">
        <v>900</v>
      </c>
      <c r="D248" s="9">
        <v>1400</v>
      </c>
      <c r="E248" s="9">
        <v>2100</v>
      </c>
      <c r="F248" s="9" t="s">
        <v>274</v>
      </c>
    </row>
    <row r="249" spans="1:6">
      <c r="A249" s="9" t="s">
        <v>262</v>
      </c>
      <c r="B249" s="9">
        <v>560</v>
      </c>
      <c r="C249" s="9">
        <v>900</v>
      </c>
      <c r="D249" s="9">
        <v>817</v>
      </c>
      <c r="E249" s="9">
        <v>2100</v>
      </c>
      <c r="F249" s="9" t="s">
        <v>274</v>
      </c>
    </row>
    <row r="250" spans="1:6">
      <c r="A250" s="9" t="s">
        <v>263</v>
      </c>
      <c r="B250" s="9">
        <v>426</v>
      </c>
      <c r="C250" s="9">
        <v>900</v>
      </c>
      <c r="D250" s="9">
        <v>1500</v>
      </c>
      <c r="E250" s="9">
        <v>2100</v>
      </c>
      <c r="F250" s="9" t="s">
        <v>274</v>
      </c>
    </row>
    <row r="251" spans="1:6">
      <c r="A251" s="9" t="s">
        <v>264</v>
      </c>
      <c r="B251" s="9">
        <v>600</v>
      </c>
      <c r="C251" s="9">
        <v>900</v>
      </c>
      <c r="D251" s="9">
        <v>1600</v>
      </c>
      <c r="E251" s="9">
        <v>2100</v>
      </c>
      <c r="F251" s="9" t="s">
        <v>283</v>
      </c>
    </row>
    <row r="252" spans="1:6">
      <c r="A252" s="9" t="s">
        <v>265</v>
      </c>
      <c r="B252" s="9">
        <v>650</v>
      </c>
      <c r="C252" s="9">
        <v>900</v>
      </c>
      <c r="D252" s="9">
        <v>1600</v>
      </c>
      <c r="E252" s="9">
        <v>2100</v>
      </c>
      <c r="F252" s="9" t="s">
        <v>283</v>
      </c>
    </row>
    <row r="253" spans="1:6">
      <c r="A253" s="9" t="s">
        <v>286</v>
      </c>
      <c r="B253" s="9">
        <v>650</v>
      </c>
      <c r="C253" s="9">
        <v>900</v>
      </c>
      <c r="D253" s="9">
        <v>1500</v>
      </c>
      <c r="E253" s="9">
        <v>2100</v>
      </c>
      <c r="F253" s="9" t="s">
        <v>283</v>
      </c>
    </row>
    <row r="254" spans="1:6">
      <c r="A254" s="9" t="s">
        <v>266</v>
      </c>
      <c r="B254" s="9">
        <v>600</v>
      </c>
      <c r="C254" s="9">
        <v>900</v>
      </c>
      <c r="D254" s="9">
        <v>1700</v>
      </c>
      <c r="E254" s="9">
        <v>2100</v>
      </c>
      <c r="F254" s="9" t="s">
        <v>283</v>
      </c>
    </row>
    <row r="255" spans="1:6">
      <c r="A255" s="9" t="s">
        <v>267</v>
      </c>
      <c r="B255" s="9">
        <v>620</v>
      </c>
      <c r="C255" s="9">
        <v>900</v>
      </c>
      <c r="D255" s="9">
        <v>1700</v>
      </c>
      <c r="E255" s="9">
        <v>2100</v>
      </c>
      <c r="F255" s="9" t="s">
        <v>283</v>
      </c>
    </row>
    <row r="256" spans="1:6">
      <c r="A256" s="9" t="s">
        <v>268</v>
      </c>
      <c r="B256" s="9">
        <v>600</v>
      </c>
      <c r="C256" s="9">
        <v>900</v>
      </c>
      <c r="D256" s="9">
        <v>1600</v>
      </c>
      <c r="E256" s="9">
        <v>2100</v>
      </c>
      <c r="F256" s="9" t="s">
        <v>283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22</vt:i4>
      </vt:variant>
    </vt:vector>
  </HeadingPairs>
  <TitlesOfParts>
    <vt:vector size="24" baseType="lpstr">
      <vt:lpstr>Feuil1</vt:lpstr>
      <vt:lpstr>calcul</vt:lpstr>
      <vt:lpstr>Correction_Dorm_Ouvr</vt:lpstr>
      <vt:lpstr>Dormant</vt:lpstr>
      <vt:lpstr>Hauteur</vt:lpstr>
      <vt:lpstr>Jeu_de_fonctionnement_Haut</vt:lpstr>
      <vt:lpstr>Jeu_de_fonctionnement_Larg</vt:lpstr>
      <vt:lpstr>Jeu_de_Vitrage</vt:lpstr>
      <vt:lpstr>Largeur</vt:lpstr>
      <vt:lpstr>Liste_Panneaux</vt:lpstr>
      <vt:lpstr>Neuf</vt:lpstr>
      <vt:lpstr>Ouv_5042</vt:lpstr>
      <vt:lpstr>Ouv_5049</vt:lpstr>
      <vt:lpstr>Ouvrant</vt:lpstr>
      <vt:lpstr>Panneau</vt:lpstr>
      <vt:lpstr>Reno</vt:lpstr>
      <vt:lpstr>Seuil_Alu</vt:lpstr>
      <vt:lpstr>Tableau_corrections_Dorm</vt:lpstr>
      <vt:lpstr>Tableau_corrections_Ouv</vt:lpstr>
      <vt:lpstr>Tableau_Panneau</vt:lpstr>
      <vt:lpstr>Type_de_pose</vt:lpstr>
      <vt:lpstr>Type_dormant</vt:lpstr>
      <vt:lpstr>Type_Ouvrant</vt:lpstr>
      <vt:lpstr>Valeur_type_dimension</vt:lpstr>
    </vt:vector>
  </TitlesOfParts>
  <Company>Groupe CHAVIGNY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jlecossier</dc:creator>
  <cp:lastModifiedBy>Carim</cp:lastModifiedBy>
  <cp:lastPrinted>2017-11-10T13:41:05Z</cp:lastPrinted>
  <dcterms:created xsi:type="dcterms:W3CDTF">2012-09-03T12:34:48Z</dcterms:created>
  <dcterms:modified xsi:type="dcterms:W3CDTF">2017-12-04T14:51:41Z</dcterms:modified>
</cp:coreProperties>
</file>