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4805" windowHeight="8010" activeTab="1"/>
  </bookViews>
  <sheets>
    <sheet name="TAD1" sheetId="1" r:id="rId1"/>
    <sheet name="Data_TAD1" sheetId="25" r:id="rId2"/>
  </sheets>
  <definedNames>
    <definedName name="chtSem">INDIRECT("Data_TAD1!"&amp;"A"&amp;MATCH(WEEKNUM(Data_TAD1!$H$34,1),Data_TAD1!$A$3:$A$54,0)+2&amp;":"&amp;"A"&amp;MATCH(WEEKNUM(Data_TAD1!$H$34,1),Data_TAD1!$A$3:$A$54,0)+13)</definedName>
    <definedName name="chtTxAppel">OFFSET(chtSem,0,3)</definedName>
  </definedNames>
  <calcPr calcId="125725"/>
</workbook>
</file>

<file path=xl/calcChain.xml><?xml version="1.0" encoding="utf-8"?>
<calcChain xmlns="http://schemas.openxmlformats.org/spreadsheetml/2006/main">
  <c r="H34" i="25"/>
  <c r="J34" s="1"/>
  <c r="M3"/>
  <c r="K4" i="1" l="1"/>
  <c r="A3" i="25"/>
  <c r="A4" l="1"/>
  <c r="A13"/>
  <c r="A12"/>
  <c r="A11"/>
  <c r="A10"/>
  <c r="A9"/>
  <c r="A8"/>
  <c r="A7"/>
  <c r="A6"/>
  <c r="A5"/>
  <c r="A14"/>
  <c r="A15"/>
  <c r="J3"/>
  <c r="D3"/>
  <c r="A16" l="1"/>
  <c r="A17"/>
  <c r="A18"/>
  <c r="A19"/>
  <c r="A20"/>
  <c r="A21"/>
  <c r="A22"/>
  <c r="A23"/>
  <c r="A24"/>
  <c r="A25"/>
  <c r="A26"/>
  <c r="A27"/>
  <c r="A28"/>
  <c r="D9"/>
  <c r="D19"/>
  <c r="J8"/>
  <c r="D11"/>
  <c r="J13"/>
  <c r="D7"/>
  <c r="J7"/>
  <c r="D23"/>
  <c r="J9"/>
  <c r="J14"/>
  <c r="D8"/>
  <c r="D25"/>
  <c r="D17"/>
  <c r="D26"/>
  <c r="D21"/>
  <c r="D4"/>
  <c r="J4"/>
  <c r="D16"/>
  <c r="J5"/>
  <c r="D22"/>
  <c r="D6"/>
  <c r="D14"/>
  <c r="J6"/>
  <c r="D10"/>
  <c r="D27"/>
  <c r="D5"/>
  <c r="D18"/>
  <c r="J10"/>
  <c r="D13"/>
  <c r="D15"/>
  <c r="D24"/>
  <c r="D12"/>
  <c r="D20"/>
  <c r="D28"/>
  <c r="J11"/>
  <c r="J12"/>
  <c r="A29" l="1"/>
  <c r="A30"/>
  <c r="A31"/>
  <c r="A32"/>
  <c r="D29"/>
  <c r="D32"/>
  <c r="D30"/>
  <c r="D31"/>
  <c r="A33" l="1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D36"/>
  <c r="D38"/>
  <c r="D40"/>
  <c r="D53"/>
  <c r="D45"/>
  <c r="D39"/>
  <c r="D33"/>
  <c r="D49"/>
  <c r="D34"/>
  <c r="D51"/>
  <c r="D43"/>
  <c r="D52"/>
  <c r="D46"/>
  <c r="D48"/>
  <c r="D47"/>
  <c r="D44"/>
  <c r="D42"/>
  <c r="D35"/>
  <c r="D37"/>
  <c r="D50"/>
  <c r="D54"/>
  <c r="D41"/>
  <c r="E9" i="1" l="1"/>
  <c r="E6" l="1"/>
  <c r="O6" l="1"/>
  <c r="K9"/>
  <c r="K8"/>
  <c r="K7"/>
  <c r="A9"/>
  <c r="A8"/>
  <c r="A7"/>
  <c r="A4"/>
  <c r="O8" l="1"/>
  <c r="O7"/>
  <c r="K3" l="1"/>
  <c r="K2" s="1"/>
  <c r="J9" l="1"/>
  <c r="F9"/>
  <c r="J7"/>
  <c r="F7"/>
  <c r="J8"/>
  <c r="F8"/>
  <c r="O9" l="1"/>
  <c r="E7" l="1"/>
  <c r="A3"/>
  <c r="A2" s="1"/>
  <c r="E8"/>
</calcChain>
</file>

<file path=xl/sharedStrings.xml><?xml version="1.0" encoding="utf-8"?>
<sst xmlns="http://schemas.openxmlformats.org/spreadsheetml/2006/main" count="95" uniqueCount="89">
  <si>
    <t>Référence</t>
  </si>
  <si>
    <t>Semaine</t>
  </si>
  <si>
    <t>Choisir semaine :</t>
  </si>
  <si>
    <t>Du XX au XX</t>
  </si>
  <si>
    <t>01/01 au 07/01</t>
  </si>
  <si>
    <t>08/01 au 14/01</t>
  </si>
  <si>
    <t>15/01 au 21/01</t>
  </si>
  <si>
    <t>22/01 au 28/01</t>
  </si>
  <si>
    <t>29/01 au 04/02</t>
  </si>
  <si>
    <t>05/02 au 11/02</t>
  </si>
  <si>
    <t>12/02 au 18/02</t>
  </si>
  <si>
    <t>19/02 au 25/02</t>
  </si>
  <si>
    <t>26/02 au 04/03</t>
  </si>
  <si>
    <t>05/03 au 11/03</t>
  </si>
  <si>
    <t>12/03 au 18/03</t>
  </si>
  <si>
    <t>19/03 au 25/03</t>
  </si>
  <si>
    <t>26/03 au 01/04</t>
  </si>
  <si>
    <t>02/04 au 08/04</t>
  </si>
  <si>
    <t>09/04 au 15/04</t>
  </si>
  <si>
    <t>16/04 au 22/04</t>
  </si>
  <si>
    <t>23/04 au 29/04</t>
  </si>
  <si>
    <t>30/04 au 06/05</t>
  </si>
  <si>
    <t>07/05 au 13/05</t>
  </si>
  <si>
    <t>14/05 au 20/05</t>
  </si>
  <si>
    <t>21/05 au 27/05</t>
  </si>
  <si>
    <t>28/05 au 03/06</t>
  </si>
  <si>
    <t>04/06 au 10/06</t>
  </si>
  <si>
    <t>11/06 au 17/06</t>
  </si>
  <si>
    <t>18/06 au 24/06</t>
  </si>
  <si>
    <t>25/06 au 01/07</t>
  </si>
  <si>
    <t>02/07 au 08/07</t>
  </si>
  <si>
    <t>09/07 au 15/07</t>
  </si>
  <si>
    <t>16/07 au 22/07</t>
  </si>
  <si>
    <t>23/07 au 29/07</t>
  </si>
  <si>
    <t>30/07 au 05/08</t>
  </si>
  <si>
    <t>06/08 au 12/08</t>
  </si>
  <si>
    <t>13/08 au 19/08</t>
  </si>
  <si>
    <t>20/08 au 26/08</t>
  </si>
  <si>
    <t>27/08 au 02/09</t>
  </si>
  <si>
    <t>03/09 au 09/09</t>
  </si>
  <si>
    <t>10/09 au 16/09</t>
  </si>
  <si>
    <t>17/09 au 23/09</t>
  </si>
  <si>
    <t>24/09 au 30/09</t>
  </si>
  <si>
    <t>01/10 au 07/10</t>
  </si>
  <si>
    <t>08/10 au 14/10</t>
  </si>
  <si>
    <t>15/10 au 21/10</t>
  </si>
  <si>
    <t>22/10 au 28/10</t>
  </si>
  <si>
    <t>29/10 au 04/11</t>
  </si>
  <si>
    <t>05/11 au 11/11</t>
  </si>
  <si>
    <t>12/11 au 18/11</t>
  </si>
  <si>
    <t>19/11 au 25/11</t>
  </si>
  <si>
    <t>26/11 au 02/12</t>
  </si>
  <si>
    <t>03/12 au 09/12</t>
  </si>
  <si>
    <t>10/12 au 16/12</t>
  </si>
  <si>
    <t>17/12 au 23/12</t>
  </si>
  <si>
    <t>24/12 au 30/12</t>
  </si>
  <si>
    <t>Mois</t>
  </si>
  <si>
    <t>01/01 au 31/01</t>
  </si>
  <si>
    <t>01/02 au 28/02</t>
  </si>
  <si>
    <t>01/03 au 31/03</t>
  </si>
  <si>
    <t>01/05 au 31/05</t>
  </si>
  <si>
    <t>01/07 au 31/07</t>
  </si>
  <si>
    <t>01/08 au 31/08</t>
  </si>
  <si>
    <t>01/10 au 31/10</t>
  </si>
  <si>
    <t>01/12 au 31/12</t>
  </si>
  <si>
    <t>01/04 au 30/04</t>
  </si>
  <si>
    <t>01/06 au 30/06</t>
  </si>
  <si>
    <t>01/09 au 30/09</t>
  </si>
  <si>
    <t>01/11 au 30/11</t>
  </si>
  <si>
    <t>Choisir Mois :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</si>
  <si>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</si>
  <si>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</si>
  <si>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</si>
  <si>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</si>
  <si>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</si>
  <si>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</si>
  <si>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</si>
  <si>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</si>
  <si>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</si>
  <si>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</si>
  <si>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Taux d’appel décroché</t>
  </si>
  <si>
    <t>Semaine 
Actuelle</t>
  </si>
  <si>
    <t>Taux d’appel décroché en %</t>
  </si>
  <si>
    <t>Nombre total d’appels enregistrés</t>
  </si>
  <si>
    <t>Nombre d’appels décrochés</t>
  </si>
  <si>
    <t>https://forum.excel-pratique.com/viewtopic.php?f=2&amp;t=102081</t>
  </si>
  <si>
    <t>Décembre</t>
  </si>
  <si>
    <t>Février</t>
  </si>
  <si>
    <t xml:space="preserve">   Il suffit de faire un clic sur les flèches de la barre de défilement ….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</si>
</sst>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10" fontId="0" fillId="0" borderId="0" xfId="0" applyNumberFormat="1"/>
    <xf numFmtId="0" fontId="0" fillId="0" borderId="0" xfId="0" applyAlignment="1"/>
    <xf numFmtId="0" fontId="0" fillId="0" borderId="0" xfId="0" applyFont="1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wrapText="1"/>
    </xf>
    <xf numFmtId="14" fontId="0" fillId="0" borderId="0" xfId="0" applyNumberFormat="1" applyFont="1" applyAlignment="1"/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/>
    <xf numFmtId="0" fontId="0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0" xfId="0" applyNumberFormat="1" applyBorder="1"/>
    <xf numFmtId="1" fontId="0" fillId="0" borderId="0" xfId="0" applyNumberFormat="1" applyFont="1"/>
    <xf numFmtId="1" fontId="0" fillId="0" borderId="0" xfId="0" applyNumberFormat="1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7" xfId="0" applyFont="1" applyBorder="1" applyAlignment="1">
      <alignment horizontal="centerContinuous" vertical="center"/>
    </xf>
    <xf numFmtId="0" fontId="1" fillId="0" borderId="8" xfId="0" applyFont="1" applyBorder="1" applyAlignment="1">
      <alignment horizontal="centerContinuous" vertical="center"/>
    </xf>
    <xf numFmtId="0" fontId="1" fillId="0" borderId="9" xfId="0" applyFont="1" applyBorder="1" applyAlignment="1">
      <alignment horizontal="centerContinuous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0" fontId="1" fillId="3" borderId="7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0" fontId="0" fillId="2" borderId="6" xfId="0" applyFill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Alignment="1">
      <alignment horizontal="center"/>
    </xf>
    <xf numFmtId="14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strRef>
          <c:f>'TAD1'!$A$2</c:f>
          <c:strCache>
            <c:ptCount val="1"/>
            <c:pt idx="0">
              <c:v>Semaine N° 2 du 08/01 au 14/01</c:v>
            </c:pt>
          </c:strCache>
        </c:strRef>
      </c:tx>
      <c:overlay val="1"/>
    </c:title>
    <c:view3D>
      <c:perspective val="30"/>
    </c:view3D>
    <c:plotArea>
      <c:layout>
        <c:manualLayout>
          <c:layoutTarget val="inner"/>
          <c:xMode val="edge"/>
          <c:yMode val="edge"/>
          <c:x val="8.6071741032370933E-2"/>
          <c:y val="0.20417833187518239"/>
          <c:w val="0.53415179352580977"/>
          <c:h val="0.67984179060950845"/>
        </c:manualLayout>
      </c:layout>
      <c:bar3DChart>
        <c:barDir val="col"/>
        <c:grouping val="clustered"/>
        <c:ser>
          <c:idx val="3"/>
          <c:order val="0"/>
          <c:tx>
            <c:strRef>
              <c:f>'TAD1'!$A$7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chemeClr val="accent1"/>
            </a:solidFill>
          </c:spPr>
          <c:val>
            <c:numRef>
              <c:f>'TAD1'!$E$7</c:f>
              <c:numCache>
                <c:formatCode>General</c:formatCode>
                <c:ptCount val="1"/>
                <c:pt idx="0">
                  <c:v>101</c:v>
                </c:pt>
              </c:numCache>
            </c:numRef>
          </c:val>
        </c:ser>
        <c:ser>
          <c:idx val="0"/>
          <c:order val="1"/>
          <c:tx>
            <c:strRef>
              <c:f>'TAD1'!$A$8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chemeClr val="accent2"/>
            </a:solidFill>
          </c:spPr>
          <c:val>
            <c:numRef>
              <c:f>'TAD1'!$E$8</c:f>
              <c:numCache>
                <c:formatCode>General</c:formatCode>
                <c:ptCount val="1"/>
                <c:pt idx="0">
                  <c:v>105</c:v>
                </c:pt>
              </c:numCache>
            </c:numRef>
          </c:val>
        </c:ser>
        <c:ser>
          <c:idx val="1"/>
          <c:order val="2"/>
          <c:tx>
            <c:strRef>
              <c:f>'TAD1'!$A$9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val>
            <c:numRef>
              <c:f>'TAD1'!$E$9</c:f>
              <c:numCache>
                <c:formatCode>0</c:formatCode>
                <c:ptCount val="1"/>
                <c:pt idx="0">
                  <c:v>96.19047619047619</c:v>
                </c:pt>
              </c:numCache>
            </c:numRef>
          </c:val>
        </c:ser>
        <c:shape val="cylinder"/>
        <c:axId val="186483456"/>
        <c:axId val="186485760"/>
        <c:axId val="0"/>
      </c:bar3DChart>
      <c:catAx>
        <c:axId val="186483456"/>
        <c:scaling>
          <c:orientation val="minMax"/>
        </c:scaling>
        <c:delete val="1"/>
        <c:axPos val="b"/>
        <c:tickLblPos val="none"/>
        <c:crossAx val="186485760"/>
        <c:crosses val="autoZero"/>
        <c:auto val="1"/>
        <c:lblAlgn val="ctr"/>
        <c:lblOffset val="100"/>
      </c:catAx>
      <c:valAx>
        <c:axId val="186485760"/>
        <c:scaling>
          <c:orientation val="minMax"/>
        </c:scaling>
        <c:axPos val="l"/>
        <c:majorGridlines/>
        <c:numFmt formatCode="General" sourceLinked="1"/>
        <c:tickLblPos val="nextTo"/>
        <c:crossAx val="186483456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strRef>
          <c:f>'TAD1'!$K$2</c:f>
          <c:strCache>
            <c:ptCount val="1"/>
            <c:pt idx="0">
              <c:v>Mois Janvier de 01/01 au 31/01</c:v>
            </c:pt>
          </c:strCache>
        </c:strRef>
      </c:tx>
      <c:overlay val="1"/>
    </c:title>
    <c:view3D>
      <c:perspective val="30"/>
    </c:view3D>
    <c:plotArea>
      <c:layout>
        <c:manualLayout>
          <c:layoutTarget val="inner"/>
          <c:xMode val="edge"/>
          <c:yMode val="edge"/>
          <c:x val="8.6071741032370933E-2"/>
          <c:y val="0.20417833187518239"/>
          <c:w val="0.53415179352580977"/>
          <c:h val="0.67984179060950845"/>
        </c:manualLayout>
      </c:layout>
      <c:bar3DChart>
        <c:barDir val="col"/>
        <c:grouping val="clustered"/>
        <c:ser>
          <c:idx val="3"/>
          <c:order val="0"/>
          <c:tx>
            <c:strRef>
              <c:f>'TAD1'!$K$7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rgbClr val="4F81BD"/>
            </a:solidFill>
          </c:spPr>
          <c:val>
            <c:numRef>
              <c:f>'TAD1'!$O$7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</c:ser>
        <c:ser>
          <c:idx val="0"/>
          <c:order val="1"/>
          <c:tx>
            <c:strRef>
              <c:f>'TAD1'!$K$8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rgbClr val="C0504D"/>
            </a:solidFill>
          </c:spPr>
          <c:val>
            <c:numRef>
              <c:f>'TAD1'!$O$8</c:f>
              <c:numCache>
                <c:formatCode>General</c:formatCode>
                <c:ptCount val="1"/>
                <c:pt idx="0">
                  <c:v>106</c:v>
                </c:pt>
              </c:numCache>
            </c:numRef>
          </c:val>
        </c:ser>
        <c:ser>
          <c:idx val="1"/>
          <c:order val="2"/>
          <c:tx>
            <c:strRef>
              <c:f>'TAD1'!$K$9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rgbClr val="9BBB59"/>
            </a:solidFill>
          </c:spPr>
          <c:val>
            <c:numRef>
              <c:f>'TAD1'!$O$9</c:f>
              <c:numCache>
                <c:formatCode>0</c:formatCode>
                <c:ptCount val="1"/>
                <c:pt idx="0">
                  <c:v>75.471698113207552</c:v>
                </c:pt>
              </c:numCache>
            </c:numRef>
          </c:val>
        </c:ser>
        <c:shape val="cylinder"/>
        <c:axId val="210393728"/>
        <c:axId val="211727488"/>
        <c:axId val="0"/>
      </c:bar3DChart>
      <c:catAx>
        <c:axId val="210393728"/>
        <c:scaling>
          <c:orientation val="minMax"/>
        </c:scaling>
        <c:delete val="1"/>
        <c:axPos val="b"/>
        <c:tickLblPos val="none"/>
        <c:crossAx val="211727488"/>
        <c:crosses val="autoZero"/>
        <c:auto val="1"/>
        <c:lblAlgn val="ctr"/>
        <c:lblOffset val="100"/>
      </c:catAx>
      <c:valAx>
        <c:axId val="211727488"/>
        <c:scaling>
          <c:orientation val="minMax"/>
        </c:scaling>
        <c:axPos val="l"/>
        <c:majorGridlines/>
        <c:numFmt formatCode="General" sourceLinked="1"/>
        <c:tickLblPos val="nextTo"/>
        <c:crossAx val="210393728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7.1109183641201473E-2"/>
          <c:y val="0.18565981335666376"/>
          <c:w val="0.91645409539520428"/>
          <c:h val="0.49375310657996002"/>
        </c:manualLayout>
      </c:layout>
      <c:barChart>
        <c:barDir val="col"/>
        <c:grouping val="clustered"/>
        <c:ser>
          <c:idx val="2"/>
          <c:order val="0"/>
          <c:tx>
            <c:strRef>
              <c:f>Data_TAD1!$J$2</c:f>
              <c:strCache>
                <c:ptCount val="1"/>
                <c:pt idx="0">
                  <c:v>Taux d’appel décroché en %</c:v>
                </c:pt>
              </c:strCache>
            </c:strRef>
          </c:tx>
          <c:cat>
            <c:strRef>
              <c:f>Data_TAD1!$G$3:$G$14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Data_TAD1!$J$3:$J$14</c:f>
              <c:numCache>
                <c:formatCode>0</c:formatCode>
                <c:ptCount val="12"/>
                <c:pt idx="0">
                  <c:v>75.471698113207552</c:v>
                </c:pt>
                <c:pt idx="1">
                  <c:v>80.952380952380949</c:v>
                </c:pt>
                <c:pt idx="2">
                  <c:v>86.538461538461547</c:v>
                </c:pt>
                <c:pt idx="3">
                  <c:v>86.36363636363636</c:v>
                </c:pt>
                <c:pt idx="4">
                  <c:v>91.743119266055047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axId val="213877120"/>
        <c:axId val="213879040"/>
      </c:barChart>
      <c:catAx>
        <c:axId val="213877120"/>
        <c:scaling>
          <c:orientation val="minMax"/>
        </c:scaling>
        <c:axPos val="b"/>
        <c:numFmt formatCode="General" sourceLinked="1"/>
        <c:tickLblPos val="nextTo"/>
        <c:crossAx val="213879040"/>
        <c:crosses val="autoZero"/>
        <c:auto val="1"/>
        <c:lblAlgn val="ctr"/>
        <c:lblOffset val="100"/>
      </c:catAx>
      <c:valAx>
        <c:axId val="213879040"/>
        <c:scaling>
          <c:orientation val="minMax"/>
        </c:scaling>
        <c:axPos val="l"/>
        <c:majorGridlines/>
        <c:numFmt formatCode="0" sourceLinked="1"/>
        <c:tickLblPos val="nextTo"/>
        <c:crossAx val="213877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692346372370093"/>
          <c:y val="0.91074769958184265"/>
          <c:w val="0.28418589627435403"/>
          <c:h val="7.9051014689906524E-2"/>
        </c:manualLayout>
      </c:layout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10 à 22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5.5553745760649205E-2"/>
          <c:y val="4.8014885563239677E-2"/>
          <c:w val="0.7275771615435499"/>
          <c:h val="0.71974585935378887"/>
        </c:manualLayout>
      </c:layout>
      <c:barChart>
        <c:barDir val="col"/>
        <c:grouping val="clustered"/>
        <c:ser>
          <c:idx val="2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Data_TAD1!$A$12:$A$26</c:f>
              <c:numCache>
                <c:formatCode>General</c:formatCode>
                <c:ptCount val="15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  <c:pt idx="13">
                  <c:v>23</c:v>
                </c:pt>
                <c:pt idx="14">
                  <c:v>24</c:v>
                </c:pt>
              </c:numCache>
            </c:numRef>
          </c:cat>
          <c:val>
            <c:numRef>
              <c:f>Data_TAD1!$A$14:$A$26</c:f>
              <c:numCache>
                <c:formatCode>General</c:formatCode>
                <c:ptCount val="13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16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20</c:v>
                </c:pt>
                <c:pt idx="9">
                  <c:v>21</c:v>
                </c:pt>
                <c:pt idx="10">
                  <c:v>22</c:v>
                </c:pt>
                <c:pt idx="11">
                  <c:v>23</c:v>
                </c:pt>
                <c:pt idx="12">
                  <c:v>24</c:v>
                </c:pt>
              </c:numCache>
            </c:numRef>
          </c:val>
        </c:ser>
        <c:axId val="214100224"/>
        <c:axId val="222679040"/>
      </c:barChart>
      <c:catAx>
        <c:axId val="214100224"/>
        <c:scaling>
          <c:orientation val="minMax"/>
        </c:scaling>
        <c:axPos val="b"/>
        <c:numFmt formatCode="General" sourceLinked="1"/>
        <c:tickLblPos val="nextTo"/>
        <c:crossAx val="222679040"/>
        <c:crosses val="autoZero"/>
        <c:auto val="1"/>
        <c:lblAlgn val="ctr"/>
        <c:lblOffset val="100"/>
      </c:catAx>
      <c:valAx>
        <c:axId val="222679040"/>
        <c:scaling>
          <c:orientation val="minMax"/>
        </c:scaling>
        <c:axPos val="l"/>
        <c:majorGridlines/>
        <c:numFmt formatCode="General" sourceLinked="1"/>
        <c:tickLblPos val="nextTo"/>
        <c:crossAx val="214100224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01 à 12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5.5553745760649205E-2"/>
          <c:y val="0.17437668330674352"/>
          <c:w val="0.92693404107754329"/>
          <c:h val="0.5018808433259565"/>
        </c:manualLayout>
      </c:layout>
      <c:barChart>
        <c:barDir val="col"/>
        <c:grouping val="clustered"/>
        <c:ser>
          <c:idx val="1"/>
          <c:order val="0"/>
          <c:tx>
            <c:strRef>
              <c:f>Data_TAD1!$B$2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rgbClr val="4F81BD"/>
            </a:solidFill>
          </c:spPr>
          <c:cat>
            <c:numRef>
              <c:f>Data_TAD1!$A$12:$A$24</c:f>
              <c:numCache>
                <c:formatCode>General</c:formatCode>
                <c:ptCount val="13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</c:numCache>
            </c:numRef>
          </c:cat>
          <c:val>
            <c:numRef>
              <c:f>Data_TAD1!$B$12:$B$24</c:f>
              <c:numCache>
                <c:formatCode>General</c:formatCode>
                <c:ptCount val="13"/>
                <c:pt idx="0">
                  <c:v>109</c:v>
                </c:pt>
                <c:pt idx="1">
                  <c:v>110</c:v>
                </c:pt>
                <c:pt idx="2">
                  <c:v>111</c:v>
                </c:pt>
                <c:pt idx="3">
                  <c:v>100</c:v>
                </c:pt>
                <c:pt idx="4">
                  <c:v>101</c:v>
                </c:pt>
                <c:pt idx="5">
                  <c:v>102</c:v>
                </c:pt>
                <c:pt idx="6">
                  <c:v>103</c:v>
                </c:pt>
                <c:pt idx="7">
                  <c:v>104</c:v>
                </c:pt>
                <c:pt idx="8">
                  <c:v>105</c:v>
                </c:pt>
                <c:pt idx="9">
                  <c:v>106</c:v>
                </c:pt>
                <c:pt idx="10">
                  <c:v>107</c:v>
                </c:pt>
                <c:pt idx="11">
                  <c:v>108</c:v>
                </c:pt>
                <c:pt idx="12">
                  <c:v>109</c:v>
                </c:pt>
              </c:numCache>
            </c:numRef>
          </c:val>
        </c:ser>
        <c:ser>
          <c:idx val="0"/>
          <c:order val="1"/>
          <c:tx>
            <c:strRef>
              <c:f>Data_TAD1!$C$2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rgbClr val="C0504D"/>
            </a:solidFill>
          </c:spPr>
          <c:cat>
            <c:numRef>
              <c:f>Data_TAD1!$A$12:$A$24</c:f>
              <c:numCache>
                <c:formatCode>General</c:formatCode>
                <c:ptCount val="13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</c:numCache>
            </c:numRef>
          </c:cat>
          <c:val>
            <c:numRef>
              <c:f>Data_TAD1!$C$12:$C$24</c:f>
              <c:numCache>
                <c:formatCode>General</c:formatCode>
                <c:ptCount val="13"/>
                <c:pt idx="0">
                  <c:v>113</c:v>
                </c:pt>
                <c:pt idx="1">
                  <c:v>115</c:v>
                </c:pt>
                <c:pt idx="2">
                  <c:v>120</c:v>
                </c:pt>
                <c:pt idx="3">
                  <c:v>106</c:v>
                </c:pt>
                <c:pt idx="4">
                  <c:v>105</c:v>
                </c:pt>
                <c:pt idx="5">
                  <c:v>104</c:v>
                </c:pt>
                <c:pt idx="6">
                  <c:v>110</c:v>
                </c:pt>
                <c:pt idx="7">
                  <c:v>109</c:v>
                </c:pt>
                <c:pt idx="8">
                  <c:v>117</c:v>
                </c:pt>
                <c:pt idx="9">
                  <c:v>111</c:v>
                </c:pt>
                <c:pt idx="10">
                  <c:v>110</c:v>
                </c:pt>
                <c:pt idx="11">
                  <c:v>118</c:v>
                </c:pt>
                <c:pt idx="12">
                  <c:v>113</c:v>
                </c:pt>
              </c:numCache>
            </c:numRef>
          </c:val>
        </c:ser>
        <c:axId val="225935744"/>
        <c:axId val="225938048"/>
      </c:barChart>
      <c:catAx>
        <c:axId val="225935744"/>
        <c:scaling>
          <c:orientation val="minMax"/>
        </c:scaling>
        <c:axPos val="b"/>
        <c:numFmt formatCode="General" sourceLinked="1"/>
        <c:tickLblPos val="nextTo"/>
        <c:crossAx val="225938048"/>
        <c:crosses val="autoZero"/>
        <c:auto val="1"/>
        <c:lblAlgn val="ctr"/>
        <c:lblOffset val="100"/>
      </c:catAx>
      <c:valAx>
        <c:axId val="225938048"/>
        <c:scaling>
          <c:orientation val="minMax"/>
        </c:scaling>
        <c:axPos val="l"/>
        <c:majorGridlines/>
        <c:numFmt formatCode="General" sourceLinked="1"/>
        <c:tickLblPos val="nextTo"/>
        <c:crossAx val="225935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3374174684292535"/>
          <c:y val="0.84822259962602709"/>
          <c:w val="0.34042765434882766"/>
          <c:h val="0.14451340641243399"/>
        </c:manualLayout>
      </c:layout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Année 2018 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7.1109183641201473E-2"/>
          <c:y val="0.17258778927143922"/>
          <c:w val="0.91645409539520428"/>
          <c:h val="0.50706808707735007"/>
        </c:manualLayout>
      </c:layout>
      <c:barChart>
        <c:barDir val="col"/>
        <c:grouping val="clustered"/>
        <c:ser>
          <c:idx val="0"/>
          <c:order val="0"/>
          <c:tx>
            <c:strRef>
              <c:f>Data_TAD1!$H$2</c:f>
              <c:strCache>
                <c:ptCount val="1"/>
                <c:pt idx="0">
                  <c:v>Nombre d’appels décrochés</c:v>
                </c:pt>
              </c:strCache>
            </c:strRef>
          </c:tx>
          <c:spPr>
            <a:solidFill>
              <a:srgbClr val="4F81BD"/>
            </a:solidFill>
          </c:spPr>
          <c:cat>
            <c:strRef>
              <c:f>Data_TAD1!$G$3:$G$14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Data_TAD1!$H$3:$H$14</c:f>
              <c:numCache>
                <c:formatCode>General</c:formatCode>
                <c:ptCount val="12"/>
                <c:pt idx="0">
                  <c:v>80</c:v>
                </c:pt>
                <c:pt idx="1">
                  <c:v>85</c:v>
                </c:pt>
                <c:pt idx="2">
                  <c:v>90</c:v>
                </c:pt>
                <c:pt idx="3">
                  <c:v>95</c:v>
                </c:pt>
                <c:pt idx="4">
                  <c:v>100</c:v>
                </c:pt>
                <c:pt idx="5">
                  <c:v>105</c:v>
                </c:pt>
                <c:pt idx="6">
                  <c:v>106</c:v>
                </c:pt>
                <c:pt idx="7">
                  <c:v>107</c:v>
                </c:pt>
                <c:pt idx="8">
                  <c:v>108</c:v>
                </c:pt>
                <c:pt idx="9">
                  <c:v>109</c:v>
                </c:pt>
                <c:pt idx="10">
                  <c:v>110</c:v>
                </c:pt>
                <c:pt idx="11">
                  <c:v>111</c:v>
                </c:pt>
              </c:numCache>
            </c:numRef>
          </c:val>
        </c:ser>
        <c:ser>
          <c:idx val="1"/>
          <c:order val="1"/>
          <c:tx>
            <c:strRef>
              <c:f>Data_TAD1!$I$2</c:f>
              <c:strCache>
                <c:ptCount val="1"/>
                <c:pt idx="0">
                  <c:v>Nombre total d’appels enregistrés</c:v>
                </c:pt>
              </c:strCache>
            </c:strRef>
          </c:tx>
          <c:spPr>
            <a:solidFill>
              <a:srgbClr val="C0504D"/>
            </a:solidFill>
          </c:spPr>
          <c:cat>
            <c:strRef>
              <c:f>Data_TAD1!$G$3:$G$14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Data_TAD1!$I$3:$I$14</c:f>
              <c:numCache>
                <c:formatCode>General</c:formatCode>
                <c:ptCount val="12"/>
                <c:pt idx="0">
                  <c:v>106</c:v>
                </c:pt>
                <c:pt idx="1">
                  <c:v>105</c:v>
                </c:pt>
                <c:pt idx="2">
                  <c:v>104</c:v>
                </c:pt>
                <c:pt idx="3">
                  <c:v>110</c:v>
                </c:pt>
                <c:pt idx="4">
                  <c:v>109</c:v>
                </c:pt>
                <c:pt idx="5">
                  <c:v>117</c:v>
                </c:pt>
                <c:pt idx="6">
                  <c:v>111</c:v>
                </c:pt>
                <c:pt idx="7">
                  <c:v>110</c:v>
                </c:pt>
                <c:pt idx="8">
                  <c:v>118</c:v>
                </c:pt>
                <c:pt idx="9">
                  <c:v>113</c:v>
                </c:pt>
                <c:pt idx="10">
                  <c:v>115</c:v>
                </c:pt>
                <c:pt idx="11">
                  <c:v>120</c:v>
                </c:pt>
              </c:numCache>
            </c:numRef>
          </c:val>
        </c:ser>
        <c:axId val="181595520"/>
        <c:axId val="184931456"/>
      </c:barChart>
      <c:catAx>
        <c:axId val="181595520"/>
        <c:scaling>
          <c:orientation val="minMax"/>
        </c:scaling>
        <c:axPos val="b"/>
        <c:numFmt formatCode="General" sourceLinked="1"/>
        <c:tickLblPos val="nextTo"/>
        <c:crossAx val="184931456"/>
        <c:crosses val="autoZero"/>
        <c:auto val="1"/>
        <c:lblAlgn val="ctr"/>
        <c:lblOffset val="100"/>
      </c:catAx>
      <c:valAx>
        <c:axId val="184931456"/>
        <c:scaling>
          <c:orientation val="minMax"/>
        </c:scaling>
        <c:axPos val="l"/>
        <c:majorGridlines/>
        <c:numFmt formatCode="General" sourceLinked="1"/>
        <c:tickLblPos val="nextTo"/>
        <c:crossAx val="181595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8061017745690658"/>
          <c:y val="0.86928653526152366"/>
          <c:w val="0.44097768969309931"/>
          <c:h val="0.11981472904122288"/>
        </c:manualLayout>
      </c:layout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01 à 12</a:t>
            </a:r>
          </a:p>
        </c:rich>
      </c:tx>
    </c:title>
    <c:plotArea>
      <c:layout>
        <c:manualLayout>
          <c:layoutTarget val="inner"/>
          <c:xMode val="edge"/>
          <c:yMode val="edge"/>
          <c:x val="6.6315306092356432E-2"/>
          <c:y val="0.17698237247157991"/>
          <c:w val="0.9194428786289357"/>
          <c:h val="0.5031368555271285"/>
        </c:manualLayout>
      </c:layout>
      <c:barChart>
        <c:barDir val="col"/>
        <c:grouping val="clustered"/>
        <c:ser>
          <c:idx val="1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val>
            <c:numRef>
              <c:f>Data_TAD1!$D$3:$D$14</c:f>
              <c:numCache>
                <c:formatCode>0</c:formatCode>
                <c:ptCount val="12"/>
                <c:pt idx="0">
                  <c:v>94.339622641509436</c:v>
                </c:pt>
                <c:pt idx="1">
                  <c:v>96.19047619047619</c:v>
                </c:pt>
                <c:pt idx="2">
                  <c:v>98.076923076923066</c:v>
                </c:pt>
                <c:pt idx="3">
                  <c:v>93.63636363636364</c:v>
                </c:pt>
                <c:pt idx="4">
                  <c:v>95.412844036697251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axId val="184940416"/>
        <c:axId val="184941952"/>
      </c:barChart>
      <c:catAx>
        <c:axId val="184940416"/>
        <c:scaling>
          <c:orientation val="minMax"/>
        </c:scaling>
        <c:axPos val="b"/>
        <c:tickLblPos val="nextTo"/>
        <c:crossAx val="184941952"/>
        <c:crosses val="autoZero"/>
        <c:auto val="1"/>
        <c:lblAlgn val="ctr"/>
        <c:lblOffset val="100"/>
      </c:catAx>
      <c:valAx>
        <c:axId val="184941952"/>
        <c:scaling>
          <c:orientation val="minMax"/>
        </c:scaling>
        <c:axPos val="l"/>
        <c:majorGridlines/>
        <c:numFmt formatCode="0" sourceLinked="1"/>
        <c:tickLblPos val="nextTo"/>
        <c:crossAx val="184940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440451965976205"/>
          <c:y val="0.91220576046415269"/>
          <c:w val="0.27962437279609731"/>
          <c:h val="7.6058521076032684E-2"/>
        </c:manualLayout>
      </c:layout>
      <c:txPr>
        <a:bodyPr/>
        <a:lstStyle/>
        <a:p>
          <a:pPr>
            <a:defRPr b="0"/>
          </a:pPr>
          <a:endParaRPr lang="en-US"/>
        </a:p>
      </c:txPr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/>
              <a:t>Année 2018 semaine 01 à 12</a:t>
            </a:r>
          </a:p>
        </c:rich>
      </c:tx>
    </c:title>
    <c:plotArea>
      <c:layout>
        <c:manualLayout>
          <c:layoutTarget val="inner"/>
          <c:xMode val="edge"/>
          <c:yMode val="edge"/>
          <c:x val="6.6315306092356432E-2"/>
          <c:y val="0.17698237247157991"/>
          <c:w val="0.9194428786289357"/>
          <c:h val="0.5031368555271285"/>
        </c:manualLayout>
      </c:layout>
      <c:barChart>
        <c:barDir val="col"/>
        <c:grouping val="clustered"/>
        <c:ser>
          <c:idx val="1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val>
            <c:numRef>
              <c:f>Data_TAD1!$D$3:$D$14</c:f>
              <c:numCache>
                <c:formatCode>0</c:formatCode>
                <c:ptCount val="12"/>
                <c:pt idx="0">
                  <c:v>94.339622641509436</c:v>
                </c:pt>
                <c:pt idx="1">
                  <c:v>96.19047619047619</c:v>
                </c:pt>
                <c:pt idx="2">
                  <c:v>98.076923076923066</c:v>
                </c:pt>
                <c:pt idx="3">
                  <c:v>93.63636363636364</c:v>
                </c:pt>
                <c:pt idx="4">
                  <c:v>95.412844036697251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axId val="181574656"/>
        <c:axId val="184947456"/>
      </c:barChart>
      <c:catAx>
        <c:axId val="181574656"/>
        <c:scaling>
          <c:orientation val="minMax"/>
        </c:scaling>
        <c:axPos val="b"/>
        <c:tickLblPos val="nextTo"/>
        <c:crossAx val="184947456"/>
        <c:crosses val="autoZero"/>
        <c:auto val="1"/>
        <c:lblAlgn val="ctr"/>
        <c:lblOffset val="100"/>
      </c:catAx>
      <c:valAx>
        <c:axId val="184947456"/>
        <c:scaling>
          <c:orientation val="minMax"/>
        </c:scaling>
        <c:axPos val="l"/>
        <c:majorGridlines/>
        <c:numFmt formatCode="0" sourceLinked="1"/>
        <c:tickLblPos val="nextTo"/>
        <c:crossAx val="181574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440451965976205"/>
          <c:y val="0.91220576046415269"/>
          <c:w val="0.27962437279609731"/>
          <c:h val="7.6058521076032684E-2"/>
        </c:manualLayout>
      </c:layout>
      <c:txPr>
        <a:bodyPr/>
        <a:lstStyle/>
        <a:p>
          <a:pPr>
            <a:defRPr b="0"/>
          </a:pPr>
          <a:endParaRPr lang="en-US"/>
        </a:p>
      </c:txPr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strRef>
          <c:f>Data_TAD1!$J$34</c:f>
          <c:strCache>
            <c:ptCount val="1"/>
            <c:pt idx="0">
              <c:v>Année 2018 - Semaine 1 à 12</c:v>
            </c:pt>
          </c:strCache>
        </c:strRef>
      </c:tx>
      <c:layout/>
      <c:txPr>
        <a:bodyPr/>
        <a:lstStyle/>
        <a:p>
          <a:pPr>
            <a:defRPr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6.6315306092356432E-2"/>
          <c:y val="0.17698237247157991"/>
          <c:w val="0.9194428786289357"/>
          <c:h val="0.5031368555271285"/>
        </c:manualLayout>
      </c:layout>
      <c:barChart>
        <c:barDir val="col"/>
        <c:grouping val="clustered"/>
        <c:ser>
          <c:idx val="1"/>
          <c:order val="0"/>
          <c:tx>
            <c:strRef>
              <c:f>Data_TAD1!$D$2</c:f>
              <c:strCache>
                <c:ptCount val="1"/>
                <c:pt idx="0">
                  <c:v>Taux d’appel décroché en %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[0]!chtSem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[0]!chtTxAppel</c:f>
              <c:numCache>
                <c:formatCode>0</c:formatCode>
                <c:ptCount val="12"/>
                <c:pt idx="0">
                  <c:v>94.339622641509436</c:v>
                </c:pt>
                <c:pt idx="1">
                  <c:v>96.19047619047619</c:v>
                </c:pt>
                <c:pt idx="2">
                  <c:v>98.076923076923066</c:v>
                </c:pt>
                <c:pt idx="3">
                  <c:v>93.63636363636364</c:v>
                </c:pt>
                <c:pt idx="4">
                  <c:v>95.412844036697251</c:v>
                </c:pt>
                <c:pt idx="5">
                  <c:v>89.743589743589752</c:v>
                </c:pt>
                <c:pt idx="6">
                  <c:v>95.495495495495504</c:v>
                </c:pt>
                <c:pt idx="7">
                  <c:v>97.27272727272728</c:v>
                </c:pt>
                <c:pt idx="8">
                  <c:v>91.525423728813564</c:v>
                </c:pt>
                <c:pt idx="9">
                  <c:v>96.460176991150433</c:v>
                </c:pt>
                <c:pt idx="10">
                  <c:v>95.652173913043484</c:v>
                </c:pt>
                <c:pt idx="11">
                  <c:v>92.5</c:v>
                </c:pt>
              </c:numCache>
            </c:numRef>
          </c:val>
        </c:ser>
        <c:axId val="184996608"/>
        <c:axId val="184998144"/>
      </c:barChart>
      <c:catAx>
        <c:axId val="184996608"/>
        <c:scaling>
          <c:orientation val="minMax"/>
        </c:scaling>
        <c:axPos val="b"/>
        <c:numFmt formatCode="General" sourceLinked="1"/>
        <c:tickLblPos val="nextTo"/>
        <c:crossAx val="184998144"/>
        <c:crosses val="autoZero"/>
        <c:auto val="1"/>
        <c:lblAlgn val="ctr"/>
        <c:lblOffset val="100"/>
      </c:catAx>
      <c:valAx>
        <c:axId val="184998144"/>
        <c:scaling>
          <c:orientation val="minMax"/>
        </c:scaling>
        <c:axPos val="l"/>
        <c:majorGridlines/>
        <c:numFmt formatCode="0" sourceLinked="1"/>
        <c:tickLblPos val="nextTo"/>
        <c:crossAx val="184996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440451965976205"/>
          <c:y val="0.91220576046415269"/>
          <c:w val="0.27828431989132352"/>
          <c:h val="7.9311023622047241E-2"/>
        </c:manualLayout>
      </c:layout>
      <c:txPr>
        <a:bodyPr/>
        <a:lstStyle/>
        <a:p>
          <a:pPr>
            <a:defRPr b="0"/>
          </a:pPr>
          <a:endParaRPr lang="en-US"/>
        </a:p>
      </c:txPr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10</xdr:row>
      <xdr:rowOff>1</xdr:rowOff>
    </xdr:from>
    <xdr:to>
      <xdr:col>9</xdr:col>
      <xdr:colOff>495300</xdr:colOff>
      <xdr:row>21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123825</xdr:colOff>
      <xdr:row>10</xdr:row>
      <xdr:rowOff>0</xdr:rowOff>
    </xdr:from>
    <xdr:to>
      <xdr:col>19</xdr:col>
      <xdr:colOff>485775</xdr:colOff>
      <xdr:row>21</xdr:row>
      <xdr:rowOff>180975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104774</xdr:colOff>
      <xdr:row>22</xdr:row>
      <xdr:rowOff>123826</xdr:rowOff>
    </xdr:from>
    <xdr:to>
      <xdr:col>19</xdr:col>
      <xdr:colOff>457200</xdr:colOff>
      <xdr:row>37</xdr:row>
      <xdr:rowOff>171450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22</xdr:row>
      <xdr:rowOff>123826</xdr:rowOff>
    </xdr:from>
    <xdr:to>
      <xdr:col>9</xdr:col>
      <xdr:colOff>504825</xdr:colOff>
      <xdr:row>35</xdr:row>
      <xdr:rowOff>114300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104775</xdr:colOff>
      <xdr:row>38</xdr:row>
      <xdr:rowOff>85725</xdr:rowOff>
    </xdr:from>
    <xdr:to>
      <xdr:col>9</xdr:col>
      <xdr:colOff>514351</xdr:colOff>
      <xdr:row>53</xdr:row>
      <xdr:rowOff>142875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114300</xdr:colOff>
      <xdr:row>38</xdr:row>
      <xdr:rowOff>85725</xdr:rowOff>
    </xdr:from>
    <xdr:to>
      <xdr:col>19</xdr:col>
      <xdr:colOff>466726</xdr:colOff>
      <xdr:row>53</xdr:row>
      <xdr:rowOff>142875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95249</xdr:colOff>
      <xdr:row>22</xdr:row>
      <xdr:rowOff>133351</xdr:rowOff>
    </xdr:from>
    <xdr:to>
      <xdr:col>9</xdr:col>
      <xdr:colOff>514349</xdr:colOff>
      <xdr:row>37</xdr:row>
      <xdr:rowOff>171451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142875</xdr:colOff>
      <xdr:row>22</xdr:row>
      <xdr:rowOff>161925</xdr:rowOff>
    </xdr:from>
    <xdr:to>
      <xdr:col>29</xdr:col>
      <xdr:colOff>85725</xdr:colOff>
      <xdr:row>38</xdr:row>
      <xdr:rowOff>9525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695326</xdr:colOff>
      <xdr:row>15</xdr:row>
      <xdr:rowOff>171450</xdr:rowOff>
    </xdr:from>
    <xdr:to>
      <xdr:col>12</xdr:col>
      <xdr:colOff>28576</xdr:colOff>
      <xdr:row>31</xdr:row>
      <xdr:rowOff>19050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</xdr:colOff>
      <xdr:row>36</xdr:row>
      <xdr:rowOff>47625</xdr:rowOff>
    </xdr:from>
    <xdr:to>
      <xdr:col>7</xdr:col>
      <xdr:colOff>647700</xdr:colOff>
      <xdr:row>36</xdr:row>
      <xdr:rowOff>171450</xdr:rowOff>
    </xdr:to>
    <xdr:sp macro="" textlink="">
      <xdr:nvSpPr>
        <xdr:cNvPr id="4" name="Right Arrow 3"/>
        <xdr:cNvSpPr/>
      </xdr:nvSpPr>
      <xdr:spPr>
        <a:xfrm>
          <a:off x="7296150" y="7686675"/>
          <a:ext cx="609600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BA114"/>
  <sheetViews>
    <sheetView zoomScaleNormal="100" workbookViewId="0">
      <selection activeCell="A3" sqref="A3:J3"/>
    </sheetView>
  </sheetViews>
  <sheetFormatPr defaultColWidth="9.140625" defaultRowHeight="15"/>
  <cols>
    <col min="2" max="2" width="9.140625" customWidth="1"/>
    <col min="3" max="3" width="9.5703125" bestFit="1" customWidth="1"/>
    <col min="21" max="21" width="9.140625" style="3"/>
    <col min="22" max="22" width="13.5703125" style="3" bestFit="1" customWidth="1"/>
    <col min="23" max="24" width="10.7109375" style="3" bestFit="1" customWidth="1"/>
    <col min="25" max="53" width="9.140625" style="3"/>
  </cols>
  <sheetData>
    <row r="1" spans="1:28" ht="15" customHeight="1">
      <c r="A1" s="43" t="s">
        <v>2</v>
      </c>
      <c r="B1" s="44"/>
      <c r="C1" s="44"/>
      <c r="D1" s="45"/>
      <c r="E1" s="46">
        <v>2</v>
      </c>
      <c r="F1" s="46"/>
      <c r="G1" s="46"/>
      <c r="H1" s="46"/>
      <c r="I1" s="46"/>
      <c r="J1" s="46"/>
      <c r="K1" s="66" t="s">
        <v>69</v>
      </c>
      <c r="L1" s="67"/>
      <c r="M1" s="67"/>
      <c r="N1" s="68"/>
      <c r="O1" s="73" t="s">
        <v>70</v>
      </c>
      <c r="P1" s="74"/>
      <c r="Q1" s="74"/>
      <c r="R1" s="74"/>
      <c r="S1" s="74"/>
      <c r="T1" s="74"/>
      <c r="V1" s="33" t="s">
        <v>85</v>
      </c>
    </row>
    <row r="2" spans="1:28" ht="15" customHeight="1">
      <c r="A2" s="63" t="str">
        <f>"Semaine N° "&amp;E1&amp;" "&amp;A3</f>
        <v>Semaine N° 2 du 08/01 au 14/01</v>
      </c>
      <c r="B2" s="64"/>
      <c r="C2" s="64"/>
      <c r="D2" s="64"/>
      <c r="E2" s="64"/>
      <c r="F2" s="64"/>
      <c r="G2" s="64"/>
      <c r="H2" s="64"/>
      <c r="I2" s="64"/>
      <c r="J2" s="64"/>
      <c r="K2" s="62" t="str">
        <f>"Mois "&amp;O1&amp;" "&amp;K3</f>
        <v>Mois Janvier de 01/01 au 31/01</v>
      </c>
      <c r="L2" s="62"/>
      <c r="M2" s="62"/>
      <c r="N2" s="62"/>
      <c r="O2" s="62"/>
      <c r="P2" s="62"/>
      <c r="Q2" s="62"/>
      <c r="R2" s="62"/>
      <c r="S2" s="62"/>
      <c r="T2" s="62"/>
    </row>
    <row r="3" spans="1:28" ht="15" customHeight="1">
      <c r="A3" s="63" t="str">
        <f>"du "&amp;VLOOKUP(E1,Data_TAD1!A3:F54,5,FALSE)</f>
        <v>du 08/01 au 14/01</v>
      </c>
      <c r="B3" s="64"/>
      <c r="C3" s="64"/>
      <c r="D3" s="64"/>
      <c r="E3" s="64"/>
      <c r="F3" s="64"/>
      <c r="G3" s="64"/>
      <c r="H3" s="64"/>
      <c r="I3" s="64"/>
      <c r="J3" s="64"/>
      <c r="K3" s="62" t="str">
        <f>"de "&amp;VLOOKUP(O1,Data_TAD1!G3:L14,5,FALSE)</f>
        <v>de 01/01 au 31/01</v>
      </c>
      <c r="L3" s="62"/>
      <c r="M3" s="62"/>
      <c r="N3" s="62"/>
      <c r="O3" s="62"/>
      <c r="P3" s="62"/>
      <c r="Q3" s="62"/>
      <c r="R3" s="62"/>
      <c r="S3" s="62"/>
      <c r="T3" s="62"/>
    </row>
    <row r="4" spans="1:28" ht="15" customHeight="1">
      <c r="A4" s="52" t="str">
        <f>Data_TAD1!A1&amp;" par semaine"</f>
        <v>Taux d’appel décroché par semaine</v>
      </c>
      <c r="B4" s="53"/>
      <c r="C4" s="53"/>
      <c r="D4" s="53"/>
      <c r="E4" s="53"/>
      <c r="F4" s="53"/>
      <c r="G4" s="53"/>
      <c r="H4" s="53"/>
      <c r="I4" s="53"/>
      <c r="J4" s="53"/>
      <c r="K4" s="69" t="str">
        <f>Data_TAD1!A1&amp;" par mois"</f>
        <v>Taux d’appel décroché par mois</v>
      </c>
      <c r="L4" s="69"/>
      <c r="M4" s="69"/>
      <c r="N4" s="69"/>
      <c r="O4" s="69"/>
      <c r="P4" s="69"/>
      <c r="Q4" s="69"/>
      <c r="R4" s="69"/>
      <c r="S4" s="69"/>
      <c r="T4" s="69"/>
    </row>
    <row r="5" spans="1:28" ht="15" customHeight="1">
      <c r="A5" s="54"/>
      <c r="B5" s="55"/>
      <c r="C5" s="55"/>
      <c r="D5" s="55"/>
      <c r="E5" s="55"/>
      <c r="F5" s="55"/>
      <c r="G5" s="55"/>
      <c r="H5" s="55"/>
      <c r="I5" s="55"/>
      <c r="J5" s="55"/>
      <c r="K5" s="69"/>
      <c r="L5" s="69"/>
      <c r="M5" s="69"/>
      <c r="N5" s="69"/>
      <c r="O5" s="69"/>
      <c r="P5" s="69"/>
      <c r="Q5" s="69"/>
      <c r="R5" s="69"/>
      <c r="S5" s="69"/>
      <c r="T5" s="69"/>
    </row>
    <row r="6" spans="1:28" ht="15" customHeight="1">
      <c r="A6" s="59" t="s">
        <v>0</v>
      </c>
      <c r="B6" s="60"/>
      <c r="C6" s="60"/>
      <c r="D6" s="61"/>
      <c r="E6" s="62" t="e">
        <f ca="1">"CANuM_"&amp;MID(CELL("nomfichier"),FIND("]",CELL("nomfichier"))+1,LEN(CELL("nomfichier"))-FIND("]",CELL("nomfichier")))</f>
        <v>#VALUE!</v>
      </c>
      <c r="F6" s="62"/>
      <c r="G6" s="62"/>
      <c r="H6" s="62"/>
      <c r="I6" s="62"/>
      <c r="J6" s="62"/>
      <c r="K6" s="59" t="s">
        <v>0</v>
      </c>
      <c r="L6" s="60"/>
      <c r="M6" s="60"/>
      <c r="N6" s="61"/>
      <c r="O6" s="62" t="e">
        <f ca="1">"CANuM_"&amp;MID(CELL("nomfichier"),FIND("]",CELL("nomfichier"))+1,LEN(CELL("nomfichier"))-FIND("]",CELL("nomfichier")))</f>
        <v>#VALUE!</v>
      </c>
      <c r="P6" s="62"/>
      <c r="Q6" s="62"/>
      <c r="R6" s="62"/>
      <c r="S6" s="62"/>
      <c r="T6" s="62"/>
    </row>
    <row r="7" spans="1:28" ht="15" customHeight="1">
      <c r="A7" s="47" t="str">
        <f>Data_TAD1!B2</f>
        <v>Nombre d’appels décrochés</v>
      </c>
      <c r="B7" s="48"/>
      <c r="C7" s="48"/>
      <c r="D7" s="49"/>
      <c r="E7" s="56">
        <f>SUMIF(Data_TAD1!A3:A54,E1,Data_TAD1!B3:B54)</f>
        <v>101</v>
      </c>
      <c r="F7" s="57" t="e">
        <f>SUMIF(Data_TAD1!#REF!,#REF!,Data_TAD1!#REF!)</f>
        <v>#REF!</v>
      </c>
      <c r="G7" s="57"/>
      <c r="H7" s="57"/>
      <c r="I7" s="57"/>
      <c r="J7" s="57" t="e">
        <f>SUMIF(Data_TAD1!#REF!,#REF!,Data_TAD1!#REF!)</f>
        <v>#REF!</v>
      </c>
      <c r="K7" s="47" t="str">
        <f>Data_TAD1!H2</f>
        <v>Nombre d’appels décrochés</v>
      </c>
      <c r="L7" s="48"/>
      <c r="M7" s="48"/>
      <c r="N7" s="49"/>
      <c r="O7" s="70">
        <f>SUMIF(Data_TAD1!G3:G14,O1,Data_TAD1!H3:H14)</f>
        <v>80</v>
      </c>
      <c r="P7" s="70"/>
      <c r="Q7" s="70"/>
      <c r="R7" s="70"/>
      <c r="S7" s="70"/>
      <c r="T7" s="70"/>
    </row>
    <row r="8" spans="1:28" ht="15" customHeight="1">
      <c r="A8" s="47" t="str">
        <f>Data_TAD1!C2</f>
        <v>Nombre total d’appels enregistrés</v>
      </c>
      <c r="B8" s="48"/>
      <c r="C8" s="48"/>
      <c r="D8" s="49"/>
      <c r="E8" s="58">
        <f>SUMIF(Data_TAD1!A3:A54,E1,Data_TAD1!C3:C54)</f>
        <v>105</v>
      </c>
      <c r="F8" s="57" t="e">
        <f>SUMIF(Data_TAD1!#REF!,#REF!,Data_TAD1!#REF!)</f>
        <v>#REF!</v>
      </c>
      <c r="G8" s="57"/>
      <c r="H8" s="57"/>
      <c r="I8" s="57"/>
      <c r="J8" s="57" t="e">
        <f>SUMIF(Data_TAD1!#REF!,#REF!,Data_TAD1!#REF!)</f>
        <v>#REF!</v>
      </c>
      <c r="K8" s="47" t="str">
        <f>Data_TAD1!I2</f>
        <v>Nombre total d’appels enregistrés</v>
      </c>
      <c r="L8" s="48"/>
      <c r="M8" s="48"/>
      <c r="N8" s="49"/>
      <c r="O8" s="71">
        <f>SUMIF(Data_TAD1!G3:G14,O1,Data_TAD1!I3:I54)</f>
        <v>106</v>
      </c>
      <c r="P8" s="71"/>
      <c r="Q8" s="71"/>
      <c r="R8" s="71"/>
      <c r="S8" s="71"/>
      <c r="T8" s="71"/>
      <c r="U8" s="18"/>
      <c r="V8" s="22"/>
      <c r="W8" s="17"/>
      <c r="X8" s="17"/>
      <c r="Y8" s="17"/>
      <c r="Z8" s="17"/>
      <c r="AA8" s="17"/>
      <c r="AB8" s="17"/>
    </row>
    <row r="9" spans="1:28" ht="15" customHeight="1">
      <c r="A9" s="47" t="str">
        <f>Data_TAD1!D2</f>
        <v>Taux d’appel décroché en %</v>
      </c>
      <c r="B9" s="48"/>
      <c r="C9" s="48"/>
      <c r="D9" s="49"/>
      <c r="E9" s="50">
        <f ca="1">SUMIF(Data_TAD1!A3:A54,E1,Data_TAD1!D3:D54)</f>
        <v>96.19047619047619</v>
      </c>
      <c r="F9" s="51" t="e">
        <f>SUMIF(Data_TAD1!#REF!,#REF!,Data_TAD1!#REF!)</f>
        <v>#REF!</v>
      </c>
      <c r="G9" s="51"/>
      <c r="H9" s="51"/>
      <c r="I9" s="51"/>
      <c r="J9" s="51" t="e">
        <f>SUMIF(Data_TAD1!#REF!,#REF!,Data_TAD1!#REF!)</f>
        <v>#REF!</v>
      </c>
      <c r="K9" s="47" t="str">
        <f>Data_TAD1!J2</f>
        <v>Taux d’appel décroché en %</v>
      </c>
      <c r="L9" s="48"/>
      <c r="M9" s="48"/>
      <c r="N9" s="49"/>
      <c r="O9" s="72">
        <f ca="1">SUMIF(Data_TAD1!G3:G14,O1,Data_TAD1!J3:J43)</f>
        <v>75.471698113207552</v>
      </c>
      <c r="P9" s="72"/>
      <c r="Q9" s="72"/>
      <c r="R9" s="72"/>
      <c r="S9" s="72"/>
      <c r="T9" s="72"/>
      <c r="U9" s="17"/>
      <c r="V9" s="22"/>
      <c r="W9" s="17"/>
      <c r="X9" s="17"/>
      <c r="Y9" s="17"/>
      <c r="Z9" s="17"/>
      <c r="AA9" s="17"/>
      <c r="AB9" s="17"/>
    </row>
    <row r="10" spans="1:28" ht="15" customHeight="1">
      <c r="K10" s="11"/>
      <c r="U10" s="17"/>
      <c r="V10" s="17"/>
      <c r="W10" s="17"/>
      <c r="X10" s="17"/>
      <c r="Y10" s="17"/>
      <c r="Z10" s="17"/>
      <c r="AA10" s="17"/>
      <c r="AB10" s="17"/>
    </row>
    <row r="11" spans="1:28" ht="15" customHeight="1">
      <c r="K11" s="11"/>
      <c r="U11" s="17"/>
      <c r="V11" s="17"/>
      <c r="W11" s="17"/>
      <c r="X11" s="17"/>
      <c r="Y11" s="17"/>
      <c r="Z11" s="17"/>
      <c r="AA11" s="17"/>
      <c r="AB11" s="17"/>
    </row>
    <row r="12" spans="1:28" ht="15" customHeight="1">
      <c r="K12" s="11"/>
      <c r="U12" s="17"/>
      <c r="V12" s="17"/>
      <c r="W12" s="17"/>
      <c r="X12" s="17"/>
      <c r="Y12" s="17"/>
      <c r="Z12" s="17"/>
      <c r="AA12" s="17"/>
      <c r="AB12" s="17"/>
    </row>
    <row r="13" spans="1:28" ht="15" customHeight="1">
      <c r="K13" s="11"/>
      <c r="U13" s="17"/>
      <c r="V13" s="17"/>
      <c r="W13" s="17"/>
      <c r="X13" s="17"/>
      <c r="Y13" s="17"/>
      <c r="Z13" s="17"/>
      <c r="AA13" s="17"/>
      <c r="AB13" s="17"/>
    </row>
    <row r="14" spans="1:28" ht="15" customHeight="1">
      <c r="K14" s="11"/>
      <c r="U14" s="17"/>
      <c r="V14" s="17"/>
      <c r="W14" s="17"/>
      <c r="X14" s="17"/>
      <c r="Y14" s="17"/>
      <c r="Z14" s="17"/>
      <c r="AA14" s="17"/>
      <c r="AB14" s="17"/>
    </row>
    <row r="15" spans="1:28" ht="15" customHeight="1">
      <c r="K15" s="11"/>
      <c r="U15" s="17"/>
      <c r="V15" s="17"/>
      <c r="W15" s="17"/>
      <c r="X15" s="17"/>
      <c r="Y15" s="17"/>
      <c r="Z15" s="17"/>
      <c r="AA15" s="17"/>
      <c r="AB15" s="17"/>
    </row>
    <row r="16" spans="1:28" ht="15" customHeight="1">
      <c r="K16" s="11"/>
      <c r="U16" s="17"/>
      <c r="V16" s="17"/>
      <c r="W16" s="17"/>
      <c r="X16" s="17"/>
      <c r="Y16" s="17"/>
      <c r="Z16" s="17"/>
      <c r="AA16" s="17"/>
      <c r="AB16" s="17"/>
    </row>
    <row r="17" spans="3:28" ht="15" customHeight="1">
      <c r="K17" s="11"/>
      <c r="U17" s="17"/>
      <c r="V17" s="17"/>
      <c r="W17" s="17"/>
      <c r="X17" s="17"/>
      <c r="Y17" s="17"/>
      <c r="Z17" s="17"/>
      <c r="AA17" s="17"/>
      <c r="AB17" s="17"/>
    </row>
    <row r="18" spans="3:28" ht="15" customHeight="1">
      <c r="K18" s="11"/>
      <c r="U18" s="17"/>
      <c r="V18" s="17"/>
      <c r="W18" s="17"/>
      <c r="X18" s="17"/>
      <c r="Y18" s="17"/>
      <c r="Z18" s="17"/>
      <c r="AA18" s="17"/>
      <c r="AB18" s="17"/>
    </row>
    <row r="19" spans="3:28" ht="15" customHeight="1">
      <c r="K19" s="11"/>
      <c r="U19" s="17"/>
      <c r="V19" s="17"/>
      <c r="W19" s="17"/>
      <c r="X19" s="17"/>
      <c r="Y19" s="17"/>
      <c r="Z19" s="17"/>
      <c r="AA19" s="17"/>
      <c r="AB19" s="17"/>
    </row>
    <row r="20" spans="3:28" ht="15" customHeight="1">
      <c r="K20" s="11"/>
      <c r="U20" s="17"/>
      <c r="V20" s="17"/>
      <c r="W20" s="17"/>
      <c r="X20" s="17"/>
      <c r="Y20" s="17"/>
      <c r="Z20" s="17"/>
      <c r="AA20" s="17"/>
      <c r="AB20" s="17"/>
    </row>
    <row r="21" spans="3:28" ht="15" customHeight="1">
      <c r="K21" s="11"/>
      <c r="U21" s="17"/>
      <c r="V21" s="17"/>
      <c r="W21" s="17"/>
      <c r="X21" s="17"/>
      <c r="Y21" s="17"/>
      <c r="Z21" s="17"/>
      <c r="AA21" s="17"/>
      <c r="AB21" s="17"/>
    </row>
    <row r="22" spans="3:28" ht="15" customHeight="1">
      <c r="K22" s="11"/>
      <c r="U22" s="17"/>
      <c r="V22" s="17"/>
      <c r="W22" s="17"/>
      <c r="X22" s="17"/>
      <c r="Y22" s="17"/>
      <c r="Z22" s="17"/>
      <c r="AA22" s="17"/>
      <c r="AB22" s="17"/>
    </row>
    <row r="23" spans="3:28" ht="15" customHeight="1">
      <c r="K23" s="11"/>
      <c r="U23" s="17"/>
      <c r="V23" s="17"/>
      <c r="W23" s="17"/>
      <c r="X23" s="17"/>
      <c r="Y23" s="17"/>
      <c r="Z23" s="17"/>
      <c r="AA23" s="17"/>
      <c r="AB23" s="17"/>
    </row>
    <row r="24" spans="3:28" ht="15" customHeight="1">
      <c r="K24" s="11"/>
      <c r="U24" s="17"/>
      <c r="V24" s="17"/>
      <c r="W24" s="17"/>
      <c r="X24" s="17"/>
      <c r="Y24" s="17"/>
      <c r="Z24" s="17"/>
      <c r="AA24" s="17"/>
      <c r="AB24" s="17"/>
    </row>
    <row r="25" spans="3:28" ht="15" customHeight="1">
      <c r="K25" s="11"/>
      <c r="U25" s="17"/>
      <c r="V25" s="19"/>
      <c r="W25" s="17"/>
      <c r="X25" s="19"/>
      <c r="Y25" s="17"/>
      <c r="Z25" s="17"/>
      <c r="AA25" s="17"/>
      <c r="AB25" s="17"/>
    </row>
    <row r="26" spans="3:28" ht="15" customHeight="1">
      <c r="K26" s="11"/>
      <c r="U26" s="17"/>
      <c r="V26" s="19"/>
      <c r="W26" s="17"/>
      <c r="X26" s="17"/>
      <c r="Y26" s="17"/>
      <c r="Z26" s="17"/>
      <c r="AA26" s="17"/>
      <c r="AB26" s="17"/>
    </row>
    <row r="27" spans="3:28" ht="15" customHeight="1">
      <c r="C27" s="2"/>
      <c r="D27" s="2"/>
      <c r="E27" s="2"/>
      <c r="F27" s="2"/>
      <c r="G27" s="2"/>
      <c r="H27" s="2"/>
      <c r="I27" s="2"/>
      <c r="J27" s="2"/>
      <c r="K27" s="11"/>
      <c r="U27" s="17"/>
      <c r="V27" s="17"/>
      <c r="W27" s="17"/>
      <c r="X27" s="17"/>
      <c r="Y27" s="17"/>
      <c r="Z27" s="17"/>
      <c r="AA27" s="17"/>
      <c r="AB27" s="17"/>
    </row>
    <row r="28" spans="3:28" ht="15" customHeight="1">
      <c r="K28" s="11"/>
      <c r="U28" s="17"/>
      <c r="V28" s="17"/>
      <c r="W28" s="17"/>
      <c r="Y28" s="17"/>
      <c r="Z28" s="17"/>
      <c r="AA28" s="17"/>
      <c r="AB28" s="17"/>
    </row>
    <row r="29" spans="3:28" ht="15" customHeight="1">
      <c r="E29" s="1"/>
      <c r="K29" s="11"/>
      <c r="U29" s="17"/>
      <c r="W29" s="17"/>
      <c r="Y29" s="17"/>
      <c r="Z29" s="17"/>
      <c r="AA29" s="17"/>
      <c r="AB29" s="17"/>
    </row>
    <row r="30" spans="3:28" ht="15" customHeight="1">
      <c r="K30" s="11"/>
      <c r="L30" s="65"/>
      <c r="M30" s="65"/>
      <c r="U30" s="17"/>
      <c r="V30" s="19"/>
      <c r="W30" s="21"/>
      <c r="X30" s="19"/>
      <c r="Y30" s="17"/>
      <c r="Z30" s="17"/>
      <c r="AA30" s="17"/>
      <c r="AB30" s="17"/>
    </row>
    <row r="31" spans="3:28" ht="15" customHeight="1">
      <c r="K31" s="11"/>
      <c r="L31" s="65"/>
      <c r="M31" s="65"/>
      <c r="U31" s="17"/>
      <c r="V31" s="17"/>
      <c r="W31" s="17"/>
      <c r="X31" s="17"/>
      <c r="Y31" s="17"/>
      <c r="Z31" s="17"/>
      <c r="AA31" s="17"/>
      <c r="AB31" s="17"/>
    </row>
    <row r="32" spans="3:28" ht="15" customHeight="1">
      <c r="K32" s="11"/>
      <c r="L32" s="65"/>
      <c r="M32" s="65"/>
      <c r="U32" s="17"/>
      <c r="V32" s="17"/>
      <c r="W32" s="17"/>
      <c r="X32" s="17"/>
      <c r="Y32" s="17"/>
      <c r="Z32" s="17"/>
      <c r="AA32" s="17"/>
      <c r="AB32" s="17"/>
    </row>
    <row r="33" spans="11:28" ht="15" customHeight="1">
      <c r="K33" s="11"/>
      <c r="U33" s="17"/>
      <c r="V33" s="17"/>
      <c r="W33" s="17"/>
      <c r="X33" s="17"/>
      <c r="Y33" s="17"/>
      <c r="Z33" s="17"/>
      <c r="AA33" s="17"/>
      <c r="AB33" s="17"/>
    </row>
    <row r="34" spans="11:28" ht="15" customHeight="1">
      <c r="K34" s="11"/>
      <c r="U34" s="17"/>
      <c r="V34" s="17"/>
      <c r="W34" s="17"/>
      <c r="X34" s="17"/>
      <c r="Y34" s="17"/>
      <c r="Z34" s="17"/>
      <c r="AA34" s="17"/>
      <c r="AB34" s="17"/>
    </row>
    <row r="35" spans="11:28" ht="15" customHeight="1">
      <c r="K35" s="11"/>
      <c r="U35" s="17"/>
      <c r="V35" s="17"/>
      <c r="W35" s="17"/>
      <c r="X35" s="17"/>
      <c r="Y35" s="17"/>
      <c r="Z35" s="17"/>
      <c r="AA35" s="17"/>
      <c r="AB35" s="17"/>
    </row>
    <row r="36" spans="11:28">
      <c r="K36" s="11"/>
    </row>
    <row r="37" spans="11:28">
      <c r="K37" s="11"/>
    </row>
    <row r="38" spans="11:28">
      <c r="K38" s="11"/>
    </row>
    <row r="39" spans="11:28">
      <c r="K39" s="11"/>
    </row>
    <row r="40" spans="11:28">
      <c r="K40" s="11"/>
    </row>
    <row r="44" spans="11:28">
      <c r="W44" s="30"/>
    </row>
    <row r="60" spans="1:5">
      <c r="A60" s="4"/>
      <c r="B60" s="4"/>
      <c r="C60" s="4"/>
      <c r="D60" s="4"/>
      <c r="E60" s="4"/>
    </row>
    <row r="61" spans="1:5">
      <c r="A61" s="4"/>
      <c r="B61" s="4"/>
      <c r="C61" s="4"/>
      <c r="D61" s="4"/>
      <c r="E61" s="4"/>
    </row>
    <row r="62" spans="1:5">
      <c r="A62" s="4"/>
      <c r="B62" s="4"/>
      <c r="C62" s="4"/>
      <c r="D62" s="4"/>
      <c r="E62" s="4"/>
    </row>
    <row r="63" spans="1:5">
      <c r="A63" s="4"/>
      <c r="B63" s="4"/>
      <c r="C63" s="4"/>
      <c r="D63" s="4"/>
      <c r="E63" s="4"/>
    </row>
    <row r="64" spans="1:5">
      <c r="A64" s="4"/>
      <c r="B64" s="4"/>
      <c r="C64" s="4"/>
      <c r="D64" s="4"/>
      <c r="E64" s="4"/>
    </row>
    <row r="65" spans="1:5">
      <c r="A65" s="4"/>
      <c r="B65" s="4"/>
      <c r="C65" s="4"/>
      <c r="D65" s="4"/>
      <c r="E65" s="4"/>
    </row>
    <row r="66" spans="1:5">
      <c r="A66" s="4"/>
      <c r="B66" s="4"/>
      <c r="C66" s="4"/>
      <c r="D66" s="4"/>
      <c r="E66" s="4"/>
    </row>
    <row r="67" spans="1:5">
      <c r="A67" s="4"/>
      <c r="B67" s="4"/>
      <c r="C67" s="4"/>
      <c r="D67" s="4"/>
      <c r="E67" s="4"/>
    </row>
    <row r="68" spans="1:5">
      <c r="A68" s="4"/>
      <c r="B68" s="4"/>
      <c r="C68" s="4"/>
      <c r="D68" s="4"/>
      <c r="E68" s="4"/>
    </row>
    <row r="114" spans="2:9">
      <c r="B114" s="2"/>
      <c r="C114" s="2"/>
      <c r="D114" s="2"/>
      <c r="E114" s="2"/>
      <c r="F114" s="2"/>
      <c r="G114" s="2"/>
      <c r="H114" s="2"/>
      <c r="I114" s="2"/>
    </row>
  </sheetData>
  <mergeCells count="29">
    <mergeCell ref="L31:M31"/>
    <mergeCell ref="L32:M32"/>
    <mergeCell ref="L30:M30"/>
    <mergeCell ref="K9:N9"/>
    <mergeCell ref="K1:N1"/>
    <mergeCell ref="K3:T3"/>
    <mergeCell ref="K4:T5"/>
    <mergeCell ref="O6:T6"/>
    <mergeCell ref="O7:T7"/>
    <mergeCell ref="O8:T8"/>
    <mergeCell ref="O9:T9"/>
    <mergeCell ref="K7:N7"/>
    <mergeCell ref="K8:N8"/>
    <mergeCell ref="K6:N6"/>
    <mergeCell ref="O1:T1"/>
    <mergeCell ref="K2:T2"/>
    <mergeCell ref="A1:D1"/>
    <mergeCell ref="E1:J1"/>
    <mergeCell ref="A9:D9"/>
    <mergeCell ref="E9:J9"/>
    <mergeCell ref="A4:J5"/>
    <mergeCell ref="A7:D7"/>
    <mergeCell ref="A8:D8"/>
    <mergeCell ref="E7:J7"/>
    <mergeCell ref="E8:J8"/>
    <mergeCell ref="A6:D6"/>
    <mergeCell ref="E6:J6"/>
    <mergeCell ref="A3:J3"/>
    <mergeCell ref="A2:J2"/>
  </mergeCells>
  <pageMargins left="0.70866141732283461" right="0.70866141732283461" top="0.74803149606299213" bottom="0.74803149606299213" header="0.31496062992125984" footer="0.31496062992125984"/>
  <pageSetup paperSize="9" scale="67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Data_TAD1!$A$3:$A$54</xm:f>
          </x14:formula1>
          <xm:sqref>E1:J1</xm:sqref>
        </x14:dataValidation>
        <x14:dataValidation type="list" allowBlank="1" showInputMessage="1" showErrorMessage="1">
          <x14:formula1>
            <xm:f>Data_TAD1!$G$3:$G$14</xm:f>
          </x14:formula1>
          <xm:sqref>O1:T1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F66"/>
  <sheetViews>
    <sheetView tabSelected="1" topLeftCell="B10" workbookViewId="0">
      <selection activeCell="H37" sqref="H37"/>
    </sheetView>
  </sheetViews>
  <sheetFormatPr defaultColWidth="9.140625" defaultRowHeight="15"/>
  <cols>
    <col min="1" max="3" width="10.7109375" style="8" customWidth="1"/>
    <col min="4" max="4" width="47.7109375" style="27" customWidth="1"/>
    <col min="7" max="9" width="10.7109375" customWidth="1"/>
    <col min="10" max="10" width="47.7109375" style="27" customWidth="1"/>
    <col min="11" max="11" width="9.5703125" bestFit="1" customWidth="1"/>
    <col min="12" max="12" width="10" customWidth="1"/>
    <col min="13" max="13" width="10.7109375" style="22" bestFit="1" customWidth="1"/>
    <col min="14" max="14" width="9.140625" style="22" customWidth="1"/>
    <col min="15" max="16" width="9.140625" style="22"/>
  </cols>
  <sheetData>
    <row r="1" spans="1:32">
      <c r="A1" s="34" t="s">
        <v>80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6"/>
    </row>
    <row r="2" spans="1:32" ht="75">
      <c r="A2" s="12" t="s">
        <v>1</v>
      </c>
      <c r="B2" s="5" t="s">
        <v>84</v>
      </c>
      <c r="C2" s="5" t="s">
        <v>83</v>
      </c>
      <c r="D2" s="23" t="s">
        <v>82</v>
      </c>
      <c r="E2" s="76" t="s">
        <v>3</v>
      </c>
      <c r="F2" s="76"/>
      <c r="G2" s="15" t="s">
        <v>56</v>
      </c>
      <c r="H2" s="5" t="s">
        <v>84</v>
      </c>
      <c r="I2" s="5" t="s">
        <v>83</v>
      </c>
      <c r="J2" s="23" t="s">
        <v>82</v>
      </c>
      <c r="K2" s="80" t="s">
        <v>3</v>
      </c>
      <c r="L2" s="81"/>
      <c r="M2" s="5" t="s">
        <v>81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32" ht="15" customHeight="1">
      <c r="A3" s="6">
        <f>ROW()-2</f>
        <v>1</v>
      </c>
      <c r="B3" s="7">
        <v>100</v>
      </c>
      <c r="C3" s="7">
        <v>106</v>
      </c>
      <c r="D3" s="24">
        <f ca="1">IF(OR(INDIRECT(ADDRESS((ROW()),(COLUMN()-2)))="",INDIRECT(ADDRESS((ROW()),(COLUMN()-1)))=""),"Donnée(s) manquante(s) veuillez remplir les casse(s)",SUM((INDIRECT(ADDRESS((ROW()),(COLUMN()-2)))/INDIRECT(ADDRESS((ROW()),(COLUMN()-1))))*100))</f>
        <v>94.339622641509436</v>
      </c>
      <c r="E3" s="75" t="s">
        <v>4</v>
      </c>
      <c r="F3" s="75"/>
      <c r="G3" s="16" t="s">
        <v>70</v>
      </c>
      <c r="H3" s="7">
        <v>80</v>
      </c>
      <c r="I3" s="7">
        <v>106</v>
      </c>
      <c r="J3" s="24">
        <f t="shared" ref="J3:J6" ca="1" si="0">IF(OR(INDIRECT(ADDRESS((ROW()),(COLUMN()-2)))="",INDIRECT(ADDRESS((ROW()),(COLUMN()-1)))=""),"Donnée(s) manquante(s) veuillez remplir les casse(s)",SUM((INDIRECT(ADDRESS((ROW()),(COLUMN()-2)))/INDIRECT(ADDRESS((ROW()),(COLUMN()-1))))*100))</f>
        <v>75.471698113207552</v>
      </c>
      <c r="K3" s="77" t="s">
        <v>57</v>
      </c>
      <c r="L3" s="78"/>
      <c r="M3" s="32">
        <f ca="1">WEEKNUM(TODAY(),1)</f>
        <v>49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2">
      <c r="A4" s="6">
        <f>ROW()-2</f>
        <v>2</v>
      </c>
      <c r="B4" s="7">
        <v>101</v>
      </c>
      <c r="C4" s="7">
        <v>105</v>
      </c>
      <c r="D4" s="24">
        <f t="shared" ref="D4:D6" ca="1" si="1">IF(OR(INDIRECT(ADDRESS((ROW()),(COLUMN()-2)))="",INDIRECT(ADDRESS((ROW()),(COLUMN()-1)))=""),"Donnée(s) manquante(s) veuillez remplir les casse(s)",SUM((INDIRECT(ADDRESS((ROW()),(COLUMN()-2)))/INDIRECT(ADDRESS((ROW()),(COLUMN()-1))))*100))</f>
        <v>96.19047619047619</v>
      </c>
      <c r="E4" s="75" t="s">
        <v>5</v>
      </c>
      <c r="F4" s="75"/>
      <c r="G4" s="16" t="s">
        <v>87</v>
      </c>
      <c r="H4" s="7">
        <v>85</v>
      </c>
      <c r="I4" s="7">
        <v>105</v>
      </c>
      <c r="J4" s="24">
        <f t="shared" ca="1" si="0"/>
        <v>80.952380952380949</v>
      </c>
      <c r="K4" s="77" t="s">
        <v>58</v>
      </c>
      <c r="L4" s="78"/>
      <c r="M4" s="20"/>
      <c r="N4" s="20"/>
      <c r="O4" s="20"/>
      <c r="P4" s="20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6">
        <f t="shared" ref="A5:A13" si="2">ROW()-2</f>
        <v>3</v>
      </c>
      <c r="B5" s="7">
        <v>102</v>
      </c>
      <c r="C5" s="7">
        <v>104</v>
      </c>
      <c r="D5" s="24">
        <f t="shared" ca="1" si="1"/>
        <v>98.076923076923066</v>
      </c>
      <c r="E5" s="75" t="s">
        <v>6</v>
      </c>
      <c r="F5" s="75"/>
      <c r="G5" s="16" t="s">
        <v>71</v>
      </c>
      <c r="H5" s="7">
        <v>90</v>
      </c>
      <c r="I5" s="7">
        <v>104</v>
      </c>
      <c r="J5" s="24">
        <f t="shared" ca="1" si="0"/>
        <v>86.538461538461547</v>
      </c>
      <c r="K5" s="77" t="s">
        <v>59</v>
      </c>
      <c r="L5" s="78"/>
      <c r="M5" s="20"/>
      <c r="N5" s="20"/>
      <c r="O5" s="20"/>
      <c r="P5" s="20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6">
        <f t="shared" si="2"/>
        <v>4</v>
      </c>
      <c r="B6" s="7">
        <v>103</v>
      </c>
      <c r="C6" s="7">
        <v>110</v>
      </c>
      <c r="D6" s="24">
        <f t="shared" ca="1" si="1"/>
        <v>93.63636363636364</v>
      </c>
      <c r="E6" s="75" t="s">
        <v>7</v>
      </c>
      <c r="F6" s="75"/>
      <c r="G6" s="16" t="s">
        <v>72</v>
      </c>
      <c r="H6" s="7">
        <v>95</v>
      </c>
      <c r="I6" s="7">
        <v>110</v>
      </c>
      <c r="J6" s="24">
        <f t="shared" ca="1" si="0"/>
        <v>86.36363636363636</v>
      </c>
      <c r="K6" s="77" t="s">
        <v>65</v>
      </c>
      <c r="L6" s="78"/>
      <c r="M6" s="20"/>
      <c r="N6" s="20"/>
      <c r="O6" s="20"/>
      <c r="P6" s="20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6">
        <f t="shared" si="2"/>
        <v>5</v>
      </c>
      <c r="B7" s="7">
        <v>104</v>
      </c>
      <c r="C7" s="7">
        <v>109</v>
      </c>
      <c r="D7" s="24">
        <f ca="1">IF(OR(INDIRECT(ADDRESS((ROW()),(COLUMN()-2)))="",INDIRECT(ADDRESS((ROW()),(COLUMN()-1)))=""),"Donnée(s) manquante(s) veuillez remplir les casse(s)",SUM((INDIRECT(ADDRESS((ROW()),(COLUMN()-2)))/INDIRECT(ADDRESS((ROW()),(COLUMN()-1))))*100))</f>
        <v>95.412844036697251</v>
      </c>
      <c r="E7" s="75" t="s">
        <v>8</v>
      </c>
      <c r="F7" s="75"/>
      <c r="G7" s="16" t="s">
        <v>73</v>
      </c>
      <c r="H7" s="7">
        <v>100</v>
      </c>
      <c r="I7" s="7">
        <v>109</v>
      </c>
      <c r="J7" s="24">
        <f ca="1">IF(OR(INDIRECT(ADDRESS((ROW()),(COLUMN()-2)))="",INDIRECT(ADDRESS((ROW()),(COLUMN()-1)))=""),"Donnée(s) manquante(s) veuillez remplir les casse(s)",SUM((INDIRECT(ADDRESS((ROW()),(COLUMN()-2)))/INDIRECT(ADDRESS((ROW()),(COLUMN()-1))))*100))</f>
        <v>91.743119266055047</v>
      </c>
      <c r="K7" s="77" t="s">
        <v>60</v>
      </c>
      <c r="L7" s="78"/>
      <c r="M7" s="20"/>
      <c r="N7" s="20"/>
      <c r="O7" s="20"/>
      <c r="P7" s="20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6">
        <f t="shared" si="2"/>
        <v>6</v>
      </c>
      <c r="B8" s="7">
        <v>105</v>
      </c>
      <c r="C8" s="7">
        <v>117</v>
      </c>
      <c r="D8" s="24">
        <f t="shared" ref="D8:D54" ca="1" si="3">IF(OR(INDIRECT(ADDRESS((ROW()),(COLUMN()-2)))="",INDIRECT(ADDRESS((ROW()),(COLUMN()-1)))=""),"Donnée(s) manquante(s) veuillez remplir les casse(s)",SUM((INDIRECT(ADDRESS((ROW()),(COLUMN()-2)))/INDIRECT(ADDRESS((ROW()),(COLUMN()-1))))*100))</f>
        <v>89.743589743589752</v>
      </c>
      <c r="E8" s="75" t="s">
        <v>9</v>
      </c>
      <c r="F8" s="75"/>
      <c r="G8" s="16" t="s">
        <v>74</v>
      </c>
      <c r="H8" s="7">
        <v>105</v>
      </c>
      <c r="I8" s="7">
        <v>117</v>
      </c>
      <c r="J8" s="24">
        <f t="shared" ref="J8:J14" ca="1" si="4">IF(OR(INDIRECT(ADDRESS((ROW()),(COLUMN()-2)))="",INDIRECT(ADDRESS((ROW()),(COLUMN()-1)))=""),"Donnée(s) manquante(s) veuillez remplir les casse(s)",SUM((INDIRECT(ADDRESS((ROW()),(COLUMN()-2)))/INDIRECT(ADDRESS((ROW()),(COLUMN()-1))))*100))</f>
        <v>89.743589743589752</v>
      </c>
      <c r="K8" s="77" t="s">
        <v>66</v>
      </c>
      <c r="L8" s="78"/>
      <c r="M8" s="20"/>
      <c r="N8" s="20"/>
      <c r="O8" s="20"/>
      <c r="P8" s="20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6">
        <f t="shared" si="2"/>
        <v>7</v>
      </c>
      <c r="B9" s="7">
        <v>106</v>
      </c>
      <c r="C9" s="7">
        <v>111</v>
      </c>
      <c r="D9" s="24">
        <f t="shared" ca="1" si="3"/>
        <v>95.495495495495504</v>
      </c>
      <c r="E9" s="75" t="s">
        <v>10</v>
      </c>
      <c r="F9" s="75"/>
      <c r="G9" s="16" t="s">
        <v>75</v>
      </c>
      <c r="H9" s="7">
        <v>106</v>
      </c>
      <c r="I9" s="7">
        <v>111</v>
      </c>
      <c r="J9" s="24">
        <f t="shared" ca="1" si="4"/>
        <v>95.495495495495504</v>
      </c>
      <c r="K9" s="77" t="s">
        <v>61</v>
      </c>
      <c r="L9" s="78"/>
      <c r="M9" s="20"/>
      <c r="N9" s="20"/>
      <c r="O9" s="20"/>
      <c r="P9" s="20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6">
        <f t="shared" si="2"/>
        <v>8</v>
      </c>
      <c r="B10" s="7">
        <v>107</v>
      </c>
      <c r="C10" s="7">
        <v>110</v>
      </c>
      <c r="D10" s="24">
        <f t="shared" ca="1" si="3"/>
        <v>97.27272727272728</v>
      </c>
      <c r="E10" s="75" t="s">
        <v>11</v>
      </c>
      <c r="F10" s="75"/>
      <c r="G10" s="16" t="s">
        <v>76</v>
      </c>
      <c r="H10" s="7">
        <v>107</v>
      </c>
      <c r="I10" s="7">
        <v>110</v>
      </c>
      <c r="J10" s="24">
        <f t="shared" ca="1" si="4"/>
        <v>97.27272727272728</v>
      </c>
      <c r="K10" s="77" t="s">
        <v>62</v>
      </c>
      <c r="L10" s="78"/>
      <c r="M10" s="20"/>
      <c r="N10" s="20"/>
      <c r="O10" s="20"/>
      <c r="P10" s="20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6">
        <f t="shared" si="2"/>
        <v>9</v>
      </c>
      <c r="B11" s="7">
        <v>108</v>
      </c>
      <c r="C11" s="7">
        <v>118</v>
      </c>
      <c r="D11" s="24">
        <f t="shared" ca="1" si="3"/>
        <v>91.525423728813564</v>
      </c>
      <c r="E11" s="75" t="s">
        <v>12</v>
      </c>
      <c r="F11" s="75"/>
      <c r="G11" s="16" t="s">
        <v>77</v>
      </c>
      <c r="H11" s="7">
        <v>108</v>
      </c>
      <c r="I11" s="7">
        <v>118</v>
      </c>
      <c r="J11" s="24">
        <f t="shared" ca="1" si="4"/>
        <v>91.525423728813564</v>
      </c>
      <c r="K11" s="77" t="s">
        <v>67</v>
      </c>
      <c r="L11" s="78"/>
      <c r="M11" s="20"/>
      <c r="N11" s="20"/>
      <c r="O11" s="20"/>
      <c r="P11" s="20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6">
        <f t="shared" si="2"/>
        <v>10</v>
      </c>
      <c r="B12" s="7">
        <v>109</v>
      </c>
      <c r="C12" s="7">
        <v>113</v>
      </c>
      <c r="D12" s="24">
        <f t="shared" ca="1" si="3"/>
        <v>96.460176991150433</v>
      </c>
      <c r="E12" s="75" t="s">
        <v>13</v>
      </c>
      <c r="F12" s="75"/>
      <c r="G12" s="16" t="s">
        <v>78</v>
      </c>
      <c r="H12" s="7">
        <v>109</v>
      </c>
      <c r="I12" s="7">
        <v>113</v>
      </c>
      <c r="J12" s="24">
        <f t="shared" ca="1" si="4"/>
        <v>96.460176991150433</v>
      </c>
      <c r="K12" s="77" t="s">
        <v>63</v>
      </c>
      <c r="L12" s="78"/>
      <c r="M12" s="20"/>
      <c r="N12" s="20"/>
      <c r="O12" s="20"/>
      <c r="P12" s="20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6">
        <f t="shared" si="2"/>
        <v>11</v>
      </c>
      <c r="B13" s="7">
        <v>110</v>
      </c>
      <c r="C13" s="7">
        <v>115</v>
      </c>
      <c r="D13" s="24">
        <f t="shared" ca="1" si="3"/>
        <v>95.652173913043484</v>
      </c>
      <c r="E13" s="75" t="s">
        <v>14</v>
      </c>
      <c r="F13" s="75"/>
      <c r="G13" s="16" t="s">
        <v>79</v>
      </c>
      <c r="H13" s="7">
        <v>110</v>
      </c>
      <c r="I13" s="7">
        <v>115</v>
      </c>
      <c r="J13" s="24">
        <f t="shared" ca="1" si="4"/>
        <v>95.652173913043484</v>
      </c>
      <c r="K13" s="77" t="s">
        <v>68</v>
      </c>
      <c r="L13" s="78"/>
      <c r="M13" s="20"/>
      <c r="N13" s="20"/>
      <c r="O13" s="20"/>
      <c r="P13" s="20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6">
        <f>ROW()-2</f>
        <v>12</v>
      </c>
      <c r="B14" s="7">
        <v>111</v>
      </c>
      <c r="C14" s="7">
        <v>120</v>
      </c>
      <c r="D14" s="24">
        <f t="shared" ca="1" si="3"/>
        <v>92.5</v>
      </c>
      <c r="E14" s="75" t="s">
        <v>15</v>
      </c>
      <c r="F14" s="75"/>
      <c r="G14" s="16" t="s">
        <v>86</v>
      </c>
      <c r="H14" s="7">
        <v>111</v>
      </c>
      <c r="I14" s="7">
        <v>120</v>
      </c>
      <c r="J14" s="24">
        <f t="shared" ca="1" si="4"/>
        <v>92.5</v>
      </c>
      <c r="K14" s="77" t="s">
        <v>64</v>
      </c>
      <c r="L14" s="78"/>
      <c r="M14" s="20"/>
      <c r="N14" s="20"/>
      <c r="O14" s="20"/>
      <c r="P14" s="20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6">
        <f>ROW()-2</f>
        <v>13</v>
      </c>
      <c r="B15" s="7">
        <v>100</v>
      </c>
      <c r="C15" s="7">
        <v>106</v>
      </c>
      <c r="D15" s="24">
        <f t="shared" ca="1" si="3"/>
        <v>94.339622641509436</v>
      </c>
      <c r="E15" s="75" t="s">
        <v>16</v>
      </c>
      <c r="F15" s="75"/>
      <c r="G15" s="14"/>
      <c r="H15" s="13"/>
      <c r="I15" s="13"/>
      <c r="J15" s="25"/>
      <c r="K15" s="79"/>
      <c r="L15" s="79"/>
      <c r="M15" s="20"/>
      <c r="N15" s="20"/>
      <c r="O15" s="20"/>
      <c r="P15" s="20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6">
        <f t="shared" ref="A16:A54" si="5">ROW()-2</f>
        <v>14</v>
      </c>
      <c r="B16" s="7">
        <v>101</v>
      </c>
      <c r="C16" s="7">
        <v>105</v>
      </c>
      <c r="D16" s="24">
        <f t="shared" ca="1" si="3"/>
        <v>96.19047619047619</v>
      </c>
      <c r="E16" s="75" t="s">
        <v>17</v>
      </c>
      <c r="F16" s="75"/>
      <c r="G16" s="9"/>
      <c r="H16" s="10"/>
      <c r="I16" s="10"/>
      <c r="J16" s="26"/>
      <c r="K16" s="65"/>
      <c r="L16" s="65"/>
      <c r="M16" s="20"/>
      <c r="N16" s="20"/>
      <c r="O16" s="20"/>
      <c r="P16" s="20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32">
      <c r="A17" s="6">
        <f t="shared" si="5"/>
        <v>15</v>
      </c>
      <c r="B17" s="7">
        <v>102</v>
      </c>
      <c r="C17" s="7">
        <v>104</v>
      </c>
      <c r="D17" s="24">
        <f t="shared" ca="1" si="3"/>
        <v>98.076923076923066</v>
      </c>
      <c r="E17" s="75" t="s">
        <v>18</v>
      </c>
      <c r="F17" s="75"/>
      <c r="G17" s="9"/>
      <c r="H17" s="10"/>
      <c r="I17" s="10"/>
      <c r="J17" s="26"/>
      <c r="K17" s="65"/>
      <c r="L17" s="65"/>
      <c r="M17" s="20"/>
      <c r="N17" s="20"/>
      <c r="O17" s="20"/>
      <c r="P17" s="20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32">
      <c r="A18" s="6">
        <f t="shared" si="5"/>
        <v>16</v>
      </c>
      <c r="B18" s="7">
        <v>103</v>
      </c>
      <c r="C18" s="7">
        <v>110</v>
      </c>
      <c r="D18" s="24">
        <f t="shared" ca="1" si="3"/>
        <v>93.63636363636364</v>
      </c>
      <c r="E18" s="75" t="s">
        <v>19</v>
      </c>
      <c r="F18" s="75"/>
      <c r="G18" s="9"/>
      <c r="H18" s="10"/>
      <c r="I18" s="10"/>
      <c r="J18" s="26"/>
      <c r="K18" s="65"/>
      <c r="L18" s="65"/>
      <c r="M18" s="20"/>
      <c r="N18" s="20"/>
      <c r="O18" s="20"/>
      <c r="P18" s="20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>
      <c r="A19" s="6">
        <f t="shared" si="5"/>
        <v>17</v>
      </c>
      <c r="B19" s="7">
        <v>104</v>
      </c>
      <c r="C19" s="7">
        <v>109</v>
      </c>
      <c r="D19" s="24">
        <f t="shared" ca="1" si="3"/>
        <v>95.412844036697251</v>
      </c>
      <c r="E19" s="75" t="s">
        <v>20</v>
      </c>
      <c r="F19" s="75"/>
      <c r="G19" s="9"/>
      <c r="H19" s="10"/>
      <c r="I19" s="10"/>
      <c r="J19" s="26"/>
      <c r="K19" s="65"/>
      <c r="L19" s="65"/>
      <c r="M19" s="20"/>
      <c r="N19" s="20"/>
      <c r="O19" s="20"/>
      <c r="P19" s="20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2">
      <c r="A20" s="6">
        <f t="shared" si="5"/>
        <v>18</v>
      </c>
      <c r="B20" s="7">
        <v>105</v>
      </c>
      <c r="C20" s="7">
        <v>117</v>
      </c>
      <c r="D20" s="24">
        <f t="shared" ca="1" si="3"/>
        <v>89.743589743589752</v>
      </c>
      <c r="E20" s="75" t="s">
        <v>21</v>
      </c>
      <c r="F20" s="75"/>
      <c r="G20" s="9"/>
      <c r="H20" s="10"/>
      <c r="I20" s="10"/>
      <c r="J20" s="26"/>
      <c r="K20" s="65"/>
      <c r="L20" s="65"/>
      <c r="M20" s="20"/>
      <c r="N20" s="20"/>
      <c r="O20" s="20"/>
      <c r="P20" s="20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2">
      <c r="A21" s="6">
        <f t="shared" si="5"/>
        <v>19</v>
      </c>
      <c r="B21" s="7">
        <v>106</v>
      </c>
      <c r="C21" s="7">
        <v>111</v>
      </c>
      <c r="D21" s="24">
        <f t="shared" ca="1" si="3"/>
        <v>95.495495495495504</v>
      </c>
      <c r="E21" s="75" t="s">
        <v>22</v>
      </c>
      <c r="F21" s="75"/>
      <c r="G21" s="9"/>
      <c r="H21" s="10"/>
      <c r="I21" s="10"/>
      <c r="J21" s="26"/>
      <c r="K21" s="65"/>
      <c r="L21" s="65"/>
      <c r="M21" s="20"/>
      <c r="N21" s="20"/>
      <c r="O21" s="20"/>
      <c r="P21" s="20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32">
      <c r="A22" s="6">
        <f t="shared" si="5"/>
        <v>20</v>
      </c>
      <c r="B22" s="7">
        <v>107</v>
      </c>
      <c r="C22" s="7">
        <v>110</v>
      </c>
      <c r="D22" s="24">
        <f t="shared" ca="1" si="3"/>
        <v>97.27272727272728</v>
      </c>
      <c r="E22" s="75" t="s">
        <v>23</v>
      </c>
      <c r="F22" s="75"/>
      <c r="G22" s="9"/>
      <c r="H22" s="10"/>
      <c r="I22" s="10"/>
      <c r="J22" s="26"/>
      <c r="K22" s="65"/>
      <c r="L22" s="65"/>
      <c r="M22" s="20"/>
      <c r="N22" s="20"/>
      <c r="O22" s="20"/>
      <c r="P22" s="20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1:32">
      <c r="A23" s="6">
        <f t="shared" si="5"/>
        <v>21</v>
      </c>
      <c r="B23" s="7">
        <v>108</v>
      </c>
      <c r="C23" s="7">
        <v>118</v>
      </c>
      <c r="D23" s="24">
        <f t="shared" ca="1" si="3"/>
        <v>91.525423728813564</v>
      </c>
      <c r="E23" s="75" t="s">
        <v>24</v>
      </c>
      <c r="F23" s="75"/>
      <c r="G23" s="9"/>
      <c r="H23" s="10"/>
      <c r="I23" s="10"/>
      <c r="J23" s="26"/>
      <c r="K23" s="65"/>
      <c r="L23" s="65"/>
      <c r="M23" s="20"/>
      <c r="N23" s="20"/>
      <c r="O23" s="20"/>
      <c r="P23" s="20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4" spans="1:32">
      <c r="A24" s="6">
        <f t="shared" si="5"/>
        <v>22</v>
      </c>
      <c r="B24" s="7">
        <v>109</v>
      </c>
      <c r="C24" s="7">
        <v>113</v>
      </c>
      <c r="D24" s="24">
        <f t="shared" ca="1" si="3"/>
        <v>96.460176991150433</v>
      </c>
      <c r="E24" s="75" t="s">
        <v>25</v>
      </c>
      <c r="F24" s="75"/>
      <c r="G24" s="9"/>
      <c r="H24" s="10"/>
      <c r="I24" s="10"/>
      <c r="J24" s="26"/>
      <c r="K24" s="65"/>
      <c r="L24" s="65"/>
      <c r="M24" s="20"/>
      <c r="N24" s="20"/>
      <c r="O24" s="20"/>
      <c r="P24" s="20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</row>
    <row r="25" spans="1:32">
      <c r="A25" s="6">
        <f t="shared" si="5"/>
        <v>23</v>
      </c>
      <c r="B25" s="7">
        <v>110</v>
      </c>
      <c r="C25" s="7">
        <v>115</v>
      </c>
      <c r="D25" s="24">
        <f t="shared" ca="1" si="3"/>
        <v>95.652173913043484</v>
      </c>
      <c r="E25" s="75" t="s">
        <v>26</v>
      </c>
      <c r="F25" s="75"/>
      <c r="G25" s="9"/>
      <c r="H25" s="10"/>
      <c r="I25" s="10"/>
      <c r="J25" s="26"/>
      <c r="K25" s="65"/>
      <c r="L25" s="65"/>
      <c r="M25" s="20"/>
      <c r="N25" s="20"/>
      <c r="O25" s="20"/>
      <c r="P25" s="20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</row>
    <row r="26" spans="1:32">
      <c r="A26" s="6">
        <f t="shared" si="5"/>
        <v>24</v>
      </c>
      <c r="B26" s="7">
        <v>111</v>
      </c>
      <c r="C26" s="7">
        <v>120</v>
      </c>
      <c r="D26" s="24">
        <f t="shared" ca="1" si="3"/>
        <v>92.5</v>
      </c>
      <c r="E26" s="75" t="s">
        <v>27</v>
      </c>
      <c r="F26" s="75"/>
      <c r="G26" s="9"/>
      <c r="H26" s="10"/>
      <c r="I26" s="10"/>
      <c r="J26" s="26"/>
      <c r="K26" s="65"/>
      <c r="L26" s="65"/>
      <c r="M26" s="20"/>
    </row>
    <row r="27" spans="1:32">
      <c r="A27" s="6">
        <f t="shared" si="5"/>
        <v>25</v>
      </c>
      <c r="B27" s="7">
        <v>100</v>
      </c>
      <c r="C27" s="7">
        <v>106</v>
      </c>
      <c r="D27" s="24">
        <f t="shared" ca="1" si="3"/>
        <v>94.339622641509436</v>
      </c>
      <c r="E27" s="75" t="s">
        <v>28</v>
      </c>
      <c r="F27" s="75"/>
      <c r="G27" s="9"/>
      <c r="H27" s="10"/>
      <c r="I27" s="10"/>
      <c r="J27" s="26"/>
      <c r="K27" s="65"/>
      <c r="L27" s="65"/>
      <c r="M27" s="20"/>
    </row>
    <row r="28" spans="1:32">
      <c r="A28" s="6">
        <f t="shared" si="5"/>
        <v>26</v>
      </c>
      <c r="B28" s="7">
        <v>101</v>
      </c>
      <c r="C28" s="7">
        <v>105</v>
      </c>
      <c r="D28" s="24">
        <f t="shared" ca="1" si="3"/>
        <v>96.19047619047619</v>
      </c>
      <c r="E28" s="75" t="s">
        <v>29</v>
      </c>
      <c r="F28" s="75"/>
      <c r="G28" s="9"/>
      <c r="H28" s="10"/>
      <c r="I28" s="10"/>
      <c r="J28" s="26"/>
      <c r="K28" s="65"/>
      <c r="L28" s="65"/>
      <c r="M28" s="20"/>
    </row>
    <row r="29" spans="1:32">
      <c r="A29" s="6">
        <f t="shared" si="5"/>
        <v>27</v>
      </c>
      <c r="B29" s="7">
        <v>102</v>
      </c>
      <c r="C29" s="7">
        <v>104</v>
      </c>
      <c r="D29" s="24">
        <f t="shared" ca="1" si="3"/>
        <v>98.076923076923066</v>
      </c>
      <c r="E29" s="62" t="s">
        <v>30</v>
      </c>
      <c r="F29" s="62"/>
      <c r="G29" s="9"/>
      <c r="H29" s="10"/>
      <c r="I29" s="10"/>
      <c r="J29" s="26"/>
      <c r="K29" s="82"/>
      <c r="L29" s="82"/>
      <c r="M29" s="20"/>
    </row>
    <row r="30" spans="1:32">
      <c r="A30" s="6">
        <f t="shared" si="5"/>
        <v>28</v>
      </c>
      <c r="B30" s="7">
        <v>103</v>
      </c>
      <c r="C30" s="7">
        <v>110</v>
      </c>
      <c r="D30" s="24">
        <f t="shared" ca="1" si="3"/>
        <v>93.63636363636364</v>
      </c>
      <c r="E30" s="62" t="s">
        <v>31</v>
      </c>
      <c r="F30" s="62"/>
      <c r="G30" s="9"/>
      <c r="H30" s="10"/>
      <c r="I30" s="10"/>
      <c r="J30" s="26"/>
      <c r="K30" s="82"/>
      <c r="L30" s="82"/>
      <c r="M30" s="20"/>
    </row>
    <row r="31" spans="1:32">
      <c r="A31" s="6">
        <f t="shared" si="5"/>
        <v>29</v>
      </c>
      <c r="B31" s="7">
        <v>104</v>
      </c>
      <c r="C31" s="7">
        <v>109</v>
      </c>
      <c r="D31" s="24">
        <f t="shared" ca="1" si="3"/>
        <v>95.412844036697251</v>
      </c>
      <c r="E31" s="62" t="s">
        <v>32</v>
      </c>
      <c r="F31" s="62"/>
      <c r="G31" s="9"/>
      <c r="H31" s="10"/>
      <c r="I31" s="10"/>
      <c r="J31" s="26"/>
      <c r="K31" s="82"/>
      <c r="L31" s="82"/>
      <c r="M31" s="20"/>
    </row>
    <row r="32" spans="1:32">
      <c r="A32" s="6">
        <f t="shared" si="5"/>
        <v>30</v>
      </c>
      <c r="B32" s="7">
        <v>105</v>
      </c>
      <c r="C32" s="7">
        <v>117</v>
      </c>
      <c r="D32" s="24">
        <f t="shared" ca="1" si="3"/>
        <v>89.743589743589752</v>
      </c>
      <c r="E32" s="62" t="s">
        <v>33</v>
      </c>
      <c r="F32" s="62"/>
      <c r="G32" s="9"/>
      <c r="H32" s="10"/>
      <c r="I32" s="10"/>
      <c r="J32" s="26"/>
      <c r="K32" s="82"/>
      <c r="L32" s="82"/>
      <c r="M32" s="20"/>
    </row>
    <row r="33" spans="1:13">
      <c r="A33" s="6">
        <f t="shared" si="5"/>
        <v>31</v>
      </c>
      <c r="B33" s="7">
        <v>106</v>
      </c>
      <c r="C33" s="7">
        <v>111</v>
      </c>
      <c r="D33" s="24">
        <f t="shared" ca="1" si="3"/>
        <v>95.495495495495504</v>
      </c>
      <c r="E33" s="62" t="s">
        <v>34</v>
      </c>
      <c r="F33" s="62"/>
      <c r="G33" s="9"/>
      <c r="H33" s="10"/>
      <c r="I33" s="10"/>
      <c r="J33" s="26"/>
      <c r="K33" s="82"/>
      <c r="L33" s="82"/>
      <c r="M33" s="20"/>
    </row>
    <row r="34" spans="1:13" ht="15.75">
      <c r="A34" s="6">
        <f t="shared" si="5"/>
        <v>32</v>
      </c>
      <c r="B34" s="7">
        <v>107</v>
      </c>
      <c r="C34" s="7">
        <v>110</v>
      </c>
      <c r="D34" s="24">
        <f t="shared" ca="1" si="3"/>
        <v>97.27272727272728</v>
      </c>
      <c r="E34" s="62" t="s">
        <v>35</v>
      </c>
      <c r="F34" s="62"/>
      <c r="G34" s="9"/>
      <c r="H34" s="85">
        <f>DATE(2018,1,1)+I34</f>
        <v>43101</v>
      </c>
      <c r="I34" s="84">
        <v>0</v>
      </c>
      <c r="J34" s="26" t="str">
        <f>"Année "&amp;YEAR(H34)&amp;" - "&amp;"Semaine "&amp;WEEKNUM(Data_TAD1!$H$34,1)&amp;" à "&amp;WEEKNUM(Data_TAD1!$H$34,1)+11</f>
        <v>Année 2018 - Semaine 1 à 12</v>
      </c>
      <c r="K34" s="82"/>
      <c r="L34" s="82"/>
      <c r="M34" s="20"/>
    </row>
    <row r="35" spans="1:13" ht="15.75">
      <c r="A35" s="6">
        <f t="shared" si="5"/>
        <v>33</v>
      </c>
      <c r="B35" s="7">
        <v>108</v>
      </c>
      <c r="C35" s="7">
        <v>118</v>
      </c>
      <c r="D35" s="24">
        <f t="shared" ca="1" si="3"/>
        <v>91.525423728813564</v>
      </c>
      <c r="E35" s="62" t="s">
        <v>36</v>
      </c>
      <c r="F35" s="62"/>
      <c r="G35" s="9"/>
      <c r="H35" s="40"/>
      <c r="I35" s="40"/>
      <c r="J35" s="41"/>
      <c r="K35" s="82"/>
      <c r="L35" s="82"/>
      <c r="M35" s="20"/>
    </row>
    <row r="36" spans="1:13">
      <c r="A36" s="6">
        <f t="shared" si="5"/>
        <v>34</v>
      </c>
      <c r="B36" s="7">
        <v>109</v>
      </c>
      <c r="C36" s="7">
        <v>113</v>
      </c>
      <c r="D36" s="24">
        <f t="shared" ca="1" si="3"/>
        <v>96.460176991150433</v>
      </c>
      <c r="E36" s="62" t="s">
        <v>37</v>
      </c>
      <c r="F36" s="62"/>
      <c r="G36" s="9"/>
      <c r="H36" s="83"/>
      <c r="I36" s="10"/>
      <c r="K36" s="39"/>
      <c r="L36" s="39"/>
      <c r="M36" s="39"/>
    </row>
    <row r="37" spans="1:13" ht="15.75">
      <c r="A37" s="6">
        <f t="shared" si="5"/>
        <v>35</v>
      </c>
      <c r="B37" s="7">
        <v>110</v>
      </c>
      <c r="C37" s="7">
        <v>115</v>
      </c>
      <c r="D37" s="24">
        <f t="shared" ca="1" si="3"/>
        <v>95.652173913043484</v>
      </c>
      <c r="E37" s="62" t="s">
        <v>38</v>
      </c>
      <c r="F37" s="62"/>
      <c r="G37" s="9"/>
      <c r="H37" s="10"/>
      <c r="I37" s="86" t="s">
        <v>88</v>
      </c>
      <c r="J37" s="42"/>
      <c r="K37" s="39"/>
      <c r="L37" s="39"/>
      <c r="M37" s="39"/>
    </row>
    <row r="38" spans="1:13">
      <c r="A38" s="6">
        <f t="shared" si="5"/>
        <v>36</v>
      </c>
      <c r="B38" s="7">
        <v>111</v>
      </c>
      <c r="C38" s="7">
        <v>120</v>
      </c>
      <c r="D38" s="24">
        <f t="shared" ca="1" si="3"/>
        <v>92.5</v>
      </c>
      <c r="E38" s="62" t="s">
        <v>39</v>
      </c>
      <c r="F38" s="62"/>
      <c r="G38" s="9"/>
      <c r="H38" s="83"/>
      <c r="I38" s="10"/>
      <c r="J38" s="26"/>
      <c r="K38" s="39"/>
      <c r="L38" s="39"/>
      <c r="M38" s="39"/>
    </row>
    <row r="39" spans="1:13">
      <c r="A39" s="6">
        <f t="shared" si="5"/>
        <v>37</v>
      </c>
      <c r="B39" s="7">
        <v>100</v>
      </c>
      <c r="C39" s="7">
        <v>106</v>
      </c>
      <c r="D39" s="24">
        <f t="shared" ca="1" si="3"/>
        <v>94.339622641509436</v>
      </c>
      <c r="E39" s="62" t="s">
        <v>40</v>
      </c>
      <c r="F39" s="62"/>
      <c r="G39" s="9"/>
      <c r="H39" s="10"/>
      <c r="I39" s="10"/>
      <c r="J39" s="26"/>
      <c r="K39" s="39"/>
      <c r="L39" s="39"/>
      <c r="M39" s="20"/>
    </row>
    <row r="40" spans="1:13">
      <c r="A40" s="6">
        <f t="shared" si="5"/>
        <v>38</v>
      </c>
      <c r="B40" s="7">
        <v>101</v>
      </c>
      <c r="C40" s="7">
        <v>105</v>
      </c>
      <c r="D40" s="24">
        <f t="shared" ca="1" si="3"/>
        <v>96.19047619047619</v>
      </c>
      <c r="E40" s="62" t="s">
        <v>41</v>
      </c>
      <c r="F40" s="62"/>
      <c r="G40" s="9"/>
      <c r="H40" s="10"/>
      <c r="I40" s="10"/>
      <c r="J40" s="26"/>
      <c r="K40" s="39"/>
      <c r="L40" s="39"/>
    </row>
    <row r="41" spans="1:13">
      <c r="A41" s="6">
        <f t="shared" si="5"/>
        <v>39</v>
      </c>
      <c r="B41" s="7">
        <v>102</v>
      </c>
      <c r="C41" s="7">
        <v>104</v>
      </c>
      <c r="D41" s="24">
        <f t="shared" ca="1" si="3"/>
        <v>98.076923076923066</v>
      </c>
      <c r="E41" s="62" t="s">
        <v>42</v>
      </c>
      <c r="F41" s="62"/>
      <c r="G41" s="9"/>
      <c r="H41" s="10"/>
      <c r="I41" s="10"/>
      <c r="J41" s="26"/>
      <c r="K41" s="39"/>
      <c r="L41" s="39"/>
    </row>
    <row r="42" spans="1:13">
      <c r="A42" s="6">
        <f t="shared" si="5"/>
        <v>40</v>
      </c>
      <c r="B42" s="7">
        <v>103</v>
      </c>
      <c r="C42" s="7">
        <v>110</v>
      </c>
      <c r="D42" s="24">
        <f t="shared" ca="1" si="3"/>
        <v>93.63636363636364</v>
      </c>
      <c r="E42" s="62" t="s">
        <v>43</v>
      </c>
      <c r="F42" s="62"/>
      <c r="G42" s="9"/>
      <c r="H42" s="10"/>
      <c r="I42" s="10"/>
      <c r="J42" s="31"/>
      <c r="K42" s="37"/>
      <c r="L42" s="38"/>
    </row>
    <row r="43" spans="1:13">
      <c r="A43" s="6">
        <f t="shared" si="5"/>
        <v>41</v>
      </c>
      <c r="B43" s="7">
        <v>104</v>
      </c>
      <c r="C43" s="7">
        <v>109</v>
      </c>
      <c r="D43" s="24">
        <f t="shared" ca="1" si="3"/>
        <v>95.412844036697251</v>
      </c>
      <c r="E43" s="62" t="s">
        <v>44</v>
      </c>
      <c r="F43" s="62"/>
      <c r="G43" s="9"/>
      <c r="H43" s="10"/>
      <c r="I43" s="10"/>
    </row>
    <row r="44" spans="1:13">
      <c r="A44" s="6">
        <f t="shared" si="5"/>
        <v>42</v>
      </c>
      <c r="B44" s="7">
        <v>105</v>
      </c>
      <c r="C44" s="7">
        <v>117</v>
      </c>
      <c r="D44" s="24">
        <f t="shared" ca="1" si="3"/>
        <v>89.743589743589752</v>
      </c>
      <c r="E44" s="62" t="s">
        <v>45</v>
      </c>
      <c r="F44" s="62"/>
      <c r="G44" s="9"/>
      <c r="H44" s="10"/>
      <c r="I44" s="10"/>
      <c r="J44" s="31"/>
      <c r="K44" s="38"/>
      <c r="L44" s="38"/>
    </row>
    <row r="45" spans="1:13">
      <c r="A45" s="6">
        <f t="shared" si="5"/>
        <v>43</v>
      </c>
      <c r="B45" s="7">
        <v>106</v>
      </c>
      <c r="C45" s="7">
        <v>111</v>
      </c>
      <c r="D45" s="24">
        <f t="shared" ca="1" si="3"/>
        <v>95.495495495495504</v>
      </c>
      <c r="E45" s="62" t="s">
        <v>46</v>
      </c>
      <c r="F45" s="62"/>
      <c r="G45" s="9"/>
      <c r="H45" s="10"/>
      <c r="I45" s="10"/>
    </row>
    <row r="46" spans="1:13">
      <c r="A46" s="6">
        <f t="shared" si="5"/>
        <v>44</v>
      </c>
      <c r="B46" s="7">
        <v>107</v>
      </c>
      <c r="C46" s="7">
        <v>110</v>
      </c>
      <c r="D46" s="24">
        <f t="shared" ca="1" si="3"/>
        <v>97.27272727272728</v>
      </c>
      <c r="E46" s="62" t="s">
        <v>47</v>
      </c>
      <c r="F46" s="62"/>
      <c r="G46" s="9"/>
      <c r="H46" s="10"/>
      <c r="I46" s="10"/>
    </row>
    <row r="47" spans="1:13">
      <c r="A47" s="6">
        <f t="shared" si="5"/>
        <v>45</v>
      </c>
      <c r="B47" s="7">
        <v>108</v>
      </c>
      <c r="C47" s="7">
        <v>118</v>
      </c>
      <c r="D47" s="24">
        <f t="shared" ca="1" si="3"/>
        <v>91.525423728813564</v>
      </c>
      <c r="E47" s="62" t="s">
        <v>48</v>
      </c>
      <c r="F47" s="62"/>
    </row>
    <row r="48" spans="1:13">
      <c r="A48" s="6">
        <f t="shared" si="5"/>
        <v>46</v>
      </c>
      <c r="B48" s="7">
        <v>109</v>
      </c>
      <c r="C48" s="7">
        <v>113</v>
      </c>
      <c r="D48" s="24">
        <f t="shared" ca="1" si="3"/>
        <v>96.460176991150433</v>
      </c>
      <c r="E48" s="62" t="s">
        <v>49</v>
      </c>
      <c r="F48" s="62"/>
    </row>
    <row r="49" spans="1:6">
      <c r="A49" s="6">
        <f t="shared" si="5"/>
        <v>47</v>
      </c>
      <c r="B49" s="7">
        <v>110</v>
      </c>
      <c r="C49" s="7">
        <v>115</v>
      </c>
      <c r="D49" s="24">
        <f t="shared" ca="1" si="3"/>
        <v>95.652173913043484</v>
      </c>
      <c r="E49" s="62" t="s">
        <v>50</v>
      </c>
      <c r="F49" s="62"/>
    </row>
    <row r="50" spans="1:6">
      <c r="A50" s="6">
        <f t="shared" si="5"/>
        <v>48</v>
      </c>
      <c r="B50" s="7">
        <v>111</v>
      </c>
      <c r="C50" s="7">
        <v>120</v>
      </c>
      <c r="D50" s="24">
        <f t="shared" ca="1" si="3"/>
        <v>92.5</v>
      </c>
      <c r="E50" s="62" t="s">
        <v>51</v>
      </c>
      <c r="F50" s="62"/>
    </row>
    <row r="51" spans="1:6">
      <c r="A51" s="6">
        <f t="shared" si="5"/>
        <v>49</v>
      </c>
      <c r="B51" s="7">
        <v>101</v>
      </c>
      <c r="C51" s="7">
        <v>102</v>
      </c>
      <c r="D51" s="24">
        <f t="shared" ca="1" si="3"/>
        <v>99.019607843137265</v>
      </c>
      <c r="E51" s="62" t="s">
        <v>52</v>
      </c>
      <c r="F51" s="62"/>
    </row>
    <row r="52" spans="1:6">
      <c r="A52" s="6">
        <f t="shared" si="5"/>
        <v>50</v>
      </c>
      <c r="B52" s="7">
        <v>96</v>
      </c>
      <c r="C52" s="7">
        <v>106</v>
      </c>
      <c r="D52" s="24">
        <f t="shared" ca="1" si="3"/>
        <v>90.566037735849065</v>
      </c>
      <c r="E52" s="62" t="s">
        <v>53</v>
      </c>
      <c r="F52" s="62"/>
    </row>
    <row r="53" spans="1:6">
      <c r="A53" s="6">
        <f t="shared" si="5"/>
        <v>51</v>
      </c>
      <c r="B53" s="7">
        <v>92</v>
      </c>
      <c r="C53" s="7">
        <v>105</v>
      </c>
      <c r="D53" s="28">
        <f t="shared" ca="1" si="3"/>
        <v>87.61904761904762</v>
      </c>
      <c r="E53" s="62" t="s">
        <v>54</v>
      </c>
      <c r="F53" s="62"/>
    </row>
    <row r="54" spans="1:6">
      <c r="A54" s="6">
        <f t="shared" si="5"/>
        <v>52</v>
      </c>
      <c r="B54" s="7">
        <v>26</v>
      </c>
      <c r="C54" s="7">
        <v>109</v>
      </c>
      <c r="D54" s="28">
        <f t="shared" ca="1" si="3"/>
        <v>23.853211009174313</v>
      </c>
      <c r="E54" s="62" t="s">
        <v>55</v>
      </c>
      <c r="F54" s="62"/>
    </row>
    <row r="55" spans="1:6">
      <c r="B55" s="13"/>
      <c r="C55" s="13"/>
    </row>
    <row r="56" spans="1:6">
      <c r="B56" s="10"/>
      <c r="C56" s="10"/>
    </row>
    <row r="57" spans="1:6">
      <c r="B57" s="10"/>
      <c r="C57" s="10"/>
    </row>
    <row r="58" spans="1:6">
      <c r="A58" s="10"/>
      <c r="B58" s="10"/>
      <c r="C58" s="10"/>
      <c r="D58" s="29"/>
      <c r="E58" s="4"/>
    </row>
    <row r="59" spans="1:6">
      <c r="A59" s="10"/>
      <c r="B59" s="10"/>
      <c r="C59" s="10"/>
      <c r="D59" s="29"/>
      <c r="E59" s="4"/>
    </row>
    <row r="60" spans="1:6">
      <c r="A60" s="10"/>
      <c r="B60" s="10"/>
      <c r="C60" s="10"/>
      <c r="D60" s="29"/>
      <c r="E60" s="4"/>
    </row>
    <row r="61" spans="1:6">
      <c r="A61" s="10"/>
      <c r="B61" s="10"/>
      <c r="C61" s="10"/>
      <c r="D61" s="29"/>
      <c r="E61" s="4"/>
    </row>
    <row r="62" spans="1:6">
      <c r="A62" s="10"/>
      <c r="B62" s="10"/>
      <c r="C62" s="10"/>
      <c r="D62" s="29"/>
      <c r="E62" s="4"/>
    </row>
    <row r="63" spans="1:6">
      <c r="A63" s="10"/>
      <c r="B63" s="10"/>
      <c r="C63" s="10"/>
      <c r="D63" s="29"/>
      <c r="E63" s="4"/>
    </row>
    <row r="64" spans="1:6">
      <c r="A64" s="10"/>
      <c r="B64" s="10"/>
      <c r="C64" s="10"/>
      <c r="D64" s="29"/>
      <c r="E64" s="4"/>
    </row>
    <row r="65" spans="1:5">
      <c r="A65" s="10"/>
      <c r="B65" s="10"/>
      <c r="C65" s="10"/>
      <c r="D65" s="29"/>
      <c r="E65" s="4"/>
    </row>
    <row r="66" spans="1:5">
      <c r="A66" s="10"/>
      <c r="B66" s="10"/>
      <c r="C66" s="10"/>
      <c r="D66" s="29"/>
      <c r="E66" s="4"/>
    </row>
  </sheetData>
  <mergeCells count="87">
    <mergeCell ref="K34:L34"/>
    <mergeCell ref="K35:L35"/>
    <mergeCell ref="K29:L29"/>
    <mergeCell ref="K30:L30"/>
    <mergeCell ref="K31:L31"/>
    <mergeCell ref="K32:L32"/>
    <mergeCell ref="K33:L33"/>
    <mergeCell ref="K23:L23"/>
    <mergeCell ref="K25:L25"/>
    <mergeCell ref="K26:L26"/>
    <mergeCell ref="K27:L27"/>
    <mergeCell ref="K28:L28"/>
    <mergeCell ref="E50:F50"/>
    <mergeCell ref="E43:F43"/>
    <mergeCell ref="E44:F44"/>
    <mergeCell ref="E45:F45"/>
    <mergeCell ref="E46:F46"/>
    <mergeCell ref="E47:F47"/>
    <mergeCell ref="E48:F48"/>
    <mergeCell ref="E53:F53"/>
    <mergeCell ref="E54:F54"/>
    <mergeCell ref="E4:F4"/>
    <mergeCell ref="E51:F51"/>
    <mergeCell ref="E52:F52"/>
    <mergeCell ref="E42:F42"/>
    <mergeCell ref="E31:F31"/>
    <mergeCell ref="E32:F32"/>
    <mergeCell ref="E33:F33"/>
    <mergeCell ref="E34:F34"/>
    <mergeCell ref="E35:F35"/>
    <mergeCell ref="E36:F36"/>
    <mergeCell ref="E25:F25"/>
    <mergeCell ref="E26:F26"/>
    <mergeCell ref="E6:F6"/>
    <mergeCell ref="E49:F49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  <mergeCell ref="E29:F29"/>
    <mergeCell ref="E30:F30"/>
    <mergeCell ref="E27:F27"/>
    <mergeCell ref="E28:F28"/>
    <mergeCell ref="K12:L12"/>
    <mergeCell ref="K24:L24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E37:F37"/>
    <mergeCell ref="E38:F38"/>
    <mergeCell ref="E39:F39"/>
    <mergeCell ref="E40:F40"/>
    <mergeCell ref="E41:F41"/>
    <mergeCell ref="E24:F24"/>
    <mergeCell ref="E2:F2"/>
    <mergeCell ref="E18:F18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3:F3"/>
    <mergeCell ref="E5:F5"/>
    <mergeCell ref="E19:F19"/>
    <mergeCell ref="E20:F20"/>
    <mergeCell ref="E21:F21"/>
    <mergeCell ref="E22:F22"/>
    <mergeCell ref="E23:F23"/>
  </mergeCells>
  <pageMargins left="0.25" right="0.25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TAD1</vt:lpstr>
      <vt:lpstr>Data_TAD1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2006-09-16T00:00:00Z</dcterms:created>
  <dcterms:modified xsi:type="dcterms:W3CDTF">2017-12-08T14:40:37Z</dcterms:modified>
</cp:coreProperties>
</file>