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60" yWindow="885" windowWidth="19395" windowHeight="7155" activeTab="3"/>
  </bookViews>
  <sheets>
    <sheet name="Suivi" sheetId="1" r:id="rId1"/>
    <sheet name="Horaires" sheetId="2" r:id="rId2"/>
    <sheet name="Fériés" sheetId="3" r:id="rId3"/>
    <sheet name="Recouvrement" sheetId="4" r:id="rId4"/>
  </sheets>
  <definedNames>
    <definedName name="DateD">Recouvrement!$E$4</definedName>
    <definedName name="DateF">Recouvrement!$F$4</definedName>
    <definedName name="HorD1">Horaires!$I$9</definedName>
    <definedName name="HorD2">Horaires!$K$9</definedName>
    <definedName name="HorF1">Horaires!$J$9</definedName>
    <definedName name="HorF2">Horaires!$L$9</definedName>
  </definedNames>
  <calcPr calcId="125725" concurrentCalc="0"/>
</workbook>
</file>

<file path=xl/calcChain.xml><?xml version="1.0" encoding="utf-8"?>
<calcChain xmlns="http://schemas.openxmlformats.org/spreadsheetml/2006/main">
  <c r="G4" i="1"/>
  <c r="H4" i="4" a="1"/>
  <c r="H4"/>
  <c r="G4"/>
  <c r="D4" i="3"/>
  <c r="D3"/>
  <c r="D2"/>
  <c r="D1"/>
  <c r="C4"/>
  <c r="C3"/>
  <c r="C2"/>
  <c r="C1"/>
</calcChain>
</file>

<file path=xl/sharedStrings.xml><?xml version="1.0" encoding="utf-8"?>
<sst xmlns="http://schemas.openxmlformats.org/spreadsheetml/2006/main" count="74" uniqueCount="44">
  <si>
    <t>Différence</t>
  </si>
  <si>
    <t xml:space="preserve"> </t>
  </si>
  <si>
    <t>EQUIPE</t>
  </si>
  <si>
    <t>SECURITE</t>
  </si>
  <si>
    <t>Début</t>
  </si>
  <si>
    <t>Fin</t>
  </si>
  <si>
    <t>8AM - 8PM</t>
  </si>
  <si>
    <t>8AM - 4PM</t>
  </si>
  <si>
    <t>N/A</t>
  </si>
  <si>
    <t>8:30AM  - 4:30PM</t>
  </si>
  <si>
    <t xml:space="preserve">7AM - 8PM </t>
  </si>
  <si>
    <t>8AM - 5PM</t>
  </si>
  <si>
    <t xml:space="preserve"> 8h - 6PM</t>
  </si>
  <si>
    <t xml:space="preserve"> 8AM - 5PM</t>
  </si>
  <si>
    <t>IT</t>
  </si>
  <si>
    <t>FINANCE</t>
  </si>
  <si>
    <t>TELECOM</t>
  </si>
  <si>
    <t>COMPTA</t>
  </si>
  <si>
    <t>RH</t>
  </si>
  <si>
    <t>COM</t>
  </si>
  <si>
    <t>RECOUVREMENT</t>
  </si>
  <si>
    <t>Lundi, 1er septembre 2014</t>
  </si>
  <si>
    <t>Lundi, 13 octobre 2014</t>
  </si>
  <si>
    <t>Jeudi, 25 décembre 2014</t>
  </si>
  <si>
    <t>Vendredi, 26 décembre 2014</t>
  </si>
  <si>
    <t>Calcul du temps travaillé en Minutes excluant les jours fériés, les dimanches et en fonction de la plage horaire de travail de chaque équipe</t>
  </si>
  <si>
    <t>Temps travaillé (mn)</t>
  </si>
  <si>
    <t>Samedi</t>
  </si>
  <si>
    <t>Dimanche</t>
  </si>
  <si>
    <t>et 8AM - 8PM (Jeudi- Vendredi) et fermé les weekends</t>
  </si>
  <si>
    <t>FÊTE DU TRAVAIL</t>
  </si>
  <si>
    <t>JOUR DE L’ACTION DE GRÂCES</t>
  </si>
  <si>
    <t>JOUR DE NOËL</t>
  </si>
  <si>
    <t>LENDEMAIN DE NOËL</t>
  </si>
  <si>
    <t>Horaire de travail</t>
  </si>
  <si>
    <t>Services</t>
  </si>
  <si>
    <t>Spécial</t>
  </si>
  <si>
    <t>Recouvrement</t>
  </si>
  <si>
    <t>Calcul du temps travaillé en Minutes excluant les Week-Ends et en fonction de la plage horaire de travail de l'équipe Recouvrement</t>
  </si>
  <si>
    <t># Je,Ve</t>
  </si>
  <si>
    <t>Temps travaillé</t>
  </si>
  <si>
    <t>Je - Ve</t>
  </si>
  <si>
    <t>Lu - Me</t>
  </si>
  <si>
    <t xml:space="preserve"> 8AM - 6PM (du Lundi - Mercredi)</t>
  </si>
</sst>
</file>

<file path=xl/styles.xml><?xml version="1.0" encoding="utf-8"?>
<styleSheet xmlns="http://schemas.openxmlformats.org/spreadsheetml/2006/main">
  <numFmts count="3">
    <numFmt numFmtId="164" formatCode="[$-C0C]mmm\ d\,\ yyyy\ h:mm\ AM/PM"/>
    <numFmt numFmtId="165" formatCode="[mm]"/>
    <numFmt numFmtId="166" formatCode="[hh]:mm"/>
  </numFmts>
  <fonts count="20">
    <font>
      <sz val="11"/>
      <color theme="1"/>
      <name val="Calibri"/>
      <family val="2"/>
      <scheme val="minor"/>
    </font>
    <font>
      <sz val="20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u/>
      <sz val="11"/>
      <color theme="4" tint="-0.499984740745262"/>
      <name val="Calibri"/>
      <family val="2"/>
      <scheme val="minor"/>
    </font>
    <font>
      <sz val="24"/>
      <color theme="4" tint="-0.499984740745262"/>
      <name val="Calibri"/>
      <family val="2"/>
      <scheme val="minor"/>
    </font>
    <font>
      <sz val="18"/>
      <color theme="4" tint="-0.499984740745262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u/>
      <sz val="16"/>
      <color theme="4" tint="-0.499984740745262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22"/>
      <color theme="4" tint="-0.499984740745262"/>
      <name val="Calibri"/>
      <family val="2"/>
      <scheme val="minor"/>
    </font>
    <font>
      <b/>
      <sz val="20"/>
      <color theme="4" tint="-0.499984740745262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499984740745262"/>
      </left>
      <right style="hair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theme="4" tint="-0.499984740745262"/>
      </left>
      <right/>
      <top style="hair">
        <color theme="4" tint="-0.499984740745262"/>
      </top>
      <bottom style="hair">
        <color theme="4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/>
    <xf numFmtId="1" fontId="5" fillId="0" borderId="0" xfId="0" applyNumberFormat="1" applyFont="1" applyFill="1" applyBorder="1" applyAlignment="1">
      <alignment horizontal="center"/>
    </xf>
    <xf numFmtId="1" fontId="5" fillId="0" borderId="3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166" fontId="0" fillId="0" borderId="3" xfId="0" applyNumberForma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6" fillId="2" borderId="0" xfId="0" applyFont="1" applyFill="1" applyAlignment="1">
      <alignment vertical="center"/>
    </xf>
    <xf numFmtId="0" fontId="8" fillId="2" borderId="3" xfId="0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/>
    </xf>
    <xf numFmtId="165" fontId="16" fillId="2" borderId="2" xfId="0" applyNumberFormat="1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 vertical="center"/>
    </xf>
    <xf numFmtId="0" fontId="18" fillId="2" borderId="0" xfId="0" applyFont="1" applyFill="1"/>
    <xf numFmtId="3" fontId="1" fillId="3" borderId="2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/>
    </xf>
    <xf numFmtId="0" fontId="2" fillId="2" borderId="0" xfId="0" quotePrefix="1" applyFont="1" applyFill="1"/>
    <xf numFmtId="0" fontId="17" fillId="3" borderId="3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2" xfId="0" applyNumberFormat="1" applyFont="1" applyFill="1" applyBorder="1" applyAlignment="1">
      <alignment horizontal="center" vertical="center"/>
    </xf>
    <xf numFmtId="166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5" fontId="1" fillId="3" borderId="7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vertical="center"/>
    </xf>
    <xf numFmtId="0" fontId="0" fillId="4" borderId="3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13" fillId="0" borderId="6" xfId="0" applyFont="1" applyFill="1" applyBorder="1" applyAlignment="1">
      <alignment horizontal="centerContinuous" vertical="center"/>
    </xf>
    <xf numFmtId="0" fontId="13" fillId="0" borderId="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0" fontId="0" fillId="0" borderId="9" xfId="0" applyBorder="1"/>
    <xf numFmtId="0" fontId="0" fillId="0" borderId="0" xfId="0" applyBorder="1"/>
    <xf numFmtId="0" fontId="0" fillId="0" borderId="10" xfId="0" applyBorder="1"/>
  </cellXfs>
  <cellStyles count="1">
    <cellStyle name="Normal" xfId="0" builtinId="0"/>
  </cellStyles>
  <dxfs count="21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2"/>
  <sheetViews>
    <sheetView workbookViewId="0">
      <selection activeCell="B4" sqref="B4"/>
    </sheetView>
  </sheetViews>
  <sheetFormatPr defaultColWidth="11.42578125" defaultRowHeight="15"/>
  <cols>
    <col min="1" max="2" width="30.7109375" style="1" customWidth="1"/>
    <col min="3" max="3" width="18.7109375" style="1" customWidth="1"/>
    <col min="4" max="4" width="2.7109375" style="1" customWidth="1"/>
    <col min="5" max="6" width="29.140625" style="1" customWidth="1"/>
    <col min="7" max="8" width="19.85546875" style="1" customWidth="1"/>
    <col min="9" max="9" width="13.5703125" style="1" customWidth="1"/>
    <col min="10" max="10" width="29.85546875" style="1" bestFit="1" customWidth="1"/>
    <col min="11" max="16384" width="11.42578125" style="1"/>
  </cols>
  <sheetData>
    <row r="1" spans="1:9" ht="32.25" customHeight="1">
      <c r="A1" s="17" t="s">
        <v>25</v>
      </c>
    </row>
    <row r="2" spans="1:9" s="2" customFormat="1" ht="32.25" customHeight="1">
      <c r="A2" s="9"/>
      <c r="B2" s="9"/>
      <c r="C2" s="9"/>
    </row>
    <row r="3" spans="1:9" ht="25.5" customHeight="1">
      <c r="A3" s="3"/>
      <c r="B3" s="3"/>
      <c r="C3" s="3"/>
      <c r="E3" s="14" t="s">
        <v>4</v>
      </c>
      <c r="F3" s="14" t="s">
        <v>5</v>
      </c>
      <c r="G3" s="14" t="s">
        <v>0</v>
      </c>
      <c r="H3" s="3"/>
    </row>
    <row r="4" spans="1:9" ht="30" customHeight="1">
      <c r="A4" s="25" t="s">
        <v>2</v>
      </c>
      <c r="B4" s="30" t="s">
        <v>14</v>
      </c>
      <c r="C4" s="7"/>
      <c r="E4" s="22">
        <v>41848.414583333331</v>
      </c>
      <c r="F4" s="22">
        <v>41927.382881944446</v>
      </c>
      <c r="G4" s="27">
        <f ca="1">((NETWORKDAYS(E4,F4,Fériés!C1:C4)*(INDIRECT("Horaires!F"&amp;MATCH($B$4,Horaires!$A$1:$A$9,0))-INDIRECT("Horaires!E"&amp;MATCH($B$4,Horaires!$A$1:$A$9,0)))+SUMPRODUCT((WEEKDAY(ROW(INDIRECT(INT(E4)&amp;":"&amp;INT(F4))))=7)*1)*(INDIRECT("Horaires!H"&amp;MATCH($B$4,Horaires!$A$1:$A$9,0))-INDIRECT("Horaires!G"&amp;MATCH($B$4,Horaires!$A$1:$A$9,0))))-IF(AND(WEEKDAY(E4,2)=6,E4-INT(E4)&gt;INDIRECT("Horaires!H"&amp;MATCH($B$4,Horaires!$A$1:$A$9,0))),0,IF(AND(WEEKDAY(E4,2)=6,E4-INT(E4)&gt;=INDIRECT("Horaires!E"&amp;MATCH($B$4,Horaires!$A$1:$A$9,0))),E4-INT(E4)-INDIRECT("Horaires!E"&amp;MATCH($B$4,Horaires!$A$1:$A$9,0))))-IF(AND(WEEKDAY(F4,2)=6,F4-INT(F4)&lt;INDIRECT("Horaires!G"&amp;MATCH($B$4,Horaires!$A$1:$A$9,0))),INDIRECT("Horaires!H"&amp;MATCH($B$4,Horaires!$A$1:$A$9,0))-INDIRECT("Horaires!G"&amp;MATCH($B$4,Horaires!$A$1:$A$9,0)),IF(AND(WEEKDAY(F4,2)=6,F4-INT(F4)&lt;INDIRECT("Horaires!H"&amp;MATCH($B$4,Horaires!$A$1:$A$9,0))),INDIRECT("Horaires!H"&amp;MATCH($B$4,Horaires!$A$1:$A$9,0))-(F4-INT(F4))))-IF(AND(WEEKDAY(E4,2)&lt;6,E4-INT(E4)&gt;INDIRECT("Horaires!F"&amp;MATCH($B$4,Horaires!$A$1:$A$9,0))),0,IF(AND(WEEKDAY(E4,2)&lt;6,E4-INT(E4)&gt;=INDIRECT("Horaires!E"&amp;MATCH($B$4,Horaires!$A$1:$A$9,0))),E4-INT(E4)-INDIRECT("Horaires!E"&amp;MATCH($B$4,Horaires!$A$1:$A$9,0))))-IF(AND(WEEKDAY(F4,2)&lt;6,F4-INT(F4)&lt;INDIRECT("Horaires!E"&amp;MATCH($B$4,Horaires!$A$1:$A$9,0))),INDIRECT("Horaires!F"&amp;MATCH($B$4,Horaires!$A$1:$A$9,0))-INDIRECT("Horaires!E"&amp;MATCH($B$4,Horaires!$A$1:$A$9,0)),IF(AND(WEEKDAY(F4,2)&lt;6,F4-INT(F4)&lt;INDIRECT("Horaires!F"&amp;MATCH($B$4,Horaires!$A$1:$A$9,0))),INDIRECT("Horaires!F"&amp;MATCH($B$4,Horaires!$A$1:$A$9,0))-(F4-INT(F4)))))*1440</f>
        <v>44834.350000005215</v>
      </c>
      <c r="H4" s="28"/>
      <c r="I4" s="29"/>
    </row>
    <row r="5" spans="1:9" ht="30" customHeight="1">
      <c r="A5" s="13" t="s">
        <v>26</v>
      </c>
      <c r="B5" s="6"/>
      <c r="E5" s="23"/>
      <c r="F5" s="23"/>
      <c r="G5" s="24"/>
      <c r="H5" s="7"/>
      <c r="I5" s="29"/>
    </row>
    <row r="6" spans="1:9" ht="30" customHeight="1">
      <c r="E6" s="23"/>
      <c r="F6" s="23"/>
      <c r="G6" s="24"/>
      <c r="H6" s="7"/>
      <c r="I6" s="29"/>
    </row>
    <row r="7" spans="1:9" ht="30" customHeight="1">
      <c r="A7" s="4"/>
      <c r="B7" s="5"/>
      <c r="C7" s="1" t="s">
        <v>1</v>
      </c>
      <c r="E7" s="23"/>
      <c r="F7" s="23"/>
      <c r="G7" s="24"/>
      <c r="H7" s="7"/>
      <c r="I7" s="29"/>
    </row>
    <row r="8" spans="1:9" ht="30" customHeight="1">
      <c r="E8" s="23"/>
      <c r="F8" s="23"/>
      <c r="G8" s="24"/>
      <c r="H8" s="7"/>
    </row>
    <row r="9" spans="1:9" ht="30" customHeight="1">
      <c r="E9" s="23"/>
      <c r="F9" s="23"/>
      <c r="G9" s="24"/>
      <c r="H9" s="7"/>
    </row>
    <row r="10" spans="1:9" ht="30" customHeight="1">
      <c r="E10" s="23"/>
      <c r="F10" s="23"/>
      <c r="G10" s="24"/>
      <c r="H10" s="7"/>
    </row>
    <row r="11" spans="1:9" ht="30" customHeight="1">
      <c r="B11" s="10"/>
      <c r="E11" s="23"/>
      <c r="F11" s="23"/>
      <c r="G11" s="24"/>
      <c r="H11" s="7"/>
    </row>
    <row r="12" spans="1:9" ht="15.75">
      <c r="A12" s="26"/>
      <c r="B12" s="26"/>
      <c r="C12" s="26"/>
    </row>
  </sheetData>
  <conditionalFormatting sqref="E4:F5">
    <cfRule type="expression" dxfId="20" priority="78">
      <formula>AND(#REF!=5,#REF!&gt;10080,#REF!&lt;&gt;"Exclu")</formula>
    </cfRule>
    <cfRule type="expression" dxfId="19" priority="79">
      <formula>AND(#REF!=4,#REF!&gt;1440,#REF!&lt;&gt;"Exclu")</formula>
    </cfRule>
    <cfRule type="expression" dxfId="18" priority="80">
      <formula>AND(#REF!=3,#REF!&gt;480,#REF!&lt;&gt;"Exclu")</formula>
    </cfRule>
    <cfRule type="expression" dxfId="17" priority="81">
      <formula>AND(#REF!="3I",#REF!&gt;240,#REF!&lt;&gt;"Exclu")</formula>
    </cfRule>
    <cfRule type="expression" dxfId="16" priority="82">
      <formula>AND(#REF!="3C",#REF!&gt;240,#REF!&lt;&gt;"Exclu")</formula>
    </cfRule>
    <cfRule type="expression" dxfId="15" priority="83">
      <formula>AND(#REF!=2,#REF!&gt;240,#REF!&lt;&gt;"Exclu")</formula>
    </cfRule>
    <cfRule type="expression" dxfId="14" priority="84">
      <formula>AND(#REF!=1,#REF!&gt;120,#REF!&lt;&gt;"Exclu")</formula>
    </cfRule>
  </conditionalFormatting>
  <dataValidations count="1">
    <dataValidation type="list" allowBlank="1" showInputMessage="1" showErrorMessage="1" sqref="B4">
      <formula1>"IT, FINANCE,TELECOM,COMPTA,RH,COM,SECURITE"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11"/>
  <sheetViews>
    <sheetView workbookViewId="0"/>
  </sheetViews>
  <sheetFormatPr defaultRowHeight="15"/>
  <cols>
    <col min="1" max="1" width="20.7109375" bestFit="1" customWidth="1"/>
    <col min="2" max="2" width="29.85546875" bestFit="1" customWidth="1"/>
    <col min="3" max="3" width="10.42578125" bestFit="1" customWidth="1"/>
    <col min="4" max="4" width="25.140625" customWidth="1"/>
    <col min="5" max="5" width="6.42578125" bestFit="1" customWidth="1"/>
    <col min="6" max="6" width="5.5703125" bestFit="1" customWidth="1"/>
    <col min="7" max="7" width="6.42578125" bestFit="1" customWidth="1"/>
    <col min="8" max="8" width="5.5703125" bestFit="1" customWidth="1"/>
    <col min="9" max="9" width="7" bestFit="1" customWidth="1"/>
    <col min="10" max="10" width="5.5703125" bestFit="1" customWidth="1"/>
    <col min="11" max="11" width="7" bestFit="1" customWidth="1"/>
    <col min="12" max="12" width="5.5703125" bestFit="1" customWidth="1"/>
  </cols>
  <sheetData>
    <row r="1" spans="1:12" ht="23.25">
      <c r="A1" s="12" t="s">
        <v>35</v>
      </c>
      <c r="B1" s="21" t="s">
        <v>34</v>
      </c>
      <c r="C1" s="20" t="s">
        <v>27</v>
      </c>
      <c r="D1" s="20" t="s">
        <v>28</v>
      </c>
      <c r="E1" s="20" t="s">
        <v>4</v>
      </c>
      <c r="F1" s="20" t="s">
        <v>5</v>
      </c>
      <c r="G1" s="20" t="s">
        <v>4</v>
      </c>
      <c r="H1" s="20" t="s">
        <v>5</v>
      </c>
      <c r="I1" s="43" t="s">
        <v>42</v>
      </c>
      <c r="J1" s="43"/>
      <c r="K1" s="43" t="s">
        <v>41</v>
      </c>
      <c r="L1" s="43"/>
    </row>
    <row r="2" spans="1:12" ht="18.75">
      <c r="A2" s="18" t="s">
        <v>14</v>
      </c>
      <c r="B2" s="19" t="s">
        <v>6</v>
      </c>
      <c r="C2" s="19" t="s">
        <v>7</v>
      </c>
      <c r="D2" s="19" t="s">
        <v>8</v>
      </c>
      <c r="E2" s="8">
        <v>0.33333333333333331</v>
      </c>
      <c r="F2" s="8">
        <v>0.83333333333333337</v>
      </c>
      <c r="G2" s="8">
        <v>0.33333333333333331</v>
      </c>
      <c r="H2" s="8">
        <v>0.66666666666666663</v>
      </c>
      <c r="I2" s="45" t="s">
        <v>4</v>
      </c>
      <c r="J2" s="44" t="s">
        <v>5</v>
      </c>
      <c r="K2" s="45" t="s">
        <v>4</v>
      </c>
      <c r="L2" s="44" t="s">
        <v>5</v>
      </c>
    </row>
    <row r="3" spans="1:12" ht="18.75">
      <c r="A3" s="18" t="s">
        <v>15</v>
      </c>
      <c r="B3" s="19" t="s">
        <v>9</v>
      </c>
      <c r="C3" s="19" t="s">
        <v>8</v>
      </c>
      <c r="D3" s="19" t="s">
        <v>8</v>
      </c>
      <c r="E3" s="8">
        <v>0.35416666666666669</v>
      </c>
      <c r="F3" s="8">
        <v>0.6875</v>
      </c>
      <c r="G3" s="8"/>
      <c r="H3" s="8"/>
      <c r="I3" s="48"/>
      <c r="J3" s="49"/>
      <c r="K3" s="49"/>
      <c r="L3" s="50"/>
    </row>
    <row r="4" spans="1:12" ht="18.75">
      <c r="A4" s="18" t="s">
        <v>16</v>
      </c>
      <c r="B4" s="19" t="s">
        <v>10</v>
      </c>
      <c r="C4" s="19" t="s">
        <v>11</v>
      </c>
      <c r="D4" s="19" t="s">
        <v>8</v>
      </c>
      <c r="E4" s="8">
        <v>0.29166666666666669</v>
      </c>
      <c r="F4" s="8">
        <v>0.83333333333333337</v>
      </c>
      <c r="G4" s="8">
        <v>0.33333333333333331</v>
      </c>
      <c r="H4" s="8">
        <v>0.70833333333333337</v>
      </c>
      <c r="I4" s="48"/>
      <c r="J4" s="49"/>
      <c r="K4" s="49"/>
      <c r="L4" s="50"/>
    </row>
    <row r="5" spans="1:12" ht="18.75">
      <c r="A5" s="18" t="s">
        <v>17</v>
      </c>
      <c r="B5" s="19" t="s">
        <v>6</v>
      </c>
      <c r="C5" s="19" t="s">
        <v>7</v>
      </c>
      <c r="D5" s="19" t="s">
        <v>8</v>
      </c>
      <c r="E5" s="8">
        <v>0.33333333333333331</v>
      </c>
      <c r="F5" s="8">
        <v>0.83333333333333337</v>
      </c>
      <c r="G5" s="8">
        <v>0.33333333333333331</v>
      </c>
      <c r="H5" s="8">
        <v>0.66666666666666663</v>
      </c>
      <c r="I5" s="48"/>
      <c r="J5" s="49"/>
      <c r="K5" s="49"/>
      <c r="L5" s="50"/>
    </row>
    <row r="6" spans="1:12" ht="18.75">
      <c r="A6" s="18" t="s">
        <v>18</v>
      </c>
      <c r="B6" s="19" t="s">
        <v>9</v>
      </c>
      <c r="C6" s="19" t="s">
        <v>8</v>
      </c>
      <c r="D6" s="19" t="s">
        <v>8</v>
      </c>
      <c r="E6" s="8">
        <v>0.35416666666666669</v>
      </c>
      <c r="F6" s="8">
        <v>0.6875</v>
      </c>
      <c r="G6" s="8"/>
      <c r="H6" s="8"/>
      <c r="I6" s="48"/>
      <c r="J6" s="49"/>
      <c r="K6" s="49"/>
      <c r="L6" s="50"/>
    </row>
    <row r="7" spans="1:12" ht="18.75">
      <c r="A7" s="18" t="s">
        <v>19</v>
      </c>
      <c r="B7" s="19" t="s">
        <v>12</v>
      </c>
      <c r="C7" s="19" t="s">
        <v>8</v>
      </c>
      <c r="D7" s="19" t="s">
        <v>8</v>
      </c>
      <c r="E7" s="8">
        <v>0.33333333333333331</v>
      </c>
      <c r="F7" s="8">
        <v>0.75</v>
      </c>
      <c r="G7" s="8"/>
      <c r="H7" s="8"/>
      <c r="I7" s="48"/>
      <c r="J7" s="49"/>
      <c r="K7" s="49"/>
      <c r="L7" s="50"/>
    </row>
    <row r="8" spans="1:12" ht="18.75">
      <c r="A8" s="18" t="s">
        <v>3</v>
      </c>
      <c r="B8" s="11" t="s">
        <v>13</v>
      </c>
      <c r="C8" s="11" t="s">
        <v>8</v>
      </c>
      <c r="D8" s="11" t="s">
        <v>8</v>
      </c>
      <c r="E8" s="11"/>
      <c r="F8" s="11"/>
      <c r="G8" s="11"/>
      <c r="H8" s="11"/>
      <c r="I8" s="48"/>
      <c r="J8" s="49"/>
      <c r="K8" s="49"/>
      <c r="L8" s="50"/>
    </row>
    <row r="9" spans="1:12" ht="18.75">
      <c r="A9" s="38" t="s">
        <v>20</v>
      </c>
      <c r="B9" s="39" t="s">
        <v>36</v>
      </c>
      <c r="C9" s="40" t="s">
        <v>8</v>
      </c>
      <c r="D9" s="40" t="s">
        <v>8</v>
      </c>
      <c r="I9" s="47">
        <v>0.33333333333333331</v>
      </c>
      <c r="J9" s="46">
        <v>0.75</v>
      </c>
      <c r="K9" s="47">
        <v>0.33333333333333331</v>
      </c>
      <c r="L9" s="46">
        <v>0.83333333333333337</v>
      </c>
    </row>
    <row r="11" spans="1:12" ht="18.75">
      <c r="A11" s="38" t="s">
        <v>20</v>
      </c>
      <c r="B11" s="41" t="s">
        <v>43</v>
      </c>
      <c r="C11" s="41"/>
      <c r="D11" s="41" t="s">
        <v>29</v>
      </c>
      <c r="E11" s="41"/>
      <c r="F11" s="41"/>
      <c r="G11" s="41"/>
      <c r="H11" s="4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D4"/>
  <sheetViews>
    <sheetView workbookViewId="0">
      <selection activeCell="D1" sqref="D1"/>
    </sheetView>
  </sheetViews>
  <sheetFormatPr defaultRowHeight="15"/>
  <cols>
    <col min="1" max="1" width="30.7109375" bestFit="1" customWidth="1"/>
    <col min="2" max="2" width="28.140625" bestFit="1" customWidth="1"/>
    <col min="3" max="3" width="10.7109375" bestFit="1" customWidth="1"/>
  </cols>
  <sheetData>
    <row r="1" spans="1:4" ht="15.75">
      <c r="A1" s="15" t="s">
        <v>30</v>
      </c>
      <c r="B1" s="16" t="s">
        <v>21</v>
      </c>
      <c r="C1" s="32">
        <f>DATE(2014,9,1)</f>
        <v>41883</v>
      </c>
      <c r="D1" s="33">
        <f>WEEKDAY(C1,2)</f>
        <v>1</v>
      </c>
    </row>
    <row r="2" spans="1:4" ht="15.75">
      <c r="A2" s="15" t="s">
        <v>31</v>
      </c>
      <c r="B2" s="16" t="s">
        <v>22</v>
      </c>
      <c r="C2" s="32">
        <f>DATE(2014,10,13)</f>
        <v>41925</v>
      </c>
      <c r="D2" s="33">
        <f t="shared" ref="D2:D4" si="0">WEEKDAY(C2,2)</f>
        <v>1</v>
      </c>
    </row>
    <row r="3" spans="1:4" ht="15.75">
      <c r="A3" s="15" t="s">
        <v>32</v>
      </c>
      <c r="B3" s="16" t="s">
        <v>23</v>
      </c>
      <c r="C3" s="32">
        <f>DATE(2014,12,25)</f>
        <v>41998</v>
      </c>
      <c r="D3" s="33">
        <f t="shared" si="0"/>
        <v>4</v>
      </c>
    </row>
    <row r="4" spans="1:4" ht="15.75">
      <c r="A4" s="15" t="s">
        <v>33</v>
      </c>
      <c r="B4" s="16" t="s">
        <v>24</v>
      </c>
      <c r="C4" s="32">
        <f>DATE(2014,12,26)</f>
        <v>41999</v>
      </c>
      <c r="D4" s="33">
        <f t="shared" si="0"/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H12"/>
  <sheetViews>
    <sheetView tabSelected="1" workbookViewId="0">
      <selection activeCell="B4" sqref="B4"/>
    </sheetView>
  </sheetViews>
  <sheetFormatPr defaultColWidth="11.42578125" defaultRowHeight="15"/>
  <cols>
    <col min="1" max="1" width="23" style="1" customWidth="1"/>
    <col min="2" max="2" width="25.5703125" style="1" bestFit="1" customWidth="1"/>
    <col min="3" max="3" width="3.42578125" style="1" customWidth="1"/>
    <col min="4" max="4" width="2.7109375" style="1" customWidth="1"/>
    <col min="5" max="5" width="26.28515625" style="1" bestFit="1" customWidth="1"/>
    <col min="6" max="6" width="26.42578125" style="1" bestFit="1" customWidth="1"/>
    <col min="7" max="7" width="13.85546875" style="1" bestFit="1" customWidth="1"/>
    <col min="8" max="8" width="18.7109375" style="1" customWidth="1"/>
    <col min="9" max="16384" width="11.42578125" style="1"/>
  </cols>
  <sheetData>
    <row r="1" spans="1:8" ht="32.25" customHeight="1">
      <c r="A1" s="17" t="s">
        <v>38</v>
      </c>
    </row>
    <row r="2" spans="1:8" s="2" customFormat="1" ht="32.25" customHeight="1">
      <c r="A2" s="9"/>
      <c r="B2" s="9"/>
      <c r="C2" s="9"/>
    </row>
    <row r="3" spans="1:8" ht="25.5" customHeight="1">
      <c r="A3" s="3"/>
      <c r="B3" s="3"/>
      <c r="C3" s="3"/>
      <c r="E3" s="14" t="s">
        <v>4</v>
      </c>
      <c r="F3" s="14" t="s">
        <v>5</v>
      </c>
      <c r="G3" s="14" t="s">
        <v>0</v>
      </c>
      <c r="H3" s="14" t="s">
        <v>39</v>
      </c>
    </row>
    <row r="4" spans="1:8" ht="30" customHeight="1">
      <c r="A4" s="25" t="s">
        <v>2</v>
      </c>
      <c r="B4" s="31" t="s">
        <v>37</v>
      </c>
      <c r="C4" s="7"/>
      <c r="E4" s="22">
        <v>41913.405555555553</v>
      </c>
      <c r="F4" s="22">
        <v>41919.660416666666</v>
      </c>
      <c r="G4" s="37">
        <f ca="1">(NETWORKDAYS(DateD,DateF,Fériés!C1:C4)-2)*(HorF2-HorD2)+(MOD(HorF2,1)-MOD(DateD,1))+(MOD(DateF,1)-MOD(HorD2,1))-(HorF2-HorF1)*H4</f>
        <v>2.0881944444457377</v>
      </c>
      <c r="H4" s="34">
        <f t="array" aca="1" ref="H4" ca="1">SUM(N(WEEKDAY(ROW(INDIRECT(INT(E4)&amp;":"&amp;INT(F4))),2)={4,5}))</f>
        <v>2</v>
      </c>
    </row>
    <row r="5" spans="1:8" ht="30" customHeight="1">
      <c r="A5" s="13" t="s">
        <v>40</v>
      </c>
      <c r="B5" s="6"/>
      <c r="E5" s="23"/>
      <c r="F5" s="23"/>
      <c r="G5" s="24"/>
      <c r="H5" s="35"/>
    </row>
    <row r="6" spans="1:8" ht="30" customHeight="1">
      <c r="E6" s="23"/>
      <c r="F6" s="23"/>
      <c r="G6" s="24"/>
      <c r="H6" s="36"/>
    </row>
    <row r="7" spans="1:8" ht="30" customHeight="1">
      <c r="A7" s="4"/>
      <c r="B7" s="5"/>
      <c r="C7" s="1" t="s">
        <v>1</v>
      </c>
      <c r="E7" s="23"/>
      <c r="F7" s="23"/>
      <c r="G7" s="24"/>
    </row>
    <row r="8" spans="1:8" ht="30" customHeight="1">
      <c r="E8" s="23"/>
      <c r="F8" s="23"/>
      <c r="G8" s="24"/>
    </row>
    <row r="9" spans="1:8" ht="30" customHeight="1">
      <c r="E9" s="23"/>
      <c r="F9" s="23"/>
      <c r="G9" s="24"/>
    </row>
    <row r="10" spans="1:8" ht="30" customHeight="1">
      <c r="E10" s="23"/>
      <c r="F10" s="23"/>
      <c r="G10" s="24"/>
    </row>
    <row r="11" spans="1:8" ht="30" customHeight="1">
      <c r="B11" s="10"/>
      <c r="E11" s="23"/>
      <c r="F11" s="23"/>
      <c r="G11" s="24"/>
    </row>
    <row r="12" spans="1:8" ht="15.75">
      <c r="A12" s="26"/>
      <c r="B12" s="26"/>
      <c r="C12" s="26"/>
    </row>
  </sheetData>
  <conditionalFormatting sqref="E4:F5">
    <cfRule type="expression" dxfId="13" priority="8">
      <formula>AND(#REF!=5,#REF!&gt;10080,#REF!&lt;&gt;"Exclu")</formula>
    </cfRule>
    <cfRule type="expression" dxfId="12" priority="9">
      <formula>AND(#REF!=4,#REF!&gt;1440,#REF!&lt;&gt;"Exclu")</formula>
    </cfRule>
    <cfRule type="expression" dxfId="11" priority="10">
      <formula>AND(#REF!=3,#REF!&gt;480,#REF!&lt;&gt;"Exclu")</formula>
    </cfRule>
    <cfRule type="expression" dxfId="10" priority="11">
      <formula>AND(#REF!="3I",#REF!&gt;240,#REF!&lt;&gt;"Exclu")</formula>
    </cfRule>
    <cfRule type="expression" dxfId="9" priority="12">
      <formula>AND(#REF!="3C",#REF!&gt;240,#REF!&lt;&gt;"Exclu")</formula>
    </cfRule>
    <cfRule type="expression" dxfId="8" priority="13">
      <formula>AND(#REF!=2,#REF!&gt;240,#REF!&lt;&gt;"Exclu")</formula>
    </cfRule>
    <cfRule type="expression" dxfId="7" priority="14">
      <formula>AND(#REF!=1,#REF!&gt;120,#REF!&lt;&gt;"Exclu")</formula>
    </cfRule>
  </conditionalFormatting>
  <conditionalFormatting sqref="E4:F5">
    <cfRule type="expression" dxfId="6" priority="1">
      <formula>AND(#REF!=5,#REF!&gt;10080,#REF!&lt;&gt;"Exclu")</formula>
    </cfRule>
    <cfRule type="expression" dxfId="5" priority="2">
      <formula>AND(#REF!=4,#REF!&gt;1440,#REF!&lt;&gt;"Exclu")</formula>
    </cfRule>
    <cfRule type="expression" dxfId="4" priority="3">
      <formula>AND(#REF!=3,#REF!&gt;480,#REF!&lt;&gt;"Exclu")</formula>
    </cfRule>
    <cfRule type="expression" dxfId="3" priority="4">
      <formula>AND(#REF!="3I",#REF!&gt;240,#REF!&lt;&gt;"Exclu")</formula>
    </cfRule>
    <cfRule type="expression" dxfId="2" priority="5">
      <formula>AND(#REF!="3C",#REF!&gt;240,#REF!&lt;&gt;"Exclu")</formula>
    </cfRule>
    <cfRule type="expression" dxfId="1" priority="6">
      <formula>AND(#REF!=2,#REF!&gt;240,#REF!&lt;&gt;"Exclu")</formula>
    </cfRule>
    <cfRule type="expression" dxfId="0" priority="7">
      <formula>AND(#REF!=1,#REF!&gt;120,#REF!&lt;&gt;"Exclu")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Suivi</vt:lpstr>
      <vt:lpstr>Horaires</vt:lpstr>
      <vt:lpstr>Fériés</vt:lpstr>
      <vt:lpstr>Recouvrement</vt:lpstr>
      <vt:lpstr>DateD</vt:lpstr>
      <vt:lpstr>DateF</vt:lpstr>
      <vt:lpstr>HorD1</vt:lpstr>
      <vt:lpstr>HorD2</vt:lpstr>
      <vt:lpstr>HorF1</vt:lpstr>
      <vt:lpstr>HorF2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Stephanie</dc:creator>
  <cp:lastModifiedBy>mduquesn</cp:lastModifiedBy>
  <dcterms:created xsi:type="dcterms:W3CDTF">2014-11-04T23:11:09Z</dcterms:created>
  <dcterms:modified xsi:type="dcterms:W3CDTF">2014-11-12T05:30:02Z</dcterms:modified>
</cp:coreProperties>
</file>