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985"/>
  </bookViews>
  <sheets>
    <sheet name="Feuil1" sheetId="1" r:id="rId1"/>
  </sheets>
  <externalReferences>
    <externalReference r:id="rId2"/>
  </externalReferences>
  <definedNames>
    <definedName name="Liste">'[1]DECEMBRE 2013'!$A$1:$A$2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" i="1"/>
  <c r="T7"/>
  <c r="T6"/>
  <c r="T5"/>
  <c r="T4"/>
  <c r="T3"/>
  <c r="O3"/>
  <c r="M7"/>
  <c r="S7" s="1"/>
  <c r="T9" l="1"/>
  <c r="N4"/>
  <c r="P7"/>
  <c r="Q7" s="1"/>
  <c r="R7" s="1"/>
  <c r="M6"/>
  <c r="M5"/>
  <c r="M4"/>
  <c r="M3"/>
  <c r="M2"/>
  <c r="P2" l="1"/>
  <c r="Q2" s="1"/>
  <c r="S2"/>
  <c r="P4"/>
  <c r="Q4" s="1"/>
  <c r="S4"/>
  <c r="P6"/>
  <c r="Q6" s="1"/>
  <c r="S6"/>
  <c r="P3"/>
  <c r="Q3" s="1"/>
  <c r="S3"/>
  <c r="P5"/>
  <c r="Q5" s="1"/>
  <c r="S5"/>
  <c r="R4"/>
  <c r="R5"/>
  <c r="R2"/>
  <c r="R6"/>
  <c r="R3"/>
  <c r="N7"/>
  <c r="N6"/>
  <c r="N5"/>
  <c r="O4"/>
  <c r="N3"/>
  <c r="N2"/>
  <c r="S9" l="1"/>
  <c r="O7"/>
  <c r="O5"/>
  <c r="O2"/>
  <c r="O6"/>
</calcChain>
</file>

<file path=xl/comments1.xml><?xml version="1.0" encoding="utf-8"?>
<comments xmlns="http://schemas.openxmlformats.org/spreadsheetml/2006/main">
  <authors>
    <author>mduquesn</author>
  </authors>
  <commentList>
    <comment ref="S1" authorId="0">
      <text>
        <r>
          <rPr>
            <b/>
            <sz val="8"/>
            <color indexed="81"/>
            <rFont val="Tahoma"/>
            <family val="2"/>
          </rPr>
          <t>Calcul sur Colonne M</t>
        </r>
      </text>
    </comment>
    <comment ref="T1" authorId="0">
      <text>
        <r>
          <rPr>
            <b/>
            <sz val="8"/>
            <color indexed="81"/>
            <rFont val="Tahoma"/>
            <family val="2"/>
          </rPr>
          <t>Calcul sur Colonne E</t>
        </r>
      </text>
    </comment>
  </commentList>
</comments>
</file>

<file path=xl/sharedStrings.xml><?xml version="1.0" encoding="utf-8"?>
<sst xmlns="http://schemas.openxmlformats.org/spreadsheetml/2006/main" count="55" uniqueCount="33">
  <si>
    <t>Agence intérim</t>
  </si>
  <si>
    <t>Poste</t>
  </si>
  <si>
    <t>Début Contrat initial</t>
  </si>
  <si>
    <t>Fin Contrat initial</t>
  </si>
  <si>
    <t>Souplesse Initiale</t>
  </si>
  <si>
    <t>Début Avenant</t>
  </si>
  <si>
    <t>Fin Avenant</t>
  </si>
  <si>
    <t>Souplesse Avenant</t>
  </si>
  <si>
    <t>Commentaires</t>
  </si>
  <si>
    <t>Fin de mission prévue le :</t>
  </si>
  <si>
    <t>Nbre jours de contrat (initial + prolongation</t>
  </si>
  <si>
    <t>15/10 au 21/10</t>
  </si>
  <si>
    <t>10/12 au 09/01/15</t>
  </si>
  <si>
    <t>06/10 au 30/10</t>
  </si>
  <si>
    <t>14/11 au 18/12</t>
  </si>
  <si>
    <t>17/10 au 17/11</t>
  </si>
  <si>
    <t>10/12 au 19/01/15</t>
  </si>
  <si>
    <t>26/11 au 02/12</t>
  </si>
  <si>
    <t>12/12 au 29/12</t>
  </si>
  <si>
    <t>22/12 au 29/12</t>
  </si>
  <si>
    <t>Nom</t>
  </si>
  <si>
    <t>Prénom</t>
  </si>
  <si>
    <t>a</t>
  </si>
  <si>
    <t>b</t>
  </si>
  <si>
    <t>c</t>
  </si>
  <si>
    <t>d</t>
  </si>
  <si>
    <t>Nbre de jours de Carence calendaires</t>
  </si>
  <si>
    <t>Date minimale à laquelle peut reprendre l'intérimaire</t>
  </si>
  <si>
    <t>Nbre de jours de Carence (Jours Ouvrés)</t>
  </si>
  <si>
    <t>Souplesse</t>
  </si>
  <si>
    <t>Nbre jours de contrat (Jours Ouvrés)</t>
  </si>
  <si>
    <r>
      <rPr>
        <b/>
        <sz val="12"/>
        <color rgb="FFFF0000"/>
        <rFont val="Calibri"/>
        <family val="2"/>
        <scheme val="minor"/>
      </rPr>
      <t>ETP</t>
    </r>
    <r>
      <rPr>
        <b/>
        <sz val="11"/>
        <color theme="1"/>
        <rFont val="Calibri"/>
        <family val="2"/>
        <scheme val="minor"/>
      </rPr>
      <t xml:space="preserve"> Début de Mission  </t>
    </r>
    <r>
      <rPr>
        <b/>
        <sz val="13"/>
        <color rgb="FF0070C0"/>
        <rFont val="Calibri"/>
        <family val="2"/>
        <scheme val="minor"/>
      </rPr>
      <t>08/2014</t>
    </r>
  </si>
  <si>
    <r>
      <rPr>
        <b/>
        <sz val="12"/>
        <color rgb="FFFF0000"/>
        <rFont val="Calibri"/>
        <family val="2"/>
        <scheme val="minor"/>
      </rPr>
      <t>ETP</t>
    </r>
    <r>
      <rPr>
        <b/>
        <sz val="11"/>
        <color theme="1"/>
        <rFont val="Calibri"/>
        <family val="2"/>
        <scheme val="minor"/>
      </rPr>
      <t xml:space="preserve"> Fin de Mission  </t>
    </r>
    <r>
      <rPr>
        <b/>
        <sz val="13"/>
        <color rgb="FF0070C0"/>
        <rFont val="Calibri"/>
        <family val="2"/>
        <scheme val="minor"/>
      </rPr>
      <t>12/2014</t>
    </r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</si>
</sst>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0070C0"/>
      <name val="Calibri"/>
      <family val="2"/>
      <scheme val="minor"/>
    </font>
    <font>
      <b/>
      <sz val="8"/>
      <color indexed="81"/>
      <name val="Tahoma"/>
      <family val="2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1" fillId="0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left" vertical="center" wrapText="1"/>
    </xf>
    <xf numFmtId="164" fontId="3" fillId="5" borderId="8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left" vertical="center" wrapText="1"/>
    </xf>
    <xf numFmtId="164" fontId="0" fillId="6" borderId="8" xfId="0" applyNumberFormat="1" applyFont="1" applyFill="1" applyBorder="1" applyAlignment="1">
      <alignment horizontal="center" vertical="center" wrapText="1"/>
    </xf>
    <xf numFmtId="1" fontId="0" fillId="0" borderId="4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1" fontId="0" fillId="0" borderId="5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/>
    </xf>
    <xf numFmtId="1" fontId="1" fillId="7" borderId="2" xfId="0" applyNumberFormat="1" applyFont="1" applyFill="1" applyBorder="1" applyAlignment="1">
      <alignment horizontal="center" vertical="center" wrapText="1"/>
    </xf>
    <xf numFmtId="1" fontId="0" fillId="7" borderId="5" xfId="0" applyNumberFormat="1" applyFont="1" applyFill="1" applyBorder="1" applyAlignment="1">
      <alignment horizontal="center" vertical="center"/>
    </xf>
    <xf numFmtId="16" fontId="0" fillId="6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165" fontId="0" fillId="8" borderId="10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 wrapText="1"/>
    </xf>
    <xf numFmtId="165" fontId="0" fillId="8" borderId="5" xfId="0" applyNumberFormat="1" applyFont="1" applyFill="1" applyBorder="1" applyAlignment="1">
      <alignment horizontal="center" vertical="center"/>
    </xf>
    <xf numFmtId="165" fontId="1" fillId="9" borderId="2" xfId="0" applyNumberFormat="1" applyFont="1" applyFill="1" applyBorder="1" applyAlignment="1">
      <alignment horizontal="center" vertical="center" wrapText="1"/>
    </xf>
    <xf numFmtId="165" fontId="0" fillId="9" borderId="5" xfId="0" applyNumberFormat="1" applyFont="1" applyFill="1" applyBorder="1" applyAlignment="1">
      <alignment horizontal="center" vertical="center"/>
    </xf>
    <xf numFmtId="165" fontId="0" fillId="9" borderId="10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4B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IDFBAT-GTMBTIDF-LD-DRH\ETT\Int&#233;rim%202014\Suivi%20int&#233;rimaires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CEMBRE 2013"/>
      <sheetName val="Tab croisé Dec13"/>
      <sheetName val="JANVIER 2014"/>
      <sheetName val="Tab croisé Janv14"/>
      <sheetName val="FEVRIER 2014"/>
      <sheetName val="Tab croisé Fev14"/>
      <sheetName val="MARS"/>
      <sheetName val="Tab croisé Mars14"/>
      <sheetName val="AVRIL"/>
      <sheetName val="Tab croisé Avril14"/>
      <sheetName val="MAI"/>
      <sheetName val="Tab croisé Mai14"/>
      <sheetName val="JUIN"/>
      <sheetName val="Tab croisé Juin14"/>
      <sheetName val="JUILLET"/>
      <sheetName val="Tab croisé Juill14"/>
      <sheetName val="AOUT"/>
      <sheetName val="Tab croisé Août14"/>
      <sheetName val="SEPT"/>
      <sheetName val="Tab croisé Sept14"/>
      <sheetName val="OCT"/>
      <sheetName val="Tab croisé Oct14"/>
      <sheetName val="NOV"/>
      <sheetName val="Tab croisé Nov14"/>
      <sheetName val="DEC"/>
      <sheetName val="Tab croisé Dec14"/>
      <sheetName val="DEC (2)"/>
    </sheetNames>
    <sheetDataSet>
      <sheetData sheetId="0">
        <row r="1">
          <cell r="A1" t="str">
            <v>En cours</v>
          </cell>
        </row>
        <row r="2">
          <cell r="A2" t="str">
            <v>Mission terminée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9"/>
  <sheetViews>
    <sheetView tabSelected="1" topLeftCell="I1" workbookViewId="0">
      <selection activeCell="S1" sqref="S1"/>
    </sheetView>
  </sheetViews>
  <sheetFormatPr defaultColWidth="11.42578125" defaultRowHeight="15"/>
  <cols>
    <col min="10" max="10" width="11.42578125" style="23"/>
    <col min="11" max="11" width="14.140625" bestFit="1" customWidth="1"/>
    <col min="12" max="12" width="10" bestFit="1" customWidth="1"/>
    <col min="14" max="14" width="12.5703125" customWidth="1"/>
    <col min="16" max="16" width="13" customWidth="1"/>
    <col min="17" max="17" width="12.7109375" customWidth="1"/>
    <col min="18" max="18" width="14.28515625" customWidth="1"/>
    <col min="19" max="19" width="11.5703125" bestFit="1" customWidth="1"/>
  </cols>
  <sheetData>
    <row r="1" spans="1:20" ht="75.75" thickBot="1">
      <c r="A1" s="18" t="s">
        <v>20</v>
      </c>
      <c r="B1" s="2" t="s">
        <v>21</v>
      </c>
      <c r="C1" s="2" t="s">
        <v>0</v>
      </c>
      <c r="D1" s="2" t="s">
        <v>1</v>
      </c>
      <c r="E1" s="4" t="s">
        <v>2</v>
      </c>
      <c r="F1" s="5" t="s">
        <v>3</v>
      </c>
      <c r="G1" s="6" t="s">
        <v>4</v>
      </c>
      <c r="H1" s="5" t="s">
        <v>5</v>
      </c>
      <c r="I1" s="5" t="s">
        <v>6</v>
      </c>
      <c r="J1" s="2" t="s">
        <v>7</v>
      </c>
      <c r="K1" s="3" t="s">
        <v>8</v>
      </c>
      <c r="L1" s="7" t="s">
        <v>29</v>
      </c>
      <c r="M1" s="7" t="s">
        <v>9</v>
      </c>
      <c r="N1" s="1" t="s">
        <v>10</v>
      </c>
      <c r="O1" s="1" t="s">
        <v>26</v>
      </c>
      <c r="P1" s="20" t="s">
        <v>30</v>
      </c>
      <c r="Q1" s="20" t="s">
        <v>28</v>
      </c>
      <c r="R1" s="31" t="s">
        <v>27</v>
      </c>
      <c r="S1" s="26" t="s">
        <v>32</v>
      </c>
      <c r="T1" s="28" t="s">
        <v>31</v>
      </c>
    </row>
    <row r="2" spans="1:20" ht="30">
      <c r="A2" s="8" t="s">
        <v>22</v>
      </c>
      <c r="B2" s="16" t="s">
        <v>23</v>
      </c>
      <c r="C2" s="10" t="s">
        <v>24</v>
      </c>
      <c r="D2" s="11" t="s">
        <v>25</v>
      </c>
      <c r="E2" s="12">
        <v>41918</v>
      </c>
      <c r="F2" s="12">
        <v>41929</v>
      </c>
      <c r="G2" s="13" t="s">
        <v>11</v>
      </c>
      <c r="H2" s="14">
        <v>41930</v>
      </c>
      <c r="I2" s="14">
        <v>41997</v>
      </c>
      <c r="J2" s="22" t="s">
        <v>12</v>
      </c>
      <c r="K2" s="11"/>
      <c r="L2" s="11"/>
      <c r="M2" s="19">
        <f t="shared" ref="M2:M6" si="0">IF(I2&lt;&gt;"",I2,F2)</f>
        <v>41997</v>
      </c>
      <c r="N2" s="17">
        <f t="shared" ref="N2:N7" si="1">(F2-E2)+1+(I2-H2)+1</f>
        <v>80</v>
      </c>
      <c r="O2" s="17">
        <f t="shared" ref="O2:Q7" si="2">IF(N2&lt;=14,N2/2,N2/3)</f>
        <v>26.666666666666668</v>
      </c>
      <c r="P2" s="21">
        <f t="shared" ref="P2:P7" si="3">NETWORKDAYS(E2,M2)</f>
        <v>58</v>
      </c>
      <c r="Q2" s="21">
        <f t="shared" si="2"/>
        <v>19.333333333333332</v>
      </c>
      <c r="R2" s="19">
        <f>M2+Q2</f>
        <v>42016.333333333336</v>
      </c>
      <c r="S2" s="27">
        <f t="shared" ref="S2:T7" si="4">IF(OR(YEAR(M2)&lt;&gt;VALUE(RIGHT(S$1,4)),MONTH(M2)&lt;&gt;VALUE(MID(S$1,FIND("/",S$1,1)-2,2))),0,DAY(M2)/DAY(DATE(VALUE(RIGHT(S$1,4)),VALUE(MID(S$1,FIND("/",S$1,1)-2,2))+1,1)-1))</f>
        <v>0.77419354838709675</v>
      </c>
      <c r="T2" s="29">
        <f>IF(OR(YEAR(E2)&lt;&gt;VALUE(RIGHT(T$1,4)),MONTH(E2)&lt;&gt;VALUE(MID(T$1,FIND("/",T$1,1)-2,2))),0,(DAY(DATE(VALUE(RIGHT(T$1,4)),VALUE(MID(T$1,FIND("/",T$1,1)-2,2))+1,1)-1)-DAY(E2))/DAY(DATE(VALUE(RIGHT(T$1,4)),VALUE(MID(T$1,FIND("/",T$1,1)-2,2))+1,1)-1))</f>
        <v>0</v>
      </c>
    </row>
    <row r="3" spans="1:20" ht="30">
      <c r="A3" s="8" t="s">
        <v>22</v>
      </c>
      <c r="B3" s="9" t="s">
        <v>23</v>
      </c>
      <c r="C3" s="10" t="s">
        <v>24</v>
      </c>
      <c r="D3" s="11" t="s">
        <v>25</v>
      </c>
      <c r="E3" s="12">
        <v>41869</v>
      </c>
      <c r="F3" s="12">
        <v>41929</v>
      </c>
      <c r="G3" s="13" t="s">
        <v>13</v>
      </c>
      <c r="H3" s="14">
        <v>41930</v>
      </c>
      <c r="I3" s="14">
        <v>41971</v>
      </c>
      <c r="J3" s="22" t="s">
        <v>14</v>
      </c>
      <c r="K3" s="11"/>
      <c r="L3" s="11"/>
      <c r="M3" s="19">
        <f t="shared" si="0"/>
        <v>41971</v>
      </c>
      <c r="N3" s="15">
        <f t="shared" si="1"/>
        <v>103</v>
      </c>
      <c r="O3" s="15">
        <f>IF(E3&lt;=14,E3/2,E3/3)</f>
        <v>13956.333333333334</v>
      </c>
      <c r="P3" s="21">
        <f t="shared" si="3"/>
        <v>75</v>
      </c>
      <c r="Q3" s="21">
        <f t="shared" si="2"/>
        <v>25</v>
      </c>
      <c r="R3" s="19">
        <f t="shared" ref="R3:R7" si="5">M3+Q3</f>
        <v>41996</v>
      </c>
      <c r="S3" s="27">
        <f t="shared" si="4"/>
        <v>0</v>
      </c>
      <c r="T3" s="29">
        <f>IF(OR(YEAR(E3)&lt;&gt;VALUE(RIGHT(T$1,4)),MONTH(E3)&lt;&gt;VALUE(MID(T$1,FIND("/",T$1,1)-2,2))),0,(DAY(DATE(VALUE(RIGHT(T$1,4)),VALUE(MID(T$1,FIND("/",T$1,1)-2,2))+1,1)-1)-DAY(E3))/DAY(DATE(VALUE(RIGHT(T$1,4)),VALUE(MID(T$1,FIND("/",T$1,1)-2,2))+1,1)-1))</f>
        <v>0.41935483870967744</v>
      </c>
    </row>
    <row r="4" spans="1:20" ht="30">
      <c r="A4" s="8" t="s">
        <v>22</v>
      </c>
      <c r="B4" s="9" t="s">
        <v>23</v>
      </c>
      <c r="C4" s="10" t="s">
        <v>24</v>
      </c>
      <c r="D4" s="11" t="s">
        <v>25</v>
      </c>
      <c r="E4" s="12">
        <v>41876</v>
      </c>
      <c r="F4" s="12">
        <v>41943</v>
      </c>
      <c r="G4" s="13" t="s">
        <v>15</v>
      </c>
      <c r="H4" s="14">
        <v>41944</v>
      </c>
      <c r="I4" s="14">
        <v>41997</v>
      </c>
      <c r="J4" s="22" t="s">
        <v>16</v>
      </c>
      <c r="K4" s="11"/>
      <c r="L4" s="11"/>
      <c r="M4" s="19">
        <f t="shared" si="0"/>
        <v>41997</v>
      </c>
      <c r="N4" s="15">
        <f>(F4-E4)+1+(I4-H4)+1</f>
        <v>122</v>
      </c>
      <c r="O4" s="15">
        <f t="shared" si="2"/>
        <v>40.666666666666664</v>
      </c>
      <c r="P4" s="21">
        <f t="shared" si="3"/>
        <v>88</v>
      </c>
      <c r="Q4" s="21">
        <f t="shared" si="2"/>
        <v>29.333333333333332</v>
      </c>
      <c r="R4" s="19">
        <f t="shared" si="5"/>
        <v>42026.333333333336</v>
      </c>
      <c r="S4" s="27">
        <f t="shared" si="4"/>
        <v>0.77419354838709675</v>
      </c>
      <c r="T4" s="29">
        <f>IF(OR(YEAR(E4)&lt;&gt;VALUE(RIGHT(T$1,4)),MONTH(E4)&lt;&gt;VALUE(MID(T$1,FIND("/",T$1,1)-2,2))),0,(DAY(DATE(VALUE(RIGHT(T$1,4)),VALUE(MID(T$1,FIND("/",T$1,1)-2,2))+1,1)-1)-DAY(E4))/DAY(DATE(VALUE(RIGHT(T$1,4)),VALUE(MID(T$1,FIND("/",T$1,1)-2,2))+1,1)-1))</f>
        <v>0.19354838709677419</v>
      </c>
    </row>
    <row r="5" spans="1:20" ht="30">
      <c r="A5" s="8" t="s">
        <v>22</v>
      </c>
      <c r="B5" s="9" t="s">
        <v>23</v>
      </c>
      <c r="C5" s="10" t="s">
        <v>24</v>
      </c>
      <c r="D5" s="11" t="s">
        <v>25</v>
      </c>
      <c r="E5" s="12">
        <v>41955</v>
      </c>
      <c r="F5" s="12">
        <v>41971</v>
      </c>
      <c r="G5" s="13" t="s">
        <v>17</v>
      </c>
      <c r="H5" s="14">
        <v>41972</v>
      </c>
      <c r="I5" s="14">
        <v>41992</v>
      </c>
      <c r="J5" s="22" t="s">
        <v>18</v>
      </c>
      <c r="K5" s="11"/>
      <c r="L5" s="11"/>
      <c r="M5" s="19">
        <f t="shared" si="0"/>
        <v>41992</v>
      </c>
      <c r="N5" s="15">
        <f t="shared" si="1"/>
        <v>38</v>
      </c>
      <c r="O5" s="15">
        <f t="shared" si="2"/>
        <v>12.666666666666666</v>
      </c>
      <c r="P5" s="21">
        <f t="shared" si="3"/>
        <v>28</v>
      </c>
      <c r="Q5" s="21">
        <f t="shared" si="2"/>
        <v>9.3333333333333339</v>
      </c>
      <c r="R5" s="19">
        <f t="shared" si="5"/>
        <v>42001.333333333336</v>
      </c>
      <c r="S5" s="27">
        <f t="shared" si="4"/>
        <v>0.61290322580645162</v>
      </c>
      <c r="T5" s="29">
        <f>IF(OR(YEAR(E5)&lt;&gt;VALUE(RIGHT(T$1,4)),MONTH(E5)&lt;&gt;VALUE(MID(T$1,FIND("/",T$1,1)-2,2))),0,(DAY(DATE(VALUE(RIGHT(T$1,4)),VALUE(MID(T$1,FIND("/",T$1,1)-2,2))+1,1)-1)-DAY(E5))/DAY(DATE(VALUE(RIGHT(T$1,4)),VALUE(MID(T$1,FIND("/",T$1,1)-2,2))+1,1)-1))</f>
        <v>0</v>
      </c>
    </row>
    <row r="6" spans="1:20" ht="30">
      <c r="A6" s="8" t="s">
        <v>22</v>
      </c>
      <c r="B6" s="9" t="s">
        <v>23</v>
      </c>
      <c r="C6" s="10" t="s">
        <v>24</v>
      </c>
      <c r="D6" s="11" t="s">
        <v>25</v>
      </c>
      <c r="E6" s="12">
        <v>41983</v>
      </c>
      <c r="F6" s="12">
        <v>41997</v>
      </c>
      <c r="G6" s="13" t="s">
        <v>19</v>
      </c>
      <c r="H6" s="14"/>
      <c r="I6" s="14"/>
      <c r="J6" s="22"/>
      <c r="K6" s="11"/>
      <c r="L6" s="11"/>
      <c r="M6" s="19">
        <f t="shared" si="0"/>
        <v>41997</v>
      </c>
      <c r="N6" s="15">
        <f t="shared" si="1"/>
        <v>16</v>
      </c>
      <c r="O6" s="15">
        <f t="shared" si="2"/>
        <v>5.333333333333333</v>
      </c>
      <c r="P6" s="21">
        <f t="shared" si="3"/>
        <v>11</v>
      </c>
      <c r="Q6" s="21">
        <f t="shared" si="2"/>
        <v>5.5</v>
      </c>
      <c r="R6" s="19">
        <f t="shared" si="5"/>
        <v>42002.5</v>
      </c>
      <c r="S6" s="27">
        <f t="shared" si="4"/>
        <v>0.77419354838709675</v>
      </c>
      <c r="T6" s="29">
        <f>IF(OR(YEAR(E6)&lt;&gt;VALUE(RIGHT(T$1,4)),MONTH(E6)&lt;&gt;VALUE(MID(T$1,FIND("/",T$1,1)-2,2))),0,(DAY(DATE(VALUE(RIGHT(T$1,4)),VALUE(MID(T$1,FIND("/",T$1,1)-2,2))+1,1)-1)-DAY(E6))/DAY(DATE(VALUE(RIGHT(T$1,4)),VALUE(MID(T$1,FIND("/",T$1,1)-2,2))+1,1)-1))</f>
        <v>0</v>
      </c>
    </row>
    <row r="7" spans="1:20" ht="30">
      <c r="A7" s="8" t="s">
        <v>22</v>
      </c>
      <c r="B7" s="9" t="s">
        <v>23</v>
      </c>
      <c r="C7" s="10" t="s">
        <v>24</v>
      </c>
      <c r="D7" s="11" t="s">
        <v>25</v>
      </c>
      <c r="E7" s="12">
        <v>41876</v>
      </c>
      <c r="F7" s="12">
        <v>41943</v>
      </c>
      <c r="G7" s="13" t="s">
        <v>15</v>
      </c>
      <c r="H7" s="14">
        <v>41944</v>
      </c>
      <c r="I7" s="14">
        <v>41997</v>
      </c>
      <c r="J7" s="22" t="s">
        <v>16</v>
      </c>
      <c r="K7" s="11"/>
      <c r="L7" s="15">
        <v>7</v>
      </c>
      <c r="M7" s="19">
        <f>IF(I7&lt;&gt;"",I7,F7)+L7</f>
        <v>42004</v>
      </c>
      <c r="N7" s="15">
        <f t="shared" si="1"/>
        <v>122</v>
      </c>
      <c r="O7" s="15">
        <f t="shared" si="2"/>
        <v>40.666666666666664</v>
      </c>
      <c r="P7" s="21">
        <f t="shared" si="3"/>
        <v>93</v>
      </c>
      <c r="Q7" s="21">
        <f t="shared" si="2"/>
        <v>31</v>
      </c>
      <c r="R7" s="19">
        <f t="shared" si="5"/>
        <v>42035</v>
      </c>
      <c r="S7" s="27">
        <f t="shared" si="4"/>
        <v>1</v>
      </c>
      <c r="T7" s="29">
        <f>IF(OR(YEAR(E7)&lt;&gt;VALUE(RIGHT(T$1,4)),MONTH(E7)&lt;&gt;VALUE(MID(T$1,FIND("/",T$1,1)-2,2))),0,(DAY(DATE(VALUE(RIGHT(T$1,4)),VALUE(MID(T$1,FIND("/",T$1,1)-2,2))+1,1)-1)-DAY(E7))/DAY(DATE(VALUE(RIGHT(T$1,4)),VALUE(MID(T$1,FIND("/",T$1,1)-2,2))+1,1)-1))</f>
        <v>0.19354838709677419</v>
      </c>
    </row>
    <row r="8" spans="1:20" ht="15.75" thickBot="1"/>
    <row r="9" spans="1:20" ht="15.75" thickBot="1">
      <c r="N9" s="24"/>
      <c r="S9" s="25">
        <f>SUM(S2:S8)</f>
        <v>3.935483870967742</v>
      </c>
      <c r="T9" s="30">
        <f>SUM(T2:T8)</f>
        <v>0.80645161290322576</v>
      </c>
    </row>
  </sheetData>
  <pageMargins left="0.7" right="0.7" top="0.75" bottom="0.75" header="0.3" footer="0.3"/>
  <pageSetup paperSize="9" orientation="portrait" r:id="rId1"/>
  <ignoredErrors>
    <ignoredError sqref="P2:P7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 Marianne</dc:creator>
  <cp:lastModifiedBy>mduquesn</cp:lastModifiedBy>
  <dcterms:created xsi:type="dcterms:W3CDTF">2015-01-06T12:36:30Z</dcterms:created>
  <dcterms:modified xsi:type="dcterms:W3CDTF">2015-01-15T10:30:01Z</dcterms:modified>
</cp:coreProperties>
</file>