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200" windowHeight="11595"/>
  </bookViews>
  <sheets>
    <sheet name="Calcul" sheetId="4" r:id="rId1"/>
    <sheet name="Actuel" sheetId="1" r:id="rId2"/>
    <sheet name="Jour férié" sheetId="2" r:id="rId3"/>
    <sheet name="Paramètres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2"/>
  <c r="D26"/>
  <c r="D25"/>
  <c r="D24"/>
  <c r="D23"/>
  <c r="D20"/>
  <c r="D19"/>
  <c r="D18"/>
  <c r="D22" s="1"/>
  <c r="D17"/>
  <c r="D16"/>
  <c r="D15"/>
  <c r="D14"/>
  <c r="D13"/>
  <c r="D12"/>
  <c r="D9"/>
  <c r="K9" s="1"/>
  <c r="D8"/>
  <c r="D7"/>
  <c r="D6"/>
  <c r="E7" i="4"/>
  <c r="D7"/>
  <c r="F5"/>
  <c r="E6"/>
  <c r="C8"/>
  <c r="E10"/>
  <c r="E9"/>
  <c r="C8" i="1"/>
  <c r="C7"/>
  <c r="C10"/>
  <c r="C12"/>
  <c r="C14"/>
  <c r="C16"/>
  <c r="C18"/>
  <c r="C20"/>
  <c r="C22"/>
  <c r="C24"/>
  <c r="C26"/>
  <c r="C28"/>
  <c r="C5"/>
  <c r="D9" i="4"/>
  <c r="D10"/>
  <c r="E8"/>
  <c r="C6" i="1"/>
  <c r="C9"/>
  <c r="C11"/>
  <c r="C13"/>
  <c r="C15"/>
  <c r="C17"/>
  <c r="C19"/>
  <c r="C21"/>
  <c r="C23"/>
  <c r="C25"/>
  <c r="C27"/>
  <c r="C29"/>
  <c r="D21" i="2" l="1"/>
  <c r="K8"/>
  <c r="D11"/>
  <c r="D10"/>
  <c r="C9" i="4"/>
  <c r="F7"/>
  <c r="F9"/>
  <c r="F6"/>
  <c r="C12"/>
  <c r="D8"/>
  <c r="G8" l="1"/>
  <c r="H8" s="1"/>
  <c r="F8"/>
  <c r="C10"/>
  <c r="D12"/>
  <c r="E11"/>
  <c r="C13"/>
  <c r="F10"/>
  <c r="G9" l="1"/>
  <c r="H9" s="1"/>
  <c r="G6"/>
  <c r="H6" s="1"/>
  <c r="D13"/>
  <c r="E12"/>
  <c r="C11"/>
  <c r="C14"/>
  <c r="F11"/>
  <c r="G10" l="1"/>
  <c r="H10" s="1"/>
  <c r="G7"/>
  <c r="H7" s="1"/>
  <c r="D14"/>
  <c r="F12"/>
  <c r="D11"/>
  <c r="C15"/>
  <c r="C16"/>
  <c r="E13"/>
  <c r="G12" l="1"/>
  <c r="H12" s="1"/>
  <c r="G11"/>
  <c r="H11" s="1"/>
  <c r="D15"/>
  <c r="C17"/>
  <c r="F13"/>
  <c r="D16"/>
  <c r="E14"/>
  <c r="G13" l="1"/>
  <c r="H13" s="1"/>
  <c r="C18"/>
  <c r="F14"/>
  <c r="D17"/>
  <c r="E15"/>
  <c r="G14" l="1"/>
  <c r="H14" s="1"/>
  <c r="D18"/>
  <c r="F15"/>
  <c r="C19"/>
  <c r="C20"/>
  <c r="E16"/>
  <c r="G16" l="1"/>
  <c r="H16" s="1"/>
  <c r="G15"/>
  <c r="H15" s="1"/>
  <c r="D19"/>
  <c r="C21"/>
  <c r="F16"/>
  <c r="D20"/>
  <c r="E17"/>
  <c r="G17" l="1"/>
  <c r="H17" s="1"/>
  <c r="C22"/>
  <c r="F17"/>
  <c r="D21"/>
  <c r="E18"/>
  <c r="G18" l="1"/>
  <c r="H18" s="1"/>
  <c r="C23"/>
  <c r="F18"/>
  <c r="D22"/>
  <c r="E19"/>
  <c r="G19" l="1"/>
  <c r="H19" s="1"/>
  <c r="F19"/>
  <c r="D23"/>
  <c r="C24"/>
  <c r="E20"/>
  <c r="G20" l="1"/>
  <c r="H20" s="1"/>
  <c r="C25"/>
  <c r="F20"/>
  <c r="D24"/>
  <c r="E21"/>
  <c r="G21" l="1"/>
  <c r="H21" s="1"/>
  <c r="C26"/>
  <c r="F21"/>
  <c r="D25"/>
  <c r="E22"/>
  <c r="G22" l="1"/>
  <c r="H22" s="1"/>
  <c r="C27"/>
  <c r="F22"/>
  <c r="D26"/>
  <c r="E23"/>
  <c r="G23" l="1"/>
  <c r="H23" s="1"/>
  <c r="F23"/>
  <c r="D27"/>
  <c r="C28"/>
  <c r="E24"/>
  <c r="G24" l="1"/>
  <c r="H24" s="1"/>
  <c r="E25"/>
  <c r="D28"/>
  <c r="F24"/>
  <c r="E26" l="1"/>
  <c r="F25"/>
  <c r="E27"/>
  <c r="F26"/>
  <c r="E28"/>
  <c r="F27"/>
  <c r="F28"/>
</calcChain>
</file>

<file path=xl/sharedStrings.xml><?xml version="1.0" encoding="utf-8"?>
<sst xmlns="http://schemas.openxmlformats.org/spreadsheetml/2006/main" count="115" uniqueCount="56">
  <si>
    <t>Année</t>
  </si>
  <si>
    <t>Jours férié</t>
  </si>
  <si>
    <t>Date</t>
  </si>
  <si>
    <t>Jour de l'an</t>
  </si>
  <si>
    <t>Pâques</t>
  </si>
  <si>
    <t>Fêtes du travail</t>
  </si>
  <si>
    <t>Armistice 39/45</t>
  </si>
  <si>
    <t>Ascension</t>
  </si>
  <si>
    <t>Pentecote</t>
  </si>
  <si>
    <t>Fête nationale</t>
  </si>
  <si>
    <t>Assomption</t>
  </si>
  <si>
    <t>Toussaint</t>
  </si>
  <si>
    <t>Armistice 14/18</t>
  </si>
  <si>
    <t>Noël</t>
  </si>
  <si>
    <t>Cadence</t>
  </si>
  <si>
    <t>PHB37</t>
  </si>
  <si>
    <t>PHB38</t>
  </si>
  <si>
    <t>PHB39</t>
  </si>
  <si>
    <t>PHB40</t>
  </si>
  <si>
    <t>PHB41</t>
  </si>
  <si>
    <t>PHB42</t>
  </si>
  <si>
    <t>PHB43</t>
  </si>
  <si>
    <t>PHB44</t>
  </si>
  <si>
    <t>PHB45</t>
  </si>
  <si>
    <t>PHB46</t>
  </si>
  <si>
    <t>PHB47</t>
  </si>
  <si>
    <t>PHB48</t>
  </si>
  <si>
    <t>PHB49</t>
  </si>
  <si>
    <t>PHB50</t>
  </si>
  <si>
    <t>PHB51</t>
  </si>
  <si>
    <t>PHB52</t>
  </si>
  <si>
    <t>PHB53</t>
  </si>
  <si>
    <t>PHB54</t>
  </si>
  <si>
    <t>PHB55</t>
  </si>
  <si>
    <t>PHB56</t>
  </si>
  <si>
    <t>PHB57</t>
  </si>
  <si>
    <t>PHB58</t>
  </si>
  <si>
    <t>PHB59</t>
  </si>
  <si>
    <t>PHB60</t>
  </si>
  <si>
    <t>PHB61</t>
  </si>
  <si>
    <t>PHB62</t>
  </si>
  <si>
    <t>Entrée chaine</t>
  </si>
  <si>
    <t>Pontage</t>
  </si>
  <si>
    <t>Sortie de chaîne</t>
  </si>
  <si>
    <t>Livraison</t>
  </si>
  <si>
    <t>Ecart</t>
  </si>
  <si>
    <t>Ecart entrée de chaine / pontage</t>
  </si>
  <si>
    <t>Ecart Pontage / sortie</t>
  </si>
  <si>
    <t>Vacances</t>
  </si>
  <si>
    <t>CP noel</t>
  </si>
  <si>
    <t>CP été</t>
  </si>
  <si>
    <t>Pont</t>
  </si>
  <si>
    <t>Ecart sortie / livraison</t>
  </si>
  <si>
    <t>Entrée en chaine</t>
  </si>
  <si>
    <t>Delta</t>
  </si>
  <si>
    <t>Nouv. 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</si>
</sst>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2" borderId="0" xfId="0" applyFill="1" applyAlignment="1">
      <alignment horizontal="center"/>
    </xf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14" fontId="0" fillId="0" borderId="7" xfId="0" applyNumberFormat="1" applyBorder="1"/>
    <xf numFmtId="0" fontId="0" fillId="0" borderId="0" xfId="0" applyAlignment="1">
      <alignment horizontal="center" vertical="center"/>
    </xf>
    <xf numFmtId="0" fontId="0" fillId="0" borderId="8" xfId="0" applyFill="1" applyBorder="1" applyAlignment="1">
      <alignment horizontal="center"/>
    </xf>
    <xf numFmtId="14" fontId="0" fillId="0" borderId="9" xfId="0" applyNumberFormat="1" applyBorder="1"/>
    <xf numFmtId="0" fontId="0" fillId="0" borderId="10" xfId="0" applyBorder="1"/>
    <xf numFmtId="0" fontId="0" fillId="0" borderId="11" xfId="0" applyFill="1" applyBorder="1" applyAlignment="1">
      <alignment horizontal="center"/>
    </xf>
    <xf numFmtId="14" fontId="0" fillId="0" borderId="12" xfId="0" applyNumberFormat="1" applyBorder="1"/>
    <xf numFmtId="14" fontId="0" fillId="0" borderId="13" xfId="0" applyNumberFormat="1" applyBorder="1"/>
    <xf numFmtId="14" fontId="0" fillId="0" borderId="15" xfId="0" applyNumberFormat="1" applyBorder="1"/>
    <xf numFmtId="0" fontId="0" fillId="0" borderId="8" xfId="0" applyBorder="1"/>
    <xf numFmtId="0" fontId="0" fillId="0" borderId="14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20" xfId="0" applyBorder="1"/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4</xdr:row>
      <xdr:rowOff>19050</xdr:rowOff>
    </xdr:from>
    <xdr:to>
      <xdr:col>12</xdr:col>
      <xdr:colOff>628650</xdr:colOff>
      <xdr:row>12</xdr:row>
      <xdr:rowOff>114300</xdr:rowOff>
    </xdr:to>
    <xdr:sp macro="" textlink="">
      <xdr:nvSpPr>
        <xdr:cNvPr id="2" name="ZoneTexte 1"/>
        <xdr:cNvSpPr txBox="1"/>
      </xdr:nvSpPr>
      <xdr:spPr>
        <a:xfrm>
          <a:off x="6648450" y="800100"/>
          <a:ext cx="29337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modifie la cadence du bateau PHB 45, du coup la date d'entrée ne coincide plus avec la date de sortie du PHB41.</a:t>
          </a:r>
          <a:r>
            <a:rPr lang="fr-FR" sz="1100" baseline="0"/>
            <a:t> Je doit alors avancer de 2 jours ouvrés  la sortie du PHB41 pour anticiper mon accélération de production,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8"/>
  <sheetViews>
    <sheetView tabSelected="1" workbookViewId="0">
      <selection activeCell="G6" sqref="G6"/>
    </sheetView>
  </sheetViews>
  <sheetFormatPr defaultColWidth="11.42578125" defaultRowHeight="15"/>
  <cols>
    <col min="1" max="1" width="9.5703125" style="2" customWidth="1"/>
    <col min="2" max="2" width="8.5703125" bestFit="1" customWidth="1"/>
    <col min="3" max="3" width="15.85546875" style="2" bestFit="1" customWidth="1"/>
    <col min="5" max="5" width="15.140625" bestFit="1" customWidth="1"/>
    <col min="7" max="7" width="5.7109375" style="30" bestFit="1" customWidth="1"/>
    <col min="8" max="8" width="10.85546875" bestFit="1" customWidth="1"/>
  </cols>
  <sheetData>
    <row r="1" spans="1:8" ht="15.75" thickBot="1"/>
    <row r="2" spans="1:8" ht="15.75" thickBot="1">
      <c r="B2" s="21" t="s">
        <v>14</v>
      </c>
      <c r="C2" s="22" t="s">
        <v>53</v>
      </c>
      <c r="D2" s="22" t="s">
        <v>42</v>
      </c>
      <c r="E2" s="23" t="s">
        <v>43</v>
      </c>
      <c r="F2" s="24" t="s">
        <v>44</v>
      </c>
      <c r="G2" s="35" t="s">
        <v>54</v>
      </c>
      <c r="H2" s="36" t="s">
        <v>55</v>
      </c>
    </row>
    <row r="3" spans="1:8">
      <c r="A3" s="26" t="s">
        <v>15</v>
      </c>
      <c r="B3" s="26"/>
      <c r="C3" s="25"/>
      <c r="D3" s="25"/>
      <c r="E3" s="25"/>
      <c r="F3" s="25"/>
      <c r="G3" s="33"/>
      <c r="H3" s="34"/>
    </row>
    <row r="4" spans="1:8">
      <c r="A4" s="26" t="s">
        <v>16</v>
      </c>
      <c r="B4" s="26"/>
      <c r="C4" s="25"/>
      <c r="D4" s="25"/>
      <c r="E4" s="25"/>
      <c r="F4" s="25"/>
      <c r="G4" s="31"/>
      <c r="H4" s="3"/>
    </row>
    <row r="5" spans="1:8">
      <c r="A5" s="26" t="s">
        <v>17</v>
      </c>
      <c r="B5" s="28">
        <v>14</v>
      </c>
      <c r="C5" s="25"/>
      <c r="D5" s="25"/>
      <c r="E5" s="25">
        <v>43047</v>
      </c>
      <c r="F5" s="25" t="e">
        <f ca="1">WORKDAY.INTL(E5,10,1,'Jour férié'!$D$6:$D$65)</f>
        <v>#NAME?</v>
      </c>
      <c r="G5" s="31"/>
      <c r="H5" s="32"/>
    </row>
    <row r="6" spans="1:8">
      <c r="A6" s="26" t="s">
        <v>18</v>
      </c>
      <c r="B6" s="28">
        <v>14</v>
      </c>
      <c r="C6" s="25">
        <v>42990</v>
      </c>
      <c r="D6" s="25">
        <v>43038</v>
      </c>
      <c r="E6" s="25" t="e">
        <f ca="1">WORKDAY.INTL(C6,B6*4,1,'Jour férié'!$D$6:$D$65)</f>
        <v>#NAME?</v>
      </c>
      <c r="F6" s="25" t="e">
        <f ca="1">WORKDAY.INTL(E6,10,1,'Jour férié'!$D$6:$D$65)</f>
        <v>#NAME?</v>
      </c>
      <c r="G6" s="31" t="e">
        <f t="shared" ref="G5:G10" ca="1" si="0">IF(C10-E6=0,"",C10-E6)</f>
        <v>#NAME?</v>
      </c>
      <c r="H6" s="32" t="e">
        <f t="shared" ref="H5:H10" ca="1" si="1">IF(G6&lt;&gt;"",E6+G6,"")</f>
        <v>#NAME?</v>
      </c>
    </row>
    <row r="7" spans="1:8">
      <c r="A7" s="26" t="s">
        <v>19</v>
      </c>
      <c r="B7" s="28">
        <v>14</v>
      </c>
      <c r="C7" s="25">
        <v>43010</v>
      </c>
      <c r="D7" s="25" t="e">
        <f ca="1">WORKDAY.INTL(C7,B7*2,1,'Jour férié'!$D$6:$D$65)</f>
        <v>#NAME?</v>
      </c>
      <c r="E7" s="29" t="e">
        <f ca="1">WORKDAY.INTL(C7,B7*4,1,'Jour férié'!$D$6:$D$65)</f>
        <v>#NAME?</v>
      </c>
      <c r="F7" s="25" t="e">
        <f ca="1">WORKDAY.INTL(E7,10,1,'Jour férié'!$D$6:$D$65)</f>
        <v>#NAME?</v>
      </c>
      <c r="G7" s="31" t="e">
        <f t="shared" ca="1" si="0"/>
        <v>#NAME?</v>
      </c>
      <c r="H7" s="32" t="e">
        <f t="shared" ca="1" si="1"/>
        <v>#NAME?</v>
      </c>
    </row>
    <row r="8" spans="1:8">
      <c r="A8" s="26" t="s">
        <v>20</v>
      </c>
      <c r="B8" s="28">
        <v>14</v>
      </c>
      <c r="C8" s="25" t="e">
        <f ca="1">WORKDAY.INTL(C7,B8,1,'Jour férié'!$D$6:$D$65)</f>
        <v>#NAME?</v>
      </c>
      <c r="D8" s="25" t="e">
        <f ca="1">WORKDAY.INTL(C8,B8*2,1,'Jour férié'!$D$6:$D$65)</f>
        <v>#NAME?</v>
      </c>
      <c r="E8" s="25" t="e">
        <f ca="1">WORKDAY.INTL(C8,B8*4,1,'Jour férié'!$D$6:$D$65)</f>
        <v>#NAME?</v>
      </c>
      <c r="F8" s="25" t="e">
        <f ca="1">WORKDAY.INTL(E8,10,1,'Jour férié'!$D$6:$D$65)</f>
        <v>#NAME?</v>
      </c>
      <c r="G8" s="31" t="e">
        <f t="shared" ca="1" si="0"/>
        <v>#NAME?</v>
      </c>
      <c r="H8" s="32" t="e">
        <f t="shared" ca="1" si="1"/>
        <v>#NAME?</v>
      </c>
    </row>
    <row r="9" spans="1:8">
      <c r="A9" s="26" t="s">
        <v>21</v>
      </c>
      <c r="B9" s="28">
        <v>14</v>
      </c>
      <c r="C9" s="25" t="e">
        <f ca="1">WORKDAY.INTL(C8,B9,1,'Jour férié'!$D$6:$D$65)</f>
        <v>#NAME?</v>
      </c>
      <c r="D9" s="25" t="e">
        <f ca="1">WORKDAY.INTL(C9,B9*2,1,'Jour férié'!$D$6:$D$65)</f>
        <v>#NAME?</v>
      </c>
      <c r="E9" s="25" t="e">
        <f ca="1">WORKDAY.INTL(C9,B9*4,1,'Jour férié'!$D$6:$D$65)</f>
        <v>#NAME?</v>
      </c>
      <c r="F9" s="25" t="e">
        <f ca="1">WORKDAY.INTL(E9,10,1,'Jour férié'!$D$6:$D$65)</f>
        <v>#NAME?</v>
      </c>
      <c r="G9" s="31" t="e">
        <f t="shared" ca="1" si="0"/>
        <v>#NAME?</v>
      </c>
      <c r="H9" s="32" t="e">
        <f t="shared" ca="1" si="1"/>
        <v>#NAME?</v>
      </c>
    </row>
    <row r="10" spans="1:8">
      <c r="A10" s="26" t="s">
        <v>22</v>
      </c>
      <c r="B10" s="28">
        <v>14</v>
      </c>
      <c r="C10" s="25" t="e">
        <f ca="1">WORKDAY.INTL(C9,B10,1,'Jour férié'!$D$6:$D$65)</f>
        <v>#NAME?</v>
      </c>
      <c r="D10" s="25" t="e">
        <f ca="1">WORKDAY.INTL(C10,B10*2,1,'Jour férié'!$D$6:$D$65)</f>
        <v>#NAME?</v>
      </c>
      <c r="E10" s="25" t="e">
        <f ca="1">WORKDAY.INTL(C10,B10*4,1,'Jour férié'!$D$6:$D$65)</f>
        <v>#NAME?</v>
      </c>
      <c r="F10" s="25" t="e">
        <f ca="1">WORKDAY.INTL(E10,10,1,'Jour férié'!$D$6:$D$65)</f>
        <v>#NAME?</v>
      </c>
      <c r="G10" s="31" t="e">
        <f t="shared" ca="1" si="0"/>
        <v>#NAME?</v>
      </c>
      <c r="H10" s="32" t="e">
        <f t="shared" ca="1" si="1"/>
        <v>#NAME?</v>
      </c>
    </row>
    <row r="11" spans="1:8">
      <c r="A11" s="26" t="s">
        <v>23</v>
      </c>
      <c r="B11" s="27">
        <v>12</v>
      </c>
      <c r="C11" s="29" t="e">
        <f ca="1">WORKDAY.INTL(C10,B11,1,'Jour férié'!$D$6:$D$65)</f>
        <v>#NAME?</v>
      </c>
      <c r="D11" s="25" t="e">
        <f ca="1">WORKDAY.INTL(C11,B11*2,1,'Jour férié'!$D$6:$D$65)</f>
        <v>#NAME?</v>
      </c>
      <c r="E11" s="25" t="e">
        <f ca="1">WORKDAY.INTL(C11,B11*4,1,'Jour férié'!$D$6:$D$65)</f>
        <v>#NAME?</v>
      </c>
      <c r="F11" s="25" t="e">
        <f ca="1">WORKDAY.INTL(E11,10,1,'Jour férié'!$D$6:$D$65)</f>
        <v>#NAME?</v>
      </c>
      <c r="G11" s="31" t="e">
        <f ca="1">IF(C15-E11=0,"",C15-E11)</f>
        <v>#NAME?</v>
      </c>
      <c r="H11" s="32" t="e">
        <f ca="1">IF(G11&lt;&gt;"",E11+G11,"")</f>
        <v>#NAME?</v>
      </c>
    </row>
    <row r="12" spans="1:8">
      <c r="A12" s="26" t="s">
        <v>24</v>
      </c>
      <c r="B12" s="27">
        <v>12</v>
      </c>
      <c r="C12" s="25" t="e">
        <f ca="1">WORKDAY.INTL(C11,B12,1,'Jour férié'!$D$6:$D$65)</f>
        <v>#NAME?</v>
      </c>
      <c r="D12" s="25" t="e">
        <f ca="1">WORKDAY.INTL(C12,B12*2,1,'Jour férié'!$D$6:$D$65)</f>
        <v>#NAME?</v>
      </c>
      <c r="E12" s="25" t="e">
        <f ca="1">WORKDAY.INTL(C12,B12*4,1,'Jour férié'!$D$6:$D$65)</f>
        <v>#NAME?</v>
      </c>
      <c r="F12" s="25" t="e">
        <f ca="1">WORKDAY.INTL(E12,10,1,'Jour férié'!$D$6:$D$65)</f>
        <v>#NAME?</v>
      </c>
      <c r="G12" s="31" t="e">
        <f t="shared" ref="G12:G24" ca="1" si="2">IF(C16-E12=0,"",C16-E12)</f>
        <v>#NAME?</v>
      </c>
      <c r="H12" s="32" t="e">
        <f t="shared" ref="H12:H24" ca="1" si="3">IF(G12&lt;&gt;"",E12+G12,"")</f>
        <v>#NAME?</v>
      </c>
    </row>
    <row r="13" spans="1:8">
      <c r="A13" s="26" t="s">
        <v>25</v>
      </c>
      <c r="B13" s="27">
        <v>12</v>
      </c>
      <c r="C13" s="25" t="e">
        <f ca="1">WORKDAY.INTL(C12,B13,1,'Jour férié'!$D$6:$D$65)</f>
        <v>#NAME?</v>
      </c>
      <c r="D13" s="25" t="e">
        <f ca="1">WORKDAY.INTL(C13,B13*2,1,'Jour férié'!$D$6:$D$65)</f>
        <v>#NAME?</v>
      </c>
      <c r="E13" s="25" t="e">
        <f ca="1">WORKDAY.INTL(C13,B13*4,1,'Jour férié'!$D$6:$D$65)</f>
        <v>#NAME?</v>
      </c>
      <c r="F13" s="25" t="e">
        <f ca="1">WORKDAY.INTL(E13,10,1,'Jour férié'!$D$6:$D$65)</f>
        <v>#NAME?</v>
      </c>
      <c r="G13" s="31" t="e">
        <f t="shared" ca="1" si="2"/>
        <v>#NAME?</v>
      </c>
      <c r="H13" s="32" t="e">
        <f t="shared" ca="1" si="3"/>
        <v>#NAME?</v>
      </c>
    </row>
    <row r="14" spans="1:8">
      <c r="A14" s="26" t="s">
        <v>26</v>
      </c>
      <c r="B14" s="27">
        <v>12</v>
      </c>
      <c r="C14" s="25" t="e">
        <f ca="1">WORKDAY.INTL(C13,B14,1,'Jour férié'!$D$6:$D$65)</f>
        <v>#NAME?</v>
      </c>
      <c r="D14" s="25" t="e">
        <f ca="1">WORKDAY.INTL(C14,B14*2,1,'Jour férié'!$D$6:$D$65)</f>
        <v>#NAME?</v>
      </c>
      <c r="E14" s="25" t="e">
        <f ca="1">WORKDAY.INTL(C14,B14*4,1,'Jour férié'!$D$6:$D$65)</f>
        <v>#NAME?</v>
      </c>
      <c r="F14" s="25" t="e">
        <f ca="1">WORKDAY.INTL(E14,10,1,'Jour férié'!$D$6:$D$65)</f>
        <v>#NAME?</v>
      </c>
      <c r="G14" s="31" t="e">
        <f t="shared" ca="1" si="2"/>
        <v>#NAME?</v>
      </c>
      <c r="H14" s="32" t="e">
        <f t="shared" ca="1" si="3"/>
        <v>#NAME?</v>
      </c>
    </row>
    <row r="15" spans="1:8">
      <c r="A15" s="26" t="s">
        <v>27</v>
      </c>
      <c r="B15" s="27">
        <v>12</v>
      </c>
      <c r="C15" s="25" t="e">
        <f ca="1">WORKDAY.INTL(C14,B15,1,'Jour férié'!$D$6:$D$65)</f>
        <v>#NAME?</v>
      </c>
      <c r="D15" s="25" t="e">
        <f ca="1">WORKDAY.INTL(C15,B15*2,1,'Jour férié'!$D$6:$D$65)</f>
        <v>#NAME?</v>
      </c>
      <c r="E15" s="25" t="e">
        <f ca="1">WORKDAY.INTL(C15,B15*4,1,'Jour férié'!$D$6:$D$65)</f>
        <v>#NAME?</v>
      </c>
      <c r="F15" s="25" t="e">
        <f ca="1">WORKDAY.INTL(E15,10,1,'Jour férié'!$D$6:$D$65)</f>
        <v>#NAME?</v>
      </c>
      <c r="G15" s="31" t="e">
        <f t="shared" ca="1" si="2"/>
        <v>#NAME?</v>
      </c>
      <c r="H15" s="32" t="e">
        <f t="shared" ca="1" si="3"/>
        <v>#NAME?</v>
      </c>
    </row>
    <row r="16" spans="1:8">
      <c r="A16" s="26" t="s">
        <v>28</v>
      </c>
      <c r="B16" s="27">
        <v>12</v>
      </c>
      <c r="C16" s="25" t="e">
        <f ca="1">WORKDAY.INTL(C15,B16,1,'Jour férié'!$D$6:$D$65)</f>
        <v>#NAME?</v>
      </c>
      <c r="D16" s="25" t="e">
        <f ca="1">WORKDAY.INTL(C16,B16*2,1,'Jour férié'!$D$6:$D$65)</f>
        <v>#NAME?</v>
      </c>
      <c r="E16" s="25" t="e">
        <f ca="1">WORKDAY.INTL(C16,B16*4,1,'Jour férié'!$D$6:$D$65)</f>
        <v>#NAME?</v>
      </c>
      <c r="F16" s="25" t="e">
        <f ca="1">WORKDAY.INTL(E16,10,1,'Jour férié'!$D$6:$D$65)</f>
        <v>#NAME?</v>
      </c>
      <c r="G16" s="31" t="e">
        <f t="shared" ca="1" si="2"/>
        <v>#NAME?</v>
      </c>
      <c r="H16" s="32" t="e">
        <f t="shared" ca="1" si="3"/>
        <v>#NAME?</v>
      </c>
    </row>
    <row r="17" spans="1:8">
      <c r="A17" s="26" t="s">
        <v>29</v>
      </c>
      <c r="B17" s="27">
        <v>12</v>
      </c>
      <c r="C17" s="25" t="e">
        <f ca="1">WORKDAY.INTL(C16,B17,1,'Jour férié'!$D$6:$D$65)</f>
        <v>#NAME?</v>
      </c>
      <c r="D17" s="25" t="e">
        <f ca="1">WORKDAY.INTL(C17,B17*2,1,'Jour férié'!$D$6:$D$65)</f>
        <v>#NAME?</v>
      </c>
      <c r="E17" s="25" t="e">
        <f ca="1">WORKDAY.INTL(C17,B17*4,1,'Jour férié'!$D$6:$D$65)</f>
        <v>#NAME?</v>
      </c>
      <c r="F17" s="25" t="e">
        <f ca="1">WORKDAY.INTL(E17,10,1,'Jour férié'!$D$6:$D$65)</f>
        <v>#NAME?</v>
      </c>
      <c r="G17" s="31" t="e">
        <f t="shared" ca="1" si="2"/>
        <v>#NAME?</v>
      </c>
      <c r="H17" s="32" t="e">
        <f t="shared" ca="1" si="3"/>
        <v>#NAME?</v>
      </c>
    </row>
    <row r="18" spans="1:8">
      <c r="A18" s="26" t="s">
        <v>30</v>
      </c>
      <c r="B18" s="27">
        <v>12</v>
      </c>
      <c r="C18" s="25" t="e">
        <f ca="1">WORKDAY.INTL(C17,B18,1,'Jour férié'!$D$6:$D$65)</f>
        <v>#NAME?</v>
      </c>
      <c r="D18" s="25" t="e">
        <f ca="1">WORKDAY.INTL(C18,B18*2,1,'Jour férié'!$D$6:$D$65)</f>
        <v>#NAME?</v>
      </c>
      <c r="E18" s="25" t="e">
        <f ca="1">WORKDAY.INTL(C18,B18*4,1,'Jour férié'!$D$6:$D$65)</f>
        <v>#NAME?</v>
      </c>
      <c r="F18" s="25" t="e">
        <f ca="1">WORKDAY.INTL(E18,10,1,'Jour férié'!$D$6:$D$65)</f>
        <v>#NAME?</v>
      </c>
      <c r="G18" s="31" t="e">
        <f t="shared" ca="1" si="2"/>
        <v>#NAME?</v>
      </c>
      <c r="H18" s="32" t="e">
        <f t="shared" ca="1" si="3"/>
        <v>#NAME?</v>
      </c>
    </row>
    <row r="19" spans="1:8">
      <c r="A19" s="26" t="s">
        <v>31</v>
      </c>
      <c r="B19" s="27">
        <v>12</v>
      </c>
      <c r="C19" s="25" t="e">
        <f ca="1">WORKDAY.INTL(C18,B19,1,'Jour férié'!$D$6:$D$65)</f>
        <v>#NAME?</v>
      </c>
      <c r="D19" s="25" t="e">
        <f ca="1">WORKDAY.INTL(C19,B19*2,1,'Jour férié'!$D$6:$D$65)</f>
        <v>#NAME?</v>
      </c>
      <c r="E19" s="25" t="e">
        <f ca="1">WORKDAY.INTL(C19,B19*4,1,'Jour férié'!$D$6:$D$65)</f>
        <v>#NAME?</v>
      </c>
      <c r="F19" s="25" t="e">
        <f ca="1">WORKDAY.INTL(E19,10,1,'Jour férié'!$D$6:$D$65)</f>
        <v>#NAME?</v>
      </c>
      <c r="G19" s="31" t="e">
        <f t="shared" ca="1" si="2"/>
        <v>#NAME?</v>
      </c>
      <c r="H19" s="32" t="e">
        <f t="shared" ca="1" si="3"/>
        <v>#NAME?</v>
      </c>
    </row>
    <row r="20" spans="1:8">
      <c r="A20" s="26" t="s">
        <v>32</v>
      </c>
      <c r="B20" s="27">
        <v>12</v>
      </c>
      <c r="C20" s="25" t="e">
        <f ca="1">WORKDAY.INTL(C19,B20,1,'Jour férié'!$D$6:$D$65)</f>
        <v>#NAME?</v>
      </c>
      <c r="D20" s="25" t="e">
        <f ca="1">WORKDAY.INTL(C20,B20*2,1,'Jour férié'!$D$6:$D$65)</f>
        <v>#NAME?</v>
      </c>
      <c r="E20" s="25" t="e">
        <f ca="1">WORKDAY.INTL(C20,B20*4,1,'Jour férié'!$D$6:$D$65)</f>
        <v>#NAME?</v>
      </c>
      <c r="F20" s="25" t="e">
        <f ca="1">WORKDAY.INTL(E20,10,1,'Jour férié'!$D$6:$D$65)</f>
        <v>#NAME?</v>
      </c>
      <c r="G20" s="31" t="e">
        <f t="shared" ca="1" si="2"/>
        <v>#NAME?</v>
      </c>
      <c r="H20" s="32" t="e">
        <f t="shared" ca="1" si="3"/>
        <v>#NAME?</v>
      </c>
    </row>
    <row r="21" spans="1:8">
      <c r="A21" s="26" t="s">
        <v>33</v>
      </c>
      <c r="B21" s="27">
        <v>12</v>
      </c>
      <c r="C21" s="25" t="e">
        <f ca="1">WORKDAY.INTL(C20,B21,1,'Jour férié'!$D$6:$D$65)</f>
        <v>#NAME?</v>
      </c>
      <c r="D21" s="25" t="e">
        <f ca="1">WORKDAY.INTL(C21,B21*2,1,'Jour férié'!$D$6:$D$65)</f>
        <v>#NAME?</v>
      </c>
      <c r="E21" s="25" t="e">
        <f ca="1">WORKDAY.INTL(C21,B21*4,1,'Jour férié'!$D$6:$D$65)</f>
        <v>#NAME?</v>
      </c>
      <c r="F21" s="25" t="e">
        <f ca="1">WORKDAY.INTL(E21,10,1,'Jour férié'!$D$6:$D$65)</f>
        <v>#NAME?</v>
      </c>
      <c r="G21" s="31" t="e">
        <f t="shared" ca="1" si="2"/>
        <v>#NAME?</v>
      </c>
      <c r="H21" s="32" t="e">
        <f t="shared" ca="1" si="3"/>
        <v>#NAME?</v>
      </c>
    </row>
    <row r="22" spans="1:8">
      <c r="A22" s="26" t="s">
        <v>34</v>
      </c>
      <c r="B22" s="27">
        <v>12</v>
      </c>
      <c r="C22" s="25" t="e">
        <f ca="1">WORKDAY.INTL(C21,B22,1,'Jour férié'!$D$6:$D$65)</f>
        <v>#NAME?</v>
      </c>
      <c r="D22" s="25" t="e">
        <f ca="1">WORKDAY.INTL(C22,B22*2,1,'Jour férié'!$D$6:$D$65)</f>
        <v>#NAME?</v>
      </c>
      <c r="E22" s="25" t="e">
        <f ca="1">WORKDAY.INTL(C22,B22*4,1,'Jour férié'!$D$6:$D$65)</f>
        <v>#NAME?</v>
      </c>
      <c r="F22" s="25" t="e">
        <f ca="1">WORKDAY.INTL(E22,10,1,'Jour férié'!$D$6:$D$65)</f>
        <v>#NAME?</v>
      </c>
      <c r="G22" s="31" t="e">
        <f t="shared" ca="1" si="2"/>
        <v>#NAME?</v>
      </c>
      <c r="H22" s="32" t="e">
        <f t="shared" ca="1" si="3"/>
        <v>#NAME?</v>
      </c>
    </row>
    <row r="23" spans="1:8">
      <c r="A23" s="26" t="s">
        <v>35</v>
      </c>
      <c r="B23" s="27">
        <v>12</v>
      </c>
      <c r="C23" s="25" t="e">
        <f ca="1">WORKDAY.INTL(C22,B23,1,'Jour férié'!$D$6:$D$65)</f>
        <v>#NAME?</v>
      </c>
      <c r="D23" s="25" t="e">
        <f ca="1">WORKDAY.INTL(C23,B23*2,1,'Jour férié'!$D$6:$D$65)</f>
        <v>#NAME?</v>
      </c>
      <c r="E23" s="25" t="e">
        <f ca="1">WORKDAY.INTL(C23,B23*4,1,'Jour férié'!$D$6:$D$65)</f>
        <v>#NAME?</v>
      </c>
      <c r="F23" s="25" t="e">
        <f ca="1">WORKDAY.INTL(E23,10,1,'Jour férié'!$D$6:$D$65)</f>
        <v>#NAME?</v>
      </c>
      <c r="G23" s="31" t="e">
        <f t="shared" ca="1" si="2"/>
        <v>#NAME?</v>
      </c>
      <c r="H23" s="32" t="e">
        <f t="shared" ca="1" si="3"/>
        <v>#NAME?</v>
      </c>
    </row>
    <row r="24" spans="1:8">
      <c r="A24" s="26" t="s">
        <v>36</v>
      </c>
      <c r="B24" s="27">
        <v>12</v>
      </c>
      <c r="C24" s="25" t="e">
        <f ca="1">WORKDAY.INTL(C23,B24,1,'Jour férié'!$D$6:$D$65)</f>
        <v>#NAME?</v>
      </c>
      <c r="D24" s="25" t="e">
        <f ca="1">WORKDAY.INTL(C24,B24*2,1,'Jour férié'!$D$6:$D$65)</f>
        <v>#NAME?</v>
      </c>
      <c r="E24" s="25" t="e">
        <f ca="1">WORKDAY.INTL(C24,B24*4,1,'Jour férié'!$D$6:$D$65)</f>
        <v>#NAME?</v>
      </c>
      <c r="F24" s="25" t="e">
        <f ca="1">WORKDAY.INTL(E24,10,1,'Jour férié'!$D$6:$D$65)</f>
        <v>#NAME?</v>
      </c>
      <c r="G24" s="31" t="e">
        <f t="shared" ca="1" si="2"/>
        <v>#NAME?</v>
      </c>
      <c r="H24" s="32" t="e">
        <f t="shared" ca="1" si="3"/>
        <v>#NAME?</v>
      </c>
    </row>
    <row r="25" spans="1:8">
      <c r="A25" s="26" t="s">
        <v>37</v>
      </c>
      <c r="B25" s="27">
        <v>12</v>
      </c>
      <c r="C25" s="25" t="e">
        <f ca="1">WORKDAY.INTL(C24,B25,1,'Jour férié'!$D$6:$D$65)</f>
        <v>#NAME?</v>
      </c>
      <c r="D25" s="25" t="e">
        <f ca="1">WORKDAY.INTL(C25,B25*2,1,'Jour férié'!$D$6:$D$65)</f>
        <v>#NAME?</v>
      </c>
      <c r="E25" s="25" t="e">
        <f ca="1">WORKDAY.INTL(C25,B25*4,1,'Jour férié'!$D$6:$D$65)</f>
        <v>#NAME?</v>
      </c>
      <c r="F25" s="25" t="e">
        <f ca="1">WORKDAY.INTL(E25,10,1,'Jour férié'!$D$6:$D$65)</f>
        <v>#NAME?</v>
      </c>
      <c r="G25" s="31"/>
      <c r="H25" s="32"/>
    </row>
    <row r="26" spans="1:8">
      <c r="A26" s="26" t="s">
        <v>38</v>
      </c>
      <c r="B26" s="27">
        <v>12</v>
      </c>
      <c r="C26" s="25" t="e">
        <f ca="1">WORKDAY.INTL(C25,B26,1,'Jour férié'!$D$6:$D$65)</f>
        <v>#NAME?</v>
      </c>
      <c r="D26" s="25" t="e">
        <f ca="1">WORKDAY.INTL(C26,B26*2,1,'Jour férié'!$D$6:$D$65)</f>
        <v>#NAME?</v>
      </c>
      <c r="E26" s="25" t="e">
        <f ca="1">WORKDAY.INTL(C26,B26*4,1,'Jour férié'!$D$6:$D$65)</f>
        <v>#NAME?</v>
      </c>
      <c r="F26" s="25" t="e">
        <f ca="1">WORKDAY.INTL(E26,10,1,'Jour férié'!$D$6:$D$65)</f>
        <v>#NAME?</v>
      </c>
      <c r="G26" s="31"/>
      <c r="H26" s="32"/>
    </row>
    <row r="27" spans="1:8">
      <c r="A27" s="26" t="s">
        <v>39</v>
      </c>
      <c r="B27" s="27">
        <v>12</v>
      </c>
      <c r="C27" s="25" t="e">
        <f ca="1">WORKDAY.INTL(C26,B27,1,'Jour férié'!$D$6:$D$65)</f>
        <v>#NAME?</v>
      </c>
      <c r="D27" s="25" t="e">
        <f ca="1">WORKDAY.INTL(C27,B27*2,1,'Jour férié'!$D$6:$D$65)</f>
        <v>#NAME?</v>
      </c>
      <c r="E27" s="25" t="e">
        <f ca="1">WORKDAY.INTL(C27,B27*4,1,'Jour férié'!$D$6:$D$65)</f>
        <v>#NAME?</v>
      </c>
      <c r="F27" s="25" t="e">
        <f ca="1">WORKDAY.INTL(E27,10,1,'Jour férié'!$D$6:$D$65)</f>
        <v>#NAME?</v>
      </c>
      <c r="G27" s="31"/>
      <c r="H27" s="32"/>
    </row>
    <row r="28" spans="1:8">
      <c r="A28" s="26" t="s">
        <v>40</v>
      </c>
      <c r="B28" s="27">
        <v>12</v>
      </c>
      <c r="C28" s="25" t="e">
        <f ca="1">WORKDAY.INTL(C27,B28,1,'Jour férié'!$D$6:$D$65)</f>
        <v>#NAME?</v>
      </c>
      <c r="D28" s="25" t="e">
        <f ca="1">WORKDAY.INTL(C28,B28*2,1,'Jour férié'!$D$6:$D$65)</f>
        <v>#NAME?</v>
      </c>
      <c r="E28" s="25" t="e">
        <f ca="1">WORKDAY.INTL(C28,B28*4,1,'Jour férié'!$D$6:$D$65)</f>
        <v>#NAME?</v>
      </c>
      <c r="F28" s="25" t="e">
        <f ca="1">WORKDAY.INTL(E28,10,1,'Jour férié'!$D$6:$D$65)</f>
        <v>#NAME?</v>
      </c>
      <c r="G28" s="31"/>
      <c r="H28" s="3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F29"/>
  <sheetViews>
    <sheetView workbookViewId="0">
      <selection activeCell="C14" sqref="C14"/>
    </sheetView>
  </sheetViews>
  <sheetFormatPr defaultColWidth="11.42578125" defaultRowHeight="15"/>
  <cols>
    <col min="2" max="2" width="13.140625" bestFit="1" customWidth="1"/>
    <col min="3" max="3" width="13.140625" customWidth="1"/>
    <col min="5" max="5" width="15.140625" bestFit="1" customWidth="1"/>
  </cols>
  <sheetData>
    <row r="3" spans="1:6">
      <c r="B3" s="2" t="s">
        <v>41</v>
      </c>
      <c r="C3" s="2" t="s">
        <v>45</v>
      </c>
      <c r="D3" s="2" t="s">
        <v>42</v>
      </c>
      <c r="E3" s="2" t="s">
        <v>43</v>
      </c>
      <c r="F3" s="2" t="s">
        <v>44</v>
      </c>
    </row>
    <row r="4" spans="1:6">
      <c r="A4" t="s">
        <v>15</v>
      </c>
      <c r="B4" s="1">
        <v>42901</v>
      </c>
      <c r="C4" s="1"/>
    </row>
    <row r="5" spans="1:6">
      <c r="A5" t="s">
        <v>16</v>
      </c>
      <c r="B5" s="1">
        <v>42925</v>
      </c>
      <c r="C5" t="e">
        <f ca="1">NETWORKDAYS.INTL(B4,B5,1,'Jour férié'!$D$6:$D$50)</f>
        <v>#NAME?</v>
      </c>
    </row>
    <row r="6" spans="1:6">
      <c r="A6" t="s">
        <v>17</v>
      </c>
      <c r="B6" s="1">
        <v>42937</v>
      </c>
      <c r="C6" t="e">
        <f ca="1">NETWORKDAYS.INTL(B5,B6,1,'Jour férié'!$D$6:$D$50)</f>
        <v>#NAME?</v>
      </c>
    </row>
    <row r="7" spans="1:6">
      <c r="A7" t="s">
        <v>18</v>
      </c>
      <c r="B7" s="1">
        <v>42990</v>
      </c>
      <c r="C7" t="e">
        <f ca="1">NETWORKDAYS.INTL(B6,B7,1,'Jour férié'!$D$6:$D$50)</f>
        <v>#NAME?</v>
      </c>
    </row>
    <row r="8" spans="1:6">
      <c r="A8" t="s">
        <v>19</v>
      </c>
      <c r="B8" s="1">
        <v>43010</v>
      </c>
      <c r="C8" t="e">
        <f ca="1">NETWORKDAYS.INTL(B7,B8,1,'Jour férié'!$D$6:$D$50)</f>
        <v>#NAME?</v>
      </c>
    </row>
    <row r="9" spans="1:6">
      <c r="A9" t="s">
        <v>20</v>
      </c>
      <c r="B9" s="1">
        <v>43034</v>
      </c>
      <c r="C9" t="e">
        <f ca="1">NETWORKDAYS.INTL(B8,B9,1,'Jour férié'!$D$6:$D$50)</f>
        <v>#NAME?</v>
      </c>
    </row>
    <row r="10" spans="1:6">
      <c r="A10" t="s">
        <v>21</v>
      </c>
      <c r="B10" s="1">
        <v>43053</v>
      </c>
      <c r="C10" t="e">
        <f ca="1">NETWORKDAYS.INTL(B9,B10,1,'Jour férié'!$D$6:$D$50)</f>
        <v>#NAME?</v>
      </c>
    </row>
    <row r="11" spans="1:6">
      <c r="A11" t="s">
        <v>22</v>
      </c>
      <c r="B11" s="1">
        <v>43069</v>
      </c>
      <c r="C11" t="e">
        <f ca="1">NETWORKDAYS.INTL(B10,B11,1,'Jour férié'!$D$6:$D$50)</f>
        <v>#NAME?</v>
      </c>
    </row>
    <row r="12" spans="1:6">
      <c r="A12" t="s">
        <v>23</v>
      </c>
      <c r="B12" s="1">
        <v>43081</v>
      </c>
      <c r="C12" t="e">
        <f ca="1">NETWORKDAYS.INTL(B11,B12,1,'Jour férié'!$D$6:$D$50)</f>
        <v>#NAME?</v>
      </c>
    </row>
    <row r="13" spans="1:6">
      <c r="A13" t="s">
        <v>24</v>
      </c>
      <c r="B13" s="1">
        <v>43114</v>
      </c>
      <c r="C13" t="e">
        <f ca="1">NETWORKDAYS.INTL(B12,B13,1,'Jour férié'!$D$6:$D$50)</f>
        <v>#NAME?</v>
      </c>
    </row>
    <row r="14" spans="1:6">
      <c r="A14" t="s">
        <v>25</v>
      </c>
      <c r="B14" s="1">
        <v>43131</v>
      </c>
      <c r="C14" t="e">
        <f ca="1">NETWORKDAYS.INTL(B13,B14,1,'Jour férié'!$D$6:$D$50)</f>
        <v>#NAME?</v>
      </c>
    </row>
    <row r="15" spans="1:6">
      <c r="A15" t="s">
        <v>26</v>
      </c>
      <c r="B15" s="1">
        <v>43147</v>
      </c>
      <c r="C15" t="e">
        <f ca="1">NETWORKDAYS.INTL(B14,B15,1,'Jour férié'!$D$6:$D$50)</f>
        <v>#NAME?</v>
      </c>
    </row>
    <row r="16" spans="1:6">
      <c r="A16" t="s">
        <v>27</v>
      </c>
      <c r="B16" s="1">
        <v>43160</v>
      </c>
      <c r="C16" t="e">
        <f ca="1">NETWORKDAYS.INTL(B15,B16,1,'Jour férié'!$D$6:$D$50)</f>
        <v>#NAME?</v>
      </c>
    </row>
    <row r="17" spans="1:3">
      <c r="A17" t="s">
        <v>28</v>
      </c>
      <c r="B17" s="1">
        <v>43173</v>
      </c>
      <c r="C17" t="e">
        <f ca="1">NETWORKDAYS.INTL(B16,B17,1,'Jour férié'!$D$6:$D$50)</f>
        <v>#NAME?</v>
      </c>
    </row>
    <row r="18" spans="1:3">
      <c r="A18" t="s">
        <v>29</v>
      </c>
      <c r="B18" s="1">
        <v>43186</v>
      </c>
      <c r="C18" t="e">
        <f ca="1">NETWORKDAYS.INTL(B17,B18,1,'Jour férié'!$D$6:$D$50)</f>
        <v>#NAME?</v>
      </c>
    </row>
    <row r="19" spans="1:3">
      <c r="A19" t="s">
        <v>30</v>
      </c>
      <c r="B19" s="1">
        <v>43200</v>
      </c>
      <c r="C19" t="e">
        <f ca="1">NETWORKDAYS.INTL(B18,B19,1,'Jour férié'!$D$6:$D$50)</f>
        <v>#NAME?</v>
      </c>
    </row>
    <row r="20" spans="1:3">
      <c r="A20" t="s">
        <v>31</v>
      </c>
      <c r="B20" s="1">
        <v>43213</v>
      </c>
      <c r="C20" t="e">
        <f ca="1">NETWORKDAYS.INTL(B19,B20,1,'Jour férié'!$D$6:$D$50)</f>
        <v>#NAME?</v>
      </c>
    </row>
    <row r="21" spans="1:3">
      <c r="A21" t="s">
        <v>32</v>
      </c>
      <c r="B21" s="1">
        <v>43235</v>
      </c>
      <c r="C21" t="e">
        <f ca="1">NETWORKDAYS.INTL(B20,B21,1,'Jour férié'!$D$6:$D$50)</f>
        <v>#NAME?</v>
      </c>
    </row>
    <row r="22" spans="1:3">
      <c r="A22" t="s">
        <v>33</v>
      </c>
      <c r="B22" s="1">
        <v>43249</v>
      </c>
      <c r="C22" t="e">
        <f ca="1">NETWORKDAYS.INTL(B21,B22,1,'Jour férié'!$D$6:$D$50)</f>
        <v>#NAME?</v>
      </c>
    </row>
    <row r="23" spans="1:3">
      <c r="A23" t="s">
        <v>34</v>
      </c>
      <c r="B23" s="1">
        <v>43262</v>
      </c>
      <c r="C23" t="e">
        <f ca="1">NETWORKDAYS.INTL(B22,B23,1,'Jour férié'!$D$6:$D$50)</f>
        <v>#NAME?</v>
      </c>
    </row>
    <row r="24" spans="1:3">
      <c r="A24" t="s">
        <v>35</v>
      </c>
      <c r="B24" s="1">
        <v>43275</v>
      </c>
      <c r="C24" t="e">
        <f ca="1">NETWORKDAYS.INTL(B23,B24,1,'Jour férié'!$D$6:$D$50)</f>
        <v>#NAME?</v>
      </c>
    </row>
    <row r="25" spans="1:3">
      <c r="A25" t="s">
        <v>36</v>
      </c>
      <c r="B25" s="1">
        <v>43289</v>
      </c>
      <c r="C25" t="e">
        <f ca="1">NETWORKDAYS.INTL(B24,B25,1,'Jour férié'!$D$6:$D$50)</f>
        <v>#NAME?</v>
      </c>
    </row>
    <row r="26" spans="1:3">
      <c r="A26" t="s">
        <v>37</v>
      </c>
      <c r="B26" s="1">
        <v>43303</v>
      </c>
      <c r="C26" t="e">
        <f ca="1">NETWORKDAYS.INTL(B25,B26,1,'Jour férié'!$D$6:$D$50)</f>
        <v>#NAME?</v>
      </c>
    </row>
    <row r="27" spans="1:3">
      <c r="A27" t="s">
        <v>38</v>
      </c>
      <c r="B27" s="1">
        <v>43317</v>
      </c>
      <c r="C27" t="e">
        <f ca="1">NETWORKDAYS.INTL(B26,B27,1,'Jour férié'!$D$6:$D$50)</f>
        <v>#NAME?</v>
      </c>
    </row>
    <row r="28" spans="1:3">
      <c r="A28" t="s">
        <v>39</v>
      </c>
      <c r="B28" s="1">
        <v>43351</v>
      </c>
      <c r="C28" t="e">
        <f ca="1">NETWORKDAYS.INTL(B27,B28,1,'Jour férié'!$D$6:$D$50)</f>
        <v>#NAME?</v>
      </c>
    </row>
    <row r="29" spans="1:3">
      <c r="A29" t="s">
        <v>40</v>
      </c>
      <c r="B29" s="1">
        <v>43364</v>
      </c>
      <c r="C29" t="e">
        <f ca="1">NETWORKDAYS.INTL(B28,B29,1,'Jour férié'!$D$6:$D$50)</f>
        <v>#NAME?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K50"/>
  <sheetViews>
    <sheetView topLeftCell="A16" workbookViewId="0">
      <selection activeCell="A40" sqref="A40"/>
    </sheetView>
  </sheetViews>
  <sheetFormatPr defaultColWidth="11.42578125" defaultRowHeight="15"/>
  <cols>
    <col min="2" max="2" width="19.28515625" customWidth="1"/>
    <col min="3" max="3" width="18.28515625" bestFit="1" customWidth="1"/>
    <col min="6" max="6" width="18.28515625" bestFit="1" customWidth="1"/>
    <col min="7" max="7" width="10.7109375" bestFit="1" customWidth="1"/>
  </cols>
  <sheetData>
    <row r="3" spans="1:11">
      <c r="A3" s="3" t="s">
        <v>0</v>
      </c>
      <c r="B3" s="3">
        <v>2017</v>
      </c>
    </row>
    <row r="4" spans="1:11">
      <c r="A4" s="3" t="s">
        <v>0</v>
      </c>
      <c r="B4" s="3">
        <v>2018</v>
      </c>
    </row>
    <row r="5" spans="1:11" ht="15.75" thickBot="1">
      <c r="A5" s="4" t="s">
        <v>1</v>
      </c>
      <c r="B5" s="4" t="s">
        <v>2</v>
      </c>
    </row>
    <row r="6" spans="1:11">
      <c r="C6" s="5" t="s">
        <v>3</v>
      </c>
      <c r="D6" s="6">
        <f>DATE($B$3,1,1)</f>
        <v>42736</v>
      </c>
    </row>
    <row r="7" spans="1:11">
      <c r="C7" s="7" t="s">
        <v>4</v>
      </c>
      <c r="D7" s="8">
        <f>FLOOR(DAY(MINUTE($B$3/38)/2+56)&amp;"/5/"&amp;$B$3,7)-34</f>
        <v>42841</v>
      </c>
    </row>
    <row r="8" spans="1:11">
      <c r="C8" s="7" t="s">
        <v>5</v>
      </c>
      <c r="D8" s="8">
        <f>(DATE($B$3,5,1))</f>
        <v>42856</v>
      </c>
      <c r="I8" s="1">
        <v>42863</v>
      </c>
      <c r="K8">
        <f>NETWORKDAYS(I8,I9,D9)</f>
        <v>4</v>
      </c>
    </row>
    <row r="9" spans="1:11">
      <c r="C9" s="7" t="s">
        <v>6</v>
      </c>
      <c r="D9" s="8">
        <f>DATE($B$3,5,8)</f>
        <v>42863</v>
      </c>
      <c r="I9" s="1">
        <v>42869</v>
      </c>
      <c r="K9">
        <f>NETWORKDAYS.INTL(I8,I9,1,D9)</f>
        <v>4</v>
      </c>
    </row>
    <row r="10" spans="1:11">
      <c r="C10" s="7" t="s">
        <v>7</v>
      </c>
      <c r="D10" s="8">
        <f>D7+39</f>
        <v>42880</v>
      </c>
    </row>
    <row r="11" spans="1:11">
      <c r="C11" s="7" t="s">
        <v>8</v>
      </c>
      <c r="D11" s="8">
        <f>D7+49</f>
        <v>42890</v>
      </c>
    </row>
    <row r="12" spans="1:11">
      <c r="C12" s="7" t="s">
        <v>9</v>
      </c>
      <c r="D12" s="8">
        <f>DATE($B$3,7,14)</f>
        <v>42930</v>
      </c>
    </row>
    <row r="13" spans="1:11">
      <c r="C13" s="7" t="s">
        <v>10</v>
      </c>
      <c r="D13" s="8">
        <f>DATE($B$3,8,15)</f>
        <v>42962</v>
      </c>
    </row>
    <row r="14" spans="1:11">
      <c r="C14" s="7" t="s">
        <v>11</v>
      </c>
      <c r="D14" s="8">
        <f>DATE($B$3,11,1)</f>
        <v>43040</v>
      </c>
    </row>
    <row r="15" spans="1:11">
      <c r="C15" s="7" t="s">
        <v>12</v>
      </c>
      <c r="D15" s="8">
        <f>DATE($B$3,11,11)</f>
        <v>43050</v>
      </c>
    </row>
    <row r="16" spans="1:11" ht="15.75" thickBot="1">
      <c r="C16" s="9" t="s">
        <v>13</v>
      </c>
      <c r="D16" s="10">
        <f>DATE($B$3,12,25)</f>
        <v>43094</v>
      </c>
    </row>
    <row r="17" spans="2:4">
      <c r="C17" s="5" t="s">
        <v>3</v>
      </c>
      <c r="D17" s="6">
        <f>DATE($B$4,1,1)</f>
        <v>43101</v>
      </c>
    </row>
    <row r="18" spans="2:4">
      <c r="C18" s="7" t="s">
        <v>4</v>
      </c>
      <c r="D18" s="8">
        <f>FLOOR(DAY(MINUTE($B$4/38)/2+56)&amp;"/5/"&amp;$B$4,7)-34</f>
        <v>43191</v>
      </c>
    </row>
    <row r="19" spans="2:4">
      <c r="C19" s="7" t="s">
        <v>5</v>
      </c>
      <c r="D19" s="8">
        <f>(DATE($B$4,5,1))</f>
        <v>43221</v>
      </c>
    </row>
    <row r="20" spans="2:4">
      <c r="C20" s="7" t="s">
        <v>6</v>
      </c>
      <c r="D20" s="8">
        <f>DATE($B$4,5,8)</f>
        <v>43228</v>
      </c>
    </row>
    <row r="21" spans="2:4">
      <c r="C21" s="7" t="s">
        <v>7</v>
      </c>
      <c r="D21" s="8">
        <f>D18+39</f>
        <v>43230</v>
      </c>
    </row>
    <row r="22" spans="2:4">
      <c r="C22" s="7" t="s">
        <v>8</v>
      </c>
      <c r="D22" s="8">
        <f>D18+49</f>
        <v>43240</v>
      </c>
    </row>
    <row r="23" spans="2:4">
      <c r="C23" s="7" t="s">
        <v>9</v>
      </c>
      <c r="D23" s="8">
        <f>DATE($B$4,7,14)</f>
        <v>43295</v>
      </c>
    </row>
    <row r="24" spans="2:4">
      <c r="C24" s="7" t="s">
        <v>10</v>
      </c>
      <c r="D24" s="8">
        <f>DATE($B$4,8,15)</f>
        <v>43327</v>
      </c>
    </row>
    <row r="25" spans="2:4">
      <c r="C25" s="7" t="s">
        <v>11</v>
      </c>
      <c r="D25" s="8">
        <f>DATE($B$4,11,1)</f>
        <v>43405</v>
      </c>
    </row>
    <row r="26" spans="2:4">
      <c r="C26" s="7" t="s">
        <v>12</v>
      </c>
      <c r="D26" s="8">
        <f>DATE($B$4,11,11)</f>
        <v>43415</v>
      </c>
    </row>
    <row r="27" spans="2:4" ht="15.75" thickBot="1">
      <c r="C27" s="14" t="s">
        <v>13</v>
      </c>
      <c r="D27" s="13">
        <f>DATE($B$4,12,25)</f>
        <v>43459</v>
      </c>
    </row>
    <row r="28" spans="2:4">
      <c r="B28" t="s">
        <v>48</v>
      </c>
      <c r="C28" s="15" t="s">
        <v>49</v>
      </c>
      <c r="D28" s="16">
        <v>43095</v>
      </c>
    </row>
    <row r="29" spans="2:4">
      <c r="C29" s="12" t="s">
        <v>49</v>
      </c>
      <c r="D29" s="17">
        <v>43096</v>
      </c>
    </row>
    <row r="30" spans="2:4">
      <c r="C30" s="12" t="s">
        <v>49</v>
      </c>
      <c r="D30" s="17">
        <v>43097</v>
      </c>
    </row>
    <row r="31" spans="2:4">
      <c r="C31" s="12" t="s">
        <v>49</v>
      </c>
      <c r="D31" s="17">
        <v>43098</v>
      </c>
    </row>
    <row r="32" spans="2:4">
      <c r="C32" s="12" t="s">
        <v>50</v>
      </c>
      <c r="D32" s="17">
        <v>43318</v>
      </c>
    </row>
    <row r="33" spans="3:4">
      <c r="C33" s="12" t="s">
        <v>50</v>
      </c>
      <c r="D33" s="17">
        <v>43319</v>
      </c>
    </row>
    <row r="34" spans="3:4">
      <c r="C34" s="12" t="s">
        <v>50</v>
      </c>
      <c r="D34" s="17">
        <v>43320</v>
      </c>
    </row>
    <row r="35" spans="3:4">
      <c r="C35" s="12" t="s">
        <v>50</v>
      </c>
      <c r="D35" s="17">
        <v>43321</v>
      </c>
    </row>
    <row r="36" spans="3:4">
      <c r="C36" s="12" t="s">
        <v>50</v>
      </c>
      <c r="D36" s="17">
        <v>43322</v>
      </c>
    </row>
    <row r="37" spans="3:4">
      <c r="C37" s="12" t="s">
        <v>50</v>
      </c>
      <c r="D37" s="17">
        <v>43325</v>
      </c>
    </row>
    <row r="38" spans="3:4">
      <c r="C38" s="12" t="s">
        <v>50</v>
      </c>
      <c r="D38" s="17">
        <v>43326</v>
      </c>
    </row>
    <row r="39" spans="3:4">
      <c r="C39" s="12" t="s">
        <v>50</v>
      </c>
      <c r="D39" s="17">
        <v>43327</v>
      </c>
    </row>
    <row r="40" spans="3:4">
      <c r="C40" s="12" t="s">
        <v>50</v>
      </c>
      <c r="D40" s="17">
        <v>43328</v>
      </c>
    </row>
    <row r="41" spans="3:4">
      <c r="C41" s="12" t="s">
        <v>50</v>
      </c>
      <c r="D41" s="17">
        <v>43329</v>
      </c>
    </row>
    <row r="42" spans="3:4">
      <c r="C42" s="12" t="s">
        <v>50</v>
      </c>
      <c r="D42" s="17">
        <v>43332</v>
      </c>
    </row>
    <row r="43" spans="3:4">
      <c r="C43" s="12" t="s">
        <v>50</v>
      </c>
      <c r="D43" s="17">
        <v>43333</v>
      </c>
    </row>
    <row r="44" spans="3:4">
      <c r="C44" s="12" t="s">
        <v>50</v>
      </c>
      <c r="D44" s="17">
        <v>43334</v>
      </c>
    </row>
    <row r="45" spans="3:4">
      <c r="C45" s="12" t="s">
        <v>50</v>
      </c>
      <c r="D45" s="17">
        <v>43335</v>
      </c>
    </row>
    <row r="46" spans="3:4" ht="15.75" thickBot="1">
      <c r="C46" s="12" t="s">
        <v>50</v>
      </c>
      <c r="D46" s="17">
        <v>43336</v>
      </c>
    </row>
    <row r="47" spans="3:4">
      <c r="C47" s="15" t="s">
        <v>51</v>
      </c>
      <c r="D47" s="16">
        <v>43220</v>
      </c>
    </row>
    <row r="48" spans="3:4">
      <c r="C48" s="19"/>
      <c r="D48" s="17">
        <v>43227</v>
      </c>
    </row>
    <row r="49" spans="3:4">
      <c r="C49" s="19"/>
      <c r="D49" s="17">
        <v>43229</v>
      </c>
    </row>
    <row r="50" spans="3:4" ht="15.75" thickBot="1">
      <c r="C50" s="20"/>
      <c r="D50" s="18">
        <v>43231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4"/>
  <sheetViews>
    <sheetView workbookViewId="0">
      <selection activeCell="B2" sqref="B2"/>
    </sheetView>
  </sheetViews>
  <sheetFormatPr defaultColWidth="11.42578125" defaultRowHeight="15"/>
  <cols>
    <col min="1" max="1" width="30.140625" bestFit="1" customWidth="1"/>
  </cols>
  <sheetData>
    <row r="1" spans="1:2">
      <c r="A1" s="11" t="s">
        <v>14</v>
      </c>
      <c r="B1" s="2">
        <v>12</v>
      </c>
    </row>
    <row r="2" spans="1:2">
      <c r="A2" s="11" t="s">
        <v>46</v>
      </c>
      <c r="B2" s="2">
        <v>24</v>
      </c>
    </row>
    <row r="3" spans="1:2">
      <c r="A3" s="11" t="s">
        <v>47</v>
      </c>
      <c r="B3" s="2">
        <v>24</v>
      </c>
    </row>
    <row r="4" spans="1:2">
      <c r="A4" s="11" t="s">
        <v>52</v>
      </c>
      <c r="B4" s="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Calcul</vt:lpstr>
      <vt:lpstr>Actuel</vt:lpstr>
      <vt:lpstr>Jour férié</vt:lpstr>
      <vt:lpstr>Paramètres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Noguer</dc:creator>
  <cp:lastModifiedBy>Carim</cp:lastModifiedBy>
  <cp:lastPrinted>2017-10-30T09:54:13Z</cp:lastPrinted>
  <dcterms:created xsi:type="dcterms:W3CDTF">2017-10-30T08:26:52Z</dcterms:created>
  <dcterms:modified xsi:type="dcterms:W3CDTF">2017-11-03T06:01:28Z</dcterms:modified>
</cp:coreProperties>
</file>