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90" windowWidth="18915" windowHeight="11250" activeTab="1"/>
  </bookViews>
  <sheets>
    <sheet name="base de données" sheetId="1" r:id="rId1"/>
    <sheet name="onglet calcul famille produit 1" sheetId="2" r:id="rId2"/>
  </sheets>
  <calcPr calcId="125725"/>
</workbook>
</file>

<file path=xl/calcChain.xml><?xml version="1.0" encoding="utf-8"?>
<calcChain xmlns="http://schemas.openxmlformats.org/spreadsheetml/2006/main">
  <c r="E3" i="2"/>
  <c r="A8" l="1"/>
  <c r="M7"/>
  <c r="A7"/>
  <c r="M6"/>
  <c r="A6"/>
  <c r="M5"/>
  <c r="A5"/>
  <c r="M4"/>
  <c r="C4"/>
  <c r="B4"/>
  <c r="A4"/>
  <c r="I3"/>
  <c r="M3" s="1"/>
  <c r="G8" s="1"/>
  <c r="K8" s="1"/>
  <c r="K3"/>
  <c r="B3"/>
  <c r="A3"/>
  <c r="G7" l="1"/>
  <c r="K7" s="1"/>
  <c r="G6"/>
  <c r="K6" s="1"/>
  <c r="G5"/>
  <c r="K5" s="1"/>
  <c r="G4"/>
  <c r="K4" s="1"/>
</calcChain>
</file>

<file path=xl/sharedStrings.xml><?xml version="1.0" encoding="utf-8"?>
<sst xmlns="http://schemas.openxmlformats.org/spreadsheetml/2006/main" count="17" uniqueCount="17">
  <si>
    <t>LIBELLE ARTICLE</t>
  </si>
  <si>
    <t>PROMO</t>
  </si>
  <si>
    <t>prevision</t>
  </si>
  <si>
    <t>mois</t>
  </si>
  <si>
    <t>moyenne/mois</t>
  </si>
  <si>
    <t>moyenne/moyenne</t>
  </si>
  <si>
    <t>difference</t>
  </si>
  <si>
    <t>Variation prev/vente</t>
  </si>
  <si>
    <t>CVS</t>
  </si>
  <si>
    <t xml:space="preserve">lundi </t>
  </si>
  <si>
    <t>mardi</t>
  </si>
  <si>
    <t>mercredi</t>
  </si>
  <si>
    <t>jeudi</t>
  </si>
  <si>
    <t>PRODUITS</t>
  </si>
  <si>
    <t>les calculs sont faux car pas toutes les données</t>
  </si>
  <si>
    <t>VENTES REELLES SANS PROMO</t>
  </si>
  <si>
    <t>PRODUIT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</si>
</sst>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dddd"/>
    <numFmt numFmtId="166" formatCode="[$-40C]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164" fontId="0" fillId="2" borderId="2" xfId="0" applyNumberFormat="1" applyFont="1" applyFill="1" applyBorder="1"/>
    <xf numFmtId="0" fontId="0" fillId="2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1" fontId="0" fillId="2" borderId="2" xfId="0" applyNumberFormat="1" applyFont="1" applyFill="1" applyBorder="1"/>
    <xf numFmtId="0" fontId="0" fillId="2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/>
    <xf numFmtId="0" fontId="0" fillId="2" borderId="2" xfId="0" applyFont="1" applyFill="1" applyBorder="1"/>
    <xf numFmtId="1" fontId="0" fillId="2" borderId="3" xfId="0" applyNumberFormat="1" applyFont="1" applyFill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164" fontId="0" fillId="0" borderId="2" xfId="0" applyNumberFormat="1" applyFont="1" applyBorder="1"/>
    <xf numFmtId="0" fontId="0" fillId="0" borderId="2" xfId="0" applyFont="1" applyBorder="1"/>
    <xf numFmtId="166" fontId="2" fillId="2" borderId="2" xfId="0" applyNumberFormat="1" applyFont="1" applyFill="1" applyBorder="1" applyAlignment="1">
      <alignment horizontal="center" vertical="center"/>
    </xf>
    <xf numFmtId="10" fontId="2" fillId="2" borderId="2" xfId="1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/>
    </xf>
    <xf numFmtId="9" fontId="2" fillId="2" borderId="2" xfId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Font="1" applyBorder="1"/>
    <xf numFmtId="0" fontId="2" fillId="2" borderId="5" xfId="0" applyFont="1" applyFill="1" applyBorder="1"/>
    <xf numFmtId="0" fontId="2" fillId="2" borderId="4" xfId="0" applyFont="1" applyFill="1" applyBorder="1"/>
    <xf numFmtId="9" fontId="2" fillId="2" borderId="4" xfId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2" fillId="0" borderId="0" xfId="0" applyFont="1" applyBorder="1"/>
    <xf numFmtId="1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0" fillId="2" borderId="1" xfId="0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2" xfId="0" applyNumberFormat="1" applyFont="1" applyFill="1" applyBorder="1"/>
    <xf numFmtId="1" fontId="2" fillId="0" borderId="2" xfId="0" applyNumberFormat="1" applyFont="1" applyFill="1" applyBorder="1" applyAlignment="1">
      <alignment horizontal="center" vertical="center"/>
    </xf>
    <xf numFmtId="9" fontId="2" fillId="0" borderId="2" xfId="1" applyFont="1" applyFill="1" applyBorder="1" applyAlignment="1">
      <alignment horizontal="center" vertical="center"/>
    </xf>
    <xf numFmtId="10" fontId="2" fillId="0" borderId="2" xfId="1" applyNumberFormat="1" applyFont="1" applyFill="1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A2" sqref="A2"/>
    </sheetView>
  </sheetViews>
  <sheetFormatPr defaultColWidth="11.42578125" defaultRowHeight="15"/>
  <sheetData>
    <row r="1" spans="1:3" ht="15.75">
      <c r="A1" s="32" t="s">
        <v>13</v>
      </c>
      <c r="B1" s="33">
        <v>43644</v>
      </c>
      <c r="C1" s="33">
        <v>43645</v>
      </c>
    </row>
    <row r="2" spans="1:3">
      <c r="A2">
        <v>35</v>
      </c>
      <c r="B2">
        <v>126</v>
      </c>
      <c r="C2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3" sqref="E3"/>
    </sheetView>
  </sheetViews>
  <sheetFormatPr defaultColWidth="11.42578125" defaultRowHeight="15"/>
  <cols>
    <col min="1" max="1" width="3" bestFit="1" customWidth="1"/>
    <col min="2" max="2" width="9" bestFit="1" customWidth="1"/>
    <col min="3" max="3" width="14.85546875" bestFit="1" customWidth="1"/>
    <col min="5" max="5" width="28" bestFit="1" customWidth="1"/>
    <col min="6" max="6" width="7.85546875" bestFit="1" customWidth="1"/>
    <col min="7" max="7" width="43.28515625" bestFit="1" customWidth="1"/>
    <col min="8" max="8" width="5.28515625" bestFit="1" customWidth="1"/>
    <col min="9" max="9" width="14.7109375" bestFit="1" customWidth="1"/>
    <col min="10" max="10" width="19" bestFit="1" customWidth="1"/>
    <col min="11" max="11" width="10.28515625" bestFit="1" customWidth="1"/>
    <col min="12" max="12" width="19.85546875" bestFit="1" customWidth="1"/>
    <col min="13" max="13" width="9.42578125" customWidth="1"/>
  </cols>
  <sheetData>
    <row r="1" spans="1:13">
      <c r="A1" s="1"/>
      <c r="B1" s="2"/>
      <c r="C1" s="3" t="s">
        <v>0</v>
      </c>
      <c r="D1" s="3"/>
      <c r="E1" s="34" t="s">
        <v>16</v>
      </c>
      <c r="F1" s="35">
        <v>35</v>
      </c>
      <c r="G1" s="4"/>
      <c r="H1" s="4"/>
      <c r="I1" s="4"/>
      <c r="J1" s="4"/>
      <c r="K1" s="4"/>
      <c r="L1" s="4"/>
      <c r="M1" s="5"/>
    </row>
    <row r="2" spans="1:13">
      <c r="A2" s="1"/>
      <c r="B2" s="2"/>
      <c r="C2" s="3"/>
      <c r="D2" s="6"/>
      <c r="E2" s="7" t="s">
        <v>15</v>
      </c>
      <c r="F2" s="8" t="s">
        <v>1</v>
      </c>
      <c r="G2" s="9" t="s">
        <v>2</v>
      </c>
      <c r="H2" s="10" t="s">
        <v>3</v>
      </c>
      <c r="I2" s="10" t="s">
        <v>4</v>
      </c>
      <c r="J2" s="10" t="s">
        <v>5</v>
      </c>
      <c r="K2" s="8" t="s">
        <v>6</v>
      </c>
      <c r="L2" s="8" t="s">
        <v>7</v>
      </c>
      <c r="M2" s="11" t="s">
        <v>8</v>
      </c>
    </row>
    <row r="3" spans="1:13" ht="15.75">
      <c r="A3" s="1">
        <f>+WEEKNUM(C3)</f>
        <v>26</v>
      </c>
      <c r="B3" s="12">
        <f>+C3</f>
        <v>43644</v>
      </c>
      <c r="C3" s="36">
        <v>43644</v>
      </c>
      <c r="D3" s="14"/>
      <c r="E3" s="41">
        <f>INDEX('base de données'!$A$1:$P$30,MATCH($F$1,'base de données'!A:A,0),MATCH(C3,'base de données'!$1:$1,0))</f>
        <v>126</v>
      </c>
      <c r="F3" s="8"/>
      <c r="G3" s="8">
        <v>170</v>
      </c>
      <c r="H3" s="15"/>
      <c r="I3" s="37" t="str">
        <f t="shared" ref="I3" si="0">IF(SUMPRODUCT((MONTH(C3:C13)=MONTH(H3))*(YEAR(C3:C13)=YEAR(H3))*(E3:E13))/COUNTBLANK(D3:D13)&gt;0,SUMPRODUCT((MONTH(C3:C13)=MONTH(H3))*(YEAR(C3:C13)=YEAR(H3))*(E3:E13))/COUNTBLANK(D3:D13),"")</f>
        <v/>
      </c>
      <c r="J3" s="37">
        <v>140</v>
      </c>
      <c r="K3" s="38">
        <f t="shared" ref="K3:K8" si="1">+IF(G3&lt;&gt;0,((G3-E3)/G3),0)</f>
        <v>0.25882352941176473</v>
      </c>
      <c r="L3" s="16"/>
      <c r="M3" s="40">
        <f t="shared" ref="M3:M4" si="2">IF(I3="",0,I3/J3)</f>
        <v>0</v>
      </c>
    </row>
    <row r="4" spans="1:13">
      <c r="A4" s="1">
        <f>+WEEKNUM(C4)</f>
        <v>26</v>
      </c>
      <c r="B4" s="12">
        <f>+C4</f>
        <v>43645</v>
      </c>
      <c r="C4" s="13">
        <f>+C3+1</f>
        <v>43645</v>
      </c>
      <c r="D4" s="14"/>
      <c r="E4" s="17"/>
      <c r="F4" s="8"/>
      <c r="G4" s="8">
        <f>+AVERAGEA(E3)*M$3</f>
        <v>0</v>
      </c>
      <c r="H4" s="15"/>
      <c r="I4" s="8"/>
      <c r="J4" s="8">
        <v>140</v>
      </c>
      <c r="K4" s="18">
        <f t="shared" si="1"/>
        <v>0</v>
      </c>
      <c r="L4" s="16"/>
      <c r="M4" s="19">
        <f t="shared" si="2"/>
        <v>0</v>
      </c>
    </row>
    <row r="5" spans="1:13">
      <c r="A5" s="1">
        <f t="shared" ref="A5:A8" si="3">+WEEKNUM(C5)</f>
        <v>27</v>
      </c>
      <c r="B5" s="20" t="s">
        <v>9</v>
      </c>
      <c r="C5" s="13">
        <v>43647</v>
      </c>
      <c r="D5" s="14"/>
      <c r="E5" s="17"/>
      <c r="F5" s="8"/>
      <c r="G5" s="8">
        <f>+AVERAGEA(E3)*M$3</f>
        <v>0</v>
      </c>
      <c r="H5" s="15"/>
      <c r="I5" s="8"/>
      <c r="J5" s="8">
        <v>140</v>
      </c>
      <c r="K5" s="18">
        <f>+IF(G5&lt;&gt;0,((G5-E5)/G5),0)</f>
        <v>0</v>
      </c>
      <c r="L5" s="39"/>
      <c r="M5" s="19">
        <f>IF(I5="",0,I5/J5)</f>
        <v>0</v>
      </c>
    </row>
    <row r="6" spans="1:13">
      <c r="A6" s="1">
        <f t="shared" si="3"/>
        <v>27</v>
      </c>
      <c r="B6" s="20" t="s">
        <v>10</v>
      </c>
      <c r="C6" s="13">
        <v>43648</v>
      </c>
      <c r="D6" s="14"/>
      <c r="E6" s="17"/>
      <c r="F6" s="8"/>
      <c r="G6" s="8">
        <f>+AVERAGEA(E3)*M$3</f>
        <v>0</v>
      </c>
      <c r="H6" s="15"/>
      <c r="I6" s="8"/>
      <c r="J6" s="8">
        <v>140</v>
      </c>
      <c r="K6" s="18">
        <f t="shared" si="1"/>
        <v>0</v>
      </c>
      <c r="L6" s="16"/>
      <c r="M6" s="19">
        <f>IF(I6="",0,I6/J6)</f>
        <v>0</v>
      </c>
    </row>
    <row r="7" spans="1:13">
      <c r="A7" s="1">
        <f t="shared" si="3"/>
        <v>27</v>
      </c>
      <c r="B7" s="20" t="s">
        <v>11</v>
      </c>
      <c r="C7" s="13">
        <v>43649</v>
      </c>
      <c r="D7" s="14"/>
      <c r="E7" s="17"/>
      <c r="F7" s="8"/>
      <c r="G7" s="8">
        <f>+AVERAGEA(E3)*M$3</f>
        <v>0</v>
      </c>
      <c r="H7" s="15"/>
      <c r="I7" s="8"/>
      <c r="J7" s="8">
        <v>140</v>
      </c>
      <c r="K7" s="18">
        <f t="shared" si="1"/>
        <v>0</v>
      </c>
      <c r="L7" s="16"/>
      <c r="M7" s="19">
        <f>IF(I7="",0,I7/J7)</f>
        <v>0</v>
      </c>
    </row>
    <row r="8" spans="1:13" ht="15.75" thickBot="1">
      <c r="A8" s="1">
        <f t="shared" si="3"/>
        <v>27</v>
      </c>
      <c r="B8" s="20" t="s">
        <v>12</v>
      </c>
      <c r="C8" s="13">
        <v>43650</v>
      </c>
      <c r="D8" s="21"/>
      <c r="E8" s="22"/>
      <c r="F8" s="23"/>
      <c r="G8" s="8" t="e">
        <f>+AVERAGEA(E4)*M$3</f>
        <v>#DIV/0!</v>
      </c>
      <c r="H8" s="23"/>
      <c r="I8" s="23"/>
      <c r="J8" s="23"/>
      <c r="K8" s="24" t="e">
        <f t="shared" si="1"/>
        <v>#DIV/0!</v>
      </c>
      <c r="L8" s="23"/>
      <c r="M8" s="25"/>
    </row>
    <row r="9" spans="1:13">
      <c r="A9" s="26"/>
      <c r="B9" s="26"/>
      <c r="C9" s="27"/>
      <c r="D9" s="26"/>
      <c r="E9" s="26"/>
      <c r="F9" s="28"/>
      <c r="G9" s="29" t="s">
        <v>14</v>
      </c>
      <c r="H9" s="26"/>
      <c r="I9" s="30"/>
      <c r="J9" s="30"/>
      <c r="K9" s="30"/>
      <c r="L9" s="30"/>
      <c r="M9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 de données</vt:lpstr>
      <vt:lpstr>onglet calcul famille produit 1</vt:lpstr>
    </vt:vector>
  </TitlesOfParts>
  <Company>LDC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Gouadon</dc:creator>
  <cp:lastModifiedBy>Carim</cp:lastModifiedBy>
  <dcterms:created xsi:type="dcterms:W3CDTF">2019-07-02T10:30:24Z</dcterms:created>
  <dcterms:modified xsi:type="dcterms:W3CDTF">2019-07-02T10:55:22Z</dcterms:modified>
</cp:coreProperties>
</file>