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 activeTab="4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</sheets>
  <functionGroups/>
  <definedNames>
    <definedName name="_xlnm._FilterDatabase" localSheetId="0" hidden="1">'Récapitulatif  Loyer PARIS 2018'!$A$1:$Y$6</definedName>
    <definedName name="_xlnm._FilterDatabase" localSheetId="1" hidden="1">'Récaptitulatif Résa PARIS 2018'!$A$1:$K$516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LastR5">SUMPRODUCT(MAX((ROW('Analyse par appartement'!$A$1:$A$1000))*('Analyse par appartement'!$A$1:$A$1000&lt;&gt;"")))</definedName>
    <definedName name="Mois">'Analyse Globale PARIS 2018 '!$B$1:$M$1</definedName>
    <definedName name="Types">'Analyse Globale PARIS 2018 '!$A$7:$A$10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8" i="10"/>
  <c r="J38" s="1"/>
  <c r="E38"/>
  <c r="H37"/>
  <c r="J37" s="1"/>
  <c r="E37"/>
  <c r="H36"/>
  <c r="J36" s="1"/>
  <c r="E36"/>
  <c r="H35"/>
  <c r="J35" s="1"/>
  <c r="E35"/>
  <c r="H34"/>
  <c r="J34" s="1"/>
  <c r="E34"/>
  <c r="H33"/>
  <c r="J33" s="1"/>
  <c r="E33"/>
  <c r="H32"/>
  <c r="J32" s="1"/>
  <c r="E32"/>
  <c r="H31"/>
  <c r="J31" s="1"/>
  <c r="E31"/>
  <c r="H30"/>
  <c r="J30" s="1"/>
  <c r="E30"/>
  <c r="H29"/>
  <c r="J29" s="1"/>
  <c r="E29"/>
  <c r="H28"/>
  <c r="J28" s="1"/>
  <c r="E28"/>
  <c r="H27"/>
  <c r="J27" s="1"/>
  <c r="E27"/>
  <c r="H26"/>
  <c r="J26" s="1"/>
  <c r="E26"/>
  <c r="H25"/>
  <c r="J25" s="1"/>
  <c r="E25"/>
  <c r="H24"/>
  <c r="J24" s="1"/>
  <c r="E24"/>
  <c r="H23"/>
  <c r="J23" s="1"/>
  <c r="E23"/>
  <c r="H22"/>
  <c r="J22" s="1"/>
  <c r="E22"/>
  <c r="H21"/>
  <c r="J21" s="1"/>
  <c r="E21"/>
  <c r="H20"/>
  <c r="J20" s="1"/>
  <c r="E20"/>
  <c r="H19"/>
  <c r="J19" s="1"/>
  <c r="E19"/>
  <c r="H18"/>
  <c r="J18" s="1"/>
  <c r="E18"/>
  <c r="H17"/>
  <c r="J17" s="1"/>
  <c r="E17"/>
  <c r="H16"/>
  <c r="J16" s="1"/>
  <c r="E16"/>
  <c r="H15"/>
  <c r="J15" s="1"/>
  <c r="E15"/>
  <c r="H14"/>
  <c r="J14" s="1"/>
  <c r="E14"/>
  <c r="H13"/>
  <c r="J13" s="1"/>
  <c r="E13"/>
  <c r="H12"/>
  <c r="J12" s="1"/>
  <c r="E12"/>
  <c r="H11"/>
  <c r="J11" s="1"/>
  <c r="E11"/>
  <c r="H10"/>
  <c r="J10" s="1"/>
  <c r="E10"/>
  <c r="H9"/>
  <c r="J9" s="1"/>
  <c r="E9"/>
  <c r="H8"/>
  <c r="J8" s="1"/>
  <c r="E8"/>
  <c r="H7"/>
  <c r="J7" s="1"/>
  <c r="E7"/>
  <c r="H6"/>
  <c r="J6" s="1"/>
  <c r="E6"/>
  <c r="H5"/>
  <c r="J5" s="1"/>
  <c r="E5"/>
  <c r="H4"/>
  <c r="J4" s="1"/>
  <c r="E4"/>
  <c r="H3"/>
  <c r="J3" s="1"/>
  <c r="E3"/>
  <c r="H2"/>
  <c r="J2" s="1"/>
  <c r="E2"/>
  <c r="I19" i="8"/>
  <c r="F19"/>
  <c r="F3"/>
  <c r="F4"/>
  <c r="F5"/>
  <c r="F6"/>
  <c r="F7"/>
  <c r="F8"/>
  <c r="F9"/>
  <c r="F10"/>
  <c r="F11"/>
  <c r="F12"/>
  <c r="F13"/>
  <c r="F14"/>
  <c r="F15"/>
  <c r="F16"/>
  <c r="F17"/>
  <c r="F18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2"/>
  <c r="I38" i="10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6"/>
  <c r="I4"/>
  <c r="I2"/>
  <c r="I9"/>
  <c r="I8"/>
  <c r="I7"/>
  <c r="I5"/>
  <c r="I3"/>
  <c r="F5" i="11"/>
  <c r="G5"/>
  <c r="H5"/>
  <c r="D5"/>
  <c r="I5"/>
  <c r="J5"/>
  <c r="E5"/>
  <c r="K5"/>
  <c r="L5"/>
  <c r="C5"/>
  <c r="M5"/>
  <c r="B5"/>
  <c r="K3" i="10" l="1"/>
  <c r="L3" s="1"/>
  <c r="K5"/>
  <c r="L5" s="1"/>
  <c r="K7"/>
  <c r="L7" s="1"/>
  <c r="K8"/>
  <c r="L8" s="1"/>
  <c r="K9"/>
  <c r="L9" s="1"/>
  <c r="K2"/>
  <c r="L2" s="1"/>
  <c r="K4"/>
  <c r="L4" s="1"/>
  <c r="K6"/>
  <c r="L6" s="1"/>
  <c r="K10"/>
  <c r="L10" s="1"/>
  <c r="K11"/>
  <c r="L11" s="1"/>
  <c r="K12"/>
  <c r="L12" s="1"/>
  <c r="K13"/>
  <c r="L13" s="1"/>
  <c r="K14"/>
  <c r="L14" s="1"/>
  <c r="K15"/>
  <c r="L15" s="1"/>
  <c r="K16"/>
  <c r="L16" s="1"/>
  <c r="K17"/>
  <c r="L17" s="1"/>
  <c r="K18"/>
  <c r="L18" s="1"/>
  <c r="K19"/>
  <c r="L19" s="1"/>
  <c r="K20"/>
  <c r="L20" s="1"/>
  <c r="K21"/>
  <c r="L21" s="1"/>
  <c r="K22"/>
  <c r="L22" s="1"/>
  <c r="K23"/>
  <c r="L23" s="1"/>
  <c r="K24"/>
  <c r="L24" s="1"/>
  <c r="K25"/>
  <c r="L25" s="1"/>
  <c r="K26"/>
  <c r="L26" s="1"/>
  <c r="K27"/>
  <c r="L27" s="1"/>
  <c r="K28"/>
  <c r="L28" s="1"/>
  <c r="K29"/>
  <c r="L29" s="1"/>
  <c r="K30"/>
  <c r="L30" s="1"/>
  <c r="K31"/>
  <c r="L31" s="1"/>
  <c r="K32"/>
  <c r="L32" s="1"/>
  <c r="K33"/>
  <c r="L33" s="1"/>
  <c r="K34"/>
  <c r="L34" s="1"/>
  <c r="K35"/>
  <c r="L35" s="1"/>
  <c r="K36"/>
  <c r="L36" s="1"/>
  <c r="K37"/>
  <c r="L37" s="1"/>
  <c r="K38"/>
  <c r="L38" s="1"/>
  <c r="M8" i="8"/>
  <c r="M7"/>
  <c r="M6"/>
  <c r="M5"/>
  <c r="M4"/>
  <c r="M3"/>
  <c r="M2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B3" i="6"/>
  <c r="D3"/>
  <c r="F3"/>
  <c r="H3"/>
  <c r="J3"/>
  <c r="L3"/>
  <c r="N3"/>
  <c r="P3"/>
  <c r="R3"/>
  <c r="T3"/>
  <c r="V3"/>
  <c r="X3"/>
  <c r="I28" i="8" l="1"/>
  <c r="I27"/>
  <c r="I10"/>
  <c r="I23"/>
  <c r="I22"/>
  <c r="I25"/>
  <c r="I24"/>
  <c r="I26"/>
  <c r="I13"/>
  <c r="I21"/>
  <c r="I18"/>
  <c r="I12"/>
  <c r="I9"/>
  <c r="I15"/>
  <c r="I17"/>
  <c r="I16"/>
  <c r="I14"/>
  <c r="I11"/>
  <c r="I20"/>
  <c r="I2"/>
  <c r="I3"/>
  <c r="I5"/>
  <c r="I6"/>
  <c r="I7"/>
  <c r="I8"/>
  <c r="I4"/>
  <c r="M22" i="11" l="1"/>
  <c r="L22"/>
  <c r="K22"/>
  <c r="J22"/>
  <c r="I22"/>
  <c r="H22"/>
  <c r="G22"/>
  <c r="F22"/>
  <c r="E22"/>
  <c r="D22"/>
  <c r="C22"/>
  <c r="B22"/>
  <c r="N22" s="1"/>
  <c r="G6" l="1"/>
  <c r="I6"/>
  <c r="K6"/>
  <c r="M6"/>
  <c r="C6"/>
  <c r="E6"/>
  <c r="D6"/>
  <c r="F6"/>
  <c r="H6"/>
  <c r="J6"/>
  <c r="L6"/>
  <c r="N5"/>
  <c r="B6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4"/>
  <c r="K4"/>
  <c r="I4"/>
  <c r="G4"/>
  <c r="E4"/>
  <c r="C4"/>
  <c r="M3"/>
  <c r="M19" s="1"/>
  <c r="K3"/>
  <c r="K19" s="1"/>
  <c r="I3"/>
  <c r="I19" s="1"/>
  <c r="G3"/>
  <c r="G19" s="1"/>
  <c r="E3"/>
  <c r="E19" s="1"/>
  <c r="C3"/>
  <c r="C19" s="1"/>
  <c r="M2"/>
  <c r="M18" s="1"/>
  <c r="K2"/>
  <c r="K18" s="1"/>
  <c r="I2"/>
  <c r="I18" s="1"/>
  <c r="G2"/>
  <c r="G18" s="1"/>
  <c r="E2"/>
  <c r="E18" s="1"/>
  <c r="C2"/>
  <c r="C18" s="1"/>
  <c r="L10"/>
  <c r="J10"/>
  <c r="H10"/>
  <c r="F10"/>
  <c r="D10"/>
  <c r="B10"/>
  <c r="L9"/>
  <c r="J9"/>
  <c r="H9"/>
  <c r="F9"/>
  <c r="D9"/>
  <c r="B9"/>
  <c r="L8"/>
  <c r="J8"/>
  <c r="H8"/>
  <c r="F8"/>
  <c r="D8"/>
  <c r="B8"/>
  <c r="L7"/>
  <c r="J7"/>
  <c r="H7"/>
  <c r="F7"/>
  <c r="D7"/>
  <c r="B7"/>
  <c r="C7"/>
  <c r="L4"/>
  <c r="J4"/>
  <c r="H4"/>
  <c r="F4"/>
  <c r="D4"/>
  <c r="B4"/>
  <c r="L3"/>
  <c r="L19" s="1"/>
  <c r="J3"/>
  <c r="J19" s="1"/>
  <c r="H3"/>
  <c r="H19" s="1"/>
  <c r="F3"/>
  <c r="F19" s="1"/>
  <c r="D3"/>
  <c r="D19" s="1"/>
  <c r="B3"/>
  <c r="L2"/>
  <c r="L18" s="1"/>
  <c r="J2"/>
  <c r="J18" s="1"/>
  <c r="H2"/>
  <c r="H18" s="1"/>
  <c r="F2"/>
  <c r="F18" s="1"/>
  <c r="D2"/>
  <c r="D18" s="1"/>
  <c r="B2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N12"/>
  <c r="N16" s="1"/>
  <c r="N2" l="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H13" l="1"/>
  <c r="H14" s="1"/>
  <c r="C15"/>
  <c r="C17" s="1"/>
  <c r="G13"/>
  <c r="G14" s="1"/>
  <c r="G15"/>
  <c r="G17" s="1"/>
  <c r="N21"/>
  <c r="N20"/>
  <c r="I13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N13" l="1"/>
  <c r="N14" s="1"/>
  <c r="N17"/>
  <c r="A3" i="12" l="1" a="1"/>
  <c r="A3" l="1"/>
  <c r="G3" l="1"/>
  <c r="D3"/>
  <c r="B3"/>
  <c r="H3"/>
  <c r="F3"/>
  <c r="E3"/>
  <c r="C3"/>
  <c r="K3" l="1"/>
  <c r="I3"/>
  <c r="J3" s="1"/>
  <c r="A4" l="1" a="1"/>
  <c r="A4"/>
  <c r="H4"/>
  <c r="D4"/>
  <c r="C4"/>
  <c r="G4"/>
  <c r="F4"/>
  <c r="E4"/>
  <c r="B4"/>
  <c r="A5" a="1"/>
  <c r="I4" l="1"/>
  <c r="J4" s="1"/>
  <c r="K4"/>
  <c r="A5"/>
  <c r="A6" a="1"/>
  <c r="A6"/>
  <c r="A7" a="1"/>
  <c r="A7"/>
  <c r="H7"/>
  <c r="E7"/>
  <c r="C7"/>
  <c r="H6"/>
  <c r="G6"/>
  <c r="C6"/>
  <c r="F6"/>
  <c r="H5"/>
  <c r="G5"/>
  <c r="D5"/>
  <c r="F5"/>
  <c r="E5"/>
  <c r="F7"/>
  <c r="D7"/>
  <c r="B7"/>
  <c r="E6"/>
  <c r="D6"/>
  <c r="B6"/>
  <c r="C5"/>
  <c r="B5"/>
  <c r="G7"/>
  <c r="A8" a="1"/>
  <c r="I5" l="1"/>
  <c r="J5" s="1"/>
  <c r="I6"/>
  <c r="J6" s="1"/>
  <c r="I7"/>
  <c r="J7" s="1"/>
  <c r="K7"/>
  <c r="K5"/>
  <c r="K6"/>
  <c r="A8"/>
  <c r="D8"/>
  <c r="C8"/>
  <c r="F8"/>
  <c r="G8"/>
  <c r="B8"/>
  <c r="H8"/>
  <c r="E8"/>
  <c r="A9" a="1"/>
  <c r="I8" l="1"/>
  <c r="J8" s="1"/>
  <c r="K8"/>
  <c r="A9"/>
  <c r="B9"/>
  <c r="C9"/>
  <c r="F9"/>
  <c r="G9"/>
  <c r="D9"/>
  <c r="E9"/>
  <c r="A10" a="1"/>
  <c r="I9" l="1"/>
  <c r="J9" s="1"/>
  <c r="A10"/>
  <c r="H10"/>
  <c r="E10"/>
  <c r="G10"/>
  <c r="D10"/>
  <c r="H9"/>
  <c r="F10"/>
  <c r="B10"/>
  <c r="C10"/>
  <c r="A11" a="1"/>
  <c r="I10" l="1"/>
  <c r="J10" s="1"/>
  <c r="K10"/>
  <c r="K9"/>
  <c r="A11"/>
  <c r="H11"/>
  <c r="B11"/>
  <c r="E11"/>
  <c r="F11"/>
  <c r="D11"/>
  <c r="G11"/>
  <c r="C11"/>
  <c r="A12" a="1"/>
  <c r="K11" l="1"/>
  <c r="I11"/>
  <c r="J11" s="1"/>
  <c r="A12"/>
  <c r="H12"/>
  <c r="G12"/>
  <c r="D12"/>
  <c r="E12"/>
  <c r="F12"/>
  <c r="A13" a="1"/>
  <c r="K12" l="1"/>
  <c r="A13"/>
  <c r="G13"/>
  <c r="H13"/>
  <c r="C13"/>
  <c r="F13"/>
  <c r="E13"/>
  <c r="B13"/>
  <c r="D13"/>
  <c r="C12"/>
  <c r="B12"/>
  <c r="A14" a="1"/>
  <c r="I13" l="1"/>
  <c r="J13" s="1"/>
  <c r="K13"/>
  <c r="I12"/>
  <c r="J12" s="1"/>
  <c r="A14"/>
  <c r="H14"/>
  <c r="G14"/>
  <c r="C14"/>
  <c r="B14"/>
  <c r="F14"/>
  <c r="E14"/>
  <c r="D14"/>
  <c r="A15" a="1"/>
  <c r="K14" l="1"/>
  <c r="I14"/>
  <c r="J14" s="1"/>
  <c r="A15"/>
  <c r="G15" s="1"/>
  <c r="H15"/>
  <c r="C15"/>
  <c r="B15"/>
  <c r="D15"/>
  <c r="E15"/>
  <c r="A16" a="1"/>
  <c r="F15" l="1"/>
  <c r="K15" s="1"/>
  <c r="I15"/>
  <c r="J15" s="1"/>
  <c r="A16"/>
  <c r="F16" s="1"/>
  <c r="B16"/>
  <c r="D16"/>
  <c r="A17" a="1"/>
  <c r="K16" l="1"/>
  <c r="E16"/>
  <c r="C16"/>
  <c r="H16"/>
  <c r="G16"/>
  <c r="I16" s="1"/>
  <c r="J16" s="1"/>
  <c r="A17"/>
  <c r="D17"/>
  <c r="H17"/>
  <c r="F17"/>
  <c r="K17" s="1"/>
  <c r="B17"/>
  <c r="G17"/>
  <c r="I17" s="1"/>
  <c r="J17" s="1"/>
  <c r="C17"/>
  <c r="E17"/>
  <c r="A18" a="1"/>
  <c r="A18"/>
  <c r="D18" s="1"/>
  <c r="C18"/>
  <c r="H18"/>
  <c r="F18"/>
  <c r="K18" s="1"/>
  <c r="G18"/>
  <c r="B18"/>
  <c r="A19" a="1"/>
  <c r="I18" l="1"/>
  <c r="J18" s="1"/>
  <c r="E18"/>
  <c r="A19"/>
  <c r="E19" s="1"/>
  <c r="H19"/>
  <c r="G19"/>
  <c r="D19"/>
  <c r="B19"/>
  <c r="A20" a="1"/>
  <c r="I19" l="1"/>
  <c r="J19" s="1"/>
  <c r="C19"/>
  <c r="F19"/>
  <c r="K19" s="1"/>
  <c r="A20"/>
  <c r="G20"/>
  <c r="D20"/>
  <c r="E20"/>
  <c r="C20"/>
  <c r="B20"/>
  <c r="I20" s="1"/>
  <c r="J20" s="1"/>
  <c r="F20"/>
  <c r="H20"/>
  <c r="K20"/>
  <c r="C2"/>
  <c r="H2"/>
  <c r="B2"/>
  <c r="G2"/>
  <c r="I2"/>
  <c r="J2" s="1"/>
  <c r="E2"/>
  <c r="D2"/>
  <c r="F2"/>
  <c r="K2" s="1"/>
</calcChain>
</file>

<file path=xl/sharedStrings.xml><?xml version="1.0" encoding="utf-8"?>
<sst xmlns="http://schemas.openxmlformats.org/spreadsheetml/2006/main" count="2830" uniqueCount="130">
  <si>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</si>
  <si>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</si>
  <si>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</si>
  <si>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</si>
  <si>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</si>
  <si>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</si>
  <si>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</si>
  <si>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</si>
  <si>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</si>
  <si>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</si>
  <si>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</si>
  <si>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</si>
  <si>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</si>
  <si>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</si>
  <si>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</si>
  <si>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</si>
  <si>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</si>
  <si>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</si>
  <si>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</si>
  <si>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</si>
  <si>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</si>
  <si>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</si>
  <si>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</si>
  <si>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</si>
  <si>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</si>
  <si>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</si>
  <si>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</si>
  <si>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</si>
  <si>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</si>
  <si>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</si>
  <si>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</si>
  <si>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</si>
  <si>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</si>
  <si>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</si>
  <si>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</si>
  <si>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</si>
  <si>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</si>
  <si>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</si>
  <si>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</si>
  <si>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</si>
  <si>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</si>
  <si>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</si>
  <si>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</si>
  <si>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</si>
  <si>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</si>
  <si>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</si>
  <si>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</si>
  <si>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</si>
  <si>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</si>
  <si>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</si>
  <si>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</si>
  <si>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appartement</t>
  </si>
  <si>
    <t>Montant Net de la réservation</t>
  </si>
  <si>
    <t>Nombre de nuits passées</t>
  </si>
  <si>
    <t>Nombre de touristes</t>
  </si>
  <si>
    <t>Nb jours</t>
  </si>
  <si>
    <t>ü</t>
  </si>
  <si>
    <t>Direct</t>
  </si>
  <si>
    <t>A</t>
  </si>
  <si>
    <t>B</t>
  </si>
  <si>
    <t>B*</t>
  </si>
  <si>
    <t>Ke-B</t>
  </si>
  <si>
    <t>KE-B</t>
  </si>
  <si>
    <t>AT</t>
  </si>
  <si>
    <t>BT</t>
  </si>
  <si>
    <t>CE</t>
  </si>
  <si>
    <t>CT</t>
  </si>
  <si>
    <t>CR</t>
  </si>
  <si>
    <t>FN</t>
  </si>
  <si>
    <t>LN</t>
  </si>
  <si>
    <t>CFT</t>
  </si>
  <si>
    <t>LE</t>
  </si>
  <si>
    <t>SA</t>
  </si>
  <si>
    <t>VR</t>
  </si>
  <si>
    <t>SAT</t>
  </si>
  <si>
    <t>PBC</t>
  </si>
  <si>
    <t>TMN</t>
  </si>
  <si>
    <t>DER</t>
  </si>
  <si>
    <t>PC</t>
  </si>
  <si>
    <t>PG</t>
  </si>
  <si>
    <t>DS</t>
  </si>
  <si>
    <t>ED</t>
  </si>
  <si>
    <t>Anna</t>
  </si>
  <si>
    <t>Bernard</t>
  </si>
  <si>
    <t>Caroline</t>
  </si>
  <si>
    <t>Didier</t>
  </si>
  <si>
    <t>Etienne</t>
  </si>
  <si>
    <t>Fabienne</t>
  </si>
  <si>
    <t>Gerald</t>
  </si>
  <si>
    <t>Hannah</t>
  </si>
  <si>
    <t>Isak</t>
  </si>
  <si>
    <t>Jessica</t>
  </si>
  <si>
    <t>Karen</t>
  </si>
  <si>
    <t>Louise</t>
  </si>
  <si>
    <t>Mathilde</t>
  </si>
  <si>
    <t>Nina</t>
  </si>
  <si>
    <t>Olga</t>
  </si>
  <si>
    <t>Philippe</t>
  </si>
  <si>
    <t>Quentin</t>
  </si>
  <si>
    <t>Rachel</t>
  </si>
  <si>
    <t>Sara</t>
  </si>
  <si>
    <t>Thomas</t>
  </si>
  <si>
    <t>Ulysse</t>
  </si>
  <si>
    <t>Veronique</t>
  </si>
  <si>
    <t>William</t>
  </si>
  <si>
    <t>Xavier</t>
  </si>
  <si>
    <t>Yannick</t>
  </si>
  <si>
    <t>Zach</t>
  </si>
  <si>
    <t>Pierre</t>
  </si>
  <si>
    <t>Anne</t>
  </si>
  <si>
    <t>Cedric</t>
  </si>
  <si>
    <t>Hélène</t>
  </si>
  <si>
    <t>Marie Bernard</t>
  </si>
  <si>
    <t>Peter Foster</t>
  </si>
  <si>
    <t>Valentine Perrin</t>
  </si>
  <si>
    <t>George Pierre</t>
  </si>
  <si>
    <t>Louis Martin</t>
  </si>
  <si>
    <t>Astrid Moliere</t>
  </si>
  <si>
    <t>Carole</t>
  </si>
  <si>
    <t>Fabien</t>
  </si>
  <si>
    <t xml:space="preserve">Anne-Marie </t>
  </si>
  <si>
    <t>David</t>
  </si>
  <si>
    <t>Louis Jagger</t>
  </si>
  <si>
    <t>Simone</t>
  </si>
  <si>
    <t>Lola</t>
  </si>
  <si>
    <t>Matthieu</t>
  </si>
  <si>
    <t>Francois</t>
  </si>
  <si>
    <t>Jonathan Adam</t>
  </si>
  <si>
    <t>Didier-Olivier</t>
  </si>
  <si>
    <t>Stephanie Joubert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</si>
</sst>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</fonts>
  <fills count="9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4" fillId="0" borderId="0"/>
  </cellStyleXfs>
  <cellXfs count="98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3" xfId="0" applyFont="1" applyBorder="1"/>
    <xf numFmtId="0" fontId="2" fillId="0" borderId="0" xfId="0" applyFont="1" applyBorder="1"/>
    <xf numFmtId="0" fontId="4" fillId="2" borderId="4" xfId="0" applyFont="1" applyFill="1" applyBorder="1" applyAlignment="1">
      <alignment horizontal="center" vertical="center"/>
    </xf>
    <xf numFmtId="0" fontId="2" fillId="0" borderId="8" xfId="0" applyFont="1" applyFill="1" applyBorder="1"/>
    <xf numFmtId="165" fontId="2" fillId="0" borderId="8" xfId="1" applyNumberFormat="1" applyFont="1" applyFill="1" applyBorder="1"/>
    <xf numFmtId="0" fontId="2" fillId="0" borderId="9" xfId="0" applyFont="1" applyFill="1" applyBorder="1"/>
    <xf numFmtId="165" fontId="2" fillId="0" borderId="9" xfId="1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164" fontId="7" fillId="3" borderId="4" xfId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/>
    <xf numFmtId="14" fontId="7" fillId="3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/>
    <xf numFmtId="165" fontId="6" fillId="0" borderId="5" xfId="0" applyNumberFormat="1" applyFont="1" applyBorder="1" applyAlignment="1">
      <alignment vertical="center"/>
    </xf>
    <xf numFmtId="165" fontId="5" fillId="3" borderId="4" xfId="0" applyNumberFormat="1" applyFont="1" applyFill="1" applyBorder="1" applyAlignment="1">
      <alignment horizontal="left" vertical="center" wrapText="1"/>
    </xf>
    <xf numFmtId="165" fontId="5" fillId="2" borderId="4" xfId="0" applyNumberFormat="1" applyFont="1" applyFill="1" applyBorder="1" applyAlignment="1">
      <alignment horizontal="center" vertical="center" wrapText="1"/>
    </xf>
    <xf numFmtId="165" fontId="6" fillId="0" borderId="6" xfId="0" applyNumberFormat="1" applyFont="1" applyBorder="1" applyAlignment="1">
      <alignment vertical="center"/>
    </xf>
    <xf numFmtId="9" fontId="6" fillId="0" borderId="4" xfId="2" applyFont="1" applyBorder="1" applyAlignment="1">
      <alignment horizontal="center" vertical="center"/>
    </xf>
    <xf numFmtId="9" fontId="6" fillId="0" borderId="7" xfId="2" applyFont="1" applyBorder="1" applyAlignment="1">
      <alignment horizontal="center" vertical="center"/>
    </xf>
    <xf numFmtId="9" fontId="5" fillId="3" borderId="4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65" fontId="6" fillId="4" borderId="16" xfId="1" applyNumberFormat="1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5" xfId="1" applyNumberFormat="1" applyFont="1" applyBorder="1" applyAlignment="1">
      <alignment horizontal="center" vertical="center"/>
    </xf>
    <xf numFmtId="9" fontId="6" fillId="0" borderId="15" xfId="2" applyFont="1" applyBorder="1" applyAlignment="1">
      <alignment horizontal="center" vertical="center"/>
    </xf>
    <xf numFmtId="9" fontId="10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164" fontId="12" fillId="0" borderId="4" xfId="1" applyFont="1" applyBorder="1" applyAlignment="1">
      <alignment horizontal="right" vertical="center"/>
    </xf>
    <xf numFmtId="164" fontId="12" fillId="0" borderId="4" xfId="1" applyFont="1" applyBorder="1" applyAlignment="1">
      <alignment horizontal="center" vertical="center"/>
    </xf>
    <xf numFmtId="164" fontId="12" fillId="0" borderId="4" xfId="3" applyFont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14" fontId="12" fillId="0" borderId="4" xfId="0" applyNumberFormat="1" applyFont="1" applyFill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/>
    </xf>
    <xf numFmtId="164" fontId="13" fillId="0" borderId="4" xfId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5" fillId="6" borderId="4" xfId="0" applyFont="1" applyFill="1" applyBorder="1" applyAlignment="1">
      <alignment horizontal="left" vertical="center" wrapText="1"/>
    </xf>
    <xf numFmtId="0" fontId="15" fillId="5" borderId="4" xfId="4" applyFont="1" applyFill="1" applyBorder="1" applyAlignment="1">
      <alignment horizontal="left" vertical="center"/>
    </xf>
    <xf numFmtId="164" fontId="6" fillId="0" borderId="4" xfId="0" applyNumberFormat="1" applyFont="1" applyBorder="1" applyAlignment="1">
      <alignment horizontal="left" vertical="center"/>
    </xf>
    <xf numFmtId="0" fontId="15" fillId="6" borderId="4" xfId="4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3" fontId="5" fillId="5" borderId="4" xfId="0" applyNumberFormat="1" applyFont="1" applyFill="1" applyBorder="1" applyAlignment="1">
      <alignment horizontal="center" vertical="center" wrapText="1"/>
    </xf>
    <xf numFmtId="3" fontId="14" fillId="0" borderId="5" xfId="0" applyNumberFormat="1" applyFont="1" applyFill="1" applyBorder="1" applyAlignment="1">
      <alignment horizontal="center" vertical="center"/>
    </xf>
    <xf numFmtId="4" fontId="14" fillId="0" borderId="5" xfId="0" applyNumberFormat="1" applyFont="1" applyFill="1" applyBorder="1" applyAlignment="1">
      <alignment horizontal="center" vertical="center"/>
    </xf>
    <xf numFmtId="4" fontId="5" fillId="5" borderId="4" xfId="0" applyNumberFormat="1" applyFont="1" applyFill="1" applyBorder="1" applyAlignment="1">
      <alignment horizontal="center" vertical="center" wrapText="1"/>
    </xf>
    <xf numFmtId="164" fontId="5" fillId="7" borderId="4" xfId="0" applyNumberFormat="1" applyFont="1" applyFill="1" applyBorder="1" applyAlignment="1">
      <alignment horizontal="left" vertical="center"/>
    </xf>
    <xf numFmtId="167" fontId="5" fillId="6" borderId="4" xfId="0" applyNumberFormat="1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10" fontId="6" fillId="0" borderId="4" xfId="0" applyNumberFormat="1" applyFont="1" applyBorder="1" applyAlignment="1">
      <alignment horizontal="center" vertical="center"/>
    </xf>
    <xf numFmtId="10" fontId="5" fillId="6" borderId="4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1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9" xfId="0" applyFont="1" applyFill="1" applyBorder="1"/>
    <xf numFmtId="0" fontId="13" fillId="8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66" fontId="4" fillId="2" borderId="12" xfId="0" applyNumberFormat="1" applyFont="1" applyFill="1" applyBorder="1" applyAlignment="1">
      <alignment horizontal="center" vertical="center"/>
    </xf>
    <xf numFmtId="166" fontId="4" fillId="2" borderId="13" xfId="0" applyNumberFormat="1" applyFont="1" applyFill="1" applyBorder="1" applyAlignment="1">
      <alignment horizontal="center" vertical="center"/>
    </xf>
  </cellXfs>
  <cellStyles count="5">
    <cellStyle name="Currency" xfId="1" builtinId="4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45309</xdr:colOff>
      <xdr:row>0</xdr:row>
      <xdr:rowOff>3717</xdr:rowOff>
    </xdr:from>
    <xdr:to>
      <xdr:col>11</xdr:col>
      <xdr:colOff>643797</xdr:colOff>
      <xdr:row>1</xdr:row>
      <xdr:rowOff>83955</xdr:rowOff>
    </xdr:to>
    <xdr:pic macro="[0]!Résa">
      <xdr:nvPicPr>
        <xdr:cNvPr id="2" name="Picture 1" descr="Répéter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extLs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27200" y="3717"/>
          <a:ext cx="598488" cy="610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L51"/>
  <sheetViews>
    <sheetView showGridLines="0" showZeros="0" zoomScaleNormal="100" zoomScalePageLayoutView="80" workbookViewId="0">
      <pane xSplit="1" ySplit="2" topLeftCell="Q3" activePane="bottomRight" state="frozen"/>
      <selection pane="topRight" activeCell="D1" sqref="D1"/>
      <selection pane="bottomLeft" activeCell="A4" sqref="A4"/>
      <selection pane="bottomRight" activeCell="Y9" sqref="Y9"/>
    </sheetView>
  </sheetViews>
  <sheetFormatPr defaultColWidth="11.42578125" defaultRowHeight="15"/>
  <cols>
    <col min="1" max="1" width="20.28515625" style="1" customWidth="1"/>
    <col min="2" max="25" width="11.42578125" style="1"/>
    <col min="26" max="38" width="11.42578125" style="4"/>
    <col min="39" max="16384" width="11.42578125" style="1"/>
  </cols>
  <sheetData>
    <row r="1" spans="1:38" ht="18.75" customHeight="1">
      <c r="A1" s="71" t="s">
        <v>50</v>
      </c>
      <c r="B1" s="88" t="s">
        <v>11</v>
      </c>
      <c r="C1" s="89"/>
      <c r="D1" s="90" t="s">
        <v>10</v>
      </c>
      <c r="E1" s="89"/>
      <c r="F1" s="90" t="s">
        <v>9</v>
      </c>
      <c r="G1" s="89"/>
      <c r="H1" s="90" t="s">
        <v>8</v>
      </c>
      <c r="I1" s="89"/>
      <c r="J1" s="90" t="s">
        <v>7</v>
      </c>
      <c r="K1" s="89"/>
      <c r="L1" s="90" t="s">
        <v>6</v>
      </c>
      <c r="M1" s="89"/>
      <c r="N1" s="90" t="s">
        <v>5</v>
      </c>
      <c r="O1" s="89"/>
      <c r="P1" s="90" t="s">
        <v>4</v>
      </c>
      <c r="Q1" s="89"/>
      <c r="R1" s="90" t="s">
        <v>3</v>
      </c>
      <c r="S1" s="89"/>
      <c r="T1" s="90" t="s">
        <v>2</v>
      </c>
      <c r="U1" s="89"/>
      <c r="V1" s="90" t="s">
        <v>1</v>
      </c>
      <c r="W1" s="89"/>
      <c r="X1" s="90" t="s">
        <v>0</v>
      </c>
      <c r="Y1" s="89"/>
    </row>
    <row r="2" spans="1:38" s="2" customFormat="1" ht="14.45" customHeight="1">
      <c r="A2" s="72" t="s">
        <v>51</v>
      </c>
      <c r="B2" s="78" t="s">
        <v>33</v>
      </c>
      <c r="C2" s="11" t="s">
        <v>14</v>
      </c>
      <c r="D2" s="11" t="s">
        <v>33</v>
      </c>
      <c r="E2" s="11" t="s">
        <v>14</v>
      </c>
      <c r="F2" s="11" t="s">
        <v>33</v>
      </c>
      <c r="G2" s="11" t="s">
        <v>14</v>
      </c>
      <c r="H2" s="11" t="s">
        <v>33</v>
      </c>
      <c r="I2" s="11" t="s">
        <v>14</v>
      </c>
      <c r="J2" s="11" t="s">
        <v>33</v>
      </c>
      <c r="K2" s="11" t="s">
        <v>14</v>
      </c>
      <c r="L2" s="11" t="s">
        <v>33</v>
      </c>
      <c r="M2" s="11" t="s">
        <v>14</v>
      </c>
      <c r="N2" s="11" t="s">
        <v>33</v>
      </c>
      <c r="O2" s="11" t="s">
        <v>14</v>
      </c>
      <c r="P2" s="11" t="s">
        <v>33</v>
      </c>
      <c r="Q2" s="11" t="s">
        <v>14</v>
      </c>
      <c r="R2" s="11" t="s">
        <v>33</v>
      </c>
      <c r="S2" s="11" t="s">
        <v>14</v>
      </c>
      <c r="T2" s="11" t="s">
        <v>33</v>
      </c>
      <c r="U2" s="11" t="s">
        <v>14</v>
      </c>
      <c r="V2" s="11" t="s">
        <v>33</v>
      </c>
      <c r="W2" s="11" t="s">
        <v>14</v>
      </c>
      <c r="X2" s="11" t="s">
        <v>33</v>
      </c>
      <c r="Y2" s="11" t="s">
        <v>14</v>
      </c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</row>
    <row r="3" spans="1:38" s="2" customFormat="1" ht="26.1" customHeight="1" thickBot="1">
      <c r="A3" s="5" t="s">
        <v>13</v>
      </c>
      <c r="B3" s="96">
        <f ca="1">SUM(C4:OFFSET(C4,LastR1-3,0))</f>
        <v>0</v>
      </c>
      <c r="C3" s="97"/>
      <c r="D3" s="96">
        <f ca="1">SUM(E4:OFFSET(E4,LastR1-3,0))</f>
        <v>0</v>
      </c>
      <c r="E3" s="97"/>
      <c r="F3" s="96">
        <f ca="1">SUM(G4:OFFSET(G4,LastR1-3,0))</f>
        <v>0</v>
      </c>
      <c r="G3" s="97"/>
      <c r="H3" s="96">
        <f ca="1">SUM(I4:OFFSET(I4,LastR1-3,0))</f>
        <v>750</v>
      </c>
      <c r="I3" s="97"/>
      <c r="J3" s="96">
        <f ca="1">SUM(K4:OFFSET(K4,LastR1-3,0))</f>
        <v>1005</v>
      </c>
      <c r="K3" s="97"/>
      <c r="L3" s="96">
        <f ca="1">SUM(M4:OFFSET(M4,LastR1-3,0))</f>
        <v>5447</v>
      </c>
      <c r="M3" s="97"/>
      <c r="N3" s="96">
        <f ca="1">SUM(O4:OFFSET(O4,LastR1-3,0))</f>
        <v>7080.01</v>
      </c>
      <c r="O3" s="97"/>
      <c r="P3" s="96">
        <f ca="1">SUM(Q4:OFFSET(Q4,LastR1-3,0))</f>
        <v>6665.7300000000005</v>
      </c>
      <c r="Q3" s="97"/>
      <c r="R3" s="96">
        <f ca="1">SUM(S4:OFFSET(S4,LastR1-3,0))</f>
        <v>6520.39</v>
      </c>
      <c r="S3" s="97"/>
      <c r="T3" s="96">
        <f ca="1">SUM(U4:OFFSET(U4,LastR1-3,0))</f>
        <v>6011.91</v>
      </c>
      <c r="U3" s="97"/>
      <c r="V3" s="96">
        <f ca="1">SUM(W4:OFFSET(W4,LastR1-3,0))</f>
        <v>5355.01</v>
      </c>
      <c r="W3" s="97"/>
      <c r="X3" s="96">
        <f ca="1">SUM(Y4:OFFSET(Y4,LastR1-3,0))</f>
        <v>6115.01</v>
      </c>
      <c r="Y3" s="97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</row>
    <row r="4" spans="1:38" s="3" customFormat="1" ht="17.25" customHeight="1">
      <c r="A4" s="12" t="s">
        <v>63</v>
      </c>
      <c r="B4" s="6">
        <v>0</v>
      </c>
      <c r="C4" s="7">
        <v>0</v>
      </c>
      <c r="D4" s="6">
        <v>0</v>
      </c>
      <c r="E4" s="7">
        <v>0</v>
      </c>
      <c r="F4" s="6">
        <v>0</v>
      </c>
      <c r="G4" s="7">
        <v>0</v>
      </c>
      <c r="H4" s="6">
        <v>30</v>
      </c>
      <c r="I4" s="7">
        <v>750</v>
      </c>
      <c r="J4" s="6">
        <v>31</v>
      </c>
      <c r="K4" s="7">
        <v>750</v>
      </c>
      <c r="L4" s="6">
        <v>30</v>
      </c>
      <c r="M4" s="7">
        <v>750</v>
      </c>
      <c r="N4" s="6">
        <v>15</v>
      </c>
      <c r="O4" s="7">
        <v>375</v>
      </c>
      <c r="P4" s="6">
        <v>0</v>
      </c>
      <c r="Q4" s="7">
        <v>0</v>
      </c>
      <c r="R4" s="6">
        <v>0</v>
      </c>
      <c r="S4" s="7">
        <v>0</v>
      </c>
      <c r="T4" s="6">
        <v>0</v>
      </c>
      <c r="U4" s="7">
        <v>0</v>
      </c>
      <c r="V4" s="6">
        <v>0</v>
      </c>
      <c r="W4" s="7">
        <v>0</v>
      </c>
      <c r="X4" s="6">
        <v>0</v>
      </c>
      <c r="Y4" s="7">
        <v>0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</row>
    <row r="5" spans="1:38" s="3" customFormat="1" ht="17.25" customHeight="1">
      <c r="A5" s="12" t="s">
        <v>64</v>
      </c>
      <c r="B5" s="8">
        <v>0</v>
      </c>
      <c r="C5" s="9">
        <v>0</v>
      </c>
      <c r="D5" s="8">
        <v>0</v>
      </c>
      <c r="E5" s="9">
        <v>0</v>
      </c>
      <c r="F5" s="8">
        <v>0</v>
      </c>
      <c r="G5" s="9">
        <v>0</v>
      </c>
      <c r="H5" s="8"/>
      <c r="I5" s="9">
        <v>0</v>
      </c>
      <c r="J5" s="8">
        <v>22</v>
      </c>
      <c r="K5" s="9">
        <v>144</v>
      </c>
      <c r="L5" s="8">
        <v>30</v>
      </c>
      <c r="M5" s="9">
        <v>720</v>
      </c>
      <c r="N5" s="8">
        <v>31</v>
      </c>
      <c r="O5" s="9">
        <v>800</v>
      </c>
      <c r="P5" s="8">
        <v>31</v>
      </c>
      <c r="Q5" s="9">
        <v>800</v>
      </c>
      <c r="R5" s="8">
        <v>30</v>
      </c>
      <c r="S5" s="9">
        <v>800</v>
      </c>
      <c r="T5" s="8">
        <v>31</v>
      </c>
      <c r="U5" s="9">
        <v>800</v>
      </c>
      <c r="V5" s="93">
        <v>30</v>
      </c>
      <c r="W5" s="9">
        <v>800</v>
      </c>
      <c r="X5" s="8">
        <v>31</v>
      </c>
      <c r="Y5" s="9">
        <v>800</v>
      </c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6" spans="1:38" s="3" customFormat="1" ht="17.25" customHeight="1">
      <c r="A6" s="12" t="s">
        <v>65</v>
      </c>
      <c r="B6" s="8">
        <v>0</v>
      </c>
      <c r="C6" s="9">
        <v>0</v>
      </c>
      <c r="D6" s="8">
        <v>0</v>
      </c>
      <c r="E6" s="9">
        <v>0</v>
      </c>
      <c r="F6" s="8">
        <v>0</v>
      </c>
      <c r="G6" s="9">
        <v>0</v>
      </c>
      <c r="H6" s="8"/>
      <c r="I6" s="9">
        <v>0</v>
      </c>
      <c r="J6" s="8">
        <v>1</v>
      </c>
      <c r="K6" s="9">
        <v>17</v>
      </c>
      <c r="L6" s="8">
        <v>30</v>
      </c>
      <c r="M6" s="9">
        <v>528</v>
      </c>
      <c r="N6" s="8">
        <v>31</v>
      </c>
      <c r="O6" s="9">
        <v>625</v>
      </c>
      <c r="P6" s="8">
        <v>31</v>
      </c>
      <c r="Q6" s="9">
        <v>625</v>
      </c>
      <c r="R6" s="8">
        <v>30</v>
      </c>
      <c r="S6" s="9">
        <v>625</v>
      </c>
      <c r="T6" s="8">
        <v>17</v>
      </c>
      <c r="U6" s="9">
        <v>354.17</v>
      </c>
      <c r="V6" s="93">
        <v>17</v>
      </c>
      <c r="W6" s="9">
        <v>0</v>
      </c>
      <c r="X6" s="8">
        <v>17</v>
      </c>
      <c r="Y6" s="9">
        <v>0</v>
      </c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>
      <c r="A7" s="12" t="s">
        <v>70</v>
      </c>
      <c r="B7" s="8">
        <v>0</v>
      </c>
      <c r="C7" s="9">
        <v>0</v>
      </c>
      <c r="D7" s="8">
        <v>0</v>
      </c>
      <c r="E7" s="9">
        <v>0</v>
      </c>
      <c r="F7" s="8">
        <v>0</v>
      </c>
      <c r="G7" s="9">
        <v>0</v>
      </c>
      <c r="H7" s="8"/>
      <c r="I7" s="9">
        <v>0</v>
      </c>
      <c r="J7" s="8">
        <v>7</v>
      </c>
      <c r="K7" s="9">
        <v>94</v>
      </c>
      <c r="L7" s="8">
        <v>30</v>
      </c>
      <c r="M7" s="9">
        <v>403</v>
      </c>
      <c r="N7" s="8">
        <v>31</v>
      </c>
      <c r="O7" s="9">
        <v>403</v>
      </c>
      <c r="P7" s="8">
        <v>21</v>
      </c>
      <c r="Q7" s="9">
        <v>273</v>
      </c>
      <c r="R7" s="8">
        <v>0</v>
      </c>
      <c r="S7" s="9">
        <v>0</v>
      </c>
      <c r="T7" s="8">
        <v>0</v>
      </c>
      <c r="U7" s="9">
        <v>0</v>
      </c>
      <c r="V7" s="8">
        <v>0</v>
      </c>
      <c r="W7" s="9">
        <v>0</v>
      </c>
      <c r="X7" s="8">
        <v>0</v>
      </c>
      <c r="Y7" s="9">
        <v>0</v>
      </c>
    </row>
    <row r="8" spans="1:38">
      <c r="A8" s="12" t="s">
        <v>67</v>
      </c>
      <c r="B8" s="8">
        <v>0</v>
      </c>
      <c r="C8" s="9">
        <v>0</v>
      </c>
      <c r="D8" s="8">
        <v>0</v>
      </c>
      <c r="E8" s="9">
        <v>0</v>
      </c>
      <c r="F8" s="8">
        <v>0</v>
      </c>
      <c r="G8" s="9">
        <v>0</v>
      </c>
      <c r="H8" s="8"/>
      <c r="I8" s="9">
        <v>0</v>
      </c>
      <c r="J8" s="8">
        <v>0</v>
      </c>
      <c r="K8" s="9">
        <v>0</v>
      </c>
      <c r="L8" s="8">
        <v>30</v>
      </c>
      <c r="M8" s="9">
        <v>830</v>
      </c>
      <c r="N8" s="8">
        <v>31</v>
      </c>
      <c r="O8" s="9">
        <v>830</v>
      </c>
      <c r="P8" s="8">
        <v>31</v>
      </c>
      <c r="Q8" s="9">
        <v>830</v>
      </c>
      <c r="R8" s="8">
        <v>30</v>
      </c>
      <c r="S8" s="9">
        <v>830</v>
      </c>
      <c r="T8" s="8">
        <v>31</v>
      </c>
      <c r="U8" s="9">
        <v>830</v>
      </c>
      <c r="V8" s="8">
        <v>30</v>
      </c>
      <c r="W8" s="9">
        <v>830</v>
      </c>
      <c r="X8" s="8">
        <v>31</v>
      </c>
      <c r="Y8" s="9">
        <v>830</v>
      </c>
    </row>
    <row r="9" spans="1:38">
      <c r="A9" s="12" t="s">
        <v>66</v>
      </c>
      <c r="B9" s="8">
        <v>0</v>
      </c>
      <c r="C9" s="9">
        <v>0</v>
      </c>
      <c r="D9" s="8">
        <v>0</v>
      </c>
      <c r="E9" s="9">
        <v>0</v>
      </c>
      <c r="F9" s="8">
        <v>0</v>
      </c>
      <c r="G9" s="9">
        <v>0</v>
      </c>
      <c r="H9" s="8"/>
      <c r="I9" s="9">
        <v>0</v>
      </c>
      <c r="J9" s="8">
        <v>0</v>
      </c>
      <c r="K9" s="9">
        <v>0</v>
      </c>
      <c r="L9" s="8">
        <v>30</v>
      </c>
      <c r="M9" s="9">
        <v>1000</v>
      </c>
      <c r="N9" s="8">
        <v>31</v>
      </c>
      <c r="O9" s="9">
        <v>1000</v>
      </c>
      <c r="P9" s="8">
        <v>31</v>
      </c>
      <c r="Q9" s="9">
        <v>1000</v>
      </c>
      <c r="R9" s="8">
        <v>30</v>
      </c>
      <c r="S9" s="9">
        <v>1000</v>
      </c>
      <c r="T9" s="8">
        <v>31</v>
      </c>
      <c r="U9" s="9">
        <v>1000</v>
      </c>
      <c r="V9" s="8">
        <v>30</v>
      </c>
      <c r="W9" s="9">
        <v>1000</v>
      </c>
      <c r="X9" s="8">
        <v>31</v>
      </c>
      <c r="Y9" s="9">
        <v>1000</v>
      </c>
    </row>
    <row r="10" spans="1:38">
      <c r="A10" s="12" t="s">
        <v>77</v>
      </c>
      <c r="B10" s="8">
        <v>0</v>
      </c>
      <c r="C10" s="9">
        <v>0</v>
      </c>
      <c r="D10" s="8">
        <v>0</v>
      </c>
      <c r="E10" s="9">
        <v>0</v>
      </c>
      <c r="F10" s="8">
        <v>0</v>
      </c>
      <c r="G10" s="9">
        <v>0</v>
      </c>
      <c r="H10" s="8"/>
      <c r="I10" s="9">
        <v>0</v>
      </c>
      <c r="J10" s="8">
        <v>0</v>
      </c>
      <c r="K10" s="9">
        <v>0</v>
      </c>
      <c r="L10" s="8">
        <v>30</v>
      </c>
      <c r="M10" s="9">
        <v>409</v>
      </c>
      <c r="N10" s="8">
        <v>31</v>
      </c>
      <c r="O10" s="9">
        <v>700</v>
      </c>
      <c r="P10" s="8">
        <v>31</v>
      </c>
      <c r="Q10" s="9">
        <v>700</v>
      </c>
      <c r="R10" s="8">
        <v>0</v>
      </c>
      <c r="S10" s="9">
        <v>0</v>
      </c>
      <c r="T10" s="8">
        <v>0</v>
      </c>
      <c r="U10" s="9">
        <v>0</v>
      </c>
      <c r="V10" s="8">
        <v>0</v>
      </c>
      <c r="W10" s="9">
        <v>0</v>
      </c>
      <c r="X10" s="8">
        <v>0</v>
      </c>
      <c r="Y10" s="9">
        <v>0</v>
      </c>
    </row>
    <row r="11" spans="1:38">
      <c r="A11" s="12" t="s">
        <v>80</v>
      </c>
      <c r="B11" s="8">
        <v>0</v>
      </c>
      <c r="C11" s="9">
        <v>0</v>
      </c>
      <c r="D11" s="8">
        <v>0</v>
      </c>
      <c r="E11" s="9">
        <v>0</v>
      </c>
      <c r="F11" s="8">
        <v>0</v>
      </c>
      <c r="G11" s="9">
        <v>0</v>
      </c>
      <c r="H11" s="8"/>
      <c r="I11" s="9">
        <v>0</v>
      </c>
      <c r="J11" s="8">
        <v>0</v>
      </c>
      <c r="K11" s="9">
        <v>0</v>
      </c>
      <c r="L11" s="8">
        <v>25</v>
      </c>
      <c r="M11" s="9">
        <v>523</v>
      </c>
      <c r="N11" s="8">
        <v>31</v>
      </c>
      <c r="O11" s="9">
        <v>523</v>
      </c>
      <c r="P11" s="8">
        <v>31</v>
      </c>
      <c r="Q11" s="9">
        <v>523</v>
      </c>
      <c r="R11" s="8">
        <v>30</v>
      </c>
      <c r="S11" s="9">
        <v>523</v>
      </c>
      <c r="T11" s="8">
        <v>31</v>
      </c>
      <c r="U11" s="9">
        <v>523</v>
      </c>
      <c r="V11" s="8">
        <v>0</v>
      </c>
      <c r="W11" s="9">
        <v>0</v>
      </c>
      <c r="X11" s="8">
        <v>0</v>
      </c>
      <c r="Y11" s="9">
        <v>0</v>
      </c>
    </row>
    <row r="12" spans="1:38">
      <c r="A12" s="12" t="s">
        <v>68</v>
      </c>
      <c r="B12" s="8">
        <v>0</v>
      </c>
      <c r="C12" s="9">
        <v>0</v>
      </c>
      <c r="D12" s="8">
        <v>0</v>
      </c>
      <c r="E12" s="9">
        <v>0</v>
      </c>
      <c r="F12" s="8">
        <v>0</v>
      </c>
      <c r="G12" s="9">
        <v>0</v>
      </c>
      <c r="H12" s="8"/>
      <c r="I12" s="9">
        <v>0</v>
      </c>
      <c r="J12" s="8">
        <v>0</v>
      </c>
      <c r="K12" s="9">
        <v>0</v>
      </c>
      <c r="L12" s="8">
        <v>9</v>
      </c>
      <c r="M12" s="9">
        <v>84</v>
      </c>
      <c r="N12" s="8">
        <v>31</v>
      </c>
      <c r="O12" s="9">
        <v>273</v>
      </c>
      <c r="P12" s="8">
        <v>29</v>
      </c>
      <c r="Q12" s="9">
        <v>255.38</v>
      </c>
      <c r="R12" s="8">
        <v>30</v>
      </c>
      <c r="S12" s="9">
        <v>290.62</v>
      </c>
      <c r="T12" s="8">
        <v>0</v>
      </c>
      <c r="U12" s="9">
        <v>0</v>
      </c>
      <c r="V12" s="8">
        <v>30</v>
      </c>
      <c r="W12" s="9">
        <v>0</v>
      </c>
      <c r="X12" s="8">
        <v>31</v>
      </c>
      <c r="Y12" s="9">
        <v>0</v>
      </c>
    </row>
    <row r="13" spans="1:38">
      <c r="A13" s="12" t="s">
        <v>71</v>
      </c>
      <c r="B13" s="8">
        <v>0</v>
      </c>
      <c r="C13" s="9">
        <v>0</v>
      </c>
      <c r="D13" s="8">
        <v>0</v>
      </c>
      <c r="E13" s="9">
        <v>0</v>
      </c>
      <c r="F13" s="8">
        <v>0</v>
      </c>
      <c r="G13" s="9">
        <v>0</v>
      </c>
      <c r="H13" s="8"/>
      <c r="I13" s="9">
        <v>0</v>
      </c>
      <c r="J13" s="8">
        <v>0</v>
      </c>
      <c r="K13" s="9">
        <v>0</v>
      </c>
      <c r="L13" s="8">
        <v>15</v>
      </c>
      <c r="M13" s="9">
        <v>200</v>
      </c>
      <c r="N13" s="8">
        <v>31</v>
      </c>
      <c r="O13" s="9">
        <v>840</v>
      </c>
      <c r="P13" s="8">
        <v>31</v>
      </c>
      <c r="Q13" s="9">
        <v>840</v>
      </c>
      <c r="R13" s="8">
        <v>0</v>
      </c>
      <c r="S13" s="9">
        <v>0</v>
      </c>
      <c r="T13" s="8">
        <v>0</v>
      </c>
      <c r="U13" s="9">
        <v>0</v>
      </c>
      <c r="V13" s="8">
        <v>0</v>
      </c>
      <c r="W13" s="9">
        <v>0</v>
      </c>
      <c r="X13" s="8">
        <v>0</v>
      </c>
      <c r="Y13" s="9">
        <v>0</v>
      </c>
    </row>
    <row r="14" spans="1:38">
      <c r="A14" s="12" t="s">
        <v>69</v>
      </c>
      <c r="B14" s="8">
        <v>0</v>
      </c>
      <c r="C14" s="9">
        <v>0</v>
      </c>
      <c r="D14" s="8">
        <v>0</v>
      </c>
      <c r="E14" s="9">
        <v>0</v>
      </c>
      <c r="F14" s="8">
        <v>0</v>
      </c>
      <c r="G14" s="9">
        <v>0</v>
      </c>
      <c r="H14" s="8"/>
      <c r="I14" s="9">
        <v>0</v>
      </c>
      <c r="J14" s="8">
        <v>0</v>
      </c>
      <c r="K14" s="9">
        <v>0</v>
      </c>
      <c r="L14" s="8">
        <v>0</v>
      </c>
      <c r="M14" s="9">
        <v>0</v>
      </c>
      <c r="N14" s="8">
        <v>25</v>
      </c>
      <c r="O14" s="9">
        <v>541.66</v>
      </c>
      <c r="P14" s="8">
        <v>31</v>
      </c>
      <c r="Q14" s="9">
        <v>650</v>
      </c>
      <c r="R14" s="8">
        <v>30</v>
      </c>
      <c r="S14" s="9">
        <v>650</v>
      </c>
      <c r="T14" s="8">
        <v>31</v>
      </c>
      <c r="U14" s="9">
        <v>650</v>
      </c>
      <c r="V14" s="8">
        <v>30</v>
      </c>
      <c r="W14" s="9">
        <v>650</v>
      </c>
      <c r="X14" s="8">
        <v>31</v>
      </c>
      <c r="Y14" s="9">
        <v>650</v>
      </c>
    </row>
    <row r="15" spans="1:38">
      <c r="A15" s="12" t="s">
        <v>75</v>
      </c>
      <c r="B15" s="8">
        <v>0</v>
      </c>
      <c r="C15" s="9">
        <v>0</v>
      </c>
      <c r="D15" s="8">
        <v>0</v>
      </c>
      <c r="E15" s="9">
        <v>0</v>
      </c>
      <c r="F15" s="8">
        <v>0</v>
      </c>
      <c r="G15" s="9">
        <v>0</v>
      </c>
      <c r="H15" s="8"/>
      <c r="I15" s="9">
        <v>0</v>
      </c>
      <c r="J15" s="8">
        <v>0</v>
      </c>
      <c r="K15" s="9">
        <v>0</v>
      </c>
      <c r="L15" s="8">
        <v>0</v>
      </c>
      <c r="M15" s="9">
        <v>0</v>
      </c>
      <c r="N15" s="8">
        <v>7</v>
      </c>
      <c r="O15" s="9">
        <v>169.35</v>
      </c>
      <c r="P15" s="8">
        <v>7</v>
      </c>
      <c r="Q15" s="9">
        <v>169.35</v>
      </c>
      <c r="R15" s="8">
        <v>30</v>
      </c>
      <c r="S15" s="9">
        <v>659.01</v>
      </c>
      <c r="T15" s="8">
        <v>31</v>
      </c>
      <c r="U15" s="9">
        <v>750</v>
      </c>
      <c r="V15" s="8">
        <v>30</v>
      </c>
      <c r="W15" s="9">
        <v>659.01</v>
      </c>
      <c r="X15" s="8">
        <v>31</v>
      </c>
      <c r="Y15" s="9">
        <v>659.01</v>
      </c>
    </row>
    <row r="16" spans="1:38">
      <c r="A16" s="12" t="s">
        <v>78</v>
      </c>
      <c r="B16" s="8">
        <v>0</v>
      </c>
      <c r="C16" s="9">
        <v>0</v>
      </c>
      <c r="D16" s="8">
        <v>0</v>
      </c>
      <c r="E16" s="9">
        <v>0</v>
      </c>
      <c r="F16" s="8">
        <v>0</v>
      </c>
      <c r="G16" s="9">
        <v>0</v>
      </c>
      <c r="H16" s="8"/>
      <c r="I16" s="9">
        <v>0</v>
      </c>
      <c r="J16" s="8">
        <v>0</v>
      </c>
      <c r="K16" s="9">
        <v>0</v>
      </c>
      <c r="L16" s="8">
        <v>0</v>
      </c>
      <c r="M16" s="9">
        <v>0</v>
      </c>
      <c r="N16" s="8">
        <v>0</v>
      </c>
      <c r="O16" s="9">
        <v>0</v>
      </c>
      <c r="P16" s="8">
        <v>0</v>
      </c>
      <c r="Q16" s="9">
        <v>0</v>
      </c>
      <c r="R16" s="8">
        <v>30</v>
      </c>
      <c r="S16" s="9">
        <v>1000</v>
      </c>
      <c r="T16" s="8">
        <v>0</v>
      </c>
      <c r="U16" s="9">
        <v>0</v>
      </c>
      <c r="V16" s="8">
        <v>1</v>
      </c>
      <c r="W16" s="9">
        <v>0</v>
      </c>
      <c r="X16" s="8">
        <v>1</v>
      </c>
      <c r="Y16" s="9">
        <v>0</v>
      </c>
    </row>
    <row r="17" spans="1:25">
      <c r="A17" s="12" t="s">
        <v>79</v>
      </c>
      <c r="B17" s="8">
        <v>0</v>
      </c>
      <c r="C17" s="9">
        <v>0</v>
      </c>
      <c r="D17" s="8">
        <v>0</v>
      </c>
      <c r="E17" s="9">
        <v>0</v>
      </c>
      <c r="F17" s="8">
        <v>0</v>
      </c>
      <c r="G17" s="9">
        <v>0</v>
      </c>
      <c r="H17" s="8"/>
      <c r="I17" s="9">
        <v>0</v>
      </c>
      <c r="J17" s="8">
        <v>0</v>
      </c>
      <c r="K17" s="9">
        <v>0</v>
      </c>
      <c r="L17" s="8">
        <v>0</v>
      </c>
      <c r="M17" s="9">
        <v>0</v>
      </c>
      <c r="N17" s="8">
        <v>0</v>
      </c>
      <c r="O17" s="9">
        <v>0</v>
      </c>
      <c r="P17" s="8">
        <v>0</v>
      </c>
      <c r="Q17" s="9">
        <v>0</v>
      </c>
      <c r="R17" s="8">
        <v>9</v>
      </c>
      <c r="S17" s="9">
        <v>142.76</v>
      </c>
      <c r="T17" s="8">
        <v>0</v>
      </c>
      <c r="U17" s="9">
        <v>0</v>
      </c>
      <c r="V17" s="8">
        <v>0</v>
      </c>
      <c r="W17" s="9">
        <v>0</v>
      </c>
      <c r="X17" s="8">
        <v>0</v>
      </c>
      <c r="Y17" s="9">
        <v>0</v>
      </c>
    </row>
    <row r="18" spans="1:25">
      <c r="A18" s="12" t="s">
        <v>72</v>
      </c>
      <c r="B18" s="8">
        <v>0</v>
      </c>
      <c r="C18" s="9">
        <v>0</v>
      </c>
      <c r="D18" s="8">
        <v>0</v>
      </c>
      <c r="E18" s="9">
        <v>0</v>
      </c>
      <c r="F18" s="8">
        <v>0</v>
      </c>
      <c r="G18" s="9">
        <v>0</v>
      </c>
      <c r="H18" s="8"/>
      <c r="I18" s="9">
        <v>0</v>
      </c>
      <c r="J18" s="8">
        <v>0</v>
      </c>
      <c r="K18" s="9">
        <v>0</v>
      </c>
      <c r="L18" s="8">
        <v>0</v>
      </c>
      <c r="M18" s="9">
        <v>0</v>
      </c>
      <c r="N18" s="8">
        <v>0</v>
      </c>
      <c r="O18" s="9">
        <v>0</v>
      </c>
      <c r="P18" s="8">
        <v>0</v>
      </c>
      <c r="Q18" s="9">
        <v>0</v>
      </c>
      <c r="R18" s="8">
        <v>0</v>
      </c>
      <c r="S18" s="9">
        <v>0</v>
      </c>
      <c r="T18" s="8">
        <v>31</v>
      </c>
      <c r="U18" s="9">
        <v>444.74</v>
      </c>
      <c r="V18" s="8">
        <v>30</v>
      </c>
      <c r="W18" s="9">
        <v>391</v>
      </c>
      <c r="X18" s="8">
        <v>31</v>
      </c>
      <c r="Y18" s="9">
        <v>391</v>
      </c>
    </row>
    <row r="19" spans="1:25">
      <c r="A19" s="12" t="s">
        <v>74</v>
      </c>
      <c r="B19" s="8">
        <v>0</v>
      </c>
      <c r="C19" s="9">
        <v>0</v>
      </c>
      <c r="D19" s="8">
        <v>0</v>
      </c>
      <c r="E19" s="9">
        <v>0</v>
      </c>
      <c r="F19" s="8">
        <v>0</v>
      </c>
      <c r="G19" s="9">
        <v>0</v>
      </c>
      <c r="H19" s="8"/>
      <c r="I19" s="9">
        <v>0</v>
      </c>
      <c r="J19" s="8">
        <v>0</v>
      </c>
      <c r="K19" s="9">
        <v>0</v>
      </c>
      <c r="L19" s="8">
        <v>0</v>
      </c>
      <c r="M19" s="9">
        <v>0</v>
      </c>
      <c r="N19" s="8">
        <v>0</v>
      </c>
      <c r="O19" s="9">
        <v>0</v>
      </c>
      <c r="P19" s="8">
        <v>0</v>
      </c>
      <c r="Q19" s="9">
        <v>0</v>
      </c>
      <c r="R19" s="8">
        <v>0</v>
      </c>
      <c r="S19" s="9">
        <v>0</v>
      </c>
      <c r="T19" s="8">
        <v>31</v>
      </c>
      <c r="U19" s="9">
        <v>310</v>
      </c>
      <c r="V19" s="8">
        <v>30</v>
      </c>
      <c r="W19" s="9">
        <v>675</v>
      </c>
      <c r="X19" s="8">
        <v>31</v>
      </c>
      <c r="Y19" s="9">
        <v>675</v>
      </c>
    </row>
    <row r="20" spans="1:25">
      <c r="A20" s="12" t="s">
        <v>76</v>
      </c>
      <c r="B20" s="8">
        <v>0</v>
      </c>
      <c r="C20" s="9">
        <v>0</v>
      </c>
      <c r="D20" s="8">
        <v>0</v>
      </c>
      <c r="E20" s="9">
        <v>0</v>
      </c>
      <c r="F20" s="8">
        <v>0</v>
      </c>
      <c r="G20" s="9">
        <v>0</v>
      </c>
      <c r="H20" s="8"/>
      <c r="I20" s="9">
        <v>0</v>
      </c>
      <c r="J20" s="8">
        <v>0</v>
      </c>
      <c r="K20" s="9">
        <v>0</v>
      </c>
      <c r="L20" s="8">
        <v>0</v>
      </c>
      <c r="M20" s="9">
        <v>0</v>
      </c>
      <c r="N20" s="8">
        <v>0</v>
      </c>
      <c r="O20" s="9">
        <v>0</v>
      </c>
      <c r="P20" s="8">
        <v>0</v>
      </c>
      <c r="Q20" s="9">
        <v>0</v>
      </c>
      <c r="R20" s="8">
        <v>0</v>
      </c>
      <c r="S20" s="9">
        <v>0</v>
      </c>
      <c r="T20" s="8">
        <v>31</v>
      </c>
      <c r="U20" s="9">
        <v>350</v>
      </c>
      <c r="V20" s="8">
        <v>30</v>
      </c>
      <c r="W20" s="9">
        <v>350</v>
      </c>
      <c r="X20" s="8">
        <v>31</v>
      </c>
      <c r="Y20" s="9">
        <v>350</v>
      </c>
    </row>
    <row r="21" spans="1:25">
      <c r="A21" s="12" t="s">
        <v>73</v>
      </c>
      <c r="B21" s="8">
        <v>0</v>
      </c>
      <c r="C21" s="9">
        <v>0</v>
      </c>
      <c r="D21" s="8">
        <v>0</v>
      </c>
      <c r="E21" s="9">
        <v>0</v>
      </c>
      <c r="F21" s="8">
        <v>0</v>
      </c>
      <c r="G21" s="9">
        <v>0</v>
      </c>
      <c r="H21" s="8"/>
      <c r="I21" s="9">
        <v>0</v>
      </c>
      <c r="J21" s="8">
        <v>0</v>
      </c>
      <c r="K21" s="9">
        <v>0</v>
      </c>
      <c r="L21" s="8">
        <v>0</v>
      </c>
      <c r="M21" s="9">
        <v>0</v>
      </c>
      <c r="N21" s="8">
        <v>0</v>
      </c>
      <c r="O21" s="9">
        <v>0</v>
      </c>
      <c r="P21" s="8">
        <v>0</v>
      </c>
      <c r="Q21" s="9">
        <v>0</v>
      </c>
      <c r="R21" s="8">
        <v>0</v>
      </c>
      <c r="S21" s="9">
        <v>0</v>
      </c>
      <c r="T21" s="8">
        <v>0</v>
      </c>
      <c r="U21" s="9">
        <v>0</v>
      </c>
      <c r="V21" s="8">
        <v>0</v>
      </c>
      <c r="W21" s="9">
        <v>0</v>
      </c>
      <c r="X21" s="8">
        <v>31</v>
      </c>
      <c r="Y21" s="9">
        <v>760</v>
      </c>
    </row>
    <row r="22" spans="1:25">
      <c r="A22" s="12"/>
      <c r="B22" s="8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</row>
    <row r="23" spans="1:25">
      <c r="A23" s="12"/>
      <c r="B23" s="8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</row>
    <row r="24" spans="1:25">
      <c r="A24" s="12"/>
      <c r="B24" s="8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</row>
    <row r="25" spans="1:25">
      <c r="A25" s="12"/>
      <c r="B25" s="8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</row>
    <row r="26" spans="1:25">
      <c r="A26" s="12"/>
      <c r="B26" s="8"/>
      <c r="C26" s="9"/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9"/>
      <c r="P26" s="8"/>
      <c r="Q26" s="9"/>
      <c r="R26" s="8"/>
      <c r="S26" s="9"/>
      <c r="T26" s="8"/>
      <c r="U26" s="9"/>
      <c r="V26" s="8"/>
      <c r="W26" s="9"/>
      <c r="X26" s="8"/>
      <c r="Y26" s="9"/>
    </row>
    <row r="27" spans="1:25">
      <c r="A27" s="12"/>
      <c r="B27" s="8"/>
      <c r="C27" s="9"/>
      <c r="D27" s="8"/>
      <c r="E27" s="9"/>
      <c r="F27" s="8"/>
      <c r="G27" s="9"/>
      <c r="H27" s="8"/>
      <c r="I27" s="9"/>
      <c r="J27" s="8"/>
      <c r="K27" s="9"/>
      <c r="L27" s="8"/>
      <c r="M27" s="9"/>
      <c r="N27" s="8"/>
      <c r="O27" s="9"/>
      <c r="P27" s="8"/>
      <c r="Q27" s="9"/>
      <c r="R27" s="8"/>
      <c r="S27" s="9"/>
      <c r="T27" s="8"/>
      <c r="U27" s="9"/>
      <c r="V27" s="8"/>
      <c r="W27" s="9"/>
      <c r="X27" s="8"/>
      <c r="Y27" s="9"/>
    </row>
    <row r="28" spans="1:25">
      <c r="A28" s="12"/>
      <c r="B28" s="8"/>
      <c r="C28" s="9"/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9"/>
      <c r="P28" s="8"/>
      <c r="Q28" s="9"/>
      <c r="R28" s="8"/>
      <c r="S28" s="9"/>
      <c r="T28" s="8"/>
      <c r="U28" s="9"/>
      <c r="V28" s="8"/>
      <c r="W28" s="9"/>
      <c r="X28" s="8"/>
      <c r="Y28" s="9"/>
    </row>
    <row r="29" spans="1:25">
      <c r="A29" s="12"/>
      <c r="B29" s="8"/>
      <c r="C29" s="9"/>
      <c r="D29" s="8"/>
      <c r="E29" s="9"/>
      <c r="F29" s="8"/>
      <c r="G29" s="9"/>
      <c r="H29" s="8"/>
      <c r="I29" s="9"/>
      <c r="J29" s="8"/>
      <c r="K29" s="9"/>
      <c r="L29" s="8"/>
      <c r="M29" s="9"/>
      <c r="N29" s="8"/>
      <c r="O29" s="9"/>
      <c r="P29" s="8"/>
      <c r="Q29" s="9"/>
      <c r="R29" s="8"/>
      <c r="S29" s="9"/>
      <c r="T29" s="8"/>
      <c r="U29" s="9"/>
      <c r="V29" s="8"/>
      <c r="W29" s="9"/>
      <c r="X29" s="8"/>
      <c r="Y29" s="9"/>
    </row>
    <row r="30" spans="1:25">
      <c r="A30" s="12"/>
      <c r="B30" s="8"/>
      <c r="C30" s="9"/>
      <c r="D30" s="8"/>
      <c r="E30" s="9"/>
      <c r="F30" s="8"/>
      <c r="G30" s="9"/>
      <c r="H30" s="8"/>
      <c r="I30" s="9"/>
      <c r="J30" s="8"/>
      <c r="K30" s="9"/>
      <c r="L30" s="8"/>
      <c r="M30" s="9"/>
      <c r="N30" s="8"/>
      <c r="O30" s="9"/>
      <c r="P30" s="8"/>
      <c r="Q30" s="9"/>
      <c r="R30" s="8"/>
      <c r="S30" s="9"/>
      <c r="T30" s="8"/>
      <c r="U30" s="9"/>
      <c r="V30" s="8"/>
      <c r="W30" s="9"/>
      <c r="X30" s="8"/>
      <c r="Y30" s="9"/>
    </row>
    <row r="31" spans="1:25">
      <c r="A31" s="12"/>
      <c r="B31" s="8"/>
      <c r="C31" s="9"/>
      <c r="D31" s="8"/>
      <c r="E31" s="9"/>
      <c r="F31" s="8"/>
      <c r="G31" s="9"/>
      <c r="H31" s="8"/>
      <c r="I31" s="9"/>
      <c r="J31" s="8"/>
      <c r="K31" s="9"/>
      <c r="L31" s="8"/>
      <c r="M31" s="9"/>
      <c r="N31" s="8"/>
      <c r="O31" s="9"/>
      <c r="P31" s="8"/>
      <c r="Q31" s="9"/>
      <c r="R31" s="8"/>
      <c r="S31" s="9"/>
      <c r="T31" s="8"/>
      <c r="U31" s="9"/>
      <c r="V31" s="8"/>
      <c r="W31" s="9"/>
      <c r="X31" s="8"/>
      <c r="Y31" s="9"/>
    </row>
    <row r="32" spans="1:25">
      <c r="A32" s="12"/>
      <c r="B32" s="8"/>
      <c r="C32" s="9"/>
      <c r="D32" s="8"/>
      <c r="E32" s="9"/>
      <c r="F32" s="8"/>
      <c r="G32" s="9"/>
      <c r="H32" s="8"/>
      <c r="I32" s="9"/>
      <c r="J32" s="8"/>
      <c r="K32" s="9"/>
      <c r="L32" s="8"/>
      <c r="M32" s="9"/>
      <c r="N32" s="8"/>
      <c r="O32" s="9"/>
      <c r="P32" s="8"/>
      <c r="Q32" s="9"/>
      <c r="R32" s="8"/>
      <c r="S32" s="9"/>
      <c r="T32" s="8"/>
      <c r="U32" s="9"/>
      <c r="V32" s="8"/>
      <c r="W32" s="9"/>
      <c r="X32" s="8"/>
      <c r="Y32" s="9"/>
    </row>
    <row r="33" spans="1:25">
      <c r="A33" s="12"/>
      <c r="B33" s="8"/>
      <c r="C33" s="9"/>
      <c r="D33" s="8"/>
      <c r="E33" s="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8"/>
      <c r="Y33" s="9"/>
    </row>
    <row r="34" spans="1:25">
      <c r="A34" s="12"/>
      <c r="B34" s="8"/>
      <c r="C34" s="9"/>
      <c r="D34" s="8"/>
      <c r="E34" s="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8"/>
      <c r="Y34" s="9"/>
    </row>
    <row r="35" spans="1:25">
      <c r="A35" s="12"/>
      <c r="B35" s="8"/>
      <c r="C35" s="9"/>
      <c r="D35" s="8"/>
      <c r="E35" s="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8"/>
      <c r="Y35" s="9"/>
    </row>
    <row r="36" spans="1:25">
      <c r="A36" s="12"/>
      <c r="B36" s="8"/>
      <c r="C36" s="9"/>
      <c r="D36" s="8"/>
      <c r="E36" s="9"/>
      <c r="F36" s="8"/>
      <c r="G36" s="9"/>
      <c r="H36" s="8"/>
      <c r="I36" s="9"/>
      <c r="J36" s="8"/>
      <c r="K36" s="9"/>
      <c r="L36" s="8"/>
      <c r="M36" s="9"/>
      <c r="N36" s="8"/>
      <c r="O36" s="9"/>
      <c r="P36" s="8"/>
      <c r="Q36" s="9"/>
      <c r="R36" s="8"/>
      <c r="S36" s="9"/>
      <c r="T36" s="8"/>
      <c r="U36" s="9"/>
      <c r="V36" s="8"/>
      <c r="W36" s="9"/>
      <c r="X36" s="8"/>
      <c r="Y36" s="9"/>
    </row>
    <row r="37" spans="1:25">
      <c r="A37" s="12"/>
      <c r="B37" s="8"/>
      <c r="C37" s="9"/>
      <c r="D37" s="8"/>
      <c r="E37" s="9"/>
      <c r="F37" s="8"/>
      <c r="G37" s="9"/>
      <c r="H37" s="8"/>
      <c r="I37" s="9"/>
      <c r="J37" s="8"/>
      <c r="K37" s="9"/>
      <c r="L37" s="8"/>
      <c r="M37" s="9"/>
      <c r="N37" s="8"/>
      <c r="O37" s="9"/>
      <c r="P37" s="8"/>
      <c r="Q37" s="9"/>
      <c r="R37" s="8"/>
      <c r="S37" s="9"/>
      <c r="T37" s="8"/>
      <c r="U37" s="9"/>
      <c r="V37" s="8"/>
      <c r="W37" s="9"/>
      <c r="X37" s="8"/>
      <c r="Y37" s="9"/>
    </row>
    <row r="38" spans="1:25">
      <c r="A38" s="12"/>
      <c r="B38" s="8"/>
      <c r="C38" s="9"/>
      <c r="D38" s="8"/>
      <c r="E38" s="9"/>
      <c r="F38" s="8"/>
      <c r="G38" s="9"/>
      <c r="H38" s="8"/>
      <c r="I38" s="9"/>
      <c r="J38" s="8"/>
      <c r="K38" s="9"/>
      <c r="L38" s="8"/>
      <c r="M38" s="9"/>
      <c r="N38" s="8"/>
      <c r="O38" s="9"/>
      <c r="P38" s="8"/>
      <c r="Q38" s="9"/>
      <c r="R38" s="8"/>
      <c r="S38" s="9"/>
      <c r="T38" s="8"/>
      <c r="U38" s="9"/>
      <c r="V38" s="8"/>
      <c r="W38" s="9"/>
      <c r="X38" s="8"/>
      <c r="Y38" s="9"/>
    </row>
    <row r="39" spans="1:25">
      <c r="A39" s="12"/>
      <c r="B39" s="8"/>
      <c r="C39" s="9"/>
      <c r="D39" s="8"/>
      <c r="E39" s="9"/>
      <c r="F39" s="8"/>
      <c r="G39" s="9"/>
      <c r="H39" s="8"/>
      <c r="I39" s="9"/>
      <c r="J39" s="8"/>
      <c r="K39" s="9"/>
      <c r="L39" s="8"/>
      <c r="M39" s="9"/>
      <c r="N39" s="8"/>
      <c r="O39" s="9"/>
      <c r="P39" s="8"/>
      <c r="Q39" s="9"/>
      <c r="R39" s="8"/>
      <c r="S39" s="9"/>
      <c r="T39" s="8"/>
      <c r="U39" s="9"/>
      <c r="V39" s="8"/>
      <c r="W39" s="9"/>
      <c r="X39" s="8"/>
      <c r="Y39" s="9"/>
    </row>
    <row r="40" spans="1:25">
      <c r="A40" s="12"/>
      <c r="B40" s="8"/>
      <c r="C40" s="9"/>
      <c r="D40" s="8"/>
      <c r="E40" s="9"/>
      <c r="F40" s="8"/>
      <c r="G40" s="9"/>
      <c r="H40" s="8"/>
      <c r="I40" s="9"/>
      <c r="J40" s="8"/>
      <c r="K40" s="9"/>
      <c r="L40" s="8"/>
      <c r="M40" s="9"/>
      <c r="N40" s="8"/>
      <c r="O40" s="9"/>
      <c r="P40" s="8"/>
      <c r="Q40" s="9"/>
      <c r="R40" s="8"/>
      <c r="S40" s="9"/>
      <c r="T40" s="8"/>
      <c r="U40" s="9"/>
      <c r="V40" s="8"/>
      <c r="W40" s="9"/>
      <c r="X40" s="8"/>
      <c r="Y40" s="9"/>
    </row>
    <row r="41" spans="1:25">
      <c r="A41" s="12"/>
      <c r="B41" s="8"/>
      <c r="C41" s="9"/>
      <c r="D41" s="8"/>
      <c r="E41" s="9"/>
      <c r="F41" s="8"/>
      <c r="G41" s="9"/>
      <c r="H41" s="8"/>
      <c r="I41" s="9"/>
      <c r="J41" s="8"/>
      <c r="K41" s="9"/>
      <c r="L41" s="8"/>
      <c r="M41" s="9"/>
      <c r="N41" s="8"/>
      <c r="O41" s="9"/>
      <c r="P41" s="8"/>
      <c r="Q41" s="9"/>
      <c r="R41" s="8"/>
      <c r="S41" s="9"/>
      <c r="T41" s="8"/>
      <c r="U41" s="9"/>
      <c r="V41" s="8"/>
      <c r="W41" s="9"/>
      <c r="X41" s="8"/>
      <c r="Y41" s="9"/>
    </row>
    <row r="42" spans="1:25">
      <c r="A42" s="12"/>
      <c r="B42" s="8"/>
      <c r="C42" s="9"/>
      <c r="D42" s="8"/>
      <c r="E42" s="9"/>
      <c r="F42" s="8"/>
      <c r="G42" s="9"/>
      <c r="H42" s="8"/>
      <c r="I42" s="9"/>
      <c r="J42" s="8"/>
      <c r="K42" s="9"/>
      <c r="L42" s="8"/>
      <c r="M42" s="9"/>
      <c r="N42" s="8"/>
      <c r="O42" s="9"/>
      <c r="P42" s="8"/>
      <c r="Q42" s="9"/>
      <c r="R42" s="8"/>
      <c r="S42" s="9"/>
      <c r="T42" s="8"/>
      <c r="U42" s="9"/>
      <c r="V42" s="8"/>
      <c r="W42" s="9"/>
      <c r="X42" s="8"/>
      <c r="Y42" s="9"/>
    </row>
    <row r="43" spans="1:25">
      <c r="A43" s="12"/>
      <c r="B43" s="8"/>
      <c r="C43" s="9"/>
      <c r="D43" s="8"/>
      <c r="E43" s="9"/>
      <c r="F43" s="8"/>
      <c r="G43" s="9"/>
      <c r="H43" s="8"/>
      <c r="I43" s="9"/>
      <c r="J43" s="8"/>
      <c r="K43" s="9"/>
      <c r="L43" s="8"/>
      <c r="M43" s="9"/>
      <c r="N43" s="8"/>
      <c r="O43" s="9"/>
      <c r="P43" s="8"/>
      <c r="Q43" s="9"/>
      <c r="R43" s="8"/>
      <c r="S43" s="9"/>
      <c r="T43" s="8"/>
      <c r="U43" s="9"/>
      <c r="V43" s="8"/>
      <c r="W43" s="9"/>
      <c r="X43" s="8"/>
      <c r="Y43" s="9"/>
    </row>
    <row r="44" spans="1:25">
      <c r="A44" s="12"/>
      <c r="B44" s="8"/>
      <c r="C44" s="9"/>
      <c r="D44" s="8"/>
      <c r="E44" s="9"/>
      <c r="F44" s="8"/>
      <c r="G44" s="9"/>
      <c r="H44" s="8"/>
      <c r="I44" s="9"/>
      <c r="J44" s="8"/>
      <c r="K44" s="9"/>
      <c r="L44" s="8"/>
      <c r="M44" s="9"/>
      <c r="N44" s="8"/>
      <c r="O44" s="9"/>
      <c r="P44" s="8"/>
      <c r="Q44" s="9"/>
      <c r="R44" s="8"/>
      <c r="S44" s="9"/>
      <c r="T44" s="8"/>
      <c r="U44" s="9"/>
      <c r="V44" s="8"/>
      <c r="W44" s="9"/>
      <c r="X44" s="8"/>
      <c r="Y44" s="9"/>
    </row>
    <row r="45" spans="1:25">
      <c r="A45" s="12"/>
      <c r="B45" s="8"/>
      <c r="C45" s="9"/>
      <c r="D45" s="8"/>
      <c r="E45" s="9"/>
      <c r="F45" s="8"/>
      <c r="G45" s="9"/>
      <c r="H45" s="8"/>
      <c r="I45" s="9"/>
      <c r="J45" s="8"/>
      <c r="K45" s="9"/>
      <c r="L45" s="8"/>
      <c r="M45" s="9"/>
      <c r="N45" s="8"/>
      <c r="O45" s="9"/>
      <c r="P45" s="8"/>
      <c r="Q45" s="9"/>
      <c r="R45" s="8"/>
      <c r="S45" s="9"/>
      <c r="T45" s="8"/>
      <c r="U45" s="9"/>
      <c r="V45" s="8"/>
      <c r="W45" s="9"/>
      <c r="X45" s="8"/>
      <c r="Y45" s="9"/>
    </row>
    <row r="46" spans="1:25">
      <c r="A46" s="12"/>
      <c r="B46" s="8"/>
      <c r="C46" s="9"/>
      <c r="D46" s="8"/>
      <c r="E46" s="9"/>
      <c r="F46" s="8"/>
      <c r="G46" s="9"/>
      <c r="H46" s="8"/>
      <c r="I46" s="9"/>
      <c r="J46" s="8"/>
      <c r="K46" s="9"/>
      <c r="L46" s="8"/>
      <c r="M46" s="9"/>
      <c r="N46" s="8"/>
      <c r="O46" s="9"/>
      <c r="P46" s="8"/>
      <c r="Q46" s="9"/>
      <c r="R46" s="8"/>
      <c r="S46" s="9"/>
      <c r="T46" s="8"/>
      <c r="U46" s="9"/>
      <c r="V46" s="8"/>
      <c r="W46" s="9"/>
      <c r="X46" s="8"/>
      <c r="Y46" s="9"/>
    </row>
    <row r="47" spans="1:25">
      <c r="A47" s="12"/>
      <c r="B47" s="8"/>
      <c r="C47" s="9"/>
      <c r="D47" s="8"/>
      <c r="E47" s="9"/>
      <c r="F47" s="8"/>
      <c r="G47" s="9"/>
      <c r="H47" s="8"/>
      <c r="I47" s="9"/>
      <c r="J47" s="8"/>
      <c r="K47" s="9"/>
      <c r="L47" s="8"/>
      <c r="M47" s="9"/>
      <c r="N47" s="8"/>
      <c r="O47" s="9"/>
      <c r="P47" s="8"/>
      <c r="Q47" s="9"/>
      <c r="R47" s="8"/>
      <c r="S47" s="9"/>
      <c r="T47" s="8"/>
      <c r="U47" s="9"/>
      <c r="V47" s="8"/>
      <c r="W47" s="9"/>
      <c r="X47" s="8"/>
      <c r="Y47" s="9"/>
    </row>
    <row r="48" spans="1:25">
      <c r="A48" s="12"/>
      <c r="B48" s="8"/>
      <c r="C48" s="9"/>
      <c r="D48" s="8"/>
      <c r="E48" s="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8"/>
      <c r="Y48" s="9"/>
    </row>
    <row r="49" spans="1:25">
      <c r="A49" s="12"/>
      <c r="B49" s="8"/>
      <c r="C49" s="9"/>
      <c r="D49" s="8"/>
      <c r="E49" s="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8"/>
      <c r="Y49" s="9"/>
    </row>
    <row r="50" spans="1:25">
      <c r="A50" s="12"/>
      <c r="B50" s="8"/>
      <c r="C50" s="9"/>
      <c r="D50" s="8"/>
      <c r="E50" s="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8"/>
      <c r="Y50" s="9"/>
    </row>
    <row r="51" spans="1:25">
      <c r="A51" s="12"/>
      <c r="B51" s="8"/>
      <c r="C51" s="9"/>
      <c r="D51" s="8"/>
      <c r="E51" s="9"/>
      <c r="F51" s="8"/>
      <c r="G51" s="9"/>
      <c r="H51" s="8"/>
      <c r="I51" s="9"/>
      <c r="J51" s="8"/>
      <c r="K51" s="9"/>
      <c r="L51" s="8"/>
      <c r="M51" s="9"/>
      <c r="N51" s="8"/>
      <c r="O51" s="9"/>
      <c r="P51" s="8"/>
      <c r="Q51" s="9"/>
      <c r="R51" s="8"/>
      <c r="S51" s="9"/>
      <c r="T51" s="8"/>
      <c r="U51" s="9"/>
      <c r="V51" s="8"/>
      <c r="W51" s="9"/>
      <c r="X51" s="8"/>
      <c r="Y51" s="9"/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B3:C3"/>
    <mergeCell ref="D3:E3"/>
    <mergeCell ref="F3:G3"/>
    <mergeCell ref="H3:I3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516"/>
  <sheetViews>
    <sheetView showGridLines="0" showZeros="0" topLeftCell="C1" zoomScale="115" zoomScaleNormal="115" workbookViewId="0">
      <selection activeCell="K1" sqref="K1"/>
    </sheetView>
  </sheetViews>
  <sheetFormatPr defaultColWidth="12.28515625" defaultRowHeight="12"/>
  <cols>
    <col min="1" max="1" width="20.5703125" style="23" customWidth="1"/>
    <col min="2" max="2" width="17.5703125" style="23" bestFit="1" customWidth="1"/>
    <col min="3" max="3" width="11" style="23" customWidth="1"/>
    <col min="4" max="4" width="29" style="23" customWidth="1"/>
    <col min="5" max="5" width="24.140625" style="23" bestFit="1" customWidth="1"/>
    <col min="6" max="6" width="12" style="23" bestFit="1" customWidth="1"/>
    <col min="7" max="7" width="14.28515625" style="23" customWidth="1"/>
    <col min="8" max="8" width="19.42578125" style="23" bestFit="1" customWidth="1"/>
    <col min="9" max="9" width="17.140625" style="23" customWidth="1"/>
    <col min="10" max="10" width="17.7109375" style="23" customWidth="1"/>
    <col min="11" max="11" width="4.28515625" style="74" customWidth="1"/>
    <col min="12" max="12" width="10.140625" style="23" customWidth="1"/>
    <col min="13" max="13" width="2.42578125" style="23" bestFit="1" customWidth="1"/>
    <col min="14" max="14" width="2.28515625" style="23" bestFit="1" customWidth="1"/>
    <col min="15" max="16384" width="12.28515625" style="23"/>
  </cols>
  <sheetData>
    <row r="1" spans="1:13" ht="42" customHeight="1">
      <c r="A1" s="17" t="s">
        <v>12</v>
      </c>
      <c r="B1" s="17" t="s">
        <v>23</v>
      </c>
      <c r="C1" s="17" t="s">
        <v>19</v>
      </c>
      <c r="D1" s="17" t="s">
        <v>24</v>
      </c>
      <c r="E1" s="17" t="s">
        <v>54</v>
      </c>
      <c r="F1" s="18" t="s">
        <v>29</v>
      </c>
      <c r="G1" s="17" t="s">
        <v>15</v>
      </c>
      <c r="H1" s="24" t="s">
        <v>16</v>
      </c>
      <c r="I1" s="18" t="s">
        <v>17</v>
      </c>
      <c r="J1" s="21" t="s">
        <v>52</v>
      </c>
    </row>
    <row r="2" spans="1:13">
      <c r="A2" s="12" t="s">
        <v>67</v>
      </c>
      <c r="B2" s="22" t="s">
        <v>20</v>
      </c>
      <c r="C2" s="53" t="s">
        <v>58</v>
      </c>
      <c r="D2" s="54" t="s">
        <v>88</v>
      </c>
      <c r="E2" s="54"/>
      <c r="F2" s="22" t="str">
        <f>IF(G2="","",CHOOSE(MONTH(G2),"JANVIER","FEVRIER","MARS","AVRIL","MAI","JUIN","JUILLET","AOUT","SEPTEMBRE","OCTOBRE","NOVEMBRE","DECEMBRE"))</f>
        <v>AVRIL</v>
      </c>
      <c r="G2" s="55">
        <v>42830</v>
      </c>
      <c r="H2" s="55">
        <v>42835</v>
      </c>
      <c r="I2" s="22">
        <f t="shared" ref="I2:I47" si="0">H2-G2</f>
        <v>5</v>
      </c>
      <c r="J2" s="57">
        <v>220</v>
      </c>
      <c r="K2" s="74" t="s">
        <v>56</v>
      </c>
      <c r="M2" s="23" t="str">
        <f>IF(MONTH(G2)=MONTH(H2),"","X")</f>
        <v/>
      </c>
    </row>
    <row r="3" spans="1:13">
      <c r="A3" s="12" t="s">
        <v>67</v>
      </c>
      <c r="B3" s="22" t="s">
        <v>20</v>
      </c>
      <c r="C3" s="53" t="s">
        <v>58</v>
      </c>
      <c r="D3" s="54" t="s">
        <v>87</v>
      </c>
      <c r="E3" s="54"/>
      <c r="F3" s="22" t="str">
        <f t="shared" ref="F3:F67" si="1">IF(G3="","",CHOOSE(MONTH(G3),"JANVIER","FEVRIER","MARS","AVRIL","MAI","JUIN","JUILLET","AOUT","SEPTEMBRE","OCTOBRE","NOVEMBRE","DECEMBRE"))</f>
        <v>AVRIL</v>
      </c>
      <c r="G3" s="55">
        <v>42835</v>
      </c>
      <c r="H3" s="55">
        <v>42838</v>
      </c>
      <c r="I3" s="22">
        <f t="shared" si="0"/>
        <v>3</v>
      </c>
      <c r="J3" s="57">
        <v>160</v>
      </c>
      <c r="K3" s="74" t="s">
        <v>56</v>
      </c>
      <c r="M3" s="23" t="str">
        <f t="shared" ref="M3:M8" si="2">IF(MONTH(G3)=MONTH(H3),"","X")</f>
        <v/>
      </c>
    </row>
    <row r="4" spans="1:13">
      <c r="A4" s="12" t="s">
        <v>67</v>
      </c>
      <c r="B4" s="22" t="s">
        <v>20</v>
      </c>
      <c r="C4" s="53" t="s">
        <v>59</v>
      </c>
      <c r="D4" s="52" t="s">
        <v>82</v>
      </c>
      <c r="E4" s="52"/>
      <c r="F4" s="22" t="str">
        <f t="shared" si="1"/>
        <v>AVRIL</v>
      </c>
      <c r="G4" s="55">
        <v>42839</v>
      </c>
      <c r="H4" s="55">
        <v>42842</v>
      </c>
      <c r="I4" s="22">
        <f t="shared" si="0"/>
        <v>3</v>
      </c>
      <c r="J4" s="56">
        <v>250</v>
      </c>
      <c r="K4" s="74" t="s">
        <v>56</v>
      </c>
      <c r="M4" s="23" t="str">
        <f t="shared" si="2"/>
        <v/>
      </c>
    </row>
    <row r="5" spans="1:13">
      <c r="A5" s="12" t="s">
        <v>67</v>
      </c>
      <c r="B5" s="22" t="s">
        <v>20</v>
      </c>
      <c r="C5" s="53" t="s">
        <v>58</v>
      </c>
      <c r="D5" s="54" t="s">
        <v>86</v>
      </c>
      <c r="E5" s="54"/>
      <c r="F5" s="22" t="str">
        <f t="shared" si="1"/>
        <v>AVRIL</v>
      </c>
      <c r="G5" s="55">
        <v>42843</v>
      </c>
      <c r="H5" s="55">
        <v>42846</v>
      </c>
      <c r="I5" s="22">
        <f t="shared" si="0"/>
        <v>3</v>
      </c>
      <c r="J5" s="57">
        <v>200</v>
      </c>
      <c r="K5" s="74" t="s">
        <v>56</v>
      </c>
      <c r="M5" s="23" t="str">
        <f t="shared" si="2"/>
        <v/>
      </c>
    </row>
    <row r="6" spans="1:13">
      <c r="A6" s="12" t="s">
        <v>67</v>
      </c>
      <c r="B6" s="22" t="s">
        <v>20</v>
      </c>
      <c r="C6" s="53" t="s">
        <v>58</v>
      </c>
      <c r="D6" s="54" t="s">
        <v>85</v>
      </c>
      <c r="E6" s="54"/>
      <c r="F6" s="22" t="str">
        <f t="shared" si="1"/>
        <v>AVRIL</v>
      </c>
      <c r="G6" s="55">
        <v>42847</v>
      </c>
      <c r="H6" s="55">
        <v>42850</v>
      </c>
      <c r="I6" s="22">
        <f t="shared" si="0"/>
        <v>3</v>
      </c>
      <c r="J6" s="57">
        <v>200</v>
      </c>
      <c r="K6" s="74" t="s">
        <v>56</v>
      </c>
      <c r="M6" s="23" t="str">
        <f t="shared" si="2"/>
        <v/>
      </c>
    </row>
    <row r="7" spans="1:13">
      <c r="A7" s="12" t="s">
        <v>67</v>
      </c>
      <c r="B7" s="22" t="s">
        <v>20</v>
      </c>
      <c r="C7" s="53" t="s">
        <v>58</v>
      </c>
      <c r="D7" s="54" t="s">
        <v>84</v>
      </c>
      <c r="E7" s="54"/>
      <c r="F7" s="22" t="str">
        <f t="shared" si="1"/>
        <v>AVRIL</v>
      </c>
      <c r="G7" s="55">
        <v>42850</v>
      </c>
      <c r="H7" s="55">
        <v>42852</v>
      </c>
      <c r="I7" s="22">
        <f t="shared" si="0"/>
        <v>2</v>
      </c>
      <c r="J7" s="57">
        <v>97</v>
      </c>
      <c r="K7" s="74" t="s">
        <v>56</v>
      </c>
      <c r="M7" s="23" t="str">
        <f t="shared" si="2"/>
        <v/>
      </c>
    </row>
    <row r="8" spans="1:13">
      <c r="A8" s="12" t="s">
        <v>67</v>
      </c>
      <c r="B8" s="22" t="s">
        <v>20</v>
      </c>
      <c r="C8" s="53" t="s">
        <v>58</v>
      </c>
      <c r="D8" s="54" t="s">
        <v>83</v>
      </c>
      <c r="E8" s="54"/>
      <c r="F8" s="22" t="str">
        <f t="shared" si="1"/>
        <v>AVRIL</v>
      </c>
      <c r="G8" s="55">
        <v>42853</v>
      </c>
      <c r="H8" s="55">
        <v>42855</v>
      </c>
      <c r="I8" s="22">
        <f t="shared" si="0"/>
        <v>2</v>
      </c>
      <c r="J8" s="57">
        <v>18</v>
      </c>
      <c r="K8" s="74" t="s">
        <v>56</v>
      </c>
      <c r="M8" s="23" t="str">
        <f t="shared" si="2"/>
        <v/>
      </c>
    </row>
    <row r="9" spans="1:13">
      <c r="A9" s="12" t="s">
        <v>67</v>
      </c>
      <c r="B9" s="22" t="s">
        <v>20</v>
      </c>
      <c r="C9" s="53" t="s">
        <v>58</v>
      </c>
      <c r="D9" s="54" t="s">
        <v>95</v>
      </c>
      <c r="E9" s="54"/>
      <c r="F9" s="22" t="str">
        <f t="shared" si="1"/>
        <v>AVRIL</v>
      </c>
      <c r="G9" s="55">
        <v>42855</v>
      </c>
      <c r="H9" s="55">
        <v>42856</v>
      </c>
      <c r="I9" s="22">
        <f t="shared" si="0"/>
        <v>1</v>
      </c>
      <c r="J9" s="57">
        <v>50</v>
      </c>
      <c r="K9" s="74" t="s">
        <v>56</v>
      </c>
      <c r="L9" s="25"/>
    </row>
    <row r="10" spans="1:13">
      <c r="A10" s="12" t="s">
        <v>67</v>
      </c>
      <c r="B10" s="22" t="s">
        <v>20</v>
      </c>
      <c r="C10" s="53" t="s">
        <v>58</v>
      </c>
      <c r="D10" s="54" t="s">
        <v>96</v>
      </c>
      <c r="E10" s="54"/>
      <c r="F10" s="22" t="str">
        <f t="shared" si="1"/>
        <v>MAI</v>
      </c>
      <c r="G10" s="55">
        <v>42856</v>
      </c>
      <c r="H10" s="55">
        <v>42858</v>
      </c>
      <c r="I10" s="22">
        <f t="shared" si="0"/>
        <v>2</v>
      </c>
      <c r="J10" s="57">
        <v>10</v>
      </c>
      <c r="K10" s="74" t="s">
        <v>56</v>
      </c>
      <c r="L10" s="25"/>
    </row>
    <row r="11" spans="1:13">
      <c r="A11" s="12" t="s">
        <v>67</v>
      </c>
      <c r="B11" s="22" t="s">
        <v>20</v>
      </c>
      <c r="C11" s="53" t="s">
        <v>58</v>
      </c>
      <c r="D11" s="54" t="s">
        <v>90</v>
      </c>
      <c r="E11" s="54"/>
      <c r="F11" s="22" t="str">
        <f t="shared" si="1"/>
        <v>MAI</v>
      </c>
      <c r="G11" s="55">
        <v>42860</v>
      </c>
      <c r="H11" s="55">
        <v>42863</v>
      </c>
      <c r="I11" s="22">
        <f t="shared" si="0"/>
        <v>3</v>
      </c>
      <c r="J11" s="58">
        <v>290</v>
      </c>
      <c r="K11" s="74" t="s">
        <v>56</v>
      </c>
    </row>
    <row r="12" spans="1:13" ht="13.5" customHeight="1">
      <c r="A12" s="12" t="s">
        <v>67</v>
      </c>
      <c r="B12" s="22" t="s">
        <v>20</v>
      </c>
      <c r="C12" s="53" t="s">
        <v>60</v>
      </c>
      <c r="D12" s="54" t="s">
        <v>97</v>
      </c>
      <c r="E12" s="54"/>
      <c r="F12" s="22" t="str">
        <f t="shared" si="1"/>
        <v>MAI</v>
      </c>
      <c r="G12" s="55">
        <v>42863</v>
      </c>
      <c r="H12" s="55">
        <v>42866</v>
      </c>
      <c r="I12" s="22">
        <f t="shared" si="0"/>
        <v>3</v>
      </c>
      <c r="J12" s="58">
        <v>246.55</v>
      </c>
      <c r="K12" s="74" t="s">
        <v>56</v>
      </c>
    </row>
    <row r="13" spans="1:13">
      <c r="A13" s="12" t="s">
        <v>67</v>
      </c>
      <c r="B13" s="22" t="s">
        <v>20</v>
      </c>
      <c r="C13" s="53" t="s">
        <v>58</v>
      </c>
      <c r="D13" s="54" t="s">
        <v>100</v>
      </c>
      <c r="E13" s="54"/>
      <c r="F13" s="22" t="str">
        <f t="shared" si="1"/>
        <v>MAI</v>
      </c>
      <c r="G13" s="55">
        <v>42863</v>
      </c>
      <c r="H13" s="55">
        <v>42865</v>
      </c>
      <c r="I13" s="22">
        <f t="shared" si="0"/>
        <v>2</v>
      </c>
      <c r="J13" s="57">
        <v>116</v>
      </c>
      <c r="K13" s="74" t="s">
        <v>56</v>
      </c>
    </row>
    <row r="14" spans="1:13">
      <c r="A14" s="12" t="s">
        <v>67</v>
      </c>
      <c r="B14" s="22" t="s">
        <v>20</v>
      </c>
      <c r="C14" s="53" t="s">
        <v>58</v>
      </c>
      <c r="D14" s="54" t="s">
        <v>91</v>
      </c>
      <c r="E14" s="54"/>
      <c r="F14" s="22" t="str">
        <f t="shared" si="1"/>
        <v>MAI</v>
      </c>
      <c r="G14" s="55">
        <v>42867</v>
      </c>
      <c r="H14" s="55">
        <v>42870</v>
      </c>
      <c r="I14" s="22">
        <f t="shared" si="0"/>
        <v>3</v>
      </c>
      <c r="J14" s="57">
        <v>250</v>
      </c>
      <c r="K14" s="74" t="s">
        <v>56</v>
      </c>
    </row>
    <row r="15" spans="1:13">
      <c r="A15" s="12" t="s">
        <v>68</v>
      </c>
      <c r="B15" s="22" t="s">
        <v>20</v>
      </c>
      <c r="C15" s="53" t="s">
        <v>58</v>
      </c>
      <c r="D15" s="54" t="s">
        <v>94</v>
      </c>
      <c r="E15" s="54"/>
      <c r="F15" s="22" t="str">
        <f t="shared" si="1"/>
        <v>MAI</v>
      </c>
      <c r="G15" s="55">
        <v>42870</v>
      </c>
      <c r="H15" s="55">
        <v>42874</v>
      </c>
      <c r="I15" s="22">
        <f t="shared" si="0"/>
        <v>4</v>
      </c>
      <c r="J15" s="58">
        <v>170</v>
      </c>
      <c r="K15" s="74" t="s">
        <v>56</v>
      </c>
    </row>
    <row r="16" spans="1:13">
      <c r="A16" s="12" t="s">
        <v>67</v>
      </c>
      <c r="B16" s="22" t="s">
        <v>20</v>
      </c>
      <c r="C16" s="53" t="s">
        <v>58</v>
      </c>
      <c r="D16" s="54" t="s">
        <v>92</v>
      </c>
      <c r="E16" s="54"/>
      <c r="F16" s="22" t="str">
        <f t="shared" si="1"/>
        <v>MAI</v>
      </c>
      <c r="G16" s="55">
        <v>42871</v>
      </c>
      <c r="H16" s="55">
        <v>42876</v>
      </c>
      <c r="I16" s="22">
        <f t="shared" si="0"/>
        <v>5</v>
      </c>
      <c r="J16" s="58">
        <v>23</v>
      </c>
      <c r="K16" s="74" t="s">
        <v>56</v>
      </c>
    </row>
    <row r="17" spans="1:11">
      <c r="A17" s="12" t="s">
        <v>68</v>
      </c>
      <c r="B17" s="22" t="s">
        <v>20</v>
      </c>
      <c r="C17" s="53" t="s">
        <v>58</v>
      </c>
      <c r="D17" s="54" t="s">
        <v>93</v>
      </c>
      <c r="E17" s="54"/>
      <c r="F17" s="22" t="str">
        <f t="shared" si="1"/>
        <v>MAI</v>
      </c>
      <c r="G17" s="55">
        <v>42875</v>
      </c>
      <c r="H17" s="55">
        <v>42880</v>
      </c>
      <c r="I17" s="22">
        <f t="shared" si="0"/>
        <v>5</v>
      </c>
      <c r="J17" s="57">
        <v>2</v>
      </c>
      <c r="K17" s="74" t="s">
        <v>56</v>
      </c>
    </row>
    <row r="18" spans="1:11">
      <c r="A18" s="12" t="s">
        <v>67</v>
      </c>
      <c r="B18" s="22" t="s">
        <v>20</v>
      </c>
      <c r="C18" s="53" t="s">
        <v>58</v>
      </c>
      <c r="D18" s="54" t="s">
        <v>98</v>
      </c>
      <c r="E18" s="54"/>
      <c r="F18" s="22" t="str">
        <f t="shared" si="1"/>
        <v>MAI</v>
      </c>
      <c r="G18" s="55">
        <v>42876</v>
      </c>
      <c r="H18" s="55">
        <v>42887</v>
      </c>
      <c r="I18" s="22">
        <f t="shared" si="0"/>
        <v>11</v>
      </c>
      <c r="J18" s="57">
        <v>130</v>
      </c>
      <c r="K18" s="74" t="s">
        <v>56</v>
      </c>
    </row>
    <row r="19" spans="1:11">
      <c r="A19" s="12" t="s">
        <v>67</v>
      </c>
      <c r="B19" s="22" t="s">
        <v>20</v>
      </c>
      <c r="C19" s="53" t="s">
        <v>58</v>
      </c>
      <c r="D19" s="54" t="s">
        <v>98</v>
      </c>
      <c r="E19" s="54"/>
      <c r="F19" s="22" t="str">
        <f t="shared" ref="F19" si="3">IF(G19="","",CHOOSE(MONTH(G19),"JANVIER","FEVRIER","MARS","AVRIL","MAI","JUIN","JUILLET","AOUT","SEPTEMBRE","OCTOBRE","NOVEMBRE","DECEMBRE"))</f>
        <v>JUIN</v>
      </c>
      <c r="G19" s="55">
        <v>42887</v>
      </c>
      <c r="H19" s="55">
        <v>42889</v>
      </c>
      <c r="I19" s="22">
        <f t="shared" ref="I19" si="4">H19-G19</f>
        <v>2</v>
      </c>
      <c r="J19" s="57">
        <v>130</v>
      </c>
      <c r="K19" s="74" t="s">
        <v>56</v>
      </c>
    </row>
    <row r="20" spans="1:11">
      <c r="A20" s="12" t="s">
        <v>67</v>
      </c>
      <c r="B20" s="22" t="s">
        <v>20</v>
      </c>
      <c r="C20" s="53" t="s">
        <v>58</v>
      </c>
      <c r="D20" s="54" t="s">
        <v>89</v>
      </c>
      <c r="E20" s="54"/>
      <c r="F20" s="22" t="str">
        <f t="shared" si="1"/>
        <v>MAI</v>
      </c>
      <c r="G20" s="55">
        <v>42879</v>
      </c>
      <c r="H20" s="55">
        <v>42883</v>
      </c>
      <c r="I20" s="22">
        <f t="shared" si="0"/>
        <v>4</v>
      </c>
      <c r="J20" s="57">
        <v>380</v>
      </c>
      <c r="K20" s="74" t="s">
        <v>56</v>
      </c>
    </row>
    <row r="21" spans="1:11">
      <c r="A21" s="12" t="s">
        <v>64</v>
      </c>
      <c r="B21" s="22" t="s">
        <v>20</v>
      </c>
      <c r="C21" s="53" t="s">
        <v>58</v>
      </c>
      <c r="D21" s="54" t="s">
        <v>99</v>
      </c>
      <c r="E21" s="54"/>
      <c r="F21" s="22" t="str">
        <f t="shared" si="1"/>
        <v>MAI</v>
      </c>
      <c r="G21" s="55">
        <v>42880</v>
      </c>
      <c r="H21" s="55">
        <v>42883</v>
      </c>
      <c r="I21" s="22">
        <f t="shared" si="0"/>
        <v>3</v>
      </c>
      <c r="J21" s="57">
        <v>135</v>
      </c>
      <c r="K21" s="74" t="s">
        <v>56</v>
      </c>
    </row>
    <row r="22" spans="1:11">
      <c r="A22" s="12" t="s">
        <v>67</v>
      </c>
      <c r="B22" s="22" t="s">
        <v>20</v>
      </c>
      <c r="C22" s="53" t="s">
        <v>58</v>
      </c>
      <c r="D22" s="54" t="s">
        <v>105</v>
      </c>
      <c r="E22" s="53"/>
      <c r="F22" s="22" t="str">
        <f t="shared" si="1"/>
        <v>MAI</v>
      </c>
      <c r="G22" s="60">
        <v>42884</v>
      </c>
      <c r="H22" s="55">
        <v>42887</v>
      </c>
      <c r="I22" s="22">
        <f t="shared" si="0"/>
        <v>3</v>
      </c>
      <c r="J22" s="62">
        <v>195</v>
      </c>
      <c r="K22" s="74" t="s">
        <v>56</v>
      </c>
    </row>
    <row r="23" spans="1:11">
      <c r="A23" s="12" t="s">
        <v>68</v>
      </c>
      <c r="B23" s="22" t="s">
        <v>20</v>
      </c>
      <c r="C23" s="53" t="s">
        <v>59</v>
      </c>
      <c r="D23" s="54" t="s">
        <v>87</v>
      </c>
      <c r="E23" s="54"/>
      <c r="F23" s="22" t="str">
        <f t="shared" si="1"/>
        <v>MAI</v>
      </c>
      <c r="G23" s="61">
        <v>42884</v>
      </c>
      <c r="H23" s="61">
        <v>42887</v>
      </c>
      <c r="I23" s="22">
        <f t="shared" si="0"/>
        <v>3</v>
      </c>
      <c r="J23" s="63">
        <v>198</v>
      </c>
      <c r="K23" s="74" t="s">
        <v>56</v>
      </c>
    </row>
    <row r="24" spans="1:11">
      <c r="A24" s="12" t="s">
        <v>64</v>
      </c>
      <c r="B24" s="22" t="s">
        <v>20</v>
      </c>
      <c r="C24" s="53" t="s">
        <v>58</v>
      </c>
      <c r="D24" s="54" t="s">
        <v>87</v>
      </c>
      <c r="E24" s="59"/>
      <c r="F24" s="22" t="str">
        <f t="shared" si="1"/>
        <v>MAI</v>
      </c>
      <c r="G24" s="60">
        <v>42885</v>
      </c>
      <c r="H24" s="55">
        <v>42887</v>
      </c>
      <c r="I24" s="22">
        <f t="shared" si="0"/>
        <v>2</v>
      </c>
      <c r="J24" s="62">
        <v>68</v>
      </c>
      <c r="K24" s="74" t="s">
        <v>56</v>
      </c>
    </row>
    <row r="25" spans="1:11">
      <c r="A25" s="12" t="s">
        <v>70</v>
      </c>
      <c r="B25" s="22" t="s">
        <v>20</v>
      </c>
      <c r="C25" s="53" t="s">
        <v>58</v>
      </c>
      <c r="D25" s="54" t="s">
        <v>96</v>
      </c>
      <c r="E25" s="54"/>
      <c r="F25" s="22" t="str">
        <f t="shared" si="1"/>
        <v>MAI</v>
      </c>
      <c r="G25" s="60">
        <v>42886</v>
      </c>
      <c r="H25" s="55">
        <v>42887</v>
      </c>
      <c r="I25" s="22">
        <f t="shared" si="0"/>
        <v>1</v>
      </c>
      <c r="J25" s="62">
        <v>44</v>
      </c>
      <c r="K25" s="74" t="s">
        <v>56</v>
      </c>
    </row>
    <row r="26" spans="1:11">
      <c r="A26" s="12" t="s">
        <v>71</v>
      </c>
      <c r="B26" s="22" t="s">
        <v>20</v>
      </c>
      <c r="C26" s="53" t="s">
        <v>58</v>
      </c>
      <c r="D26" s="54" t="s">
        <v>105</v>
      </c>
      <c r="E26" s="54"/>
      <c r="F26" s="22" t="str">
        <f t="shared" si="1"/>
        <v>MAI</v>
      </c>
      <c r="G26" s="55">
        <v>42886</v>
      </c>
      <c r="H26" s="55">
        <v>42887</v>
      </c>
      <c r="I26" s="22">
        <f t="shared" si="0"/>
        <v>1</v>
      </c>
      <c r="J26" s="58">
        <v>45</v>
      </c>
      <c r="K26" s="74" t="s">
        <v>56</v>
      </c>
    </row>
    <row r="27" spans="1:11">
      <c r="A27" s="12" t="s">
        <v>64</v>
      </c>
      <c r="B27" s="22" t="s">
        <v>20</v>
      </c>
      <c r="C27" s="53" t="s">
        <v>58</v>
      </c>
      <c r="D27" s="54" t="s">
        <v>94</v>
      </c>
      <c r="E27" s="59"/>
      <c r="F27" s="22" t="str">
        <f t="shared" si="1"/>
        <v>JUIN</v>
      </c>
      <c r="G27" s="60">
        <v>42887</v>
      </c>
      <c r="H27" s="55">
        <v>42890</v>
      </c>
      <c r="I27" s="22">
        <f t="shared" si="0"/>
        <v>3</v>
      </c>
      <c r="J27" s="62">
        <v>102</v>
      </c>
      <c r="K27" s="74" t="s">
        <v>56</v>
      </c>
    </row>
    <row r="28" spans="1:11">
      <c r="A28" s="12" t="s">
        <v>70</v>
      </c>
      <c r="B28" s="22" t="s">
        <v>20</v>
      </c>
      <c r="C28" s="53" t="s">
        <v>58</v>
      </c>
      <c r="D28" s="54" t="s">
        <v>97</v>
      </c>
      <c r="E28" s="54"/>
      <c r="F28" s="22" t="str">
        <f t="shared" si="1"/>
        <v>JUIN</v>
      </c>
      <c r="G28" s="60">
        <v>42887</v>
      </c>
      <c r="H28" s="55">
        <v>42890</v>
      </c>
      <c r="I28" s="22">
        <f t="shared" si="0"/>
        <v>3</v>
      </c>
      <c r="J28" s="62">
        <v>132</v>
      </c>
      <c r="K28" s="74" t="s">
        <v>56</v>
      </c>
    </row>
    <row r="29" spans="1:11">
      <c r="A29" s="12" t="s">
        <v>71</v>
      </c>
      <c r="B29" s="22" t="s">
        <v>20</v>
      </c>
      <c r="C29" s="53" t="s">
        <v>58</v>
      </c>
      <c r="D29" s="54" t="s">
        <v>106</v>
      </c>
      <c r="E29" s="54"/>
      <c r="F29" s="22" t="str">
        <f t="shared" si="1"/>
        <v>JUIN</v>
      </c>
      <c r="G29" s="55">
        <v>42887</v>
      </c>
      <c r="H29" s="55">
        <v>42889</v>
      </c>
      <c r="I29" s="22">
        <f t="shared" si="0"/>
        <v>2</v>
      </c>
      <c r="J29" s="58">
        <v>90</v>
      </c>
      <c r="K29" s="74" t="s">
        <v>56</v>
      </c>
    </row>
    <row r="30" spans="1:11">
      <c r="A30" s="12" t="s">
        <v>67</v>
      </c>
      <c r="B30" s="22" t="s">
        <v>20</v>
      </c>
      <c r="C30" s="53" t="s">
        <v>58</v>
      </c>
      <c r="D30" s="54" t="s">
        <v>91</v>
      </c>
      <c r="E30" s="53"/>
      <c r="F30" s="22" t="str">
        <f t="shared" si="1"/>
        <v>JUIN</v>
      </c>
      <c r="G30" s="61">
        <v>42888</v>
      </c>
      <c r="H30" s="55">
        <v>42891</v>
      </c>
      <c r="I30" s="22">
        <f t="shared" si="0"/>
        <v>3</v>
      </c>
      <c r="J30" s="57">
        <v>200</v>
      </c>
      <c r="K30" s="74" t="s">
        <v>56</v>
      </c>
    </row>
    <row r="31" spans="1:11">
      <c r="A31" s="12" t="s">
        <v>68</v>
      </c>
      <c r="B31" s="22" t="s">
        <v>20</v>
      </c>
      <c r="C31" s="53" t="s">
        <v>58</v>
      </c>
      <c r="D31" s="54" t="s">
        <v>102</v>
      </c>
      <c r="E31" s="54"/>
      <c r="F31" s="22" t="str">
        <f t="shared" si="1"/>
        <v>JUIN</v>
      </c>
      <c r="G31" s="55">
        <v>42889</v>
      </c>
      <c r="H31" s="55">
        <v>42891</v>
      </c>
      <c r="I31" s="22">
        <f t="shared" si="0"/>
        <v>2</v>
      </c>
      <c r="J31" s="57">
        <v>106</v>
      </c>
      <c r="K31" s="74" t="s">
        <v>56</v>
      </c>
    </row>
    <row r="32" spans="1:11">
      <c r="A32" s="12" t="s">
        <v>73</v>
      </c>
      <c r="B32" s="22" t="s">
        <v>20</v>
      </c>
      <c r="C32" s="53" t="s">
        <v>59</v>
      </c>
      <c r="D32" s="54" t="s">
        <v>88</v>
      </c>
      <c r="E32" s="54"/>
      <c r="F32" s="22" t="str">
        <f t="shared" si="1"/>
        <v>JUIN</v>
      </c>
      <c r="G32" s="61">
        <v>42889</v>
      </c>
      <c r="H32" s="55">
        <v>42894</v>
      </c>
      <c r="I32" s="22">
        <f t="shared" si="0"/>
        <v>5</v>
      </c>
      <c r="J32" s="57">
        <v>200</v>
      </c>
      <c r="K32" s="74" t="s">
        <v>56</v>
      </c>
    </row>
    <row r="33" spans="1:11">
      <c r="A33" s="12" t="s">
        <v>71</v>
      </c>
      <c r="B33" s="22" t="s">
        <v>20</v>
      </c>
      <c r="C33" s="53" t="s">
        <v>58</v>
      </c>
      <c r="D33" s="54" t="s">
        <v>102</v>
      </c>
      <c r="E33" s="59"/>
      <c r="F33" s="22" t="str">
        <f t="shared" si="1"/>
        <v>JUIN</v>
      </c>
      <c r="G33" s="61">
        <v>42890</v>
      </c>
      <c r="H33" s="55">
        <v>42895</v>
      </c>
      <c r="I33" s="22">
        <f t="shared" si="0"/>
        <v>5</v>
      </c>
      <c r="J33" s="57">
        <v>200</v>
      </c>
      <c r="K33" s="74" t="s">
        <v>56</v>
      </c>
    </row>
    <row r="34" spans="1:11">
      <c r="A34" s="12" t="s">
        <v>64</v>
      </c>
      <c r="B34" s="22" t="s">
        <v>20</v>
      </c>
      <c r="C34" s="53" t="s">
        <v>58</v>
      </c>
      <c r="D34" s="54" t="s">
        <v>85</v>
      </c>
      <c r="E34" s="59"/>
      <c r="F34" s="22" t="str">
        <f t="shared" si="1"/>
        <v>JUIN</v>
      </c>
      <c r="G34" s="61">
        <v>42891</v>
      </c>
      <c r="H34" s="55">
        <v>42897</v>
      </c>
      <c r="I34" s="22">
        <f t="shared" si="0"/>
        <v>6</v>
      </c>
      <c r="J34" s="57">
        <v>200</v>
      </c>
      <c r="K34" s="74" t="s">
        <v>56</v>
      </c>
    </row>
    <row r="35" spans="1:11">
      <c r="A35" s="12" t="s">
        <v>70</v>
      </c>
      <c r="B35" s="22" t="s">
        <v>20</v>
      </c>
      <c r="C35" s="53" t="s">
        <v>58</v>
      </c>
      <c r="D35" s="54" t="s">
        <v>84</v>
      </c>
      <c r="E35" s="54"/>
      <c r="F35" s="22" t="str">
        <f t="shared" si="1"/>
        <v>JUIN</v>
      </c>
      <c r="G35" s="60">
        <v>42891</v>
      </c>
      <c r="H35" s="55">
        <v>42894</v>
      </c>
      <c r="I35" s="22">
        <f t="shared" si="0"/>
        <v>3</v>
      </c>
      <c r="J35" s="62">
        <v>151</v>
      </c>
      <c r="K35" s="74" t="s">
        <v>56</v>
      </c>
    </row>
    <row r="36" spans="1:11">
      <c r="A36" s="12" t="s">
        <v>67</v>
      </c>
      <c r="B36" s="22" t="s">
        <v>20</v>
      </c>
      <c r="C36" s="53" t="s">
        <v>58</v>
      </c>
      <c r="D36" s="54" t="s">
        <v>94</v>
      </c>
      <c r="E36" s="53"/>
      <c r="F36" s="22" t="str">
        <f t="shared" si="1"/>
        <v>JUIN</v>
      </c>
      <c r="G36" s="61">
        <v>42891</v>
      </c>
      <c r="H36" s="55">
        <v>42896</v>
      </c>
      <c r="I36" s="22">
        <f t="shared" si="0"/>
        <v>5</v>
      </c>
      <c r="J36" s="57">
        <v>200</v>
      </c>
      <c r="K36" s="74" t="s">
        <v>56</v>
      </c>
    </row>
    <row r="37" spans="1:11">
      <c r="A37" s="12" t="s">
        <v>72</v>
      </c>
      <c r="B37" s="22" t="s">
        <v>20</v>
      </c>
      <c r="C37" s="53" t="s">
        <v>58</v>
      </c>
      <c r="D37" s="54" t="s">
        <v>101</v>
      </c>
      <c r="E37" s="59"/>
      <c r="F37" s="22" t="str">
        <f t="shared" si="1"/>
        <v>JUIN</v>
      </c>
      <c r="G37" s="61">
        <v>42891</v>
      </c>
      <c r="H37" s="61">
        <v>42894</v>
      </c>
      <c r="I37" s="22">
        <f t="shared" si="0"/>
        <v>3</v>
      </c>
      <c r="J37" s="63">
        <v>180</v>
      </c>
      <c r="K37" s="74" t="s">
        <v>56</v>
      </c>
    </row>
    <row r="38" spans="1:11">
      <c r="A38" s="12" t="s">
        <v>65</v>
      </c>
      <c r="B38" s="22" t="s">
        <v>20</v>
      </c>
      <c r="C38" s="53" t="s">
        <v>59</v>
      </c>
      <c r="D38" s="54" t="s">
        <v>103</v>
      </c>
      <c r="E38" s="59"/>
      <c r="F38" s="22" t="str">
        <f t="shared" si="1"/>
        <v>JUIN</v>
      </c>
      <c r="G38" s="61">
        <v>42894</v>
      </c>
      <c r="H38" s="55">
        <v>42896</v>
      </c>
      <c r="I38" s="22">
        <f t="shared" si="0"/>
        <v>2</v>
      </c>
      <c r="J38" s="57">
        <v>200</v>
      </c>
      <c r="K38" s="74" t="s">
        <v>56</v>
      </c>
    </row>
    <row r="39" spans="1:11">
      <c r="A39" s="12" t="s">
        <v>65</v>
      </c>
      <c r="B39" s="22" t="s">
        <v>22</v>
      </c>
      <c r="C39" s="53" t="s">
        <v>59</v>
      </c>
      <c r="D39" s="54" t="s">
        <v>95</v>
      </c>
      <c r="E39" s="53"/>
      <c r="F39" s="22" t="str">
        <f t="shared" si="1"/>
        <v>JUIN</v>
      </c>
      <c r="G39" s="61">
        <v>42894</v>
      </c>
      <c r="H39" s="55">
        <v>42898</v>
      </c>
      <c r="I39" s="22">
        <f t="shared" si="0"/>
        <v>4</v>
      </c>
      <c r="J39" s="57">
        <v>200</v>
      </c>
    </row>
    <row r="40" spans="1:11">
      <c r="A40" s="12" t="s">
        <v>70</v>
      </c>
      <c r="B40" s="22" t="s">
        <v>20</v>
      </c>
      <c r="C40" s="53" t="s">
        <v>59</v>
      </c>
      <c r="D40" s="54" t="s">
        <v>103</v>
      </c>
      <c r="E40" s="54"/>
      <c r="F40" s="22" t="str">
        <f t="shared" si="1"/>
        <v>JUIN</v>
      </c>
      <c r="G40" s="55">
        <v>42894</v>
      </c>
      <c r="H40" s="55">
        <v>42896</v>
      </c>
      <c r="I40" s="22">
        <f t="shared" si="0"/>
        <v>2</v>
      </c>
      <c r="J40" s="58">
        <v>121.3</v>
      </c>
      <c r="K40" s="74" t="s">
        <v>56</v>
      </c>
    </row>
    <row r="41" spans="1:11">
      <c r="A41" s="12" t="s">
        <v>72</v>
      </c>
      <c r="B41" s="22" t="s">
        <v>20</v>
      </c>
      <c r="C41" s="53" t="s">
        <v>58</v>
      </c>
      <c r="D41" s="54" t="s">
        <v>100</v>
      </c>
      <c r="E41" s="53"/>
      <c r="F41" s="22" t="str">
        <f t="shared" si="1"/>
        <v>JUIN</v>
      </c>
      <c r="G41" s="60">
        <v>42894</v>
      </c>
      <c r="H41" s="55">
        <v>42897</v>
      </c>
      <c r="I41" s="22">
        <f t="shared" si="0"/>
        <v>3</v>
      </c>
      <c r="J41" s="62">
        <v>180</v>
      </c>
      <c r="K41" s="74" t="s">
        <v>56</v>
      </c>
    </row>
    <row r="42" spans="1:11">
      <c r="A42" s="12" t="s">
        <v>73</v>
      </c>
      <c r="B42" s="22" t="s">
        <v>20</v>
      </c>
      <c r="C42" s="53" t="s">
        <v>59</v>
      </c>
      <c r="D42" s="54" t="s">
        <v>102</v>
      </c>
      <c r="E42" s="59"/>
      <c r="F42" s="22" t="str">
        <f t="shared" si="1"/>
        <v>JUIN</v>
      </c>
      <c r="G42" s="55">
        <v>42894</v>
      </c>
      <c r="H42" s="55">
        <v>42897</v>
      </c>
      <c r="I42" s="22">
        <f t="shared" si="0"/>
        <v>3</v>
      </c>
      <c r="J42" s="57">
        <v>185</v>
      </c>
      <c r="K42" s="74" t="s">
        <v>56</v>
      </c>
    </row>
    <row r="43" spans="1:11">
      <c r="A43" s="12" t="s">
        <v>68</v>
      </c>
      <c r="B43" s="22" t="s">
        <v>20</v>
      </c>
      <c r="C43" s="53" t="s">
        <v>58</v>
      </c>
      <c r="D43" s="54" t="s">
        <v>87</v>
      </c>
      <c r="E43" s="53"/>
      <c r="F43" s="22" t="str">
        <f t="shared" si="1"/>
        <v>JUIN</v>
      </c>
      <c r="G43" s="61">
        <v>42895</v>
      </c>
      <c r="H43" s="55">
        <v>42900</v>
      </c>
      <c r="I43" s="22">
        <f t="shared" si="0"/>
        <v>5</v>
      </c>
      <c r="J43" s="57">
        <v>200</v>
      </c>
      <c r="K43" s="74" t="s">
        <v>56</v>
      </c>
    </row>
    <row r="44" spans="1:11">
      <c r="A44" s="12" t="s">
        <v>71</v>
      </c>
      <c r="B44" s="22" t="s">
        <v>20</v>
      </c>
      <c r="C44" s="53" t="s">
        <v>58</v>
      </c>
      <c r="D44" s="54" t="s">
        <v>83</v>
      </c>
      <c r="E44" s="54"/>
      <c r="F44" s="22" t="str">
        <f t="shared" si="1"/>
        <v>JUIN</v>
      </c>
      <c r="G44" s="60">
        <v>42895</v>
      </c>
      <c r="H44" s="55">
        <v>42898</v>
      </c>
      <c r="I44" s="22">
        <f t="shared" si="0"/>
        <v>3</v>
      </c>
      <c r="J44" s="62">
        <v>150</v>
      </c>
      <c r="K44" s="74" t="s">
        <v>56</v>
      </c>
    </row>
    <row r="45" spans="1:11">
      <c r="A45" s="12" t="s">
        <v>65</v>
      </c>
      <c r="B45" s="22" t="s">
        <v>20</v>
      </c>
      <c r="C45" s="53" t="s">
        <v>58</v>
      </c>
      <c r="D45" s="54" t="s">
        <v>85</v>
      </c>
      <c r="E45" s="54"/>
      <c r="F45" s="22" t="str">
        <f t="shared" si="1"/>
        <v>JUIN</v>
      </c>
      <c r="G45" s="55">
        <v>42897</v>
      </c>
      <c r="H45" s="55">
        <v>42900</v>
      </c>
      <c r="I45" s="22">
        <f t="shared" si="0"/>
        <v>3</v>
      </c>
      <c r="J45" s="57">
        <v>165</v>
      </c>
      <c r="K45" s="74" t="s">
        <v>56</v>
      </c>
    </row>
    <row r="46" spans="1:11">
      <c r="A46" s="12" t="s">
        <v>70</v>
      </c>
      <c r="B46" s="22" t="s">
        <v>20</v>
      </c>
      <c r="C46" s="53" t="s">
        <v>59</v>
      </c>
      <c r="D46" s="54" t="s">
        <v>84</v>
      </c>
      <c r="E46" s="54"/>
      <c r="F46" s="22" t="str">
        <f t="shared" si="1"/>
        <v>JUIN</v>
      </c>
      <c r="G46" s="55">
        <v>42897</v>
      </c>
      <c r="H46" s="55">
        <v>42902</v>
      </c>
      <c r="I46" s="22">
        <f t="shared" si="0"/>
        <v>5</v>
      </c>
      <c r="J46" s="57">
        <v>200</v>
      </c>
      <c r="K46" s="74" t="s">
        <v>56</v>
      </c>
    </row>
    <row r="47" spans="1:11">
      <c r="A47" s="12" t="s">
        <v>72</v>
      </c>
      <c r="B47" s="22" t="s">
        <v>20</v>
      </c>
      <c r="C47" s="53" t="s">
        <v>59</v>
      </c>
      <c r="D47" s="54" t="s">
        <v>92</v>
      </c>
      <c r="E47" s="53"/>
      <c r="F47" s="22" t="str">
        <f t="shared" si="1"/>
        <v>JUIN</v>
      </c>
      <c r="G47" s="61">
        <v>42897</v>
      </c>
      <c r="H47" s="55">
        <v>42900</v>
      </c>
      <c r="I47" s="22">
        <f t="shared" si="0"/>
        <v>3</v>
      </c>
      <c r="J47" s="57">
        <v>200</v>
      </c>
      <c r="K47" s="74" t="s">
        <v>56</v>
      </c>
    </row>
    <row r="48" spans="1:11">
      <c r="A48" s="12" t="s">
        <v>64</v>
      </c>
      <c r="B48" s="22" t="s">
        <v>20</v>
      </c>
      <c r="C48" s="53" t="s">
        <v>59</v>
      </c>
      <c r="D48" s="54" t="s">
        <v>95</v>
      </c>
      <c r="E48" s="59"/>
      <c r="F48" s="22" t="str">
        <f t="shared" si="1"/>
        <v>JUIN</v>
      </c>
      <c r="G48" s="61">
        <v>42898</v>
      </c>
      <c r="H48" s="55">
        <v>42900</v>
      </c>
      <c r="I48" s="22">
        <f t="shared" ref="I48:I84" si="5">H48-G48</f>
        <v>2</v>
      </c>
      <c r="J48" s="63">
        <v>169.4</v>
      </c>
      <c r="K48" s="74" t="s">
        <v>56</v>
      </c>
    </row>
    <row r="49" spans="1:11">
      <c r="A49" s="12" t="s">
        <v>67</v>
      </c>
      <c r="B49" s="22" t="s">
        <v>20</v>
      </c>
      <c r="C49" s="53" t="s">
        <v>58</v>
      </c>
      <c r="D49" s="54" t="s">
        <v>105</v>
      </c>
      <c r="E49" s="59"/>
      <c r="F49" s="22" t="str">
        <f t="shared" si="1"/>
        <v>JUIN</v>
      </c>
      <c r="G49" s="55">
        <v>42898</v>
      </c>
      <c r="H49" s="55">
        <v>42902</v>
      </c>
      <c r="I49" s="22">
        <f t="shared" si="5"/>
        <v>4</v>
      </c>
      <c r="J49" s="57">
        <v>200</v>
      </c>
      <c r="K49" s="74" t="s">
        <v>56</v>
      </c>
    </row>
    <row r="50" spans="1:11">
      <c r="A50" s="12" t="s">
        <v>71</v>
      </c>
      <c r="B50" s="22" t="s">
        <v>20</v>
      </c>
      <c r="C50" s="53" t="s">
        <v>58</v>
      </c>
      <c r="D50" s="52" t="s">
        <v>82</v>
      </c>
      <c r="E50" s="54"/>
      <c r="F50" s="22" t="str">
        <f t="shared" si="1"/>
        <v>JUIN</v>
      </c>
      <c r="G50" s="55">
        <v>42898</v>
      </c>
      <c r="H50" s="55">
        <v>42901</v>
      </c>
      <c r="I50" s="22">
        <f t="shared" si="5"/>
        <v>3</v>
      </c>
      <c r="J50" s="58">
        <v>150</v>
      </c>
      <c r="K50" s="74" t="s">
        <v>56</v>
      </c>
    </row>
    <row r="51" spans="1:11">
      <c r="A51" s="12" t="s">
        <v>73</v>
      </c>
      <c r="B51" s="22" t="s">
        <v>20</v>
      </c>
      <c r="C51" s="53" t="s">
        <v>59</v>
      </c>
      <c r="D51" s="54" t="s">
        <v>90</v>
      </c>
      <c r="E51" s="53"/>
      <c r="F51" s="22" t="str">
        <f t="shared" si="1"/>
        <v>JUIN</v>
      </c>
      <c r="G51" s="61">
        <v>42899</v>
      </c>
      <c r="H51" s="55">
        <v>42903</v>
      </c>
      <c r="I51" s="22">
        <f t="shared" si="5"/>
        <v>4</v>
      </c>
      <c r="J51" s="57">
        <v>200</v>
      </c>
      <c r="K51" s="74" t="s">
        <v>56</v>
      </c>
    </row>
    <row r="52" spans="1:11">
      <c r="A52" s="12" t="s">
        <v>64</v>
      </c>
      <c r="B52" s="22" t="s">
        <v>20</v>
      </c>
      <c r="C52" s="53" t="s">
        <v>59</v>
      </c>
      <c r="D52" s="52" t="s">
        <v>82</v>
      </c>
      <c r="E52" s="54"/>
      <c r="F52" s="22" t="str">
        <f t="shared" si="1"/>
        <v>JUIN</v>
      </c>
      <c r="G52" s="60">
        <v>42900</v>
      </c>
      <c r="H52" s="55">
        <v>42904</v>
      </c>
      <c r="I52" s="22">
        <f t="shared" si="5"/>
        <v>4</v>
      </c>
      <c r="J52" s="57">
        <v>200</v>
      </c>
      <c r="K52" s="74" t="s">
        <v>56</v>
      </c>
    </row>
    <row r="53" spans="1:11">
      <c r="A53" s="12" t="s">
        <v>72</v>
      </c>
      <c r="B53" s="22" t="s">
        <v>20</v>
      </c>
      <c r="C53" s="53" t="s">
        <v>59</v>
      </c>
      <c r="D53" s="54" t="s">
        <v>89</v>
      </c>
      <c r="E53" s="53"/>
      <c r="F53" s="22" t="str">
        <f t="shared" si="1"/>
        <v>JUIN</v>
      </c>
      <c r="G53" s="61">
        <v>42900</v>
      </c>
      <c r="H53" s="55">
        <v>42903</v>
      </c>
      <c r="I53" s="22">
        <f t="shared" si="5"/>
        <v>3</v>
      </c>
      <c r="J53" s="57">
        <v>200</v>
      </c>
      <c r="K53" s="74" t="s">
        <v>56</v>
      </c>
    </row>
    <row r="54" spans="1:11">
      <c r="A54" s="12" t="s">
        <v>71</v>
      </c>
      <c r="B54" s="22" t="s">
        <v>20</v>
      </c>
      <c r="C54" s="53" t="s">
        <v>58</v>
      </c>
      <c r="D54" s="54" t="s">
        <v>86</v>
      </c>
      <c r="E54" s="54"/>
      <c r="F54" s="22" t="str">
        <f t="shared" si="1"/>
        <v>JUIN</v>
      </c>
      <c r="G54" s="61">
        <v>42901</v>
      </c>
      <c r="H54" s="55">
        <v>42904</v>
      </c>
      <c r="I54" s="22">
        <f t="shared" si="5"/>
        <v>3</v>
      </c>
      <c r="J54" s="63">
        <v>166</v>
      </c>
      <c r="K54" s="74" t="s">
        <v>56</v>
      </c>
    </row>
    <row r="55" spans="1:11">
      <c r="A55" s="12" t="s">
        <v>67</v>
      </c>
      <c r="B55" s="22" t="s">
        <v>20</v>
      </c>
      <c r="C55" s="53" t="s">
        <v>58</v>
      </c>
      <c r="D55" s="54" t="s">
        <v>104</v>
      </c>
      <c r="E55" s="54"/>
      <c r="F55" s="22" t="str">
        <f t="shared" si="1"/>
        <v>JUIN</v>
      </c>
      <c r="G55" s="55">
        <v>42902</v>
      </c>
      <c r="H55" s="55">
        <v>42904</v>
      </c>
      <c r="I55" s="22">
        <f t="shared" si="5"/>
        <v>2</v>
      </c>
      <c r="J55" s="57">
        <v>136</v>
      </c>
      <c r="K55" s="74" t="s">
        <v>56</v>
      </c>
    </row>
    <row r="56" spans="1:11">
      <c r="A56" s="12" t="s">
        <v>65</v>
      </c>
      <c r="B56" s="22" t="s">
        <v>20</v>
      </c>
      <c r="C56" s="53" t="s">
        <v>58</v>
      </c>
      <c r="D56" s="54" t="s">
        <v>100</v>
      </c>
      <c r="E56" s="59"/>
      <c r="F56" s="22" t="str">
        <f t="shared" si="1"/>
        <v>JUIN</v>
      </c>
      <c r="G56" s="60">
        <v>42903</v>
      </c>
      <c r="H56" s="55">
        <v>42907</v>
      </c>
      <c r="I56" s="22">
        <f t="shared" si="5"/>
        <v>4</v>
      </c>
      <c r="J56" s="57">
        <v>200</v>
      </c>
      <c r="K56" s="74" t="s">
        <v>56</v>
      </c>
    </row>
    <row r="57" spans="1:11">
      <c r="A57" s="12" t="s">
        <v>72</v>
      </c>
      <c r="B57" s="22" t="s">
        <v>20</v>
      </c>
      <c r="C57" s="53" t="s">
        <v>58</v>
      </c>
      <c r="D57" s="54" t="s">
        <v>107</v>
      </c>
      <c r="E57" s="53"/>
      <c r="F57" s="22" t="str">
        <f t="shared" si="1"/>
        <v>JUIN</v>
      </c>
      <c r="G57" s="60">
        <v>42903</v>
      </c>
      <c r="H57" s="55">
        <v>42906</v>
      </c>
      <c r="I57" s="22">
        <f t="shared" si="5"/>
        <v>3</v>
      </c>
      <c r="J57" s="57">
        <v>200</v>
      </c>
      <c r="K57" s="74" t="s">
        <v>56</v>
      </c>
    </row>
    <row r="58" spans="1:11">
      <c r="A58" s="12" t="s">
        <v>67</v>
      </c>
      <c r="B58" s="22" t="s">
        <v>20</v>
      </c>
      <c r="C58" s="53" t="s">
        <v>58</v>
      </c>
      <c r="D58" s="54" t="s">
        <v>107</v>
      </c>
      <c r="E58" s="54"/>
      <c r="F58" s="22" t="str">
        <f t="shared" si="1"/>
        <v>JUIN</v>
      </c>
      <c r="G58" s="55">
        <v>42904</v>
      </c>
      <c r="H58" s="55">
        <v>42906</v>
      </c>
      <c r="I58" s="22">
        <f t="shared" si="5"/>
        <v>2</v>
      </c>
      <c r="J58" s="57">
        <v>137</v>
      </c>
      <c r="K58" s="74" t="s">
        <v>56</v>
      </c>
    </row>
    <row r="59" spans="1:11">
      <c r="A59" s="12" t="s">
        <v>64</v>
      </c>
      <c r="B59" s="22" t="s">
        <v>20</v>
      </c>
      <c r="C59" s="53" t="s">
        <v>59</v>
      </c>
      <c r="D59" s="54" t="s">
        <v>97</v>
      </c>
      <c r="E59" s="59"/>
      <c r="F59" s="22" t="str">
        <f t="shared" si="1"/>
        <v>JUIN</v>
      </c>
      <c r="G59" s="55">
        <v>42905</v>
      </c>
      <c r="H59" s="55">
        <v>42908</v>
      </c>
      <c r="I59" s="22">
        <f t="shared" si="5"/>
        <v>3</v>
      </c>
      <c r="J59" s="57">
        <v>200</v>
      </c>
      <c r="K59" s="74" t="s">
        <v>56</v>
      </c>
    </row>
    <row r="60" spans="1:11">
      <c r="A60" s="12" t="s">
        <v>70</v>
      </c>
      <c r="B60" s="22" t="s">
        <v>20</v>
      </c>
      <c r="C60" s="53" t="s">
        <v>59</v>
      </c>
      <c r="D60" s="54" t="s">
        <v>93</v>
      </c>
      <c r="E60" s="53"/>
      <c r="F60" s="22" t="str">
        <f t="shared" si="1"/>
        <v>JUIN</v>
      </c>
      <c r="G60" s="61">
        <v>42905</v>
      </c>
      <c r="H60" s="55">
        <v>42911</v>
      </c>
      <c r="I60" s="22">
        <f t="shared" si="5"/>
        <v>6</v>
      </c>
      <c r="J60" s="57">
        <v>200</v>
      </c>
      <c r="K60" s="74" t="s">
        <v>56</v>
      </c>
    </row>
    <row r="61" spans="1:11">
      <c r="A61" s="12" t="s">
        <v>71</v>
      </c>
      <c r="B61" s="22" t="s">
        <v>20</v>
      </c>
      <c r="C61" s="53" t="s">
        <v>58</v>
      </c>
      <c r="D61" s="54" t="s">
        <v>99</v>
      </c>
      <c r="E61" s="54"/>
      <c r="F61" s="22" t="str">
        <f t="shared" si="1"/>
        <v>JUIN</v>
      </c>
      <c r="G61" s="60">
        <v>42905</v>
      </c>
      <c r="H61" s="55">
        <v>42909</v>
      </c>
      <c r="I61" s="22">
        <f t="shared" si="5"/>
        <v>4</v>
      </c>
      <c r="J61" s="57">
        <v>200</v>
      </c>
      <c r="K61" s="74" t="s">
        <v>56</v>
      </c>
    </row>
    <row r="62" spans="1:11">
      <c r="A62" s="12" t="s">
        <v>67</v>
      </c>
      <c r="B62" s="22" t="s">
        <v>20</v>
      </c>
      <c r="C62" s="53" t="s">
        <v>58</v>
      </c>
      <c r="D62" s="54" t="s">
        <v>106</v>
      </c>
      <c r="E62" s="53"/>
      <c r="F62" s="22" t="str">
        <f t="shared" si="1"/>
        <v>JUIN</v>
      </c>
      <c r="G62" s="55">
        <v>42906</v>
      </c>
      <c r="H62" s="55">
        <v>42909</v>
      </c>
      <c r="I62" s="22">
        <f t="shared" si="5"/>
        <v>3</v>
      </c>
      <c r="J62" s="57">
        <v>200</v>
      </c>
      <c r="K62" s="74" t="s">
        <v>56</v>
      </c>
    </row>
    <row r="63" spans="1:11">
      <c r="A63" s="12" t="s">
        <v>68</v>
      </c>
      <c r="B63" s="22" t="s">
        <v>20</v>
      </c>
      <c r="C63" s="53" t="s">
        <v>58</v>
      </c>
      <c r="D63" s="54" t="s">
        <v>99</v>
      </c>
      <c r="E63" s="59"/>
      <c r="F63" s="22" t="str">
        <f t="shared" si="1"/>
        <v>JUIN</v>
      </c>
      <c r="G63" s="60">
        <v>42906</v>
      </c>
      <c r="H63" s="55">
        <v>42909</v>
      </c>
      <c r="I63" s="22">
        <f t="shared" si="5"/>
        <v>3</v>
      </c>
      <c r="J63" s="62">
        <v>179</v>
      </c>
      <c r="K63" s="74" t="s">
        <v>56</v>
      </c>
    </row>
    <row r="64" spans="1:11">
      <c r="A64" s="12" t="s">
        <v>65</v>
      </c>
      <c r="B64" s="22" t="s">
        <v>20</v>
      </c>
      <c r="C64" s="53" t="s">
        <v>58</v>
      </c>
      <c r="D64" s="54" t="s">
        <v>104</v>
      </c>
      <c r="E64" s="59"/>
      <c r="F64" s="22" t="str">
        <f t="shared" si="1"/>
        <v>JUIN</v>
      </c>
      <c r="G64" s="60">
        <v>42907</v>
      </c>
      <c r="H64" s="55">
        <v>42910</v>
      </c>
      <c r="I64" s="22">
        <f t="shared" si="5"/>
        <v>3</v>
      </c>
      <c r="J64" s="62">
        <v>194</v>
      </c>
      <c r="K64" s="74" t="s">
        <v>56</v>
      </c>
    </row>
    <row r="65" spans="1:11">
      <c r="A65" s="12" t="s">
        <v>73</v>
      </c>
      <c r="B65" s="22" t="s">
        <v>20</v>
      </c>
      <c r="C65" s="53" t="s">
        <v>58</v>
      </c>
      <c r="D65" s="54" t="s">
        <v>103</v>
      </c>
      <c r="E65" s="59"/>
      <c r="F65" s="22" t="str">
        <f t="shared" si="1"/>
        <v>JUIN</v>
      </c>
      <c r="G65" s="60">
        <v>42907</v>
      </c>
      <c r="H65" s="55">
        <v>42910</v>
      </c>
      <c r="I65" s="22">
        <f t="shared" si="5"/>
        <v>3</v>
      </c>
      <c r="J65" s="62">
        <v>189</v>
      </c>
      <c r="K65" s="74" t="s">
        <v>56</v>
      </c>
    </row>
    <row r="66" spans="1:11">
      <c r="A66" s="12" t="s">
        <v>64</v>
      </c>
      <c r="B66" s="22" t="s">
        <v>20</v>
      </c>
      <c r="C66" s="53" t="s">
        <v>58</v>
      </c>
      <c r="D66" s="54" t="s">
        <v>101</v>
      </c>
      <c r="E66" s="54"/>
      <c r="F66" s="22" t="str">
        <f t="shared" si="1"/>
        <v>JUIN</v>
      </c>
      <c r="G66" s="60">
        <v>42908</v>
      </c>
      <c r="H66" s="55">
        <v>42912</v>
      </c>
      <c r="I66" s="22">
        <f t="shared" si="5"/>
        <v>4</v>
      </c>
      <c r="J66" s="57">
        <v>200</v>
      </c>
      <c r="K66" s="74" t="s">
        <v>56</v>
      </c>
    </row>
    <row r="67" spans="1:11">
      <c r="A67" s="12" t="s">
        <v>72</v>
      </c>
      <c r="B67" s="22" t="s">
        <v>20</v>
      </c>
      <c r="C67" s="53" t="s">
        <v>59</v>
      </c>
      <c r="D67" s="54" t="s">
        <v>86</v>
      </c>
      <c r="E67" s="59"/>
      <c r="F67" s="22" t="str">
        <f t="shared" si="1"/>
        <v>JUIN</v>
      </c>
      <c r="G67" s="61">
        <v>42908</v>
      </c>
      <c r="H67" s="55">
        <v>42911</v>
      </c>
      <c r="I67" s="22">
        <f t="shared" si="5"/>
        <v>3</v>
      </c>
      <c r="J67" s="57">
        <v>200</v>
      </c>
      <c r="K67" s="74" t="s">
        <v>56</v>
      </c>
    </row>
    <row r="68" spans="1:11">
      <c r="A68" s="12" t="s">
        <v>69</v>
      </c>
      <c r="B68" s="22" t="s">
        <v>20</v>
      </c>
      <c r="C68" s="53" t="s">
        <v>58</v>
      </c>
      <c r="D68" s="54" t="s">
        <v>101</v>
      </c>
      <c r="E68" s="54"/>
      <c r="F68" s="22" t="str">
        <f t="shared" ref="F68:F131" si="6">IF(G68="","",CHOOSE(MONTH(G68),"JANVIER","FEVRIER","MARS","AVRIL","MAI","JUIN","JUILLET","AOUT","SEPTEMBRE","OCTOBRE","NOVEMBRE","DECEMBRE"))</f>
        <v>JUIN</v>
      </c>
      <c r="G68" s="55">
        <v>42909</v>
      </c>
      <c r="H68" s="55">
        <v>42912</v>
      </c>
      <c r="I68" s="22">
        <f t="shared" si="5"/>
        <v>3</v>
      </c>
      <c r="J68" s="58">
        <v>106</v>
      </c>
      <c r="K68" s="74" t="s">
        <v>56</v>
      </c>
    </row>
    <row r="69" spans="1:11">
      <c r="A69" s="12" t="s">
        <v>65</v>
      </c>
      <c r="B69" s="22" t="s">
        <v>20</v>
      </c>
      <c r="C69" s="53" t="s">
        <v>58</v>
      </c>
      <c r="D69" s="54" t="s">
        <v>96</v>
      </c>
      <c r="E69" s="53"/>
      <c r="F69" s="22" t="str">
        <f t="shared" si="6"/>
        <v>JUIN</v>
      </c>
      <c r="G69" s="61">
        <v>42910</v>
      </c>
      <c r="H69" s="55">
        <v>42917</v>
      </c>
      <c r="I69" s="22">
        <f t="shared" si="5"/>
        <v>7</v>
      </c>
      <c r="J69" s="57">
        <v>203</v>
      </c>
      <c r="K69" s="74" t="s">
        <v>56</v>
      </c>
    </row>
    <row r="70" spans="1:11">
      <c r="A70" s="12" t="s">
        <v>65</v>
      </c>
      <c r="B70" s="22" t="s">
        <v>20</v>
      </c>
      <c r="C70" s="53" t="s">
        <v>58</v>
      </c>
      <c r="D70" s="54" t="s">
        <v>87</v>
      </c>
      <c r="E70" s="53"/>
      <c r="F70" s="22" t="str">
        <f t="shared" si="6"/>
        <v>JUIN</v>
      </c>
      <c r="G70" s="61">
        <v>42910</v>
      </c>
      <c r="H70" s="55">
        <v>42917</v>
      </c>
      <c r="I70" s="22">
        <f t="shared" si="5"/>
        <v>7</v>
      </c>
      <c r="J70" s="63">
        <v>350</v>
      </c>
      <c r="K70" s="74" t="s">
        <v>56</v>
      </c>
    </row>
    <row r="71" spans="1:11">
      <c r="A71" s="12" t="s">
        <v>77</v>
      </c>
      <c r="B71" s="22" t="s">
        <v>20</v>
      </c>
      <c r="C71" s="53" t="s">
        <v>58</v>
      </c>
      <c r="D71" s="54" t="s">
        <v>98</v>
      </c>
      <c r="E71" s="53"/>
      <c r="F71" s="22" t="str">
        <f t="shared" si="6"/>
        <v>JUIN</v>
      </c>
      <c r="G71" s="60">
        <v>42910</v>
      </c>
      <c r="H71" s="55">
        <v>42913</v>
      </c>
      <c r="I71" s="22">
        <f t="shared" si="5"/>
        <v>3</v>
      </c>
      <c r="J71" s="57">
        <v>200</v>
      </c>
      <c r="K71" s="74" t="s">
        <v>56</v>
      </c>
    </row>
    <row r="72" spans="1:11">
      <c r="A72" s="12" t="s">
        <v>64</v>
      </c>
      <c r="B72" s="22" t="s">
        <v>20</v>
      </c>
      <c r="C72" s="53" t="s">
        <v>58</v>
      </c>
      <c r="D72" s="54" t="s">
        <v>96</v>
      </c>
      <c r="E72" s="59"/>
      <c r="F72" s="22" t="str">
        <f t="shared" si="6"/>
        <v>JUIN</v>
      </c>
      <c r="G72" s="60">
        <v>42912</v>
      </c>
      <c r="H72" s="55">
        <v>42916</v>
      </c>
      <c r="I72" s="22">
        <f t="shared" si="5"/>
        <v>4</v>
      </c>
      <c r="J72" s="57">
        <v>200</v>
      </c>
      <c r="K72" s="74" t="s">
        <v>56</v>
      </c>
    </row>
    <row r="73" spans="1:11">
      <c r="A73" s="12" t="s">
        <v>69</v>
      </c>
      <c r="B73" s="22" t="s">
        <v>20</v>
      </c>
      <c r="C73" s="53" t="s">
        <v>58</v>
      </c>
      <c r="D73" s="54" t="s">
        <v>98</v>
      </c>
      <c r="E73" s="53"/>
      <c r="F73" s="22" t="str">
        <f t="shared" si="6"/>
        <v>JUIN</v>
      </c>
      <c r="G73" s="60">
        <v>42912</v>
      </c>
      <c r="H73" s="55">
        <v>42916</v>
      </c>
      <c r="I73" s="22">
        <f t="shared" si="5"/>
        <v>4</v>
      </c>
      <c r="J73" s="62">
        <v>175</v>
      </c>
      <c r="K73" s="74" t="s">
        <v>56</v>
      </c>
    </row>
    <row r="74" spans="1:11">
      <c r="A74" s="12" t="s">
        <v>73</v>
      </c>
      <c r="B74" s="22" t="s">
        <v>20</v>
      </c>
      <c r="C74" s="53" t="s">
        <v>59</v>
      </c>
      <c r="D74" s="54" t="s">
        <v>104</v>
      </c>
      <c r="E74" s="59"/>
      <c r="F74" s="22" t="str">
        <f t="shared" si="6"/>
        <v>JUIN</v>
      </c>
      <c r="G74" s="55">
        <v>42912</v>
      </c>
      <c r="H74" s="55">
        <v>42915</v>
      </c>
      <c r="I74" s="22">
        <f t="shared" si="5"/>
        <v>3</v>
      </c>
      <c r="J74" s="57">
        <v>200</v>
      </c>
      <c r="K74" s="74" t="s">
        <v>56</v>
      </c>
    </row>
    <row r="75" spans="1:11">
      <c r="A75" s="12" t="s">
        <v>70</v>
      </c>
      <c r="B75" s="22" t="s">
        <v>20</v>
      </c>
      <c r="C75" s="53" t="s">
        <v>59</v>
      </c>
      <c r="D75" s="54" t="s">
        <v>104</v>
      </c>
      <c r="E75" s="53"/>
      <c r="F75" s="22" t="str">
        <f t="shared" si="6"/>
        <v>JUIN</v>
      </c>
      <c r="G75" s="61">
        <v>42913</v>
      </c>
      <c r="H75" s="55">
        <v>42917</v>
      </c>
      <c r="I75" s="22">
        <f t="shared" si="5"/>
        <v>4</v>
      </c>
      <c r="J75" s="63">
        <v>284</v>
      </c>
      <c r="K75" s="74" t="s">
        <v>56</v>
      </c>
    </row>
    <row r="76" spans="1:11">
      <c r="A76" s="12" t="s">
        <v>67</v>
      </c>
      <c r="B76" s="22" t="s">
        <v>20</v>
      </c>
      <c r="C76" s="53" t="s">
        <v>59</v>
      </c>
      <c r="D76" s="54" t="s">
        <v>83</v>
      </c>
      <c r="E76" s="54"/>
      <c r="F76" s="22" t="str">
        <f t="shared" si="6"/>
        <v>JUIN</v>
      </c>
      <c r="G76" s="61">
        <v>42913</v>
      </c>
      <c r="H76" s="55">
        <v>42916</v>
      </c>
      <c r="I76" s="22">
        <f t="shared" si="5"/>
        <v>3</v>
      </c>
      <c r="J76" s="57">
        <v>200</v>
      </c>
      <c r="K76" s="74" t="s">
        <v>56</v>
      </c>
    </row>
    <row r="77" spans="1:11">
      <c r="A77" s="12" t="s">
        <v>68</v>
      </c>
      <c r="B77" s="22" t="s">
        <v>20</v>
      </c>
      <c r="C77" s="53" t="s">
        <v>58</v>
      </c>
      <c r="D77" s="54" t="s">
        <v>93</v>
      </c>
      <c r="E77" s="53"/>
      <c r="F77" s="22" t="str">
        <f t="shared" si="6"/>
        <v>JUIN</v>
      </c>
      <c r="G77" s="61">
        <v>42913</v>
      </c>
      <c r="H77" s="55">
        <v>42917</v>
      </c>
      <c r="I77" s="22">
        <f t="shared" si="5"/>
        <v>4</v>
      </c>
      <c r="J77" s="63">
        <v>248</v>
      </c>
      <c r="K77" s="74" t="s">
        <v>56</v>
      </c>
    </row>
    <row r="78" spans="1:11">
      <c r="A78" s="12" t="s">
        <v>71</v>
      </c>
      <c r="B78" s="22" t="s">
        <v>20</v>
      </c>
      <c r="C78" s="53" t="s">
        <v>59</v>
      </c>
      <c r="D78" s="54" t="s">
        <v>102</v>
      </c>
      <c r="E78" s="53"/>
      <c r="F78" s="22" t="str">
        <f t="shared" si="6"/>
        <v>JUIN</v>
      </c>
      <c r="G78" s="61">
        <v>42913</v>
      </c>
      <c r="H78" s="55">
        <v>42917</v>
      </c>
      <c r="I78" s="22">
        <f t="shared" si="5"/>
        <v>4</v>
      </c>
      <c r="J78" s="63">
        <v>248</v>
      </c>
      <c r="K78" s="74" t="s">
        <v>56</v>
      </c>
    </row>
    <row r="79" spans="1:11">
      <c r="A79" s="12" t="s">
        <v>72</v>
      </c>
      <c r="B79" s="22" t="s">
        <v>20</v>
      </c>
      <c r="C79" s="53" t="s">
        <v>59</v>
      </c>
      <c r="D79" s="54" t="s">
        <v>95</v>
      </c>
      <c r="E79" s="59"/>
      <c r="F79" s="22" t="str">
        <f t="shared" si="6"/>
        <v>JUIN</v>
      </c>
      <c r="G79" s="55">
        <v>42913</v>
      </c>
      <c r="H79" s="55">
        <v>42915</v>
      </c>
      <c r="I79" s="22">
        <f t="shared" si="5"/>
        <v>2</v>
      </c>
      <c r="J79" s="57">
        <v>200</v>
      </c>
      <c r="K79" s="74" t="s">
        <v>56</v>
      </c>
    </row>
    <row r="80" spans="1:11">
      <c r="A80" s="12" t="s">
        <v>77</v>
      </c>
      <c r="B80" s="22" t="s">
        <v>20</v>
      </c>
      <c r="C80" s="53" t="s">
        <v>58</v>
      </c>
      <c r="D80" s="54" t="s">
        <v>100</v>
      </c>
      <c r="E80" s="53"/>
      <c r="F80" s="22" t="str">
        <f t="shared" si="6"/>
        <v>JUIN</v>
      </c>
      <c r="G80" s="61">
        <v>42914</v>
      </c>
      <c r="H80" s="55">
        <v>42917</v>
      </c>
      <c r="I80" s="22">
        <f t="shared" si="5"/>
        <v>3</v>
      </c>
      <c r="J80" s="63">
        <v>201</v>
      </c>
      <c r="K80" s="74" t="s">
        <v>56</v>
      </c>
    </row>
    <row r="81" spans="1:11">
      <c r="A81" s="12" t="s">
        <v>72</v>
      </c>
      <c r="B81" s="22" t="s">
        <v>20</v>
      </c>
      <c r="C81" s="53" t="s">
        <v>59</v>
      </c>
      <c r="D81" s="54" t="s">
        <v>96</v>
      </c>
      <c r="E81" s="53"/>
      <c r="F81" s="22" t="str">
        <f t="shared" si="6"/>
        <v>JUIN</v>
      </c>
      <c r="G81" s="61">
        <v>42915</v>
      </c>
      <c r="H81" s="55">
        <v>42917</v>
      </c>
      <c r="I81" s="22">
        <f t="shared" si="5"/>
        <v>2</v>
      </c>
      <c r="J81" s="63">
        <v>200</v>
      </c>
      <c r="K81" s="74" t="s">
        <v>56</v>
      </c>
    </row>
    <row r="82" spans="1:11">
      <c r="A82" s="12" t="s">
        <v>73</v>
      </c>
      <c r="B82" s="22" t="s">
        <v>20</v>
      </c>
      <c r="C82" s="53" t="s">
        <v>58</v>
      </c>
      <c r="D82" s="54" t="s">
        <v>102</v>
      </c>
      <c r="E82" s="53"/>
      <c r="F82" s="22" t="str">
        <f t="shared" si="6"/>
        <v>JUIN</v>
      </c>
      <c r="G82" s="61">
        <v>42915</v>
      </c>
      <c r="H82" s="55">
        <v>42917</v>
      </c>
      <c r="I82" s="22">
        <f t="shared" si="5"/>
        <v>2</v>
      </c>
      <c r="J82" s="63">
        <v>100</v>
      </c>
      <c r="K82" s="74" t="s">
        <v>56</v>
      </c>
    </row>
    <row r="83" spans="1:11">
      <c r="A83" s="12" t="s">
        <v>64</v>
      </c>
      <c r="B83" s="22" t="s">
        <v>20</v>
      </c>
      <c r="C83" s="53" t="s">
        <v>58</v>
      </c>
      <c r="D83" s="54" t="s">
        <v>107</v>
      </c>
      <c r="E83" s="53"/>
      <c r="F83" s="22" t="str">
        <f t="shared" si="6"/>
        <v>JUIN</v>
      </c>
      <c r="G83" s="61">
        <v>42916</v>
      </c>
      <c r="H83" s="55">
        <v>42917</v>
      </c>
      <c r="I83" s="22">
        <f t="shared" si="5"/>
        <v>1</v>
      </c>
      <c r="J83" s="63">
        <v>100</v>
      </c>
      <c r="K83" s="74" t="s">
        <v>56</v>
      </c>
    </row>
    <row r="84" spans="1:11">
      <c r="A84" s="12" t="s">
        <v>64</v>
      </c>
      <c r="B84" s="22" t="s">
        <v>20</v>
      </c>
      <c r="C84" s="53" t="s">
        <v>58</v>
      </c>
      <c r="D84" s="52" t="s">
        <v>82</v>
      </c>
      <c r="E84" s="53"/>
      <c r="F84" s="22" t="str">
        <f t="shared" si="6"/>
        <v>JUILLET</v>
      </c>
      <c r="G84" s="61">
        <v>42917</v>
      </c>
      <c r="H84" s="55">
        <v>42918</v>
      </c>
      <c r="I84" s="22">
        <f t="shared" si="5"/>
        <v>1</v>
      </c>
      <c r="J84" s="63">
        <v>100</v>
      </c>
      <c r="K84" s="74" t="s">
        <v>56</v>
      </c>
    </row>
    <row r="85" spans="1:11">
      <c r="A85" s="12" t="s">
        <v>70</v>
      </c>
      <c r="B85" s="22" t="s">
        <v>20</v>
      </c>
      <c r="C85" s="53" t="s">
        <v>59</v>
      </c>
      <c r="D85" s="54" t="s">
        <v>85</v>
      </c>
      <c r="E85" s="53"/>
      <c r="F85" s="22" t="str">
        <f t="shared" si="6"/>
        <v>JUILLET</v>
      </c>
      <c r="G85" s="61">
        <v>42917</v>
      </c>
      <c r="H85" s="55">
        <v>42920</v>
      </c>
      <c r="I85" s="22">
        <f t="shared" ref="I85:I107" si="7">H85-G85</f>
        <v>3</v>
      </c>
      <c r="J85" s="63">
        <v>213</v>
      </c>
      <c r="K85" s="74" t="s">
        <v>56</v>
      </c>
    </row>
    <row r="86" spans="1:11">
      <c r="A86" s="12" t="s">
        <v>67</v>
      </c>
      <c r="B86" s="22" t="s">
        <v>20</v>
      </c>
      <c r="C86" s="53" t="s">
        <v>58</v>
      </c>
      <c r="D86" s="54" t="s">
        <v>92</v>
      </c>
      <c r="E86" s="53"/>
      <c r="F86" s="22" t="str">
        <f t="shared" si="6"/>
        <v>JUILLET</v>
      </c>
      <c r="G86" s="61">
        <v>42917</v>
      </c>
      <c r="H86" s="55">
        <v>42920</v>
      </c>
      <c r="I86" s="22">
        <f t="shared" si="7"/>
        <v>3</v>
      </c>
      <c r="J86" s="63">
        <v>250</v>
      </c>
      <c r="K86" s="74" t="s">
        <v>56</v>
      </c>
    </row>
    <row r="87" spans="1:11">
      <c r="A87" s="12" t="s">
        <v>77</v>
      </c>
      <c r="B87" s="22" t="s">
        <v>20</v>
      </c>
      <c r="C87" s="53" t="s">
        <v>58</v>
      </c>
      <c r="D87" s="54" t="s">
        <v>99</v>
      </c>
      <c r="E87" s="53"/>
      <c r="F87" s="22" t="str">
        <f t="shared" si="6"/>
        <v>JUILLET</v>
      </c>
      <c r="G87" s="61">
        <v>42917</v>
      </c>
      <c r="H87" s="55">
        <v>42920</v>
      </c>
      <c r="I87" s="22">
        <f t="shared" si="7"/>
        <v>3</v>
      </c>
      <c r="J87" s="63">
        <v>200</v>
      </c>
      <c r="K87" s="74" t="s">
        <v>56</v>
      </c>
    </row>
    <row r="88" spans="1:11">
      <c r="A88" s="12" t="s">
        <v>68</v>
      </c>
      <c r="B88" s="22" t="s">
        <v>20</v>
      </c>
      <c r="C88" s="53" t="s">
        <v>58</v>
      </c>
      <c r="D88" s="54" t="s">
        <v>100</v>
      </c>
      <c r="E88" s="53"/>
      <c r="F88" s="22" t="str">
        <f t="shared" si="6"/>
        <v>JUILLET</v>
      </c>
      <c r="G88" s="61">
        <v>42917</v>
      </c>
      <c r="H88" s="55">
        <v>42918</v>
      </c>
      <c r="I88" s="22">
        <f t="shared" si="7"/>
        <v>1</v>
      </c>
      <c r="J88" s="63">
        <v>250</v>
      </c>
      <c r="K88" s="74" t="s">
        <v>56</v>
      </c>
    </row>
    <row r="89" spans="1:11">
      <c r="A89" s="12" t="s">
        <v>69</v>
      </c>
      <c r="B89" s="22" t="s">
        <v>20</v>
      </c>
      <c r="C89" s="53" t="s">
        <v>58</v>
      </c>
      <c r="D89" s="54" t="s">
        <v>98</v>
      </c>
      <c r="E89" s="53"/>
      <c r="F89" s="22" t="str">
        <f t="shared" si="6"/>
        <v>JUILLET</v>
      </c>
      <c r="G89" s="61">
        <v>42917</v>
      </c>
      <c r="H89" s="55">
        <v>42920</v>
      </c>
      <c r="I89" s="22">
        <f t="shared" si="7"/>
        <v>3</v>
      </c>
      <c r="J89" s="63">
        <v>100</v>
      </c>
      <c r="K89" s="74" t="s">
        <v>56</v>
      </c>
    </row>
    <row r="90" spans="1:11">
      <c r="A90" s="12" t="s">
        <v>72</v>
      </c>
      <c r="B90" s="22" t="s">
        <v>20</v>
      </c>
      <c r="C90" s="53" t="s">
        <v>59</v>
      </c>
      <c r="D90" s="54" t="s">
        <v>103</v>
      </c>
      <c r="E90" s="53"/>
      <c r="F90" s="22" t="str">
        <f t="shared" si="6"/>
        <v>JUILLET</v>
      </c>
      <c r="G90" s="61">
        <v>42917</v>
      </c>
      <c r="H90" s="55">
        <v>42919</v>
      </c>
      <c r="I90" s="22">
        <f t="shared" si="7"/>
        <v>2</v>
      </c>
      <c r="J90" s="63">
        <v>216</v>
      </c>
      <c r="K90" s="74" t="s">
        <v>56</v>
      </c>
    </row>
    <row r="91" spans="1:11">
      <c r="A91" s="12" t="s">
        <v>73</v>
      </c>
      <c r="B91" s="22" t="s">
        <v>20</v>
      </c>
      <c r="C91" s="53" t="s">
        <v>58</v>
      </c>
      <c r="D91" s="54" t="s">
        <v>83</v>
      </c>
      <c r="E91" s="53"/>
      <c r="F91" s="22" t="str">
        <f t="shared" si="6"/>
        <v>JUILLET</v>
      </c>
      <c r="G91" s="61">
        <v>42917</v>
      </c>
      <c r="H91" s="55">
        <v>42918</v>
      </c>
      <c r="I91" s="22">
        <f t="shared" si="7"/>
        <v>1</v>
      </c>
      <c r="J91" s="63">
        <v>50</v>
      </c>
      <c r="K91" s="74" t="s">
        <v>56</v>
      </c>
    </row>
    <row r="92" spans="1:11">
      <c r="A92" s="12" t="s">
        <v>68</v>
      </c>
      <c r="B92" s="22" t="s">
        <v>20</v>
      </c>
      <c r="C92" s="53" t="s">
        <v>59</v>
      </c>
      <c r="D92" s="54" t="s">
        <v>85</v>
      </c>
      <c r="E92" s="53"/>
      <c r="F92" s="22" t="str">
        <f t="shared" si="6"/>
        <v>JUILLET</v>
      </c>
      <c r="G92" s="61">
        <v>42918</v>
      </c>
      <c r="H92" s="55">
        <v>42921</v>
      </c>
      <c r="I92" s="22">
        <f t="shared" si="7"/>
        <v>3</v>
      </c>
      <c r="J92" s="63">
        <v>50</v>
      </c>
      <c r="K92" s="74" t="s">
        <v>56</v>
      </c>
    </row>
    <row r="93" spans="1:11">
      <c r="A93" s="12" t="s">
        <v>77</v>
      </c>
      <c r="B93" s="22" t="s">
        <v>20</v>
      </c>
      <c r="C93" s="53" t="s">
        <v>59</v>
      </c>
      <c r="D93" s="52" t="s">
        <v>82</v>
      </c>
      <c r="E93" s="53"/>
      <c r="F93" s="22" t="str">
        <f t="shared" si="6"/>
        <v>JUILLET</v>
      </c>
      <c r="G93" s="61">
        <v>42919</v>
      </c>
      <c r="H93" s="55">
        <v>42922</v>
      </c>
      <c r="I93" s="22">
        <f t="shared" si="7"/>
        <v>3</v>
      </c>
      <c r="J93" s="63">
        <v>250</v>
      </c>
      <c r="K93" s="74" t="s">
        <v>56</v>
      </c>
    </row>
    <row r="94" spans="1:11">
      <c r="A94" s="12" t="s">
        <v>73</v>
      </c>
      <c r="B94" s="22" t="s">
        <v>20</v>
      </c>
      <c r="C94" s="53" t="s">
        <v>58</v>
      </c>
      <c r="D94" s="54" t="s">
        <v>88</v>
      </c>
      <c r="E94" s="53"/>
      <c r="F94" s="22" t="str">
        <f t="shared" si="6"/>
        <v>JUILLET</v>
      </c>
      <c r="G94" s="61">
        <v>42919</v>
      </c>
      <c r="H94" s="55">
        <v>42922</v>
      </c>
      <c r="I94" s="22">
        <f t="shared" si="7"/>
        <v>3</v>
      </c>
      <c r="J94" s="63">
        <v>50</v>
      </c>
      <c r="K94" s="74" t="s">
        <v>56</v>
      </c>
    </row>
    <row r="95" spans="1:11">
      <c r="A95" s="12" t="s">
        <v>67</v>
      </c>
      <c r="B95" s="22" t="s">
        <v>20</v>
      </c>
      <c r="C95" s="53" t="s">
        <v>59</v>
      </c>
      <c r="D95" s="54" t="s">
        <v>88</v>
      </c>
      <c r="E95" s="53"/>
      <c r="F95" s="22" t="str">
        <f t="shared" si="6"/>
        <v>JUILLET</v>
      </c>
      <c r="G95" s="61">
        <v>42920</v>
      </c>
      <c r="H95" s="55">
        <v>42928</v>
      </c>
      <c r="I95" s="22">
        <f t="shared" si="7"/>
        <v>8</v>
      </c>
      <c r="J95" s="63">
        <v>758.7</v>
      </c>
      <c r="K95" s="74" t="s">
        <v>56</v>
      </c>
    </row>
    <row r="96" spans="1:11">
      <c r="A96" s="12" t="s">
        <v>69</v>
      </c>
      <c r="B96" s="22" t="s">
        <v>20</v>
      </c>
      <c r="C96" s="53" t="s">
        <v>59</v>
      </c>
      <c r="D96" s="54" t="s">
        <v>97</v>
      </c>
      <c r="E96" s="53"/>
      <c r="F96" s="22" t="str">
        <f t="shared" si="6"/>
        <v>JUILLET</v>
      </c>
      <c r="G96" s="61">
        <v>42920</v>
      </c>
      <c r="H96" s="55">
        <v>42923</v>
      </c>
      <c r="I96" s="22">
        <f t="shared" si="7"/>
        <v>3</v>
      </c>
      <c r="J96" s="63">
        <v>100</v>
      </c>
      <c r="K96" s="74" t="s">
        <v>56</v>
      </c>
    </row>
    <row r="97" spans="1:11">
      <c r="A97" s="12" t="s">
        <v>65</v>
      </c>
      <c r="B97" s="22" t="s">
        <v>20</v>
      </c>
      <c r="C97" s="53" t="s">
        <v>58</v>
      </c>
      <c r="D97" s="54" t="s">
        <v>94</v>
      </c>
      <c r="E97" s="53"/>
      <c r="F97" s="22" t="str">
        <f t="shared" si="6"/>
        <v>JUILLET</v>
      </c>
      <c r="G97" s="61">
        <v>42922</v>
      </c>
      <c r="H97" s="55">
        <v>42925</v>
      </c>
      <c r="I97" s="22">
        <f t="shared" si="7"/>
        <v>3</v>
      </c>
      <c r="J97" s="63">
        <v>50</v>
      </c>
      <c r="K97" s="74" t="s">
        <v>56</v>
      </c>
    </row>
    <row r="98" spans="1:11">
      <c r="A98" s="12" t="s">
        <v>70</v>
      </c>
      <c r="B98" s="22" t="s">
        <v>20</v>
      </c>
      <c r="C98" s="53" t="s">
        <v>58</v>
      </c>
      <c r="D98" s="54" t="s">
        <v>87</v>
      </c>
      <c r="E98" s="53"/>
      <c r="F98" s="22" t="str">
        <f t="shared" si="6"/>
        <v>JUILLET</v>
      </c>
      <c r="G98" s="61">
        <v>42922</v>
      </c>
      <c r="H98" s="55">
        <v>42925</v>
      </c>
      <c r="I98" s="22">
        <f t="shared" si="7"/>
        <v>3</v>
      </c>
      <c r="J98" s="63">
        <v>50</v>
      </c>
      <c r="K98" s="74" t="s">
        <v>56</v>
      </c>
    </row>
    <row r="99" spans="1:11">
      <c r="A99" s="12" t="s">
        <v>77</v>
      </c>
      <c r="B99" s="22" t="s">
        <v>20</v>
      </c>
      <c r="C99" s="53" t="s">
        <v>61</v>
      </c>
      <c r="D99" s="54" t="s">
        <v>95</v>
      </c>
      <c r="E99" s="53"/>
      <c r="F99" s="22" t="str">
        <f t="shared" si="6"/>
        <v>JUILLET</v>
      </c>
      <c r="G99" s="61">
        <v>42922</v>
      </c>
      <c r="H99" s="55">
        <v>42926</v>
      </c>
      <c r="I99" s="22">
        <f t="shared" si="7"/>
        <v>4</v>
      </c>
      <c r="J99" s="63">
        <v>400</v>
      </c>
      <c r="K99" s="74" t="s">
        <v>56</v>
      </c>
    </row>
    <row r="100" spans="1:11">
      <c r="A100" s="12" t="s">
        <v>71</v>
      </c>
      <c r="B100" s="22" t="s">
        <v>20</v>
      </c>
      <c r="C100" s="53" t="s">
        <v>58</v>
      </c>
      <c r="D100" s="54" t="s">
        <v>96</v>
      </c>
      <c r="E100" s="53"/>
      <c r="F100" s="22" t="str">
        <f t="shared" si="6"/>
        <v>JUILLET</v>
      </c>
      <c r="G100" s="61">
        <v>42922</v>
      </c>
      <c r="H100" s="55">
        <v>42925</v>
      </c>
      <c r="I100" s="22">
        <f t="shared" si="7"/>
        <v>3</v>
      </c>
      <c r="J100" s="63">
        <v>100</v>
      </c>
      <c r="K100" s="74" t="s">
        <v>56</v>
      </c>
    </row>
    <row r="101" spans="1:11">
      <c r="A101" s="12" t="s">
        <v>64</v>
      </c>
      <c r="B101" s="22" t="s">
        <v>20</v>
      </c>
      <c r="C101" s="53" t="s">
        <v>58</v>
      </c>
      <c r="D101" s="54" t="s">
        <v>106</v>
      </c>
      <c r="E101" s="53"/>
      <c r="F101" s="22" t="str">
        <f t="shared" si="6"/>
        <v>JUILLET</v>
      </c>
      <c r="G101" s="61">
        <v>42923</v>
      </c>
      <c r="H101" s="55">
        <v>42925</v>
      </c>
      <c r="I101" s="22">
        <f t="shared" si="7"/>
        <v>2</v>
      </c>
      <c r="J101" s="63">
        <v>100</v>
      </c>
      <c r="K101" s="74" t="s">
        <v>56</v>
      </c>
    </row>
    <row r="102" spans="1:11">
      <c r="A102" s="12" t="s">
        <v>69</v>
      </c>
      <c r="B102" s="22" t="s">
        <v>20</v>
      </c>
      <c r="C102" s="53" t="s">
        <v>59</v>
      </c>
      <c r="D102" s="54" t="s">
        <v>83</v>
      </c>
      <c r="E102" s="53"/>
      <c r="F102" s="22" t="str">
        <f t="shared" si="6"/>
        <v>JUILLET</v>
      </c>
      <c r="G102" s="61">
        <v>42923</v>
      </c>
      <c r="H102" s="55">
        <v>42926</v>
      </c>
      <c r="I102" s="22">
        <f t="shared" si="7"/>
        <v>3</v>
      </c>
      <c r="J102" s="63">
        <v>100</v>
      </c>
      <c r="K102" s="74" t="s">
        <v>56</v>
      </c>
    </row>
    <row r="103" spans="1:11">
      <c r="A103" s="12" t="s">
        <v>72</v>
      </c>
      <c r="B103" s="22" t="s">
        <v>20</v>
      </c>
      <c r="C103" s="53" t="s">
        <v>59</v>
      </c>
      <c r="D103" s="54" t="s">
        <v>101</v>
      </c>
      <c r="E103" s="53"/>
      <c r="F103" s="22" t="str">
        <f t="shared" si="6"/>
        <v>JUILLET</v>
      </c>
      <c r="G103" s="61">
        <v>42923</v>
      </c>
      <c r="H103" s="55">
        <v>42926</v>
      </c>
      <c r="I103" s="22">
        <f t="shared" si="7"/>
        <v>3</v>
      </c>
      <c r="J103" s="63">
        <v>250</v>
      </c>
      <c r="K103" s="74" t="s">
        <v>56</v>
      </c>
    </row>
    <row r="104" spans="1:11">
      <c r="A104" s="12" t="s">
        <v>76</v>
      </c>
      <c r="B104" s="22" t="s">
        <v>20</v>
      </c>
      <c r="C104" s="53" t="s">
        <v>58</v>
      </c>
      <c r="D104" s="54" t="s">
        <v>104</v>
      </c>
      <c r="E104" s="53"/>
      <c r="F104" s="22" t="str">
        <f t="shared" si="6"/>
        <v>JUILLET</v>
      </c>
      <c r="G104" s="61">
        <v>42923</v>
      </c>
      <c r="H104" s="55">
        <v>42926</v>
      </c>
      <c r="I104" s="22">
        <f t="shared" si="7"/>
        <v>3</v>
      </c>
      <c r="J104" s="63">
        <v>100</v>
      </c>
      <c r="K104" s="74" t="s">
        <v>56</v>
      </c>
    </row>
    <row r="105" spans="1:11">
      <c r="A105" s="12" t="s">
        <v>64</v>
      </c>
      <c r="B105" s="22" t="s">
        <v>20</v>
      </c>
      <c r="C105" s="53" t="s">
        <v>59</v>
      </c>
      <c r="D105" s="54" t="s">
        <v>87</v>
      </c>
      <c r="E105" s="53"/>
      <c r="F105" s="22" t="str">
        <f t="shared" si="6"/>
        <v>JUILLET</v>
      </c>
      <c r="G105" s="61">
        <v>42925</v>
      </c>
      <c r="H105" s="55">
        <v>42934</v>
      </c>
      <c r="I105" s="22">
        <f t="shared" si="7"/>
        <v>9</v>
      </c>
      <c r="J105" s="63">
        <v>557.84</v>
      </c>
      <c r="K105" s="74" t="s">
        <v>56</v>
      </c>
    </row>
    <row r="106" spans="1:11">
      <c r="A106" s="12" t="s">
        <v>71</v>
      </c>
      <c r="B106" s="22" t="s">
        <v>20</v>
      </c>
      <c r="C106" s="53" t="s">
        <v>58</v>
      </c>
      <c r="D106" s="54" t="s">
        <v>95</v>
      </c>
      <c r="E106" s="53"/>
      <c r="F106" s="22" t="str">
        <f t="shared" si="6"/>
        <v>JUILLET</v>
      </c>
      <c r="G106" s="61">
        <v>42926</v>
      </c>
      <c r="H106" s="55">
        <v>42929</v>
      </c>
      <c r="I106" s="22">
        <f t="shared" si="7"/>
        <v>3</v>
      </c>
      <c r="J106" s="63">
        <v>100</v>
      </c>
      <c r="K106" s="74" t="s">
        <v>56</v>
      </c>
    </row>
    <row r="107" spans="1:11">
      <c r="A107" s="12" t="s">
        <v>72</v>
      </c>
      <c r="B107" s="22" t="s">
        <v>20</v>
      </c>
      <c r="C107" s="53" t="s">
        <v>59</v>
      </c>
      <c r="D107" s="54" t="s">
        <v>84</v>
      </c>
      <c r="E107" s="53"/>
      <c r="F107" s="22" t="str">
        <f t="shared" si="6"/>
        <v>JUILLET</v>
      </c>
      <c r="G107" s="61">
        <v>42926</v>
      </c>
      <c r="H107" s="55">
        <v>42928</v>
      </c>
      <c r="I107" s="22">
        <f t="shared" si="7"/>
        <v>2</v>
      </c>
      <c r="J107" s="63">
        <v>50</v>
      </c>
      <c r="K107" s="74" t="s">
        <v>56</v>
      </c>
    </row>
    <row r="108" spans="1:11">
      <c r="A108" s="12" t="s">
        <v>69</v>
      </c>
      <c r="B108" s="22" t="s">
        <v>20</v>
      </c>
      <c r="C108" s="53" t="s">
        <v>59</v>
      </c>
      <c r="D108" s="54" t="s">
        <v>93</v>
      </c>
      <c r="E108" s="53"/>
      <c r="F108" s="22" t="str">
        <f t="shared" si="6"/>
        <v>JUILLET</v>
      </c>
      <c r="G108" s="61">
        <v>42927</v>
      </c>
      <c r="H108" s="55">
        <v>42932</v>
      </c>
      <c r="I108" s="22">
        <f t="shared" ref="I108:I156" si="8">H108-G108</f>
        <v>5</v>
      </c>
      <c r="J108" s="63">
        <v>50</v>
      </c>
      <c r="K108" s="74" t="s">
        <v>56</v>
      </c>
    </row>
    <row r="109" spans="1:11">
      <c r="A109" s="12" t="s">
        <v>73</v>
      </c>
      <c r="B109" s="22" t="s">
        <v>20</v>
      </c>
      <c r="C109" s="53" t="s">
        <v>58</v>
      </c>
      <c r="D109" s="54" t="s">
        <v>92</v>
      </c>
      <c r="E109" s="53"/>
      <c r="F109" s="22" t="str">
        <f t="shared" si="6"/>
        <v>JUILLET</v>
      </c>
      <c r="G109" s="61">
        <v>42927</v>
      </c>
      <c r="H109" s="55">
        <v>42930</v>
      </c>
      <c r="I109" s="22">
        <f t="shared" si="8"/>
        <v>3</v>
      </c>
      <c r="J109" s="63">
        <v>100</v>
      </c>
      <c r="K109" s="74" t="s">
        <v>56</v>
      </c>
    </row>
    <row r="110" spans="1:11">
      <c r="A110" s="12" t="s">
        <v>65</v>
      </c>
      <c r="B110" s="22" t="s">
        <v>20</v>
      </c>
      <c r="C110" s="53" t="s">
        <v>58</v>
      </c>
      <c r="D110" s="54" t="s">
        <v>86</v>
      </c>
      <c r="E110" s="53"/>
      <c r="F110" s="22" t="str">
        <f t="shared" si="6"/>
        <v>JUILLET</v>
      </c>
      <c r="G110" s="61">
        <v>42928</v>
      </c>
      <c r="H110" s="55">
        <v>42932</v>
      </c>
      <c r="I110" s="22">
        <f t="shared" si="8"/>
        <v>4</v>
      </c>
      <c r="J110" s="63">
        <v>250</v>
      </c>
      <c r="K110" s="74" t="s">
        <v>56</v>
      </c>
    </row>
    <row r="111" spans="1:11">
      <c r="A111" s="12" t="s">
        <v>70</v>
      </c>
      <c r="B111" s="22" t="s">
        <v>20</v>
      </c>
      <c r="C111" s="53" t="s">
        <v>58</v>
      </c>
      <c r="D111" s="54" t="s">
        <v>84</v>
      </c>
      <c r="E111" s="53"/>
      <c r="F111" s="22" t="str">
        <f t="shared" si="6"/>
        <v>JUILLET</v>
      </c>
      <c r="G111" s="61">
        <v>42928</v>
      </c>
      <c r="H111" s="55">
        <v>42931</v>
      </c>
      <c r="I111" s="22">
        <f t="shared" si="8"/>
        <v>3</v>
      </c>
      <c r="J111" s="63">
        <v>100</v>
      </c>
      <c r="K111" s="74" t="s">
        <v>56</v>
      </c>
    </row>
    <row r="112" spans="1:11">
      <c r="A112" s="12" t="s">
        <v>68</v>
      </c>
      <c r="B112" s="22" t="s">
        <v>20</v>
      </c>
      <c r="C112" s="53" t="s">
        <v>58</v>
      </c>
      <c r="D112" s="54" t="s">
        <v>91</v>
      </c>
      <c r="E112" s="53"/>
      <c r="F112" s="22" t="str">
        <f t="shared" si="6"/>
        <v>JUILLET</v>
      </c>
      <c r="G112" s="61">
        <v>42928</v>
      </c>
      <c r="H112" s="55">
        <v>42933</v>
      </c>
      <c r="I112" s="22">
        <f t="shared" si="8"/>
        <v>5</v>
      </c>
      <c r="J112" s="63">
        <v>250</v>
      </c>
      <c r="K112" s="74" t="s">
        <v>56</v>
      </c>
    </row>
    <row r="113" spans="1:11">
      <c r="A113" s="12" t="s">
        <v>72</v>
      </c>
      <c r="B113" s="22" t="s">
        <v>20</v>
      </c>
      <c r="C113" s="53" t="s">
        <v>58</v>
      </c>
      <c r="D113" s="54" t="s">
        <v>85</v>
      </c>
      <c r="E113" s="53"/>
      <c r="F113" s="22" t="str">
        <f t="shared" si="6"/>
        <v>JUILLET</v>
      </c>
      <c r="G113" s="61">
        <v>42928</v>
      </c>
      <c r="H113" s="55">
        <v>42932</v>
      </c>
      <c r="I113" s="22">
        <f t="shared" si="8"/>
        <v>4</v>
      </c>
      <c r="J113" s="63">
        <v>350</v>
      </c>
      <c r="K113" s="74" t="s">
        <v>56</v>
      </c>
    </row>
    <row r="114" spans="1:11">
      <c r="A114" s="12" t="s">
        <v>76</v>
      </c>
      <c r="B114" s="22" t="s">
        <v>20</v>
      </c>
      <c r="C114" s="53" t="s">
        <v>58</v>
      </c>
      <c r="D114" s="54" t="s">
        <v>105</v>
      </c>
      <c r="E114" s="53"/>
      <c r="F114" s="22" t="str">
        <f t="shared" si="6"/>
        <v>JUILLET</v>
      </c>
      <c r="G114" s="61">
        <v>42928</v>
      </c>
      <c r="H114" s="55">
        <v>42931</v>
      </c>
      <c r="I114" s="22">
        <f t="shared" si="8"/>
        <v>3</v>
      </c>
      <c r="J114" s="63">
        <v>100</v>
      </c>
      <c r="K114" s="74" t="s">
        <v>56</v>
      </c>
    </row>
    <row r="115" spans="1:11">
      <c r="A115" s="12" t="s">
        <v>77</v>
      </c>
      <c r="B115" s="22" t="s">
        <v>20</v>
      </c>
      <c r="C115" s="53" t="s">
        <v>58</v>
      </c>
      <c r="D115" s="54" t="s">
        <v>92</v>
      </c>
      <c r="E115" s="53"/>
      <c r="F115" s="22" t="str">
        <f t="shared" si="6"/>
        <v>JUILLET</v>
      </c>
      <c r="G115" s="61">
        <v>42929</v>
      </c>
      <c r="H115" s="55">
        <v>42932</v>
      </c>
      <c r="I115" s="22">
        <f t="shared" si="8"/>
        <v>3</v>
      </c>
      <c r="J115" s="63">
        <v>50</v>
      </c>
      <c r="K115" s="74" t="s">
        <v>56</v>
      </c>
    </row>
    <row r="116" spans="1:11">
      <c r="A116" s="12" t="s">
        <v>71</v>
      </c>
      <c r="B116" s="22" t="s">
        <v>20</v>
      </c>
      <c r="C116" s="53" t="s">
        <v>58</v>
      </c>
      <c r="D116" s="54" t="s">
        <v>96</v>
      </c>
      <c r="E116" s="53"/>
      <c r="F116" s="22" t="str">
        <f t="shared" si="6"/>
        <v>JUILLET</v>
      </c>
      <c r="G116" s="61">
        <v>42929</v>
      </c>
      <c r="H116" s="55">
        <v>42933</v>
      </c>
      <c r="I116" s="22">
        <f t="shared" si="8"/>
        <v>4</v>
      </c>
      <c r="J116" s="63">
        <v>50</v>
      </c>
      <c r="K116" s="74" t="s">
        <v>56</v>
      </c>
    </row>
    <row r="117" spans="1:11">
      <c r="A117" s="12" t="s">
        <v>73</v>
      </c>
      <c r="B117" s="22" t="s">
        <v>20</v>
      </c>
      <c r="C117" s="53" t="s">
        <v>58</v>
      </c>
      <c r="D117" s="54" t="s">
        <v>88</v>
      </c>
      <c r="E117" s="53"/>
      <c r="F117" s="22" t="str">
        <f t="shared" si="6"/>
        <v>JUILLET</v>
      </c>
      <c r="G117" s="61">
        <v>42930</v>
      </c>
      <c r="H117" s="55">
        <v>42933</v>
      </c>
      <c r="I117" s="22">
        <f t="shared" si="8"/>
        <v>3</v>
      </c>
      <c r="J117" s="63">
        <v>100</v>
      </c>
      <c r="K117" s="74" t="s">
        <v>56</v>
      </c>
    </row>
    <row r="118" spans="1:11">
      <c r="A118" s="12" t="s">
        <v>76</v>
      </c>
      <c r="B118" s="22" t="s">
        <v>20</v>
      </c>
      <c r="C118" s="53" t="s">
        <v>59</v>
      </c>
      <c r="D118" s="54" t="s">
        <v>86</v>
      </c>
      <c r="E118" s="53"/>
      <c r="F118" s="22" t="str">
        <f t="shared" si="6"/>
        <v>JUILLET</v>
      </c>
      <c r="G118" s="61">
        <v>42931</v>
      </c>
      <c r="H118" s="55">
        <v>42941</v>
      </c>
      <c r="I118" s="22">
        <f t="shared" si="8"/>
        <v>10</v>
      </c>
      <c r="J118" s="63">
        <v>498</v>
      </c>
      <c r="K118" s="74" t="s">
        <v>56</v>
      </c>
    </row>
    <row r="119" spans="1:11">
      <c r="A119" s="12" t="s">
        <v>65</v>
      </c>
      <c r="B119" s="22" t="s">
        <v>20</v>
      </c>
      <c r="C119" s="53" t="s">
        <v>58</v>
      </c>
      <c r="D119" s="54" t="s">
        <v>90</v>
      </c>
      <c r="E119" s="53"/>
      <c r="F119" s="22" t="str">
        <f t="shared" si="6"/>
        <v>JUILLET</v>
      </c>
      <c r="G119" s="61">
        <v>42932</v>
      </c>
      <c r="H119" s="55">
        <v>42938</v>
      </c>
      <c r="I119" s="22">
        <f t="shared" si="8"/>
        <v>6</v>
      </c>
      <c r="J119" s="63">
        <v>50</v>
      </c>
      <c r="K119" s="74" t="s">
        <v>56</v>
      </c>
    </row>
    <row r="120" spans="1:11">
      <c r="A120" s="12" t="s">
        <v>70</v>
      </c>
      <c r="B120" s="22" t="s">
        <v>20</v>
      </c>
      <c r="C120" s="53" t="s">
        <v>58</v>
      </c>
      <c r="D120" s="54" t="s">
        <v>88</v>
      </c>
      <c r="E120" s="53"/>
      <c r="F120" s="22" t="str">
        <f t="shared" si="6"/>
        <v>JUILLET</v>
      </c>
      <c r="G120" s="61">
        <v>42932</v>
      </c>
      <c r="H120" s="55">
        <v>42938</v>
      </c>
      <c r="I120" s="22">
        <f t="shared" si="8"/>
        <v>6</v>
      </c>
      <c r="J120" s="63">
        <v>250</v>
      </c>
      <c r="K120" s="74" t="s">
        <v>56</v>
      </c>
    </row>
    <row r="121" spans="1:11">
      <c r="A121" s="12" t="s">
        <v>69</v>
      </c>
      <c r="B121" s="22" t="s">
        <v>20</v>
      </c>
      <c r="C121" s="53" t="s">
        <v>58</v>
      </c>
      <c r="D121" s="54" t="s">
        <v>90</v>
      </c>
      <c r="E121" s="53"/>
      <c r="F121" s="22" t="str">
        <f t="shared" si="6"/>
        <v>JUILLET</v>
      </c>
      <c r="G121" s="61">
        <v>42932</v>
      </c>
      <c r="H121" s="55">
        <v>42938</v>
      </c>
      <c r="I121" s="22">
        <f t="shared" si="8"/>
        <v>6</v>
      </c>
      <c r="J121" s="63">
        <v>250</v>
      </c>
      <c r="K121" s="74" t="s">
        <v>56</v>
      </c>
    </row>
    <row r="122" spans="1:11">
      <c r="A122" s="12" t="s">
        <v>65</v>
      </c>
      <c r="B122" s="22" t="s">
        <v>20</v>
      </c>
      <c r="C122" s="53" t="s">
        <v>58</v>
      </c>
      <c r="D122" s="54" t="s">
        <v>86</v>
      </c>
      <c r="E122" s="53"/>
      <c r="F122" s="22" t="str">
        <f t="shared" si="6"/>
        <v>JUILLET</v>
      </c>
      <c r="G122" s="61">
        <v>42933</v>
      </c>
      <c r="H122" s="55">
        <v>42936</v>
      </c>
      <c r="I122" s="22">
        <f t="shared" si="8"/>
        <v>3</v>
      </c>
      <c r="J122" s="63">
        <v>50</v>
      </c>
      <c r="K122" s="74" t="s">
        <v>56</v>
      </c>
    </row>
    <row r="123" spans="1:11">
      <c r="A123" s="12" t="s">
        <v>72</v>
      </c>
      <c r="B123" s="22" t="s">
        <v>20</v>
      </c>
      <c r="C123" s="53" t="s">
        <v>58</v>
      </c>
      <c r="D123" s="54" t="s">
        <v>84</v>
      </c>
      <c r="E123" s="53"/>
      <c r="F123" s="22" t="str">
        <f t="shared" si="6"/>
        <v>JUILLET</v>
      </c>
      <c r="G123" s="61">
        <v>42933</v>
      </c>
      <c r="H123" s="55">
        <v>42937</v>
      </c>
      <c r="I123" s="22">
        <f t="shared" si="8"/>
        <v>4</v>
      </c>
      <c r="J123" s="63">
        <v>350</v>
      </c>
      <c r="K123" s="74" t="s">
        <v>56</v>
      </c>
    </row>
    <row r="124" spans="1:11">
      <c r="A124" s="12" t="s">
        <v>73</v>
      </c>
      <c r="B124" s="22" t="s">
        <v>20</v>
      </c>
      <c r="C124" s="53" t="s">
        <v>59</v>
      </c>
      <c r="D124" s="54" t="s">
        <v>83</v>
      </c>
      <c r="E124" s="53"/>
      <c r="F124" s="22" t="str">
        <f t="shared" si="6"/>
        <v>JUILLET</v>
      </c>
      <c r="G124" s="61">
        <v>42933</v>
      </c>
      <c r="H124" s="55">
        <v>42936</v>
      </c>
      <c r="I124" s="22">
        <f t="shared" si="8"/>
        <v>3</v>
      </c>
      <c r="J124" s="63">
        <v>250</v>
      </c>
      <c r="K124" s="74" t="s">
        <v>56</v>
      </c>
    </row>
    <row r="125" spans="1:11">
      <c r="A125" s="12" t="s">
        <v>71</v>
      </c>
      <c r="B125" s="22" t="s">
        <v>20</v>
      </c>
      <c r="C125" s="53" t="s">
        <v>58</v>
      </c>
      <c r="D125" s="54" t="s">
        <v>87</v>
      </c>
      <c r="E125" s="53"/>
      <c r="F125" s="22" t="str">
        <f t="shared" si="6"/>
        <v>JUILLET</v>
      </c>
      <c r="G125" s="61">
        <v>42934</v>
      </c>
      <c r="H125" s="55">
        <v>42937</v>
      </c>
      <c r="I125" s="22">
        <f t="shared" si="8"/>
        <v>3</v>
      </c>
      <c r="J125" s="63">
        <v>100</v>
      </c>
      <c r="K125" s="74" t="s">
        <v>56</v>
      </c>
    </row>
    <row r="126" spans="1:11">
      <c r="A126" s="12" t="s">
        <v>68</v>
      </c>
      <c r="B126" s="22" t="s">
        <v>20</v>
      </c>
      <c r="C126" s="53" t="s">
        <v>58</v>
      </c>
      <c r="D126" s="54" t="s">
        <v>95</v>
      </c>
      <c r="E126" s="53"/>
      <c r="F126" s="22" t="str">
        <f t="shared" si="6"/>
        <v>JUILLET</v>
      </c>
      <c r="G126" s="61">
        <v>42935</v>
      </c>
      <c r="H126" s="55">
        <v>42939</v>
      </c>
      <c r="I126" s="22">
        <f t="shared" si="8"/>
        <v>4</v>
      </c>
      <c r="J126" s="63">
        <v>50</v>
      </c>
      <c r="K126" s="74" t="s">
        <v>56</v>
      </c>
    </row>
    <row r="127" spans="1:11">
      <c r="A127" s="12" t="s">
        <v>65</v>
      </c>
      <c r="B127" s="22" t="s">
        <v>20</v>
      </c>
      <c r="C127" s="53" t="s">
        <v>58</v>
      </c>
      <c r="D127" s="54" t="s">
        <v>99</v>
      </c>
      <c r="E127" s="53"/>
      <c r="F127" s="22" t="str">
        <f t="shared" si="6"/>
        <v>JUILLET</v>
      </c>
      <c r="G127" s="61">
        <v>42936</v>
      </c>
      <c r="H127" s="55">
        <v>42939</v>
      </c>
      <c r="I127" s="22">
        <f t="shared" si="8"/>
        <v>3</v>
      </c>
      <c r="J127" s="63">
        <v>100</v>
      </c>
      <c r="K127" s="74" t="s">
        <v>56</v>
      </c>
    </row>
    <row r="128" spans="1:11">
      <c r="A128" s="12" t="s">
        <v>77</v>
      </c>
      <c r="B128" s="22" t="s">
        <v>20</v>
      </c>
      <c r="C128" s="53" t="s">
        <v>58</v>
      </c>
      <c r="D128" s="54" t="s">
        <v>89</v>
      </c>
      <c r="E128" s="53"/>
      <c r="F128" s="22" t="str">
        <f t="shared" si="6"/>
        <v>JUILLET</v>
      </c>
      <c r="G128" s="61">
        <v>42936</v>
      </c>
      <c r="H128" s="55">
        <v>42939</v>
      </c>
      <c r="I128" s="22">
        <f t="shared" si="8"/>
        <v>3</v>
      </c>
      <c r="J128" s="63">
        <v>50</v>
      </c>
      <c r="K128" s="74" t="s">
        <v>56</v>
      </c>
    </row>
    <row r="129" spans="1:11">
      <c r="A129" s="12" t="s">
        <v>64</v>
      </c>
      <c r="B129" s="22" t="s">
        <v>20</v>
      </c>
      <c r="C129" s="53" t="s">
        <v>58</v>
      </c>
      <c r="D129" s="54" t="s">
        <v>86</v>
      </c>
      <c r="E129" s="53"/>
      <c r="F129" s="22" t="str">
        <f t="shared" si="6"/>
        <v>JUILLET</v>
      </c>
      <c r="G129" s="61">
        <v>42937</v>
      </c>
      <c r="H129" s="55">
        <v>42940</v>
      </c>
      <c r="I129" s="22">
        <f t="shared" si="8"/>
        <v>3</v>
      </c>
      <c r="J129" s="63">
        <v>100</v>
      </c>
      <c r="K129" s="74" t="s">
        <v>56</v>
      </c>
    </row>
    <row r="130" spans="1:11">
      <c r="A130" s="12" t="s">
        <v>72</v>
      </c>
      <c r="B130" s="22" t="s">
        <v>20</v>
      </c>
      <c r="C130" s="53" t="s">
        <v>58</v>
      </c>
      <c r="D130" s="54" t="s">
        <v>89</v>
      </c>
      <c r="E130" s="53"/>
      <c r="F130" s="22" t="str">
        <f t="shared" si="6"/>
        <v>JUILLET</v>
      </c>
      <c r="G130" s="61">
        <v>42937</v>
      </c>
      <c r="H130" s="55">
        <v>42940</v>
      </c>
      <c r="I130" s="22">
        <f t="shared" si="8"/>
        <v>3</v>
      </c>
      <c r="J130" s="63">
        <v>250</v>
      </c>
      <c r="K130" s="74" t="s">
        <v>56</v>
      </c>
    </row>
    <row r="131" spans="1:11">
      <c r="A131" s="12" t="s">
        <v>71</v>
      </c>
      <c r="B131" s="22" t="s">
        <v>20</v>
      </c>
      <c r="C131" s="53" t="s">
        <v>58</v>
      </c>
      <c r="D131" s="54" t="s">
        <v>94</v>
      </c>
      <c r="E131" s="53"/>
      <c r="F131" s="22" t="str">
        <f t="shared" si="6"/>
        <v>JUILLET</v>
      </c>
      <c r="G131" s="61">
        <v>42938</v>
      </c>
      <c r="H131" s="55">
        <v>42941</v>
      </c>
      <c r="I131" s="22">
        <f t="shared" si="8"/>
        <v>3</v>
      </c>
      <c r="J131" s="63">
        <v>100</v>
      </c>
      <c r="K131" s="74" t="s">
        <v>56</v>
      </c>
    </row>
    <row r="132" spans="1:11">
      <c r="A132" s="12" t="s">
        <v>73</v>
      </c>
      <c r="B132" s="22" t="s">
        <v>20</v>
      </c>
      <c r="C132" s="53" t="s">
        <v>58</v>
      </c>
      <c r="D132" s="54" t="s">
        <v>93</v>
      </c>
      <c r="E132" s="53"/>
      <c r="F132" s="22" t="str">
        <f t="shared" ref="F132:F195" si="9">IF(G132="","",CHOOSE(MONTH(G132),"JANVIER","FEVRIER","MARS","AVRIL","MAI","JUIN","JUILLET","AOUT","SEPTEMBRE","OCTOBRE","NOVEMBRE","DECEMBRE"))</f>
        <v>JUILLET</v>
      </c>
      <c r="G132" s="61">
        <v>42938</v>
      </c>
      <c r="H132" s="55">
        <v>42941</v>
      </c>
      <c r="I132" s="22">
        <f t="shared" si="8"/>
        <v>3</v>
      </c>
      <c r="J132" s="63">
        <v>100</v>
      </c>
      <c r="K132" s="74" t="s">
        <v>56</v>
      </c>
    </row>
    <row r="133" spans="1:11">
      <c r="A133" s="12" t="s">
        <v>69</v>
      </c>
      <c r="B133" s="22" t="s">
        <v>20</v>
      </c>
      <c r="C133" s="53" t="s">
        <v>58</v>
      </c>
      <c r="D133" s="54" t="s">
        <v>86</v>
      </c>
      <c r="E133" s="53"/>
      <c r="F133" s="22" t="str">
        <f t="shared" si="9"/>
        <v>JUILLET</v>
      </c>
      <c r="G133" s="61">
        <v>42939</v>
      </c>
      <c r="H133" s="55">
        <v>42947</v>
      </c>
      <c r="I133" s="22">
        <f t="shared" si="8"/>
        <v>8</v>
      </c>
      <c r="J133" s="63">
        <v>350</v>
      </c>
      <c r="K133" s="74" t="s">
        <v>56</v>
      </c>
    </row>
    <row r="134" spans="1:11">
      <c r="A134" s="12" t="s">
        <v>64</v>
      </c>
      <c r="B134" s="22" t="s">
        <v>20</v>
      </c>
      <c r="C134" s="53" t="s">
        <v>58</v>
      </c>
      <c r="D134" s="54" t="s">
        <v>91</v>
      </c>
      <c r="E134" s="53"/>
      <c r="F134" s="22" t="str">
        <f t="shared" si="9"/>
        <v>JUILLET</v>
      </c>
      <c r="G134" s="61">
        <v>42940</v>
      </c>
      <c r="H134" s="55">
        <v>42943</v>
      </c>
      <c r="I134" s="22">
        <f t="shared" si="8"/>
        <v>3</v>
      </c>
      <c r="J134" s="63">
        <v>100</v>
      </c>
      <c r="K134" s="74" t="s">
        <v>56</v>
      </c>
    </row>
    <row r="135" spans="1:11">
      <c r="A135" s="12" t="s">
        <v>65</v>
      </c>
      <c r="B135" s="22" t="s">
        <v>20</v>
      </c>
      <c r="C135" s="53" t="s">
        <v>58</v>
      </c>
      <c r="D135" s="54" t="s">
        <v>85</v>
      </c>
      <c r="E135" s="53"/>
      <c r="F135" s="22" t="str">
        <f t="shared" si="9"/>
        <v>JUILLET</v>
      </c>
      <c r="G135" s="61">
        <v>42940</v>
      </c>
      <c r="H135" s="55">
        <v>42945</v>
      </c>
      <c r="I135" s="22">
        <f t="shared" si="8"/>
        <v>5</v>
      </c>
      <c r="J135" s="63">
        <v>250</v>
      </c>
      <c r="K135" s="74" t="s">
        <v>56</v>
      </c>
    </row>
    <row r="136" spans="1:11">
      <c r="A136" s="12" t="s">
        <v>77</v>
      </c>
      <c r="B136" s="22" t="s">
        <v>20</v>
      </c>
      <c r="C136" s="53" t="s">
        <v>59</v>
      </c>
      <c r="D136" s="54" t="s">
        <v>87</v>
      </c>
      <c r="E136" s="53"/>
      <c r="F136" s="22" t="str">
        <f t="shared" si="9"/>
        <v>JUILLET</v>
      </c>
      <c r="G136" s="61">
        <v>42940</v>
      </c>
      <c r="H136" s="55">
        <v>42944</v>
      </c>
      <c r="I136" s="22">
        <f t="shared" si="8"/>
        <v>4</v>
      </c>
      <c r="J136" s="63">
        <v>250</v>
      </c>
      <c r="K136" s="74" t="s">
        <v>56</v>
      </c>
    </row>
    <row r="137" spans="1:11">
      <c r="A137" s="12" t="s">
        <v>73</v>
      </c>
      <c r="B137" s="22" t="s">
        <v>20</v>
      </c>
      <c r="C137" s="53" t="s">
        <v>58</v>
      </c>
      <c r="D137" s="54" t="s">
        <v>85</v>
      </c>
      <c r="E137" s="53"/>
      <c r="F137" s="22" t="str">
        <f t="shared" si="9"/>
        <v>JUILLET</v>
      </c>
      <c r="G137" s="61">
        <v>42941</v>
      </c>
      <c r="H137" s="55">
        <v>42943</v>
      </c>
      <c r="I137" s="22">
        <f t="shared" si="8"/>
        <v>2</v>
      </c>
      <c r="J137" s="63">
        <v>100</v>
      </c>
      <c r="K137" s="74" t="s">
        <v>56</v>
      </c>
    </row>
    <row r="138" spans="1:11">
      <c r="A138" s="12" t="s">
        <v>70</v>
      </c>
      <c r="B138" s="22" t="s">
        <v>20</v>
      </c>
      <c r="C138" s="53" t="s">
        <v>59</v>
      </c>
      <c r="D138" s="54" t="s">
        <v>101</v>
      </c>
      <c r="E138" s="53"/>
      <c r="F138" s="22" t="str">
        <f t="shared" si="9"/>
        <v>JUILLET</v>
      </c>
      <c r="G138" s="61">
        <v>42942</v>
      </c>
      <c r="H138" s="55">
        <v>42945</v>
      </c>
      <c r="I138" s="22">
        <f t="shared" si="8"/>
        <v>3</v>
      </c>
      <c r="J138" s="63">
        <v>100</v>
      </c>
      <c r="K138" s="74" t="s">
        <v>56</v>
      </c>
    </row>
    <row r="139" spans="1:11">
      <c r="A139" s="12" t="s">
        <v>71</v>
      </c>
      <c r="B139" s="22" t="s">
        <v>20</v>
      </c>
      <c r="C139" s="53" t="s">
        <v>58</v>
      </c>
      <c r="D139" s="54" t="s">
        <v>97</v>
      </c>
      <c r="E139" s="53"/>
      <c r="F139" s="22" t="str">
        <f t="shared" si="9"/>
        <v>JUILLET</v>
      </c>
      <c r="G139" s="61">
        <v>42942</v>
      </c>
      <c r="H139" s="55">
        <v>42947</v>
      </c>
      <c r="I139" s="22">
        <f t="shared" si="8"/>
        <v>5</v>
      </c>
      <c r="J139" s="63">
        <v>200</v>
      </c>
      <c r="K139" s="74" t="s">
        <v>56</v>
      </c>
    </row>
    <row r="140" spans="1:11">
      <c r="A140" s="12" t="s">
        <v>68</v>
      </c>
      <c r="B140" s="22" t="s">
        <v>20</v>
      </c>
      <c r="C140" s="53" t="s">
        <v>59</v>
      </c>
      <c r="D140" s="54" t="s">
        <v>100</v>
      </c>
      <c r="E140" s="53"/>
      <c r="F140" s="22" t="str">
        <f t="shared" si="9"/>
        <v>JUILLET</v>
      </c>
      <c r="G140" s="61">
        <v>42943</v>
      </c>
      <c r="H140" s="55">
        <v>42947</v>
      </c>
      <c r="I140" s="22">
        <f t="shared" si="8"/>
        <v>4</v>
      </c>
      <c r="J140" s="63">
        <v>100</v>
      </c>
      <c r="K140" s="74" t="s">
        <v>56</v>
      </c>
    </row>
    <row r="141" spans="1:11">
      <c r="A141" s="12" t="s">
        <v>76</v>
      </c>
      <c r="B141" s="22" t="s">
        <v>20</v>
      </c>
      <c r="C141" s="53" t="s">
        <v>58</v>
      </c>
      <c r="D141" s="54" t="s">
        <v>89</v>
      </c>
      <c r="E141" s="53"/>
      <c r="F141" s="22" t="str">
        <f t="shared" si="9"/>
        <v>JUILLET</v>
      </c>
      <c r="G141" s="61">
        <v>42943</v>
      </c>
      <c r="H141" s="55">
        <v>42947</v>
      </c>
      <c r="I141" s="22">
        <f t="shared" si="8"/>
        <v>4</v>
      </c>
      <c r="J141" s="63">
        <v>100</v>
      </c>
      <c r="K141" s="74" t="s">
        <v>56</v>
      </c>
    </row>
    <row r="142" spans="1:11">
      <c r="A142" s="12" t="s">
        <v>73</v>
      </c>
      <c r="B142" s="22" t="s">
        <v>20</v>
      </c>
      <c r="C142" s="53" t="s">
        <v>59</v>
      </c>
      <c r="D142" s="54" t="s">
        <v>84</v>
      </c>
      <c r="E142" s="53"/>
      <c r="F142" s="22" t="str">
        <f t="shared" si="9"/>
        <v>JUILLET</v>
      </c>
      <c r="G142" s="61">
        <v>42943</v>
      </c>
      <c r="H142" s="55">
        <v>42946</v>
      </c>
      <c r="I142" s="22">
        <f t="shared" si="8"/>
        <v>3</v>
      </c>
      <c r="J142" s="63">
        <v>250</v>
      </c>
      <c r="K142" s="74" t="s">
        <v>56</v>
      </c>
    </row>
    <row r="143" spans="1:11">
      <c r="A143" s="12" t="s">
        <v>64</v>
      </c>
      <c r="B143" s="22" t="s">
        <v>20</v>
      </c>
      <c r="C143" s="53" t="s">
        <v>58</v>
      </c>
      <c r="D143" s="54" t="s">
        <v>90</v>
      </c>
      <c r="E143" s="53"/>
      <c r="F143" s="22" t="str">
        <f t="shared" si="9"/>
        <v>JUILLET</v>
      </c>
      <c r="G143" s="61">
        <v>42944</v>
      </c>
      <c r="H143" s="55">
        <v>42947</v>
      </c>
      <c r="I143" s="22">
        <f t="shared" si="8"/>
        <v>3</v>
      </c>
      <c r="J143" s="63">
        <v>100</v>
      </c>
      <c r="K143" s="74" t="s">
        <v>56</v>
      </c>
    </row>
    <row r="144" spans="1:11">
      <c r="A144" s="12" t="s">
        <v>77</v>
      </c>
      <c r="B144" s="22" t="s">
        <v>20</v>
      </c>
      <c r="C144" s="53" t="s">
        <v>58</v>
      </c>
      <c r="D144" s="54" t="s">
        <v>98</v>
      </c>
      <c r="E144" s="53"/>
      <c r="F144" s="22" t="str">
        <f t="shared" si="9"/>
        <v>JUILLET</v>
      </c>
      <c r="G144" s="61">
        <v>42944</v>
      </c>
      <c r="H144" s="55">
        <v>42947</v>
      </c>
      <c r="I144" s="22">
        <f t="shared" si="8"/>
        <v>3</v>
      </c>
      <c r="J144" s="63">
        <v>200</v>
      </c>
      <c r="K144" s="74" t="s">
        <v>56</v>
      </c>
    </row>
    <row r="145" spans="1:11">
      <c r="A145" s="12" t="s">
        <v>72</v>
      </c>
      <c r="B145" s="22" t="s">
        <v>20</v>
      </c>
      <c r="C145" s="53" t="s">
        <v>58</v>
      </c>
      <c r="D145" s="54" t="s">
        <v>91</v>
      </c>
      <c r="E145" s="53"/>
      <c r="F145" s="22" t="str">
        <f t="shared" si="9"/>
        <v>JUILLET</v>
      </c>
      <c r="G145" s="61">
        <v>42944</v>
      </c>
      <c r="H145" s="55">
        <v>42947</v>
      </c>
      <c r="I145" s="22">
        <f t="shared" si="8"/>
        <v>3</v>
      </c>
      <c r="J145" s="63">
        <v>50</v>
      </c>
      <c r="K145" s="74" t="s">
        <v>56</v>
      </c>
    </row>
    <row r="146" spans="1:11">
      <c r="A146" s="12" t="s">
        <v>65</v>
      </c>
      <c r="B146" s="22" t="s">
        <v>20</v>
      </c>
      <c r="C146" s="53" t="s">
        <v>58</v>
      </c>
      <c r="D146" s="54" t="s">
        <v>93</v>
      </c>
      <c r="E146" s="53"/>
      <c r="F146" s="22" t="str">
        <f t="shared" si="9"/>
        <v>JUILLET</v>
      </c>
      <c r="G146" s="61">
        <v>42945</v>
      </c>
      <c r="H146" s="55">
        <v>42948</v>
      </c>
      <c r="I146" s="22">
        <f t="shared" si="8"/>
        <v>3</v>
      </c>
      <c r="J146" s="63">
        <v>126</v>
      </c>
      <c r="K146" s="74" t="s">
        <v>56</v>
      </c>
    </row>
    <row r="147" spans="1:11">
      <c r="A147" s="12" t="s">
        <v>70</v>
      </c>
      <c r="B147" s="22" t="s">
        <v>20</v>
      </c>
      <c r="C147" s="53" t="s">
        <v>58</v>
      </c>
      <c r="D147" s="54" t="s">
        <v>84</v>
      </c>
      <c r="E147" s="53"/>
      <c r="F147" s="22" t="str">
        <f t="shared" si="9"/>
        <v>JUILLET</v>
      </c>
      <c r="G147" s="61">
        <v>42946</v>
      </c>
      <c r="H147" s="55">
        <v>42948</v>
      </c>
      <c r="I147" s="22">
        <f t="shared" si="8"/>
        <v>2</v>
      </c>
      <c r="J147" s="63">
        <v>82</v>
      </c>
      <c r="K147" s="74" t="s">
        <v>56</v>
      </c>
    </row>
    <row r="148" spans="1:11">
      <c r="A148" s="12" t="s">
        <v>74</v>
      </c>
      <c r="B148" s="22" t="s">
        <v>20</v>
      </c>
      <c r="C148" s="53" t="s">
        <v>58</v>
      </c>
      <c r="D148" s="54" t="s">
        <v>106</v>
      </c>
      <c r="E148" s="53"/>
      <c r="F148" s="22" t="str">
        <f t="shared" si="9"/>
        <v>JUILLET</v>
      </c>
      <c r="G148" s="61">
        <v>42946</v>
      </c>
      <c r="H148" s="55">
        <v>42948</v>
      </c>
      <c r="I148" s="22">
        <f t="shared" si="8"/>
        <v>2</v>
      </c>
      <c r="J148" s="63">
        <v>74</v>
      </c>
      <c r="K148" s="74" t="s">
        <v>56</v>
      </c>
    </row>
    <row r="149" spans="1:11">
      <c r="A149" s="12" t="s">
        <v>73</v>
      </c>
      <c r="B149" s="22" t="s">
        <v>20</v>
      </c>
      <c r="C149" s="53" t="s">
        <v>58</v>
      </c>
      <c r="D149" s="54" t="s">
        <v>103</v>
      </c>
      <c r="E149" s="53"/>
      <c r="F149" s="22" t="str">
        <f t="shared" si="9"/>
        <v>JUILLET</v>
      </c>
      <c r="G149" s="61">
        <v>42946</v>
      </c>
      <c r="H149" s="55">
        <v>42948</v>
      </c>
      <c r="I149" s="22">
        <f t="shared" si="8"/>
        <v>2</v>
      </c>
      <c r="J149" s="63">
        <v>90</v>
      </c>
      <c r="K149" s="74" t="s">
        <v>56</v>
      </c>
    </row>
    <row r="150" spans="1:11">
      <c r="A150" s="12" t="s">
        <v>64</v>
      </c>
      <c r="B150" s="22" t="s">
        <v>20</v>
      </c>
      <c r="C150" s="53" t="s">
        <v>58</v>
      </c>
      <c r="D150" s="54" t="s">
        <v>92</v>
      </c>
      <c r="E150" s="53"/>
      <c r="F150" s="22" t="str">
        <f t="shared" si="9"/>
        <v>JUILLET</v>
      </c>
      <c r="G150" s="61">
        <v>42947</v>
      </c>
      <c r="H150" s="55">
        <v>42948</v>
      </c>
      <c r="I150" s="22">
        <f t="shared" si="8"/>
        <v>1</v>
      </c>
      <c r="J150" s="63">
        <v>45</v>
      </c>
      <c r="K150" s="74" t="s">
        <v>56</v>
      </c>
    </row>
    <row r="151" spans="1:11">
      <c r="A151" s="12" t="s">
        <v>68</v>
      </c>
      <c r="B151" s="22" t="s">
        <v>20</v>
      </c>
      <c r="C151" s="53" t="s">
        <v>59</v>
      </c>
      <c r="D151" s="54" t="s">
        <v>101</v>
      </c>
      <c r="E151" s="53"/>
      <c r="F151" s="22" t="str">
        <f t="shared" si="9"/>
        <v>JUILLET</v>
      </c>
      <c r="G151" s="61">
        <v>42947</v>
      </c>
      <c r="H151" s="55">
        <v>42948</v>
      </c>
      <c r="I151" s="22">
        <f t="shared" si="8"/>
        <v>1</v>
      </c>
      <c r="J151" s="63">
        <v>54</v>
      </c>
      <c r="K151" s="74" t="s">
        <v>56</v>
      </c>
    </row>
    <row r="152" spans="1:11">
      <c r="A152" s="12" t="s">
        <v>71</v>
      </c>
      <c r="B152" s="22" t="s">
        <v>20</v>
      </c>
      <c r="C152" s="53" t="s">
        <v>58</v>
      </c>
      <c r="D152" s="54" t="s">
        <v>96</v>
      </c>
      <c r="E152" s="53"/>
      <c r="F152" s="22" t="str">
        <f t="shared" si="9"/>
        <v>JUILLET</v>
      </c>
      <c r="G152" s="61">
        <v>42947</v>
      </c>
      <c r="H152" s="55">
        <v>42948</v>
      </c>
      <c r="I152" s="22">
        <f t="shared" si="8"/>
        <v>1</v>
      </c>
      <c r="J152" s="63">
        <v>38</v>
      </c>
      <c r="K152" s="74" t="s">
        <v>56</v>
      </c>
    </row>
    <row r="153" spans="1:11">
      <c r="A153" s="12" t="s">
        <v>69</v>
      </c>
      <c r="B153" s="22" t="s">
        <v>20</v>
      </c>
      <c r="C153" s="53" t="s">
        <v>81</v>
      </c>
      <c r="D153" s="54" t="s">
        <v>91</v>
      </c>
      <c r="E153" s="53"/>
      <c r="F153" s="22" t="str">
        <f t="shared" si="9"/>
        <v>JUILLET</v>
      </c>
      <c r="G153" s="61">
        <v>42947</v>
      </c>
      <c r="H153" s="55">
        <v>42948</v>
      </c>
      <c r="I153" s="22">
        <f t="shared" si="8"/>
        <v>1</v>
      </c>
      <c r="J153" s="63">
        <v>23</v>
      </c>
      <c r="K153" s="74" t="s">
        <v>56</v>
      </c>
    </row>
    <row r="154" spans="1:11">
      <c r="A154" s="12" t="s">
        <v>76</v>
      </c>
      <c r="B154" s="22" t="s">
        <v>20</v>
      </c>
      <c r="C154" s="53" t="s">
        <v>58</v>
      </c>
      <c r="D154" s="54" t="s">
        <v>94</v>
      </c>
      <c r="E154" s="53"/>
      <c r="F154" s="22" t="str">
        <f t="shared" si="9"/>
        <v>JUILLET</v>
      </c>
      <c r="G154" s="61">
        <v>42947</v>
      </c>
      <c r="H154" s="55">
        <v>42948</v>
      </c>
      <c r="I154" s="22">
        <f t="shared" si="8"/>
        <v>1</v>
      </c>
      <c r="J154" s="63">
        <v>50</v>
      </c>
      <c r="K154" s="74" t="s">
        <v>56</v>
      </c>
    </row>
    <row r="155" spans="1:11">
      <c r="A155" s="12" t="s">
        <v>64</v>
      </c>
      <c r="B155" s="22" t="s">
        <v>20</v>
      </c>
      <c r="C155" s="53" t="s">
        <v>58</v>
      </c>
      <c r="D155" s="54" t="s">
        <v>93</v>
      </c>
      <c r="E155" s="53"/>
      <c r="F155" s="22" t="str">
        <f t="shared" si="9"/>
        <v>AOUT</v>
      </c>
      <c r="G155" s="61">
        <v>42948</v>
      </c>
      <c r="H155" s="55">
        <v>42950</v>
      </c>
      <c r="I155" s="22">
        <f t="shared" si="8"/>
        <v>2</v>
      </c>
      <c r="J155" s="63">
        <v>90</v>
      </c>
      <c r="K155" s="74" t="s">
        <v>56</v>
      </c>
    </row>
    <row r="156" spans="1:11">
      <c r="A156" s="12" t="s">
        <v>65</v>
      </c>
      <c r="B156" s="22" t="s">
        <v>20</v>
      </c>
      <c r="C156" s="53" t="s">
        <v>58</v>
      </c>
      <c r="D156" s="54" t="s">
        <v>100</v>
      </c>
      <c r="E156" s="53"/>
      <c r="F156" s="22" t="str">
        <f t="shared" si="9"/>
        <v>AOUT</v>
      </c>
      <c r="G156" s="61">
        <v>42948</v>
      </c>
      <c r="H156" s="55">
        <v>42950</v>
      </c>
      <c r="I156" s="22">
        <f t="shared" si="8"/>
        <v>2</v>
      </c>
      <c r="J156" s="63">
        <v>84</v>
      </c>
      <c r="K156" s="74" t="s">
        <v>56</v>
      </c>
    </row>
    <row r="157" spans="1:11">
      <c r="A157" s="12" t="s">
        <v>70</v>
      </c>
      <c r="B157" s="22" t="s">
        <v>20</v>
      </c>
      <c r="C157" s="53" t="s">
        <v>58</v>
      </c>
      <c r="D157" s="54" t="s">
        <v>91</v>
      </c>
      <c r="E157" s="53"/>
      <c r="F157" s="22" t="str">
        <f t="shared" si="9"/>
        <v>AOUT</v>
      </c>
      <c r="G157" s="61">
        <v>42948</v>
      </c>
      <c r="H157" s="55">
        <v>42953</v>
      </c>
      <c r="I157" s="22">
        <f t="shared" ref="I157:I203" si="10">H157-G157</f>
        <v>5</v>
      </c>
      <c r="J157" s="63">
        <v>205</v>
      </c>
      <c r="K157" s="74" t="s">
        <v>56</v>
      </c>
    </row>
    <row r="158" spans="1:11">
      <c r="A158" s="12" t="s">
        <v>68</v>
      </c>
      <c r="B158" s="22" t="s">
        <v>20</v>
      </c>
      <c r="C158" s="53" t="s">
        <v>59</v>
      </c>
      <c r="D158" s="54" t="s">
        <v>102</v>
      </c>
      <c r="E158" s="53"/>
      <c r="F158" s="22" t="str">
        <f t="shared" si="9"/>
        <v>AOUT</v>
      </c>
      <c r="G158" s="61">
        <v>42948</v>
      </c>
      <c r="H158" s="55">
        <v>42951</v>
      </c>
      <c r="I158" s="22">
        <f t="shared" si="10"/>
        <v>3</v>
      </c>
      <c r="J158" s="63">
        <v>162</v>
      </c>
      <c r="K158" s="74" t="s">
        <v>56</v>
      </c>
    </row>
    <row r="159" spans="1:11">
      <c r="A159" s="12" t="s">
        <v>71</v>
      </c>
      <c r="B159" s="22" t="s">
        <v>20</v>
      </c>
      <c r="C159" s="53" t="s">
        <v>58</v>
      </c>
      <c r="D159" s="54" t="s">
        <v>97</v>
      </c>
      <c r="E159" s="53"/>
      <c r="F159" s="22" t="str">
        <f t="shared" si="9"/>
        <v>AOUT</v>
      </c>
      <c r="G159" s="61">
        <v>42948</v>
      </c>
      <c r="H159" s="55">
        <v>42959</v>
      </c>
      <c r="I159" s="22">
        <f t="shared" si="10"/>
        <v>11</v>
      </c>
      <c r="J159" s="63">
        <v>418</v>
      </c>
      <c r="K159" s="74" t="s">
        <v>56</v>
      </c>
    </row>
    <row r="160" spans="1:11">
      <c r="A160" s="12" t="s">
        <v>69</v>
      </c>
      <c r="B160" s="22" t="s">
        <v>20</v>
      </c>
      <c r="C160" s="53" t="s">
        <v>81</v>
      </c>
      <c r="D160" s="54" t="s">
        <v>92</v>
      </c>
      <c r="E160" s="53"/>
      <c r="F160" s="22" t="str">
        <f t="shared" si="9"/>
        <v>AOUT</v>
      </c>
      <c r="G160" s="61">
        <v>42948</v>
      </c>
      <c r="H160" s="55">
        <v>42950</v>
      </c>
      <c r="I160" s="22">
        <f t="shared" si="10"/>
        <v>2</v>
      </c>
      <c r="J160" s="63">
        <v>46</v>
      </c>
      <c r="K160" s="74" t="s">
        <v>56</v>
      </c>
    </row>
    <row r="161" spans="1:11">
      <c r="A161" s="12" t="s">
        <v>72</v>
      </c>
      <c r="B161" s="22" t="s">
        <v>20</v>
      </c>
      <c r="C161" s="53" t="s">
        <v>58</v>
      </c>
      <c r="D161" s="54" t="s">
        <v>106</v>
      </c>
      <c r="E161" s="53"/>
      <c r="F161" s="22" t="str">
        <f t="shared" si="9"/>
        <v>AOUT</v>
      </c>
      <c r="G161" s="61">
        <v>42948</v>
      </c>
      <c r="H161" s="55">
        <v>42951</v>
      </c>
      <c r="I161" s="22">
        <f t="shared" si="10"/>
        <v>3</v>
      </c>
      <c r="J161" s="63">
        <v>250</v>
      </c>
      <c r="K161" s="74" t="s">
        <v>56</v>
      </c>
    </row>
    <row r="162" spans="1:11">
      <c r="A162" s="12" t="s">
        <v>74</v>
      </c>
      <c r="B162" s="22" t="s">
        <v>20</v>
      </c>
      <c r="C162" s="53" t="s">
        <v>58</v>
      </c>
      <c r="D162" s="54" t="s">
        <v>87</v>
      </c>
      <c r="E162" s="53"/>
      <c r="F162" s="22" t="str">
        <f t="shared" si="9"/>
        <v>AOUT</v>
      </c>
      <c r="G162" s="61">
        <v>42948</v>
      </c>
      <c r="H162" s="55">
        <v>42951</v>
      </c>
      <c r="I162" s="22">
        <f t="shared" si="10"/>
        <v>3</v>
      </c>
      <c r="J162" s="63">
        <v>111</v>
      </c>
      <c r="K162" s="74" t="s">
        <v>56</v>
      </c>
    </row>
    <row r="163" spans="1:11">
      <c r="A163" s="12" t="s">
        <v>76</v>
      </c>
      <c r="B163" s="22" t="s">
        <v>20</v>
      </c>
      <c r="C163" s="53" t="s">
        <v>58</v>
      </c>
      <c r="D163" s="54" t="s">
        <v>95</v>
      </c>
      <c r="E163" s="53"/>
      <c r="F163" s="22" t="str">
        <f t="shared" si="9"/>
        <v>AOUT</v>
      </c>
      <c r="G163" s="61">
        <v>42948</v>
      </c>
      <c r="H163" s="55">
        <v>42955</v>
      </c>
      <c r="I163" s="22">
        <f t="shared" si="10"/>
        <v>7</v>
      </c>
      <c r="J163" s="63">
        <v>350</v>
      </c>
      <c r="K163" s="74" t="s">
        <v>56</v>
      </c>
    </row>
    <row r="164" spans="1:11">
      <c r="A164" s="12" t="s">
        <v>73</v>
      </c>
      <c r="B164" s="22" t="s">
        <v>20</v>
      </c>
      <c r="C164" s="53" t="s">
        <v>58</v>
      </c>
      <c r="D164" s="54" t="s">
        <v>84</v>
      </c>
      <c r="E164" s="53"/>
      <c r="F164" s="22" t="str">
        <f t="shared" si="9"/>
        <v>AOUT</v>
      </c>
      <c r="G164" s="61">
        <v>42948</v>
      </c>
      <c r="H164" s="55">
        <v>42949</v>
      </c>
      <c r="I164" s="22">
        <f t="shared" si="10"/>
        <v>1</v>
      </c>
      <c r="J164" s="63">
        <v>45</v>
      </c>
      <c r="K164" s="74" t="s">
        <v>56</v>
      </c>
    </row>
    <row r="165" spans="1:11">
      <c r="A165" s="12" t="s">
        <v>77</v>
      </c>
      <c r="B165" s="22" t="s">
        <v>20</v>
      </c>
      <c r="C165" s="53" t="s">
        <v>58</v>
      </c>
      <c r="D165" s="54" t="s">
        <v>91</v>
      </c>
      <c r="E165" s="53"/>
      <c r="F165" s="22" t="str">
        <f t="shared" si="9"/>
        <v>AOUT</v>
      </c>
      <c r="G165" s="61">
        <v>42949</v>
      </c>
      <c r="H165" s="55">
        <v>42952</v>
      </c>
      <c r="I165" s="22">
        <f t="shared" si="10"/>
        <v>3</v>
      </c>
      <c r="J165" s="63">
        <v>193</v>
      </c>
      <c r="K165" s="74" t="s">
        <v>56</v>
      </c>
    </row>
    <row r="166" spans="1:11">
      <c r="A166" s="12" t="s">
        <v>73</v>
      </c>
      <c r="B166" s="22" t="s">
        <v>20</v>
      </c>
      <c r="C166" s="53" t="s">
        <v>58</v>
      </c>
      <c r="D166" s="54" t="s">
        <v>99</v>
      </c>
      <c r="E166" s="53"/>
      <c r="F166" s="22" t="str">
        <f t="shared" si="9"/>
        <v>AOUT</v>
      </c>
      <c r="G166" s="61">
        <v>42950</v>
      </c>
      <c r="H166" s="55">
        <v>42953</v>
      </c>
      <c r="I166" s="22">
        <f t="shared" si="10"/>
        <v>3</v>
      </c>
      <c r="J166" s="63">
        <v>165</v>
      </c>
      <c r="K166" s="74" t="s">
        <v>56</v>
      </c>
    </row>
    <row r="167" spans="1:11">
      <c r="A167" s="12" t="s">
        <v>64</v>
      </c>
      <c r="B167" s="22" t="s">
        <v>20</v>
      </c>
      <c r="C167" s="53" t="s">
        <v>58</v>
      </c>
      <c r="D167" s="54" t="s">
        <v>93</v>
      </c>
      <c r="E167" s="53"/>
      <c r="F167" s="22" t="str">
        <f t="shared" si="9"/>
        <v>AOUT</v>
      </c>
      <c r="G167" s="61">
        <v>42951</v>
      </c>
      <c r="H167" s="55">
        <v>42954</v>
      </c>
      <c r="I167" s="22">
        <f t="shared" si="10"/>
        <v>3</v>
      </c>
      <c r="J167" s="63">
        <v>141</v>
      </c>
      <c r="K167" s="74" t="s">
        <v>56</v>
      </c>
    </row>
    <row r="168" spans="1:11">
      <c r="A168" s="12" t="s">
        <v>65</v>
      </c>
      <c r="B168" s="22" t="s">
        <v>20</v>
      </c>
      <c r="C168" s="53" t="s">
        <v>59</v>
      </c>
      <c r="D168" s="54" t="s">
        <v>103</v>
      </c>
      <c r="E168" s="53"/>
      <c r="F168" s="22" t="str">
        <f t="shared" si="9"/>
        <v>AOUT</v>
      </c>
      <c r="G168" s="61">
        <v>42951</v>
      </c>
      <c r="H168" s="55">
        <v>42954</v>
      </c>
      <c r="I168" s="22">
        <f t="shared" si="10"/>
        <v>3</v>
      </c>
      <c r="J168" s="63">
        <v>177.32</v>
      </c>
      <c r="K168" s="74" t="s">
        <v>56</v>
      </c>
    </row>
    <row r="169" spans="1:11">
      <c r="A169" s="12" t="s">
        <v>68</v>
      </c>
      <c r="B169" s="22" t="s">
        <v>20</v>
      </c>
      <c r="C169" s="53" t="s">
        <v>58</v>
      </c>
      <c r="D169" s="54" t="s">
        <v>87</v>
      </c>
      <c r="E169" s="53"/>
      <c r="F169" s="22" t="str">
        <f t="shared" si="9"/>
        <v>AOUT</v>
      </c>
      <c r="G169" s="61">
        <v>42951</v>
      </c>
      <c r="H169" s="55">
        <v>42954</v>
      </c>
      <c r="I169" s="22">
        <f t="shared" si="10"/>
        <v>3</v>
      </c>
      <c r="J169" s="63">
        <v>129</v>
      </c>
      <c r="K169" s="74" t="s">
        <v>56</v>
      </c>
    </row>
    <row r="170" spans="1:11">
      <c r="A170" s="12" t="s">
        <v>77</v>
      </c>
      <c r="B170" s="22" t="s">
        <v>20</v>
      </c>
      <c r="C170" s="53" t="s">
        <v>58</v>
      </c>
      <c r="D170" s="54" t="s">
        <v>86</v>
      </c>
      <c r="E170" s="53"/>
      <c r="F170" s="22" t="str">
        <f t="shared" si="9"/>
        <v>AOUT</v>
      </c>
      <c r="G170" s="61">
        <v>42952</v>
      </c>
      <c r="H170" s="55">
        <v>42954</v>
      </c>
      <c r="I170" s="22">
        <f t="shared" si="10"/>
        <v>2</v>
      </c>
      <c r="J170" s="63">
        <v>127</v>
      </c>
      <c r="K170" s="74" t="s">
        <v>56</v>
      </c>
    </row>
    <row r="171" spans="1:11">
      <c r="A171" s="12" t="s">
        <v>69</v>
      </c>
      <c r="B171" s="22" t="s">
        <v>20</v>
      </c>
      <c r="C171" s="53" t="s">
        <v>58</v>
      </c>
      <c r="D171" s="54" t="s">
        <v>83</v>
      </c>
      <c r="E171" s="53"/>
      <c r="F171" s="22" t="str">
        <f t="shared" si="9"/>
        <v>AOUT</v>
      </c>
      <c r="G171" s="61">
        <v>42952</v>
      </c>
      <c r="H171" s="55">
        <v>42955</v>
      </c>
      <c r="I171" s="22">
        <f t="shared" si="10"/>
        <v>3</v>
      </c>
      <c r="J171" s="63">
        <v>110</v>
      </c>
      <c r="K171" s="74" t="s">
        <v>56</v>
      </c>
    </row>
    <row r="172" spans="1:11">
      <c r="A172" s="12" t="s">
        <v>72</v>
      </c>
      <c r="B172" s="22" t="s">
        <v>20</v>
      </c>
      <c r="C172" s="53" t="s">
        <v>58</v>
      </c>
      <c r="D172" s="52" t="s">
        <v>82</v>
      </c>
      <c r="E172" s="53"/>
      <c r="F172" s="22" t="str">
        <f t="shared" si="9"/>
        <v>AOUT</v>
      </c>
      <c r="G172" s="61">
        <v>42952</v>
      </c>
      <c r="H172" s="55">
        <v>42955</v>
      </c>
      <c r="I172" s="22">
        <f t="shared" si="10"/>
        <v>3</v>
      </c>
      <c r="J172" s="63">
        <v>251</v>
      </c>
      <c r="K172" s="74" t="s">
        <v>56</v>
      </c>
    </row>
    <row r="173" spans="1:11">
      <c r="A173" s="12" t="s">
        <v>74</v>
      </c>
      <c r="B173" s="22" t="s">
        <v>20</v>
      </c>
      <c r="C173" s="53" t="s">
        <v>59</v>
      </c>
      <c r="D173" s="54" t="s">
        <v>105</v>
      </c>
      <c r="E173" s="53"/>
      <c r="F173" s="22" t="str">
        <f t="shared" si="9"/>
        <v>AOUT</v>
      </c>
      <c r="G173" s="61">
        <v>42953</v>
      </c>
      <c r="H173" s="55">
        <v>42958</v>
      </c>
      <c r="I173" s="22">
        <f t="shared" si="10"/>
        <v>5</v>
      </c>
      <c r="J173" s="63">
        <v>183.19</v>
      </c>
      <c r="K173" s="74" t="s">
        <v>56</v>
      </c>
    </row>
    <row r="174" spans="1:11">
      <c r="A174" s="12" t="s">
        <v>64</v>
      </c>
      <c r="B174" s="22" t="s">
        <v>20</v>
      </c>
      <c r="C174" s="53" t="s">
        <v>58</v>
      </c>
      <c r="D174" s="54" t="s">
        <v>90</v>
      </c>
      <c r="E174" s="53"/>
      <c r="F174" s="22" t="str">
        <f t="shared" si="9"/>
        <v>AOUT</v>
      </c>
      <c r="G174" s="61">
        <v>42954</v>
      </c>
      <c r="H174" s="55">
        <v>42957</v>
      </c>
      <c r="I174" s="22">
        <f t="shared" si="10"/>
        <v>3</v>
      </c>
      <c r="J174" s="63">
        <v>140.74</v>
      </c>
      <c r="K174" s="74" t="s">
        <v>56</v>
      </c>
    </row>
    <row r="175" spans="1:11">
      <c r="A175" s="12" t="s">
        <v>70</v>
      </c>
      <c r="B175" s="22" t="s">
        <v>20</v>
      </c>
      <c r="C175" s="53" t="s">
        <v>58</v>
      </c>
      <c r="D175" s="54" t="s">
        <v>91</v>
      </c>
      <c r="E175" s="53"/>
      <c r="F175" s="22" t="str">
        <f t="shared" si="9"/>
        <v>AOUT</v>
      </c>
      <c r="G175" s="61">
        <v>42954</v>
      </c>
      <c r="H175" s="55">
        <v>42957</v>
      </c>
      <c r="I175" s="22">
        <f t="shared" si="10"/>
        <v>3</v>
      </c>
      <c r="J175" s="63">
        <v>134.96</v>
      </c>
      <c r="K175" s="74" t="s">
        <v>56</v>
      </c>
    </row>
    <row r="176" spans="1:11">
      <c r="A176" s="12" t="s">
        <v>77</v>
      </c>
      <c r="B176" s="22" t="s">
        <v>20</v>
      </c>
      <c r="C176" s="53" t="s">
        <v>58</v>
      </c>
      <c r="D176" s="54" t="s">
        <v>89</v>
      </c>
      <c r="E176" s="53"/>
      <c r="F176" s="22" t="str">
        <f t="shared" si="9"/>
        <v>AOUT</v>
      </c>
      <c r="G176" s="61">
        <v>42954</v>
      </c>
      <c r="H176" s="55">
        <v>42957</v>
      </c>
      <c r="I176" s="22">
        <f t="shared" si="10"/>
        <v>3</v>
      </c>
      <c r="J176" s="63">
        <v>189</v>
      </c>
      <c r="K176" s="74" t="s">
        <v>56</v>
      </c>
    </row>
    <row r="177" spans="1:11">
      <c r="A177" s="12" t="s">
        <v>73</v>
      </c>
      <c r="B177" s="22" t="s">
        <v>20</v>
      </c>
      <c r="C177" s="53" t="s">
        <v>58</v>
      </c>
      <c r="D177" s="54" t="s">
        <v>90</v>
      </c>
      <c r="E177" s="53"/>
      <c r="F177" s="22" t="str">
        <f t="shared" si="9"/>
        <v>AOUT</v>
      </c>
      <c r="G177" s="61">
        <v>42954</v>
      </c>
      <c r="H177" s="55">
        <v>42958</v>
      </c>
      <c r="I177" s="22">
        <f t="shared" si="10"/>
        <v>4</v>
      </c>
      <c r="J177" s="63">
        <v>192.8</v>
      </c>
      <c r="K177" s="74" t="s">
        <v>56</v>
      </c>
    </row>
    <row r="178" spans="1:11">
      <c r="A178" s="12" t="s">
        <v>65</v>
      </c>
      <c r="B178" s="22" t="s">
        <v>20</v>
      </c>
      <c r="C178" s="53" t="s">
        <v>58</v>
      </c>
      <c r="D178" s="54" t="s">
        <v>102</v>
      </c>
      <c r="E178" s="53"/>
      <c r="F178" s="22" t="str">
        <f t="shared" si="9"/>
        <v>AOUT</v>
      </c>
      <c r="G178" s="61">
        <v>42955</v>
      </c>
      <c r="H178" s="55">
        <v>42959</v>
      </c>
      <c r="I178" s="22">
        <f t="shared" si="10"/>
        <v>4</v>
      </c>
      <c r="J178" s="63">
        <v>174</v>
      </c>
      <c r="K178" s="74" t="s">
        <v>56</v>
      </c>
    </row>
    <row r="179" spans="1:11">
      <c r="A179" s="12" t="s">
        <v>69</v>
      </c>
      <c r="B179" s="22" t="s">
        <v>20</v>
      </c>
      <c r="C179" s="53" t="s">
        <v>58</v>
      </c>
      <c r="D179" s="54" t="s">
        <v>95</v>
      </c>
      <c r="E179" s="53"/>
      <c r="F179" s="22" t="str">
        <f t="shared" si="9"/>
        <v>AOUT</v>
      </c>
      <c r="G179" s="61">
        <v>42955</v>
      </c>
      <c r="H179" s="55">
        <v>42957</v>
      </c>
      <c r="I179" s="22">
        <f t="shared" si="10"/>
        <v>2</v>
      </c>
      <c r="J179" s="63">
        <v>79</v>
      </c>
      <c r="K179" s="74" t="s">
        <v>56</v>
      </c>
    </row>
    <row r="180" spans="1:11">
      <c r="A180" s="12" t="s">
        <v>72</v>
      </c>
      <c r="B180" s="22" t="s">
        <v>20</v>
      </c>
      <c r="C180" s="53" t="s">
        <v>59</v>
      </c>
      <c r="D180" s="54" t="s">
        <v>93</v>
      </c>
      <c r="E180" s="53"/>
      <c r="F180" s="22" t="str">
        <f t="shared" si="9"/>
        <v>AOUT</v>
      </c>
      <c r="G180" s="61">
        <v>42955</v>
      </c>
      <c r="H180" s="55">
        <v>42959</v>
      </c>
      <c r="I180" s="22">
        <f t="shared" si="10"/>
        <v>4</v>
      </c>
      <c r="J180" s="63">
        <v>348.68</v>
      </c>
      <c r="K180" s="74" t="s">
        <v>56</v>
      </c>
    </row>
    <row r="181" spans="1:11">
      <c r="A181" s="12" t="s">
        <v>76</v>
      </c>
      <c r="B181" s="22" t="s">
        <v>20</v>
      </c>
      <c r="C181" s="53" t="s">
        <v>59</v>
      </c>
      <c r="D181" s="54" t="s">
        <v>88</v>
      </c>
      <c r="E181" s="53"/>
      <c r="F181" s="22" t="str">
        <f t="shared" si="9"/>
        <v>AOUT</v>
      </c>
      <c r="G181" s="61">
        <v>42955</v>
      </c>
      <c r="H181" s="55">
        <v>42960</v>
      </c>
      <c r="I181" s="22">
        <f t="shared" si="10"/>
        <v>5</v>
      </c>
      <c r="J181" s="63">
        <v>140.4</v>
      </c>
      <c r="K181" s="74" t="s">
        <v>56</v>
      </c>
    </row>
    <row r="182" spans="1:11">
      <c r="A182" s="12" t="s">
        <v>77</v>
      </c>
      <c r="B182" s="22" t="s">
        <v>20</v>
      </c>
      <c r="C182" s="53" t="s">
        <v>58</v>
      </c>
      <c r="D182" s="54" t="s">
        <v>97</v>
      </c>
      <c r="E182" s="53"/>
      <c r="F182" s="22" t="str">
        <f t="shared" si="9"/>
        <v>AOUT</v>
      </c>
      <c r="G182" s="61">
        <v>42956</v>
      </c>
      <c r="H182" s="55">
        <v>42959</v>
      </c>
      <c r="I182" s="22">
        <f t="shared" si="10"/>
        <v>3</v>
      </c>
      <c r="J182" s="63">
        <v>158.1</v>
      </c>
      <c r="K182" s="74" t="s">
        <v>56</v>
      </c>
    </row>
    <row r="183" spans="1:11">
      <c r="A183" s="12" t="s">
        <v>68</v>
      </c>
      <c r="B183" s="22" t="s">
        <v>20</v>
      </c>
      <c r="C183" s="53" t="s">
        <v>58</v>
      </c>
      <c r="D183" s="54" t="s">
        <v>104</v>
      </c>
      <c r="E183" s="53"/>
      <c r="F183" s="22" t="str">
        <f t="shared" si="9"/>
        <v>AOUT</v>
      </c>
      <c r="G183" s="61">
        <v>42956</v>
      </c>
      <c r="H183" s="55">
        <v>42958</v>
      </c>
      <c r="I183" s="22">
        <f t="shared" si="10"/>
        <v>2</v>
      </c>
      <c r="J183" s="63">
        <v>96.4</v>
      </c>
      <c r="K183" s="74" t="s">
        <v>56</v>
      </c>
    </row>
    <row r="184" spans="1:11">
      <c r="A184" s="12" t="s">
        <v>64</v>
      </c>
      <c r="B184" s="22" t="s">
        <v>20</v>
      </c>
      <c r="C184" s="53" t="s">
        <v>59</v>
      </c>
      <c r="D184" s="54" t="s">
        <v>85</v>
      </c>
      <c r="E184" s="53"/>
      <c r="F184" s="22" t="str">
        <f t="shared" si="9"/>
        <v>AOUT</v>
      </c>
      <c r="G184" s="61">
        <v>42957</v>
      </c>
      <c r="H184" s="55">
        <v>42960</v>
      </c>
      <c r="I184" s="22">
        <f t="shared" si="10"/>
        <v>3</v>
      </c>
      <c r="J184" s="63">
        <v>137.94</v>
      </c>
      <c r="K184" s="74" t="s">
        <v>56</v>
      </c>
    </row>
    <row r="185" spans="1:11">
      <c r="A185" s="12" t="s">
        <v>70</v>
      </c>
      <c r="B185" s="22" t="s">
        <v>20</v>
      </c>
      <c r="C185" s="53" t="s">
        <v>58</v>
      </c>
      <c r="D185" s="54" t="s">
        <v>102</v>
      </c>
      <c r="E185" s="53"/>
      <c r="F185" s="22" t="str">
        <f t="shared" si="9"/>
        <v>AOUT</v>
      </c>
      <c r="G185" s="61">
        <v>42957</v>
      </c>
      <c r="H185" s="55">
        <v>42960</v>
      </c>
      <c r="I185" s="22">
        <f t="shared" si="10"/>
        <v>3</v>
      </c>
      <c r="J185" s="63">
        <v>136</v>
      </c>
      <c r="K185" s="74" t="s">
        <v>56</v>
      </c>
    </row>
    <row r="186" spans="1:11">
      <c r="A186" s="12" t="s">
        <v>69</v>
      </c>
      <c r="B186" s="22" t="s">
        <v>20</v>
      </c>
      <c r="C186" s="53" t="s">
        <v>58</v>
      </c>
      <c r="D186" s="54" t="s">
        <v>94</v>
      </c>
      <c r="E186" s="53"/>
      <c r="F186" s="22" t="str">
        <f t="shared" si="9"/>
        <v>AOUT</v>
      </c>
      <c r="G186" s="61">
        <v>42957</v>
      </c>
      <c r="H186" s="55">
        <v>42961</v>
      </c>
      <c r="I186" s="22">
        <f t="shared" si="10"/>
        <v>4</v>
      </c>
      <c r="J186" s="63">
        <v>135.91999999999999</v>
      </c>
      <c r="K186" s="74" t="s">
        <v>56</v>
      </c>
    </row>
    <row r="187" spans="1:11">
      <c r="A187" s="12" t="s">
        <v>69</v>
      </c>
      <c r="B187" s="22" t="s">
        <v>20</v>
      </c>
      <c r="C187" s="53" t="s">
        <v>58</v>
      </c>
      <c r="D187" s="54" t="s">
        <v>95</v>
      </c>
      <c r="E187" s="53"/>
      <c r="F187" s="22" t="str">
        <f t="shared" si="9"/>
        <v>AOUT</v>
      </c>
      <c r="G187" s="61">
        <v>42957</v>
      </c>
      <c r="H187" s="55">
        <v>42961</v>
      </c>
      <c r="I187" s="22">
        <f t="shared" si="10"/>
        <v>4</v>
      </c>
      <c r="J187" s="63">
        <v>135.91999999999999</v>
      </c>
      <c r="K187" s="74" t="s">
        <v>56</v>
      </c>
    </row>
    <row r="188" spans="1:11">
      <c r="A188" s="12" t="s">
        <v>69</v>
      </c>
      <c r="B188" s="22" t="s">
        <v>22</v>
      </c>
      <c r="C188" s="53" t="s">
        <v>59</v>
      </c>
      <c r="D188" s="54" t="s">
        <v>99</v>
      </c>
      <c r="E188" s="53"/>
      <c r="F188" s="22" t="str">
        <f t="shared" si="9"/>
        <v>AOUT</v>
      </c>
      <c r="G188" s="55">
        <v>42957</v>
      </c>
      <c r="H188" s="55">
        <v>42960</v>
      </c>
      <c r="I188" s="22">
        <f t="shared" si="10"/>
        <v>3</v>
      </c>
      <c r="J188" s="63">
        <v>140.4</v>
      </c>
    </row>
    <row r="189" spans="1:11">
      <c r="A189" s="12" t="s">
        <v>68</v>
      </c>
      <c r="B189" s="22" t="s">
        <v>20</v>
      </c>
      <c r="C189" s="53" t="s">
        <v>81</v>
      </c>
      <c r="D189" s="54" t="s">
        <v>99</v>
      </c>
      <c r="E189" s="53"/>
      <c r="F189" s="22" t="str">
        <f t="shared" si="9"/>
        <v>AOUT</v>
      </c>
      <c r="G189" s="61">
        <v>42958</v>
      </c>
      <c r="H189" s="55">
        <v>42960</v>
      </c>
      <c r="I189" s="22">
        <f t="shared" si="10"/>
        <v>2</v>
      </c>
      <c r="J189" s="63">
        <v>90</v>
      </c>
      <c r="K189" s="74" t="s">
        <v>56</v>
      </c>
    </row>
    <row r="190" spans="1:11">
      <c r="A190" s="12" t="s">
        <v>74</v>
      </c>
      <c r="B190" s="22" t="s">
        <v>20</v>
      </c>
      <c r="C190" s="53" t="s">
        <v>58</v>
      </c>
      <c r="D190" s="54" t="s">
        <v>98</v>
      </c>
      <c r="E190" s="53"/>
      <c r="F190" s="22" t="str">
        <f t="shared" si="9"/>
        <v>AOUT</v>
      </c>
      <c r="G190" s="61">
        <v>42958</v>
      </c>
      <c r="H190" s="55">
        <v>42960</v>
      </c>
      <c r="I190" s="22">
        <f t="shared" si="10"/>
        <v>2</v>
      </c>
      <c r="J190" s="63">
        <v>88</v>
      </c>
      <c r="K190" s="74" t="s">
        <v>56</v>
      </c>
    </row>
    <row r="191" spans="1:11">
      <c r="A191" s="12" t="s">
        <v>65</v>
      </c>
      <c r="B191" s="22" t="s">
        <v>20</v>
      </c>
      <c r="C191" s="53" t="s">
        <v>58</v>
      </c>
      <c r="D191" s="54" t="s">
        <v>101</v>
      </c>
      <c r="E191" s="53"/>
      <c r="F191" s="22" t="str">
        <f t="shared" si="9"/>
        <v>AOUT</v>
      </c>
      <c r="G191" s="61">
        <v>42959</v>
      </c>
      <c r="H191" s="55">
        <v>42962</v>
      </c>
      <c r="I191" s="22">
        <f t="shared" si="10"/>
        <v>3</v>
      </c>
      <c r="J191" s="63">
        <v>136</v>
      </c>
      <c r="K191" s="74" t="s">
        <v>56</v>
      </c>
    </row>
    <row r="192" spans="1:11">
      <c r="A192" s="12" t="s">
        <v>77</v>
      </c>
      <c r="B192" s="22" t="s">
        <v>20</v>
      </c>
      <c r="C192" s="53" t="s">
        <v>58</v>
      </c>
      <c r="D192" s="54" t="s">
        <v>105</v>
      </c>
      <c r="E192" s="53"/>
      <c r="F192" s="22" t="str">
        <f t="shared" si="9"/>
        <v>AOUT</v>
      </c>
      <c r="G192" s="61">
        <v>42959</v>
      </c>
      <c r="H192" s="55">
        <v>42962</v>
      </c>
      <c r="I192" s="22">
        <f t="shared" si="10"/>
        <v>3</v>
      </c>
      <c r="J192" s="63">
        <v>236.18</v>
      </c>
      <c r="K192" s="74" t="s">
        <v>56</v>
      </c>
    </row>
    <row r="193" spans="1:11">
      <c r="A193" s="12" t="s">
        <v>77</v>
      </c>
      <c r="B193" s="22" t="s">
        <v>21</v>
      </c>
      <c r="C193" s="53" t="s">
        <v>58</v>
      </c>
      <c r="D193" s="54" t="s">
        <v>100</v>
      </c>
      <c r="E193" s="53"/>
      <c r="F193" s="22" t="str">
        <f t="shared" si="9"/>
        <v>AOUT</v>
      </c>
      <c r="G193" s="55">
        <v>42959</v>
      </c>
      <c r="H193" s="55">
        <v>42962</v>
      </c>
      <c r="I193" s="22">
        <f t="shared" si="10"/>
        <v>3</v>
      </c>
      <c r="J193" s="63">
        <v>20</v>
      </c>
    </row>
    <row r="194" spans="1:11">
      <c r="A194" s="12" t="s">
        <v>71</v>
      </c>
      <c r="B194" s="22" t="s">
        <v>20</v>
      </c>
      <c r="C194" s="53" t="s">
        <v>58</v>
      </c>
      <c r="D194" s="54" t="s">
        <v>89</v>
      </c>
      <c r="E194" s="53"/>
      <c r="F194" s="22" t="str">
        <f t="shared" si="9"/>
        <v>AOUT</v>
      </c>
      <c r="G194" s="61">
        <v>42959</v>
      </c>
      <c r="H194" s="55">
        <v>42960</v>
      </c>
      <c r="I194" s="22">
        <f t="shared" si="10"/>
        <v>1</v>
      </c>
      <c r="J194" s="63">
        <v>39</v>
      </c>
      <c r="K194" s="74" t="s">
        <v>56</v>
      </c>
    </row>
    <row r="195" spans="1:11">
      <c r="A195" s="12" t="s">
        <v>72</v>
      </c>
      <c r="B195" s="22" t="s">
        <v>20</v>
      </c>
      <c r="C195" s="53" t="s">
        <v>58</v>
      </c>
      <c r="D195" s="54" t="s">
        <v>92</v>
      </c>
      <c r="E195" s="53"/>
      <c r="F195" s="22" t="str">
        <f t="shared" si="9"/>
        <v>AOUT</v>
      </c>
      <c r="G195" s="61">
        <v>42959</v>
      </c>
      <c r="H195" s="55">
        <v>42962</v>
      </c>
      <c r="I195" s="22">
        <f t="shared" si="10"/>
        <v>3</v>
      </c>
      <c r="J195" s="63">
        <v>300</v>
      </c>
      <c r="K195" s="74" t="s">
        <v>56</v>
      </c>
    </row>
    <row r="196" spans="1:11">
      <c r="A196" s="12" t="s">
        <v>73</v>
      </c>
      <c r="B196" s="22" t="s">
        <v>20</v>
      </c>
      <c r="C196" s="53" t="s">
        <v>58</v>
      </c>
      <c r="D196" s="54" t="s">
        <v>92</v>
      </c>
      <c r="E196" s="53"/>
      <c r="F196" s="22" t="str">
        <f t="shared" ref="F196:F259" si="11">IF(G196="","",CHOOSE(MONTH(G196),"JANVIER","FEVRIER","MARS","AVRIL","MAI","JUIN","JUILLET","AOUT","SEPTEMBRE","OCTOBRE","NOVEMBRE","DECEMBRE"))</f>
        <v>AOUT</v>
      </c>
      <c r="G196" s="61">
        <v>42959</v>
      </c>
      <c r="H196" s="55">
        <v>42962</v>
      </c>
      <c r="I196" s="22">
        <f t="shared" si="10"/>
        <v>3</v>
      </c>
      <c r="J196" s="63">
        <v>141</v>
      </c>
      <c r="K196" s="74" t="s">
        <v>56</v>
      </c>
    </row>
    <row r="197" spans="1:11">
      <c r="A197" s="12" t="s">
        <v>70</v>
      </c>
      <c r="B197" s="22" t="s">
        <v>20</v>
      </c>
      <c r="C197" s="53" t="s">
        <v>58</v>
      </c>
      <c r="D197" s="54" t="s">
        <v>103</v>
      </c>
      <c r="E197" s="53"/>
      <c r="F197" s="22" t="str">
        <f t="shared" si="11"/>
        <v>AOUT</v>
      </c>
      <c r="G197" s="61">
        <v>42960</v>
      </c>
      <c r="H197" s="55">
        <v>42962</v>
      </c>
      <c r="I197" s="22">
        <f t="shared" si="10"/>
        <v>2</v>
      </c>
      <c r="J197" s="63">
        <v>96</v>
      </c>
      <c r="K197" s="74" t="s">
        <v>56</v>
      </c>
    </row>
    <row r="198" spans="1:11">
      <c r="A198" s="12" t="s">
        <v>68</v>
      </c>
      <c r="B198" s="22" t="s">
        <v>20</v>
      </c>
      <c r="C198" s="53" t="s">
        <v>59</v>
      </c>
      <c r="D198" s="54" t="s">
        <v>98</v>
      </c>
      <c r="E198" s="53"/>
      <c r="F198" s="22" t="str">
        <f t="shared" si="11"/>
        <v>AOUT</v>
      </c>
      <c r="G198" s="61">
        <v>42960</v>
      </c>
      <c r="H198" s="55">
        <v>42963</v>
      </c>
      <c r="I198" s="22">
        <f t="shared" si="10"/>
        <v>3</v>
      </c>
      <c r="J198" s="63">
        <v>162.16999999999999</v>
      </c>
      <c r="K198" s="74" t="s">
        <v>56</v>
      </c>
    </row>
    <row r="199" spans="1:11">
      <c r="A199" s="12" t="s">
        <v>71</v>
      </c>
      <c r="B199" s="22" t="s">
        <v>20</v>
      </c>
      <c r="C199" s="53" t="s">
        <v>58</v>
      </c>
      <c r="D199" s="54" t="s">
        <v>100</v>
      </c>
      <c r="E199" s="53"/>
      <c r="F199" s="22" t="str">
        <f t="shared" si="11"/>
        <v>AOUT</v>
      </c>
      <c r="G199" s="61">
        <v>42960</v>
      </c>
      <c r="H199" s="55">
        <v>42963</v>
      </c>
      <c r="I199" s="22">
        <f t="shared" si="10"/>
        <v>3</v>
      </c>
      <c r="J199" s="63">
        <v>136</v>
      </c>
      <c r="K199" s="74" t="s">
        <v>56</v>
      </c>
    </row>
    <row r="200" spans="1:11">
      <c r="A200" s="12" t="s">
        <v>76</v>
      </c>
      <c r="B200" s="22" t="s">
        <v>20</v>
      </c>
      <c r="C200" s="53" t="s">
        <v>81</v>
      </c>
      <c r="D200" s="54" t="s">
        <v>90</v>
      </c>
      <c r="E200" s="53"/>
      <c r="F200" s="22" t="str">
        <f t="shared" si="11"/>
        <v>AOUT</v>
      </c>
      <c r="G200" s="61">
        <v>42960</v>
      </c>
      <c r="H200" s="55">
        <v>42962</v>
      </c>
      <c r="I200" s="22">
        <f t="shared" si="10"/>
        <v>2</v>
      </c>
      <c r="J200" s="63">
        <v>70</v>
      </c>
      <c r="K200" s="74" t="s">
        <v>56</v>
      </c>
    </row>
    <row r="201" spans="1:11">
      <c r="A201" s="12" t="s">
        <v>64</v>
      </c>
      <c r="B201" s="22" t="s">
        <v>20</v>
      </c>
      <c r="C201" s="53" t="s">
        <v>58</v>
      </c>
      <c r="D201" s="54" t="s">
        <v>103</v>
      </c>
      <c r="E201" s="53"/>
      <c r="F201" s="22" t="str">
        <f t="shared" si="11"/>
        <v>AOUT</v>
      </c>
      <c r="G201" s="61">
        <v>42961</v>
      </c>
      <c r="H201" s="55">
        <v>42966</v>
      </c>
      <c r="I201" s="22">
        <f t="shared" si="10"/>
        <v>5</v>
      </c>
      <c r="J201" s="63">
        <v>221.72</v>
      </c>
      <c r="K201" s="74" t="s">
        <v>56</v>
      </c>
    </row>
    <row r="202" spans="1:11">
      <c r="A202" s="12" t="s">
        <v>69</v>
      </c>
      <c r="B202" s="22" t="s">
        <v>20</v>
      </c>
      <c r="C202" s="53" t="s">
        <v>59</v>
      </c>
      <c r="D202" s="54" t="s">
        <v>93</v>
      </c>
      <c r="E202" s="53"/>
      <c r="F202" s="22" t="str">
        <f t="shared" si="11"/>
        <v>AOUT</v>
      </c>
      <c r="G202" s="61">
        <v>42961</v>
      </c>
      <c r="H202" s="55">
        <v>42963</v>
      </c>
      <c r="I202" s="22">
        <f t="shared" si="10"/>
        <v>2</v>
      </c>
      <c r="J202" s="63">
        <v>72.42</v>
      </c>
      <c r="K202" s="74" t="s">
        <v>56</v>
      </c>
    </row>
    <row r="203" spans="1:11">
      <c r="A203" s="12" t="s">
        <v>74</v>
      </c>
      <c r="B203" s="22" t="s">
        <v>20</v>
      </c>
      <c r="C203" s="53" t="s">
        <v>59</v>
      </c>
      <c r="D203" s="54" t="s">
        <v>96</v>
      </c>
      <c r="E203" s="53"/>
      <c r="F203" s="22" t="str">
        <f t="shared" si="11"/>
        <v>AOUT</v>
      </c>
      <c r="G203" s="61">
        <v>42961</v>
      </c>
      <c r="H203" s="55">
        <v>42965</v>
      </c>
      <c r="I203" s="22">
        <f t="shared" si="10"/>
        <v>4</v>
      </c>
      <c r="J203" s="63">
        <v>158.01</v>
      </c>
      <c r="K203" s="74" t="s">
        <v>56</v>
      </c>
    </row>
    <row r="204" spans="1:11">
      <c r="A204" s="12" t="s">
        <v>65</v>
      </c>
      <c r="B204" s="22" t="s">
        <v>20</v>
      </c>
      <c r="C204" s="53" t="s">
        <v>58</v>
      </c>
      <c r="D204" s="54" t="s">
        <v>90</v>
      </c>
      <c r="E204" s="53"/>
      <c r="F204" s="22" t="str">
        <f t="shared" si="11"/>
        <v>AOUT</v>
      </c>
      <c r="G204" s="61">
        <v>42962</v>
      </c>
      <c r="H204" s="55">
        <v>42965</v>
      </c>
      <c r="I204" s="22">
        <f t="shared" ref="I204:I251" si="12">H204-G204</f>
        <v>3</v>
      </c>
      <c r="J204" s="63">
        <v>130</v>
      </c>
      <c r="K204" s="74" t="s">
        <v>56</v>
      </c>
    </row>
    <row r="205" spans="1:11">
      <c r="A205" s="12" t="s">
        <v>70</v>
      </c>
      <c r="B205" s="22" t="s">
        <v>20</v>
      </c>
      <c r="C205" s="53" t="s">
        <v>58</v>
      </c>
      <c r="D205" s="54" t="s">
        <v>101</v>
      </c>
      <c r="E205" s="53"/>
      <c r="F205" s="22" t="str">
        <f t="shared" si="11"/>
        <v>AOUT</v>
      </c>
      <c r="G205" s="61">
        <v>42962</v>
      </c>
      <c r="H205" s="55">
        <v>42966</v>
      </c>
      <c r="I205" s="22">
        <f t="shared" si="12"/>
        <v>4</v>
      </c>
      <c r="J205" s="63">
        <v>173.52</v>
      </c>
      <c r="K205" s="74" t="s">
        <v>56</v>
      </c>
    </row>
    <row r="206" spans="1:11">
      <c r="A206" s="12" t="s">
        <v>77</v>
      </c>
      <c r="B206" s="22" t="s">
        <v>20</v>
      </c>
      <c r="C206" s="53" t="s">
        <v>58</v>
      </c>
      <c r="D206" s="54" t="s">
        <v>104</v>
      </c>
      <c r="E206" s="53"/>
      <c r="F206" s="22" t="str">
        <f t="shared" si="11"/>
        <v>AOUT</v>
      </c>
      <c r="G206" s="61">
        <v>42962</v>
      </c>
      <c r="H206" s="55">
        <v>42966</v>
      </c>
      <c r="I206" s="22">
        <f t="shared" si="12"/>
        <v>4</v>
      </c>
      <c r="J206" s="63">
        <v>231.36</v>
      </c>
      <c r="K206" s="74" t="s">
        <v>56</v>
      </c>
    </row>
    <row r="207" spans="1:11">
      <c r="A207" s="12" t="s">
        <v>72</v>
      </c>
      <c r="B207" s="22" t="s">
        <v>20</v>
      </c>
      <c r="C207" s="53" t="s">
        <v>59</v>
      </c>
      <c r="D207" s="54" t="s">
        <v>98</v>
      </c>
      <c r="E207" s="53"/>
      <c r="F207" s="22" t="str">
        <f t="shared" si="11"/>
        <v>AOUT</v>
      </c>
      <c r="G207" s="61">
        <v>42962</v>
      </c>
      <c r="H207" s="55">
        <v>42972</v>
      </c>
      <c r="I207" s="22">
        <f t="shared" si="12"/>
        <v>10</v>
      </c>
      <c r="J207" s="63">
        <v>767</v>
      </c>
      <c r="K207" s="74" t="s">
        <v>56</v>
      </c>
    </row>
    <row r="208" spans="1:11">
      <c r="A208" s="12" t="s">
        <v>76</v>
      </c>
      <c r="B208" s="22" t="s">
        <v>20</v>
      </c>
      <c r="C208" s="53" t="s">
        <v>58</v>
      </c>
      <c r="D208" s="54" t="s">
        <v>85</v>
      </c>
      <c r="E208" s="53"/>
      <c r="F208" s="22" t="str">
        <f t="shared" si="11"/>
        <v>AOUT</v>
      </c>
      <c r="G208" s="61">
        <v>42962</v>
      </c>
      <c r="H208" s="55">
        <v>42965</v>
      </c>
      <c r="I208" s="22">
        <f t="shared" si="12"/>
        <v>3</v>
      </c>
      <c r="J208" s="63">
        <v>120.5</v>
      </c>
      <c r="K208" s="74" t="s">
        <v>56</v>
      </c>
    </row>
    <row r="209" spans="1:11">
      <c r="A209" s="12" t="s">
        <v>68</v>
      </c>
      <c r="B209" s="22" t="s">
        <v>20</v>
      </c>
      <c r="C209" s="53" t="s">
        <v>58</v>
      </c>
      <c r="D209" s="54" t="s">
        <v>100</v>
      </c>
      <c r="E209" s="53"/>
      <c r="F209" s="22" t="str">
        <f t="shared" si="11"/>
        <v>AOUT</v>
      </c>
      <c r="G209" s="61">
        <v>42963</v>
      </c>
      <c r="H209" s="55">
        <v>42967</v>
      </c>
      <c r="I209" s="22">
        <f t="shared" si="12"/>
        <v>4</v>
      </c>
      <c r="J209" s="63">
        <v>166</v>
      </c>
      <c r="K209" s="74" t="s">
        <v>56</v>
      </c>
    </row>
    <row r="210" spans="1:11">
      <c r="A210" s="12" t="s">
        <v>71</v>
      </c>
      <c r="B210" s="22" t="s">
        <v>20</v>
      </c>
      <c r="C210" s="53" t="s">
        <v>58</v>
      </c>
      <c r="D210" s="54" t="s">
        <v>83</v>
      </c>
      <c r="E210" s="53"/>
      <c r="F210" s="22" t="str">
        <f t="shared" si="11"/>
        <v>AOUT</v>
      </c>
      <c r="G210" s="61">
        <v>42963</v>
      </c>
      <c r="H210" s="55">
        <v>42969</v>
      </c>
      <c r="I210" s="22">
        <f t="shared" si="12"/>
        <v>6</v>
      </c>
      <c r="J210" s="63">
        <v>263</v>
      </c>
      <c r="K210" s="74" t="s">
        <v>56</v>
      </c>
    </row>
    <row r="211" spans="1:11">
      <c r="A211" s="12" t="s">
        <v>69</v>
      </c>
      <c r="B211" s="22" t="s">
        <v>20</v>
      </c>
      <c r="C211" s="53" t="s">
        <v>81</v>
      </c>
      <c r="D211" s="54" t="s">
        <v>96</v>
      </c>
      <c r="E211" s="53"/>
      <c r="F211" s="22" t="str">
        <f t="shared" si="11"/>
        <v>AOUT</v>
      </c>
      <c r="G211" s="61">
        <v>42963</v>
      </c>
      <c r="H211" s="55">
        <v>42965</v>
      </c>
      <c r="I211" s="22">
        <f t="shared" si="12"/>
        <v>2</v>
      </c>
      <c r="J211" s="63">
        <v>80</v>
      </c>
      <c r="K211" s="74" t="s">
        <v>56</v>
      </c>
    </row>
    <row r="212" spans="1:11">
      <c r="A212" s="12" t="s">
        <v>73</v>
      </c>
      <c r="B212" s="22" t="s">
        <v>20</v>
      </c>
      <c r="C212" s="53" t="s">
        <v>58</v>
      </c>
      <c r="D212" s="54" t="s">
        <v>92</v>
      </c>
      <c r="E212" s="53"/>
      <c r="F212" s="22" t="str">
        <f t="shared" si="11"/>
        <v>AOUT</v>
      </c>
      <c r="G212" s="61">
        <v>42963</v>
      </c>
      <c r="H212" s="55">
        <v>42967</v>
      </c>
      <c r="I212" s="22">
        <f t="shared" si="12"/>
        <v>4</v>
      </c>
      <c r="J212" s="63">
        <v>205</v>
      </c>
      <c r="K212" s="74" t="s">
        <v>56</v>
      </c>
    </row>
    <row r="213" spans="1:11">
      <c r="A213" s="12" t="s">
        <v>71</v>
      </c>
      <c r="B213" s="22" t="s">
        <v>22</v>
      </c>
      <c r="C213" s="53" t="s">
        <v>58</v>
      </c>
      <c r="D213" s="53" t="s">
        <v>102</v>
      </c>
      <c r="E213" s="53"/>
      <c r="F213" s="22" t="str">
        <f t="shared" si="11"/>
        <v>AOUT</v>
      </c>
      <c r="G213" s="55">
        <v>42964</v>
      </c>
      <c r="H213" s="55">
        <v>42979</v>
      </c>
      <c r="I213" s="22">
        <f t="shared" si="12"/>
        <v>15</v>
      </c>
      <c r="J213" s="63">
        <v>285</v>
      </c>
    </row>
    <row r="214" spans="1:11">
      <c r="A214" s="12" t="s">
        <v>65</v>
      </c>
      <c r="B214" s="22" t="s">
        <v>20</v>
      </c>
      <c r="C214" s="53" t="s">
        <v>58</v>
      </c>
      <c r="D214" s="54" t="s">
        <v>99</v>
      </c>
      <c r="E214" s="53"/>
      <c r="F214" s="22" t="str">
        <f t="shared" si="11"/>
        <v>AOUT</v>
      </c>
      <c r="G214" s="61">
        <v>42965</v>
      </c>
      <c r="H214" s="55">
        <v>42968</v>
      </c>
      <c r="I214" s="22">
        <f t="shared" si="12"/>
        <v>3</v>
      </c>
      <c r="J214" s="63">
        <v>136</v>
      </c>
      <c r="K214" s="74" t="s">
        <v>56</v>
      </c>
    </row>
    <row r="215" spans="1:11">
      <c r="A215" s="12" t="s">
        <v>69</v>
      </c>
      <c r="B215" s="22" t="s">
        <v>20</v>
      </c>
      <c r="C215" s="53" t="s">
        <v>58</v>
      </c>
      <c r="D215" s="54" t="s">
        <v>87</v>
      </c>
      <c r="E215" s="53"/>
      <c r="F215" s="22" t="str">
        <f t="shared" si="11"/>
        <v>AOUT</v>
      </c>
      <c r="G215" s="61">
        <v>42965</v>
      </c>
      <c r="H215" s="55">
        <v>42969</v>
      </c>
      <c r="I215" s="22">
        <f t="shared" si="12"/>
        <v>4</v>
      </c>
      <c r="J215" s="63">
        <v>138.82</v>
      </c>
      <c r="K215" s="74" t="s">
        <v>56</v>
      </c>
    </row>
    <row r="216" spans="1:11">
      <c r="A216" s="12" t="s">
        <v>76</v>
      </c>
      <c r="B216" s="22" t="s">
        <v>20</v>
      </c>
      <c r="C216" s="53" t="s">
        <v>58</v>
      </c>
      <c r="D216" s="52" t="s">
        <v>82</v>
      </c>
      <c r="E216" s="53"/>
      <c r="F216" s="22" t="str">
        <f t="shared" si="11"/>
        <v>AOUT</v>
      </c>
      <c r="G216" s="61">
        <v>42965</v>
      </c>
      <c r="H216" s="55">
        <v>42968</v>
      </c>
      <c r="I216" s="22">
        <f t="shared" si="12"/>
        <v>3</v>
      </c>
      <c r="J216" s="63">
        <v>106.04</v>
      </c>
      <c r="K216" s="74" t="s">
        <v>56</v>
      </c>
    </row>
    <row r="217" spans="1:11">
      <c r="A217" s="12" t="s">
        <v>64</v>
      </c>
      <c r="B217" s="22" t="s">
        <v>20</v>
      </c>
      <c r="C217" s="53" t="s">
        <v>58</v>
      </c>
      <c r="D217" s="54" t="s">
        <v>89</v>
      </c>
      <c r="E217" s="53"/>
      <c r="F217" s="22" t="str">
        <f t="shared" si="11"/>
        <v>AOUT</v>
      </c>
      <c r="G217" s="61">
        <v>42966</v>
      </c>
      <c r="H217" s="55">
        <v>42969</v>
      </c>
      <c r="I217" s="22">
        <f t="shared" si="12"/>
        <v>3</v>
      </c>
      <c r="J217" s="63">
        <v>140.74</v>
      </c>
      <c r="K217" s="74" t="s">
        <v>56</v>
      </c>
    </row>
    <row r="218" spans="1:11">
      <c r="A218" s="12" t="s">
        <v>70</v>
      </c>
      <c r="B218" s="22" t="s">
        <v>20</v>
      </c>
      <c r="C218" s="53" t="s">
        <v>58</v>
      </c>
      <c r="D218" s="54" t="s">
        <v>89</v>
      </c>
      <c r="E218" s="53"/>
      <c r="F218" s="22" t="str">
        <f t="shared" si="11"/>
        <v>AOUT</v>
      </c>
      <c r="G218" s="61">
        <v>42966</v>
      </c>
      <c r="H218" s="55">
        <v>42969</v>
      </c>
      <c r="I218" s="22">
        <f t="shared" si="12"/>
        <v>3</v>
      </c>
      <c r="J218" s="63">
        <v>130</v>
      </c>
      <c r="K218" s="74" t="s">
        <v>56</v>
      </c>
    </row>
    <row r="219" spans="1:11">
      <c r="A219" s="12" t="s">
        <v>77</v>
      </c>
      <c r="B219" s="22" t="s">
        <v>20</v>
      </c>
      <c r="C219" s="53" t="s">
        <v>58</v>
      </c>
      <c r="D219" s="54" t="s">
        <v>97</v>
      </c>
      <c r="E219" s="53"/>
      <c r="F219" s="22" t="str">
        <f t="shared" si="11"/>
        <v>AOUT</v>
      </c>
      <c r="G219" s="61">
        <v>42966</v>
      </c>
      <c r="H219" s="55">
        <v>42968</v>
      </c>
      <c r="I219" s="22">
        <f t="shared" si="12"/>
        <v>2</v>
      </c>
      <c r="J219" s="63">
        <v>86.76</v>
      </c>
      <c r="K219" s="74" t="s">
        <v>56</v>
      </c>
    </row>
    <row r="220" spans="1:11">
      <c r="A220" s="12" t="s">
        <v>68</v>
      </c>
      <c r="B220" s="22" t="s">
        <v>20</v>
      </c>
      <c r="C220" s="53" t="s">
        <v>58</v>
      </c>
      <c r="D220" s="54" t="s">
        <v>102</v>
      </c>
      <c r="E220" s="53"/>
      <c r="F220" s="22" t="str">
        <f t="shared" si="11"/>
        <v>AOUT</v>
      </c>
      <c r="G220" s="61">
        <v>42967</v>
      </c>
      <c r="H220" s="55">
        <v>42969</v>
      </c>
      <c r="I220" s="22">
        <f t="shared" si="12"/>
        <v>2</v>
      </c>
      <c r="J220" s="63">
        <v>92.54</v>
      </c>
      <c r="K220" s="74" t="s">
        <v>56</v>
      </c>
    </row>
    <row r="221" spans="1:11">
      <c r="A221" s="12" t="s">
        <v>65</v>
      </c>
      <c r="B221" s="22" t="s">
        <v>20</v>
      </c>
      <c r="C221" s="53" t="s">
        <v>58</v>
      </c>
      <c r="D221" s="54" t="s">
        <v>101</v>
      </c>
      <c r="E221" s="53"/>
      <c r="F221" s="22" t="str">
        <f t="shared" si="11"/>
        <v>AOUT</v>
      </c>
      <c r="G221" s="61">
        <v>42968</v>
      </c>
      <c r="H221" s="55">
        <v>42970</v>
      </c>
      <c r="I221" s="22">
        <f t="shared" si="12"/>
        <v>2</v>
      </c>
      <c r="J221" s="63">
        <v>92.54</v>
      </c>
      <c r="K221" s="74" t="s">
        <v>56</v>
      </c>
    </row>
    <row r="222" spans="1:11">
      <c r="A222" s="12" t="s">
        <v>77</v>
      </c>
      <c r="B222" s="22" t="s">
        <v>20</v>
      </c>
      <c r="C222" s="53" t="s">
        <v>58</v>
      </c>
      <c r="D222" s="54" t="s">
        <v>95</v>
      </c>
      <c r="E222" s="53"/>
      <c r="F222" s="22" t="str">
        <f t="shared" si="11"/>
        <v>AOUT</v>
      </c>
      <c r="G222" s="61">
        <v>42968</v>
      </c>
      <c r="H222" s="55">
        <v>42971</v>
      </c>
      <c r="I222" s="22">
        <f t="shared" si="12"/>
        <v>3</v>
      </c>
      <c r="J222" s="63">
        <v>149.41999999999999</v>
      </c>
      <c r="K222" s="74" t="s">
        <v>56</v>
      </c>
    </row>
    <row r="223" spans="1:11">
      <c r="A223" s="12" t="s">
        <v>76</v>
      </c>
      <c r="B223" s="22" t="s">
        <v>20</v>
      </c>
      <c r="C223" s="53" t="s">
        <v>59</v>
      </c>
      <c r="D223" s="53" t="s">
        <v>98</v>
      </c>
      <c r="E223" s="53"/>
      <c r="F223" s="22" t="str">
        <f t="shared" si="11"/>
        <v>AOUT</v>
      </c>
      <c r="G223" s="55">
        <v>42968</v>
      </c>
      <c r="H223" s="55">
        <v>42979</v>
      </c>
      <c r="I223" s="22">
        <f t="shared" si="12"/>
        <v>11</v>
      </c>
      <c r="J223" s="63">
        <v>308</v>
      </c>
      <c r="K223" s="74" t="s">
        <v>56</v>
      </c>
    </row>
    <row r="224" spans="1:11">
      <c r="A224" s="12" t="s">
        <v>73</v>
      </c>
      <c r="B224" s="22" t="s">
        <v>20</v>
      </c>
      <c r="C224" s="53" t="s">
        <v>81</v>
      </c>
      <c r="D224" s="54" t="s">
        <v>84</v>
      </c>
      <c r="E224" s="53"/>
      <c r="F224" s="22" t="str">
        <f t="shared" si="11"/>
        <v>AOUT</v>
      </c>
      <c r="G224" s="61">
        <v>42968</v>
      </c>
      <c r="H224" s="55">
        <v>42971</v>
      </c>
      <c r="I224" s="22">
        <f t="shared" si="12"/>
        <v>3</v>
      </c>
      <c r="J224" s="63">
        <v>120</v>
      </c>
      <c r="K224" s="74" t="s">
        <v>56</v>
      </c>
    </row>
    <row r="225" spans="1:11">
      <c r="A225" s="12" t="s">
        <v>70</v>
      </c>
      <c r="B225" s="22" t="s">
        <v>20</v>
      </c>
      <c r="C225" s="53" t="s">
        <v>58</v>
      </c>
      <c r="D225" s="54" t="s">
        <v>98</v>
      </c>
      <c r="E225" s="53"/>
      <c r="F225" s="22" t="str">
        <f t="shared" si="11"/>
        <v>AOUT</v>
      </c>
      <c r="G225" s="61">
        <v>42969</v>
      </c>
      <c r="H225" s="55">
        <v>42972</v>
      </c>
      <c r="I225" s="22">
        <f t="shared" si="12"/>
        <v>3</v>
      </c>
      <c r="J225" s="63">
        <v>136</v>
      </c>
      <c r="K225" s="74" t="s">
        <v>56</v>
      </c>
    </row>
    <row r="226" spans="1:11">
      <c r="A226" s="12" t="s">
        <v>68</v>
      </c>
      <c r="B226" s="22" t="s">
        <v>20</v>
      </c>
      <c r="C226" s="53" t="s">
        <v>58</v>
      </c>
      <c r="D226" s="54" t="s">
        <v>94</v>
      </c>
      <c r="E226" s="53"/>
      <c r="F226" s="22" t="str">
        <f t="shared" si="11"/>
        <v>AOUT</v>
      </c>
      <c r="G226" s="61">
        <v>42969</v>
      </c>
      <c r="H226" s="55">
        <v>42972</v>
      </c>
      <c r="I226" s="22">
        <f t="shared" si="12"/>
        <v>3</v>
      </c>
      <c r="J226" s="63">
        <v>149.41999999999999</v>
      </c>
      <c r="K226" s="74" t="s">
        <v>56</v>
      </c>
    </row>
    <row r="227" spans="1:11">
      <c r="A227" s="12" t="s">
        <v>71</v>
      </c>
      <c r="B227" s="22" t="s">
        <v>20</v>
      </c>
      <c r="C227" s="53" t="s">
        <v>58</v>
      </c>
      <c r="D227" s="54" t="s">
        <v>91</v>
      </c>
      <c r="E227" s="53"/>
      <c r="F227" s="22" t="str">
        <f t="shared" si="11"/>
        <v>AOUT</v>
      </c>
      <c r="G227" s="61">
        <v>42969</v>
      </c>
      <c r="H227" s="55">
        <v>42972</v>
      </c>
      <c r="I227" s="22">
        <f t="shared" si="12"/>
        <v>3</v>
      </c>
      <c r="J227" s="63">
        <v>141</v>
      </c>
      <c r="K227" s="74" t="s">
        <v>56</v>
      </c>
    </row>
    <row r="228" spans="1:11">
      <c r="A228" s="12" t="s">
        <v>69</v>
      </c>
      <c r="B228" s="22" t="s">
        <v>20</v>
      </c>
      <c r="C228" s="53" t="s">
        <v>58</v>
      </c>
      <c r="D228" s="54" t="s">
        <v>94</v>
      </c>
      <c r="E228" s="53"/>
      <c r="F228" s="22" t="str">
        <f t="shared" si="11"/>
        <v>AOUT</v>
      </c>
      <c r="G228" s="61">
        <v>42969</v>
      </c>
      <c r="H228" s="55">
        <v>42971</v>
      </c>
      <c r="I228" s="22">
        <f t="shared" si="12"/>
        <v>2</v>
      </c>
      <c r="J228" s="63">
        <v>73.260000000000005</v>
      </c>
      <c r="K228" s="74" t="s">
        <v>56</v>
      </c>
    </row>
    <row r="229" spans="1:11">
      <c r="A229" s="12" t="s">
        <v>74</v>
      </c>
      <c r="B229" s="22" t="s">
        <v>20</v>
      </c>
      <c r="C229" s="53" t="s">
        <v>58</v>
      </c>
      <c r="D229" s="54" t="s">
        <v>88</v>
      </c>
      <c r="E229" s="53"/>
      <c r="F229" s="22" t="str">
        <f t="shared" si="11"/>
        <v>AOUT</v>
      </c>
      <c r="G229" s="61">
        <v>42969</v>
      </c>
      <c r="H229" s="55">
        <v>42974</v>
      </c>
      <c r="I229" s="22">
        <f t="shared" si="12"/>
        <v>5</v>
      </c>
      <c r="J229" s="63">
        <v>187.98</v>
      </c>
      <c r="K229" s="74" t="s">
        <v>56</v>
      </c>
    </row>
    <row r="230" spans="1:11">
      <c r="A230" s="12" t="s">
        <v>65</v>
      </c>
      <c r="B230" s="22" t="s">
        <v>20</v>
      </c>
      <c r="C230" s="53" t="s">
        <v>58</v>
      </c>
      <c r="D230" s="54" t="s">
        <v>97</v>
      </c>
      <c r="E230" s="53"/>
      <c r="F230" s="22" t="str">
        <f t="shared" si="11"/>
        <v>AOUT</v>
      </c>
      <c r="G230" s="61">
        <v>42970</v>
      </c>
      <c r="H230" s="55">
        <v>42973</v>
      </c>
      <c r="I230" s="22">
        <f t="shared" si="12"/>
        <v>3</v>
      </c>
      <c r="J230" s="63">
        <v>136</v>
      </c>
      <c r="K230" s="74" t="s">
        <v>56</v>
      </c>
    </row>
    <row r="231" spans="1:11">
      <c r="A231" s="12" t="s">
        <v>77</v>
      </c>
      <c r="B231" s="22" t="s">
        <v>20</v>
      </c>
      <c r="C231" s="53" t="s">
        <v>58</v>
      </c>
      <c r="D231" s="54" t="s">
        <v>107</v>
      </c>
      <c r="E231" s="53"/>
      <c r="F231" s="22" t="str">
        <f t="shared" si="11"/>
        <v>AOUT</v>
      </c>
      <c r="G231" s="61">
        <v>42971</v>
      </c>
      <c r="H231" s="55">
        <v>42973</v>
      </c>
      <c r="I231" s="22">
        <f t="shared" si="12"/>
        <v>2</v>
      </c>
      <c r="J231" s="63">
        <v>106.04</v>
      </c>
      <c r="K231" s="74" t="s">
        <v>56</v>
      </c>
    </row>
    <row r="232" spans="1:11">
      <c r="A232" s="12" t="s">
        <v>69</v>
      </c>
      <c r="B232" s="22" t="s">
        <v>20</v>
      </c>
      <c r="C232" s="53" t="s">
        <v>58</v>
      </c>
      <c r="D232" s="54" t="s">
        <v>105</v>
      </c>
      <c r="E232" s="53"/>
      <c r="F232" s="22" t="str">
        <f t="shared" si="11"/>
        <v>AOUT</v>
      </c>
      <c r="G232" s="61">
        <v>42971</v>
      </c>
      <c r="H232" s="55">
        <v>42974</v>
      </c>
      <c r="I232" s="22">
        <f t="shared" si="12"/>
        <v>3</v>
      </c>
      <c r="J232" s="63">
        <v>101</v>
      </c>
      <c r="K232" s="74" t="s">
        <v>56</v>
      </c>
    </row>
    <row r="233" spans="1:11">
      <c r="A233" s="12" t="s">
        <v>73</v>
      </c>
      <c r="B233" s="22" t="s">
        <v>20</v>
      </c>
      <c r="C233" s="53" t="s">
        <v>58</v>
      </c>
      <c r="D233" s="54" t="s">
        <v>96</v>
      </c>
      <c r="E233" s="53"/>
      <c r="F233" s="22" t="str">
        <f t="shared" si="11"/>
        <v>AOUT</v>
      </c>
      <c r="G233" s="61">
        <v>42971</v>
      </c>
      <c r="H233" s="55">
        <v>42974</v>
      </c>
      <c r="I233" s="22">
        <f t="shared" si="12"/>
        <v>3</v>
      </c>
      <c r="J233" s="63">
        <v>136</v>
      </c>
      <c r="K233" s="74" t="s">
        <v>56</v>
      </c>
    </row>
    <row r="234" spans="1:11">
      <c r="A234" s="12" t="s">
        <v>68</v>
      </c>
      <c r="B234" s="22" t="s">
        <v>20</v>
      </c>
      <c r="C234" s="53" t="s">
        <v>59</v>
      </c>
      <c r="D234" s="54" t="s">
        <v>106</v>
      </c>
      <c r="E234" s="53"/>
      <c r="F234" s="22" t="str">
        <f t="shared" si="11"/>
        <v>AOUT</v>
      </c>
      <c r="G234" s="61">
        <v>42972</v>
      </c>
      <c r="H234" s="55">
        <v>42975</v>
      </c>
      <c r="I234" s="22">
        <f t="shared" si="12"/>
        <v>3</v>
      </c>
      <c r="J234" s="63">
        <v>102.44</v>
      </c>
      <c r="K234" s="74" t="s">
        <v>56</v>
      </c>
    </row>
    <row r="235" spans="1:11">
      <c r="A235" s="12" t="s">
        <v>71</v>
      </c>
      <c r="B235" s="22" t="s">
        <v>20</v>
      </c>
      <c r="C235" s="53" t="s">
        <v>58</v>
      </c>
      <c r="D235" s="54" t="s">
        <v>88</v>
      </c>
      <c r="E235" s="53"/>
      <c r="F235" s="22" t="str">
        <f t="shared" si="11"/>
        <v>AOUT</v>
      </c>
      <c r="G235" s="61">
        <v>42972</v>
      </c>
      <c r="H235" s="55">
        <v>42975</v>
      </c>
      <c r="I235" s="22">
        <f t="shared" si="12"/>
        <v>3</v>
      </c>
      <c r="J235" s="63">
        <v>129.18</v>
      </c>
      <c r="K235" s="74" t="s">
        <v>56</v>
      </c>
    </row>
    <row r="236" spans="1:11">
      <c r="A236" s="12" t="s">
        <v>70</v>
      </c>
      <c r="B236" s="22" t="s">
        <v>20</v>
      </c>
      <c r="C236" s="53" t="s">
        <v>59</v>
      </c>
      <c r="D236" s="54" t="s">
        <v>104</v>
      </c>
      <c r="E236" s="53"/>
      <c r="F236" s="22" t="str">
        <f t="shared" si="11"/>
        <v>AOUT</v>
      </c>
      <c r="G236" s="61">
        <v>42973</v>
      </c>
      <c r="H236" s="55">
        <v>42977</v>
      </c>
      <c r="I236" s="22">
        <f t="shared" si="12"/>
        <v>4</v>
      </c>
      <c r="J236" s="63">
        <v>179.76</v>
      </c>
      <c r="K236" s="74" t="s">
        <v>56</v>
      </c>
    </row>
    <row r="237" spans="1:11">
      <c r="A237" s="12" t="s">
        <v>77</v>
      </c>
      <c r="B237" s="22" t="s">
        <v>20</v>
      </c>
      <c r="C237" s="53" t="s">
        <v>58</v>
      </c>
      <c r="D237" s="54" t="s">
        <v>107</v>
      </c>
      <c r="E237" s="53"/>
      <c r="F237" s="22" t="str">
        <f t="shared" si="11"/>
        <v>AOUT</v>
      </c>
      <c r="G237" s="61">
        <v>42973</v>
      </c>
      <c r="H237" s="55">
        <v>42977</v>
      </c>
      <c r="I237" s="22">
        <f t="shared" si="12"/>
        <v>4</v>
      </c>
      <c r="J237" s="63">
        <v>251</v>
      </c>
      <c r="K237" s="74" t="s">
        <v>56</v>
      </c>
    </row>
    <row r="238" spans="1:11">
      <c r="A238" s="12" t="s">
        <v>72</v>
      </c>
      <c r="B238" s="22" t="s">
        <v>20</v>
      </c>
      <c r="C238" s="53" t="s">
        <v>59</v>
      </c>
      <c r="D238" s="53" t="s">
        <v>106</v>
      </c>
      <c r="E238" s="53"/>
      <c r="F238" s="22" t="str">
        <f t="shared" si="11"/>
        <v>AOUT</v>
      </c>
      <c r="G238" s="55">
        <v>42973</v>
      </c>
      <c r="H238" s="55">
        <v>42979</v>
      </c>
      <c r="I238" s="22">
        <f t="shared" si="12"/>
        <v>6</v>
      </c>
      <c r="J238" s="63">
        <v>354</v>
      </c>
      <c r="K238" s="74" t="s">
        <v>56</v>
      </c>
    </row>
    <row r="239" spans="1:11">
      <c r="A239" s="12" t="s">
        <v>69</v>
      </c>
      <c r="B239" s="22" t="s">
        <v>20</v>
      </c>
      <c r="C239" s="53" t="s">
        <v>58</v>
      </c>
      <c r="D239" s="54" t="s">
        <v>86</v>
      </c>
      <c r="E239" s="53"/>
      <c r="F239" s="22" t="str">
        <f t="shared" si="11"/>
        <v>AOUT</v>
      </c>
      <c r="G239" s="61">
        <v>42974</v>
      </c>
      <c r="H239" s="55">
        <v>42978</v>
      </c>
      <c r="I239" s="22">
        <f t="shared" si="12"/>
        <v>4</v>
      </c>
      <c r="J239" s="63">
        <v>138</v>
      </c>
      <c r="K239" s="74" t="s">
        <v>56</v>
      </c>
    </row>
    <row r="240" spans="1:11">
      <c r="A240" s="12" t="s">
        <v>73</v>
      </c>
      <c r="B240" s="22" t="s">
        <v>20</v>
      </c>
      <c r="C240" s="53" t="s">
        <v>58</v>
      </c>
      <c r="D240" s="54" t="s">
        <v>100</v>
      </c>
      <c r="E240" s="53"/>
      <c r="F240" s="22" t="str">
        <f t="shared" si="11"/>
        <v>AOUT</v>
      </c>
      <c r="G240" s="61">
        <v>42974</v>
      </c>
      <c r="H240" s="55">
        <v>42976</v>
      </c>
      <c r="I240" s="22">
        <f t="shared" si="12"/>
        <v>2</v>
      </c>
      <c r="J240" s="63">
        <v>92.54</v>
      </c>
      <c r="K240" s="74" t="s">
        <v>56</v>
      </c>
    </row>
    <row r="241" spans="1:11">
      <c r="A241" s="12" t="s">
        <v>68</v>
      </c>
      <c r="B241" s="22" t="s">
        <v>22</v>
      </c>
      <c r="C241" s="53" t="s">
        <v>59</v>
      </c>
      <c r="D241" s="53" t="s">
        <v>92</v>
      </c>
      <c r="E241" s="53"/>
      <c r="F241" s="22" t="str">
        <f t="shared" si="11"/>
        <v>AOUT</v>
      </c>
      <c r="G241" s="55">
        <v>42975</v>
      </c>
      <c r="H241" s="55">
        <v>42979</v>
      </c>
      <c r="I241" s="22">
        <f t="shared" si="12"/>
        <v>4</v>
      </c>
      <c r="J241" s="63">
        <v>0</v>
      </c>
    </row>
    <row r="242" spans="1:11">
      <c r="A242" s="12" t="s">
        <v>71</v>
      </c>
      <c r="B242" s="22" t="s">
        <v>20</v>
      </c>
      <c r="C242" s="53" t="s">
        <v>58</v>
      </c>
      <c r="D242" s="53" t="s">
        <v>98</v>
      </c>
      <c r="E242" s="53"/>
      <c r="F242" s="22" t="str">
        <f t="shared" si="11"/>
        <v>AOUT</v>
      </c>
      <c r="G242" s="55">
        <v>42975</v>
      </c>
      <c r="H242" s="55">
        <v>42979</v>
      </c>
      <c r="I242" s="22">
        <f t="shared" si="12"/>
        <v>4</v>
      </c>
      <c r="J242" s="63">
        <v>184</v>
      </c>
      <c r="K242" s="74" t="s">
        <v>56</v>
      </c>
    </row>
    <row r="243" spans="1:11">
      <c r="A243" s="12" t="s">
        <v>74</v>
      </c>
      <c r="B243" s="22" t="s">
        <v>20</v>
      </c>
      <c r="C243" s="53" t="s">
        <v>58</v>
      </c>
      <c r="D243" s="53" t="s">
        <v>102</v>
      </c>
      <c r="E243" s="53"/>
      <c r="F243" s="22" t="str">
        <f t="shared" si="11"/>
        <v>AOUT</v>
      </c>
      <c r="G243" s="55">
        <v>42975</v>
      </c>
      <c r="H243" s="55">
        <v>42979</v>
      </c>
      <c r="I243" s="22">
        <f t="shared" si="12"/>
        <v>4</v>
      </c>
      <c r="J243" s="63">
        <v>156</v>
      </c>
      <c r="K243" s="74" t="s">
        <v>56</v>
      </c>
    </row>
    <row r="244" spans="1:11">
      <c r="A244" s="12" t="s">
        <v>68</v>
      </c>
      <c r="B244" s="22" t="s">
        <v>20</v>
      </c>
      <c r="C244" s="53" t="s">
        <v>58</v>
      </c>
      <c r="D244" s="53" t="s">
        <v>102</v>
      </c>
      <c r="E244" s="53"/>
      <c r="F244" s="22" t="str">
        <f t="shared" si="11"/>
        <v>AOUT</v>
      </c>
      <c r="G244" s="55">
        <v>42976</v>
      </c>
      <c r="H244" s="55">
        <v>42979</v>
      </c>
      <c r="I244" s="22">
        <f t="shared" si="12"/>
        <v>3</v>
      </c>
      <c r="J244" s="63">
        <v>138</v>
      </c>
      <c r="K244" s="74" t="s">
        <v>56</v>
      </c>
    </row>
    <row r="245" spans="1:11">
      <c r="A245" s="12" t="s">
        <v>73</v>
      </c>
      <c r="B245" s="22" t="s">
        <v>20</v>
      </c>
      <c r="C245" s="53" t="s">
        <v>81</v>
      </c>
      <c r="D245" s="53" t="s">
        <v>85</v>
      </c>
      <c r="E245" s="53"/>
      <c r="F245" s="22" t="str">
        <f t="shared" si="11"/>
        <v>AOUT</v>
      </c>
      <c r="G245" s="55">
        <v>42976</v>
      </c>
      <c r="H245" s="55">
        <v>42979</v>
      </c>
      <c r="I245" s="22">
        <f t="shared" si="12"/>
        <v>3</v>
      </c>
      <c r="J245" s="63">
        <v>120</v>
      </c>
      <c r="K245" s="74" t="s">
        <v>56</v>
      </c>
    </row>
    <row r="246" spans="1:11">
      <c r="A246" s="12" t="s">
        <v>70</v>
      </c>
      <c r="B246" s="22" t="s">
        <v>20</v>
      </c>
      <c r="C246" s="53" t="s">
        <v>58</v>
      </c>
      <c r="D246" s="53" t="s">
        <v>84</v>
      </c>
      <c r="E246" s="53"/>
      <c r="F246" s="22" t="str">
        <f t="shared" si="11"/>
        <v>AOUT</v>
      </c>
      <c r="G246" s="55">
        <v>42977</v>
      </c>
      <c r="H246" s="55">
        <v>42979</v>
      </c>
      <c r="I246" s="22">
        <f t="shared" si="12"/>
        <v>2</v>
      </c>
      <c r="J246" s="63">
        <v>92</v>
      </c>
      <c r="K246" s="74" t="s">
        <v>56</v>
      </c>
    </row>
    <row r="247" spans="1:11">
      <c r="A247" s="12" t="s">
        <v>65</v>
      </c>
      <c r="B247" s="22" t="s">
        <v>20</v>
      </c>
      <c r="C247" s="53" t="s">
        <v>59</v>
      </c>
      <c r="D247" s="53" t="s">
        <v>96</v>
      </c>
      <c r="E247" s="53"/>
      <c r="F247" s="22" t="str">
        <f t="shared" si="11"/>
        <v>AOUT</v>
      </c>
      <c r="G247" s="55">
        <v>42978</v>
      </c>
      <c r="H247" s="55">
        <v>42979</v>
      </c>
      <c r="I247" s="22">
        <f t="shared" si="12"/>
        <v>1</v>
      </c>
      <c r="J247" s="63">
        <v>71</v>
      </c>
      <c r="K247" s="74" t="s">
        <v>56</v>
      </c>
    </row>
    <row r="248" spans="1:11">
      <c r="A248" s="12" t="s">
        <v>69</v>
      </c>
      <c r="B248" s="22" t="s">
        <v>20</v>
      </c>
      <c r="C248" s="53" t="s">
        <v>81</v>
      </c>
      <c r="D248" s="54" t="s">
        <v>101</v>
      </c>
      <c r="E248" s="53"/>
      <c r="F248" s="22" t="str">
        <f t="shared" si="11"/>
        <v>AOUT</v>
      </c>
      <c r="G248" s="55">
        <v>42978</v>
      </c>
      <c r="H248" s="55">
        <v>42979</v>
      </c>
      <c r="I248" s="22">
        <f t="shared" si="12"/>
        <v>1</v>
      </c>
      <c r="J248" s="63">
        <v>35</v>
      </c>
      <c r="K248" s="74" t="s">
        <v>56</v>
      </c>
    </row>
    <row r="249" spans="1:11">
      <c r="A249" s="12" t="s">
        <v>65</v>
      </c>
      <c r="B249" s="22" t="s">
        <v>20</v>
      </c>
      <c r="C249" s="53" t="s">
        <v>59</v>
      </c>
      <c r="D249" s="53" t="s">
        <v>97</v>
      </c>
      <c r="E249" s="53"/>
      <c r="F249" s="22" t="str">
        <f t="shared" si="11"/>
        <v>SEPTEMBRE</v>
      </c>
      <c r="G249" s="55">
        <v>42979</v>
      </c>
      <c r="H249" s="55">
        <v>42982</v>
      </c>
      <c r="I249" s="22">
        <f t="shared" si="12"/>
        <v>3</v>
      </c>
      <c r="J249" s="63">
        <v>213</v>
      </c>
      <c r="K249" s="74" t="s">
        <v>56</v>
      </c>
    </row>
    <row r="250" spans="1:11">
      <c r="A250" s="12" t="s">
        <v>70</v>
      </c>
      <c r="B250" s="22" t="s">
        <v>20</v>
      </c>
      <c r="C250" s="53" t="s">
        <v>58</v>
      </c>
      <c r="D250" s="53" t="s">
        <v>91</v>
      </c>
      <c r="E250" s="53"/>
      <c r="F250" s="22" t="str">
        <f t="shared" si="11"/>
        <v>SEPTEMBRE</v>
      </c>
      <c r="G250" s="55">
        <v>42979</v>
      </c>
      <c r="H250" s="55">
        <v>42980</v>
      </c>
      <c r="I250" s="22">
        <f t="shared" si="12"/>
        <v>1</v>
      </c>
      <c r="J250" s="63">
        <v>46</v>
      </c>
      <c r="K250" s="74" t="s">
        <v>56</v>
      </c>
    </row>
    <row r="251" spans="1:11">
      <c r="A251" s="12" t="s">
        <v>68</v>
      </c>
      <c r="B251" s="22" t="s">
        <v>20</v>
      </c>
      <c r="C251" s="53" t="s">
        <v>58</v>
      </c>
      <c r="D251" s="53" t="s">
        <v>99</v>
      </c>
      <c r="E251" s="53"/>
      <c r="F251" s="22" t="str">
        <f t="shared" si="11"/>
        <v>SEPTEMBRE</v>
      </c>
      <c r="G251" s="55">
        <v>42979</v>
      </c>
      <c r="H251" s="55">
        <v>42982</v>
      </c>
      <c r="I251" s="22">
        <f t="shared" si="12"/>
        <v>3</v>
      </c>
      <c r="J251" s="63">
        <v>132.07</v>
      </c>
      <c r="K251" s="74" t="s">
        <v>56</v>
      </c>
    </row>
    <row r="252" spans="1:11">
      <c r="A252" s="12" t="s">
        <v>68</v>
      </c>
      <c r="B252" s="22" t="s">
        <v>22</v>
      </c>
      <c r="C252" s="53" t="s">
        <v>59</v>
      </c>
      <c r="D252" s="53" t="s">
        <v>99</v>
      </c>
      <c r="E252" s="53"/>
      <c r="F252" s="22" t="str">
        <f t="shared" si="11"/>
        <v>SEPTEMBRE</v>
      </c>
      <c r="G252" s="55">
        <v>42979</v>
      </c>
      <c r="H252" s="55">
        <v>42981</v>
      </c>
      <c r="I252" s="22">
        <f t="shared" ref="I252:I257" si="13">H252-G252</f>
        <v>2</v>
      </c>
      <c r="J252" s="63">
        <v>0</v>
      </c>
    </row>
    <row r="253" spans="1:11">
      <c r="A253" s="12" t="s">
        <v>69</v>
      </c>
      <c r="B253" s="22" t="s">
        <v>20</v>
      </c>
      <c r="C253" s="53" t="s">
        <v>58</v>
      </c>
      <c r="D253" s="53" t="s">
        <v>101</v>
      </c>
      <c r="E253" s="53"/>
      <c r="F253" s="22" t="str">
        <f t="shared" si="11"/>
        <v>SEPTEMBRE</v>
      </c>
      <c r="G253" s="55">
        <v>42979</v>
      </c>
      <c r="H253" s="55">
        <v>42983</v>
      </c>
      <c r="I253" s="22">
        <f t="shared" si="13"/>
        <v>4</v>
      </c>
      <c r="J253" s="63">
        <v>154.24</v>
      </c>
      <c r="K253" s="74" t="s">
        <v>56</v>
      </c>
    </row>
    <row r="254" spans="1:11">
      <c r="A254" s="12" t="s">
        <v>75</v>
      </c>
      <c r="B254" s="22" t="s">
        <v>20</v>
      </c>
      <c r="C254" s="53" t="s">
        <v>58</v>
      </c>
      <c r="D254" s="53" t="s">
        <v>101</v>
      </c>
      <c r="E254" s="53"/>
      <c r="F254" s="22" t="str">
        <f t="shared" si="11"/>
        <v>SEPTEMBRE</v>
      </c>
      <c r="G254" s="55">
        <v>42979</v>
      </c>
      <c r="H254" s="55">
        <v>42981</v>
      </c>
      <c r="I254" s="22">
        <f t="shared" si="13"/>
        <v>2</v>
      </c>
      <c r="J254" s="63">
        <v>134.96</v>
      </c>
      <c r="K254" s="74" t="s">
        <v>56</v>
      </c>
    </row>
    <row r="255" spans="1:11">
      <c r="A255" s="12" t="s">
        <v>72</v>
      </c>
      <c r="B255" s="22" t="s">
        <v>20</v>
      </c>
      <c r="C255" s="53" t="s">
        <v>58</v>
      </c>
      <c r="D255" s="53" t="s">
        <v>87</v>
      </c>
      <c r="E255" s="53"/>
      <c r="F255" s="22" t="str">
        <f t="shared" si="11"/>
        <v>SEPTEMBRE</v>
      </c>
      <c r="G255" s="55">
        <v>42979</v>
      </c>
      <c r="H255" s="55">
        <v>42982</v>
      </c>
      <c r="I255" s="22">
        <f t="shared" si="13"/>
        <v>3</v>
      </c>
      <c r="J255" s="63">
        <v>221.72</v>
      </c>
      <c r="K255" s="74" t="s">
        <v>56</v>
      </c>
    </row>
    <row r="256" spans="1:11">
      <c r="A256" s="12" t="s">
        <v>74</v>
      </c>
      <c r="B256" s="22" t="s">
        <v>20</v>
      </c>
      <c r="C256" s="53" t="s">
        <v>58</v>
      </c>
      <c r="D256" s="53" t="s">
        <v>95</v>
      </c>
      <c r="E256" s="53"/>
      <c r="F256" s="22" t="str">
        <f t="shared" si="11"/>
        <v>SEPTEMBRE</v>
      </c>
      <c r="G256" s="55">
        <v>42979</v>
      </c>
      <c r="H256" s="55">
        <v>42982</v>
      </c>
      <c r="I256" s="22">
        <f t="shared" si="13"/>
        <v>3</v>
      </c>
      <c r="J256" s="63">
        <v>123.39</v>
      </c>
      <c r="K256" s="74" t="s">
        <v>56</v>
      </c>
    </row>
    <row r="257" spans="1:11">
      <c r="A257" s="12" t="s">
        <v>76</v>
      </c>
      <c r="B257" s="22" t="s">
        <v>20</v>
      </c>
      <c r="C257" s="53" t="s">
        <v>58</v>
      </c>
      <c r="D257" s="53" t="s">
        <v>83</v>
      </c>
      <c r="E257" s="53"/>
      <c r="F257" s="22" t="str">
        <f t="shared" si="11"/>
        <v>SEPTEMBRE</v>
      </c>
      <c r="G257" s="55">
        <v>42979</v>
      </c>
      <c r="H257" s="55">
        <v>42982</v>
      </c>
      <c r="I257" s="22">
        <f t="shared" si="13"/>
        <v>3</v>
      </c>
      <c r="J257" s="63">
        <v>114.72</v>
      </c>
      <c r="K257" s="74" t="s">
        <v>56</v>
      </c>
    </row>
    <row r="258" spans="1:11">
      <c r="A258" s="12" t="s">
        <v>70</v>
      </c>
      <c r="B258" s="22" t="s">
        <v>20</v>
      </c>
      <c r="C258" s="53" t="s">
        <v>58</v>
      </c>
      <c r="D258" s="53" t="s">
        <v>97</v>
      </c>
      <c r="E258" s="53"/>
      <c r="F258" s="22" t="str">
        <f t="shared" si="11"/>
        <v>SEPTEMBRE</v>
      </c>
      <c r="G258" s="55">
        <v>42980</v>
      </c>
      <c r="H258" s="55">
        <v>42983</v>
      </c>
      <c r="I258" s="22">
        <f t="shared" ref="I258:I316" si="14">H258-G258</f>
        <v>3</v>
      </c>
      <c r="J258" s="63">
        <v>149.41999999999999</v>
      </c>
      <c r="K258" s="74" t="s">
        <v>56</v>
      </c>
    </row>
    <row r="259" spans="1:11">
      <c r="A259" s="12" t="s">
        <v>71</v>
      </c>
      <c r="B259" s="22" t="s">
        <v>20</v>
      </c>
      <c r="C259" s="53" t="s">
        <v>58</v>
      </c>
      <c r="D259" s="53" t="s">
        <v>92</v>
      </c>
      <c r="E259" s="53"/>
      <c r="F259" s="22" t="str">
        <f t="shared" si="11"/>
        <v>SEPTEMBRE</v>
      </c>
      <c r="G259" s="55">
        <v>42980</v>
      </c>
      <c r="H259" s="55">
        <v>42983</v>
      </c>
      <c r="I259" s="22">
        <f t="shared" si="14"/>
        <v>3</v>
      </c>
      <c r="J259" s="63">
        <v>140.74</v>
      </c>
      <c r="K259" s="74" t="s">
        <v>56</v>
      </c>
    </row>
    <row r="260" spans="1:11">
      <c r="A260" s="12" t="s">
        <v>68</v>
      </c>
      <c r="B260" s="22" t="s">
        <v>22</v>
      </c>
      <c r="C260" s="53" t="s">
        <v>59</v>
      </c>
      <c r="D260" s="53" t="s">
        <v>100</v>
      </c>
      <c r="E260" s="53"/>
      <c r="F260" s="22" t="str">
        <f t="shared" ref="F260:F323" si="15">IF(G260="","",CHOOSE(MONTH(G260),"JANVIER","FEVRIER","MARS","AVRIL","MAI","JUIN","JUILLET","AOUT","SEPTEMBRE","OCTOBRE","NOVEMBRE","DECEMBRE"))</f>
        <v>SEPTEMBRE</v>
      </c>
      <c r="G260" s="55">
        <v>42981</v>
      </c>
      <c r="H260" s="55">
        <v>42986</v>
      </c>
      <c r="I260" s="22">
        <f t="shared" si="14"/>
        <v>5</v>
      </c>
      <c r="J260" s="63">
        <v>0</v>
      </c>
    </row>
    <row r="261" spans="1:11">
      <c r="A261" s="12" t="s">
        <v>75</v>
      </c>
      <c r="B261" s="22" t="s">
        <v>20</v>
      </c>
      <c r="C261" s="53" t="s">
        <v>59</v>
      </c>
      <c r="D261" s="53" t="s">
        <v>90</v>
      </c>
      <c r="E261" s="53"/>
      <c r="F261" s="22" t="str">
        <f t="shared" si="15"/>
        <v>SEPTEMBRE</v>
      </c>
      <c r="G261" s="55">
        <v>42981</v>
      </c>
      <c r="H261" s="55">
        <v>42985</v>
      </c>
      <c r="I261" s="22">
        <f t="shared" si="14"/>
        <v>4</v>
      </c>
      <c r="J261" s="63">
        <v>223.8</v>
      </c>
      <c r="K261" s="74" t="s">
        <v>56</v>
      </c>
    </row>
    <row r="262" spans="1:11">
      <c r="A262" s="12" t="s">
        <v>68</v>
      </c>
      <c r="B262" s="22" t="s">
        <v>20</v>
      </c>
      <c r="C262" s="53" t="s">
        <v>59</v>
      </c>
      <c r="D262" s="53" t="s">
        <v>98</v>
      </c>
      <c r="E262" s="53"/>
      <c r="F262" s="22" t="str">
        <f t="shared" si="15"/>
        <v>SEPTEMBRE</v>
      </c>
      <c r="G262" s="55">
        <v>42982</v>
      </c>
      <c r="H262" s="55">
        <v>42985</v>
      </c>
      <c r="I262" s="22">
        <f t="shared" si="14"/>
        <v>3</v>
      </c>
      <c r="J262" s="63">
        <v>131.1</v>
      </c>
      <c r="K262" s="74" t="s">
        <v>56</v>
      </c>
    </row>
    <row r="263" spans="1:11">
      <c r="A263" s="12" t="s">
        <v>72</v>
      </c>
      <c r="B263" s="22" t="s">
        <v>20</v>
      </c>
      <c r="C263" s="53" t="s">
        <v>58</v>
      </c>
      <c r="D263" s="53" t="s">
        <v>93</v>
      </c>
      <c r="E263" s="53"/>
      <c r="F263" s="22" t="str">
        <f t="shared" si="15"/>
        <v>SEPTEMBRE</v>
      </c>
      <c r="G263" s="55">
        <v>42982</v>
      </c>
      <c r="H263" s="55">
        <v>42984</v>
      </c>
      <c r="I263" s="22">
        <f t="shared" si="14"/>
        <v>2</v>
      </c>
      <c r="J263" s="63">
        <v>144.6</v>
      </c>
      <c r="K263" s="74" t="s">
        <v>56</v>
      </c>
    </row>
    <row r="264" spans="1:11">
      <c r="A264" s="12" t="s">
        <v>74</v>
      </c>
      <c r="B264" s="22" t="s">
        <v>20</v>
      </c>
      <c r="C264" s="53" t="s">
        <v>58</v>
      </c>
      <c r="D264" s="53" t="s">
        <v>93</v>
      </c>
      <c r="E264" s="53"/>
      <c r="F264" s="22" t="str">
        <f t="shared" si="15"/>
        <v>SEPTEMBRE</v>
      </c>
      <c r="G264" s="55">
        <v>42982</v>
      </c>
      <c r="H264" s="55">
        <v>42986</v>
      </c>
      <c r="I264" s="22">
        <f t="shared" si="14"/>
        <v>4</v>
      </c>
      <c r="J264" s="63">
        <v>167.74</v>
      </c>
      <c r="K264" s="74" t="s">
        <v>56</v>
      </c>
    </row>
    <row r="265" spans="1:11">
      <c r="A265" s="12" t="s">
        <v>76</v>
      </c>
      <c r="B265" s="22" t="s">
        <v>20</v>
      </c>
      <c r="C265" s="53" t="s">
        <v>58</v>
      </c>
      <c r="D265" s="53" t="s">
        <v>97</v>
      </c>
      <c r="E265" s="53"/>
      <c r="F265" s="22" t="str">
        <f t="shared" si="15"/>
        <v>SEPTEMBRE</v>
      </c>
      <c r="G265" s="55">
        <v>42982</v>
      </c>
      <c r="H265" s="55">
        <v>42986</v>
      </c>
      <c r="I265" s="22">
        <f t="shared" si="14"/>
        <v>4</v>
      </c>
      <c r="J265" s="63">
        <v>181.23</v>
      </c>
      <c r="K265" s="74" t="s">
        <v>56</v>
      </c>
    </row>
    <row r="266" spans="1:11">
      <c r="A266" s="12" t="s">
        <v>65</v>
      </c>
      <c r="B266" s="22" t="s">
        <v>20</v>
      </c>
      <c r="C266" s="53" t="s">
        <v>58</v>
      </c>
      <c r="D266" s="53" t="s">
        <v>86</v>
      </c>
      <c r="E266" s="53"/>
      <c r="F266" s="22" t="str">
        <f t="shared" si="15"/>
        <v>SEPTEMBRE</v>
      </c>
      <c r="G266" s="55">
        <v>42983</v>
      </c>
      <c r="H266" s="55">
        <v>42987</v>
      </c>
      <c r="I266" s="22">
        <f t="shared" si="14"/>
        <v>4</v>
      </c>
      <c r="J266" s="63">
        <v>204.37</v>
      </c>
      <c r="K266" s="74" t="s">
        <v>56</v>
      </c>
    </row>
    <row r="267" spans="1:11">
      <c r="A267" s="12" t="s">
        <v>70</v>
      </c>
      <c r="B267" s="22" t="s">
        <v>20</v>
      </c>
      <c r="C267" s="53" t="s">
        <v>58</v>
      </c>
      <c r="D267" s="53" t="s">
        <v>84</v>
      </c>
      <c r="E267" s="53"/>
      <c r="F267" s="22" t="str">
        <f t="shared" si="15"/>
        <v>SEPTEMBRE</v>
      </c>
      <c r="G267" s="55">
        <v>42983</v>
      </c>
      <c r="H267" s="55">
        <v>42987</v>
      </c>
      <c r="I267" s="22">
        <f t="shared" si="14"/>
        <v>4</v>
      </c>
      <c r="J267" s="63">
        <v>192.8</v>
      </c>
      <c r="K267" s="74" t="s">
        <v>56</v>
      </c>
    </row>
    <row r="268" spans="1:11">
      <c r="A268" s="12" t="s">
        <v>71</v>
      </c>
      <c r="B268" s="22" t="s">
        <v>20</v>
      </c>
      <c r="C268" s="53" t="s">
        <v>81</v>
      </c>
      <c r="D268" s="53" t="s">
        <v>95</v>
      </c>
      <c r="E268" s="53"/>
      <c r="F268" s="22" t="str">
        <f t="shared" si="15"/>
        <v>SEPTEMBRE</v>
      </c>
      <c r="G268" s="55">
        <v>42983</v>
      </c>
      <c r="H268" s="55">
        <v>42986</v>
      </c>
      <c r="I268" s="22">
        <f t="shared" si="14"/>
        <v>3</v>
      </c>
      <c r="J268" s="63">
        <v>180</v>
      </c>
      <c r="K268" s="74" t="s">
        <v>56</v>
      </c>
    </row>
    <row r="269" spans="1:11">
      <c r="A269" s="12" t="s">
        <v>69</v>
      </c>
      <c r="B269" s="22" t="s">
        <v>20</v>
      </c>
      <c r="C269" s="53" t="s">
        <v>58</v>
      </c>
      <c r="D269" s="53" t="s">
        <v>107</v>
      </c>
      <c r="E269" s="53"/>
      <c r="F269" s="22" t="str">
        <f t="shared" si="15"/>
        <v>SEPTEMBRE</v>
      </c>
      <c r="G269" s="55">
        <v>42983</v>
      </c>
      <c r="H269" s="55">
        <v>42988</v>
      </c>
      <c r="I269" s="22">
        <f t="shared" si="14"/>
        <v>5</v>
      </c>
      <c r="J269" s="63">
        <v>187.98</v>
      </c>
      <c r="K269" s="74" t="s">
        <v>56</v>
      </c>
    </row>
    <row r="270" spans="1:11">
      <c r="A270" s="12" t="s">
        <v>72</v>
      </c>
      <c r="B270" s="22" t="s">
        <v>20</v>
      </c>
      <c r="C270" s="53" t="s">
        <v>59</v>
      </c>
      <c r="D270" s="53" t="s">
        <v>89</v>
      </c>
      <c r="E270" s="53"/>
      <c r="F270" s="22" t="str">
        <f t="shared" si="15"/>
        <v>SEPTEMBRE</v>
      </c>
      <c r="G270" s="55">
        <v>42984</v>
      </c>
      <c r="H270" s="55">
        <v>42989</v>
      </c>
      <c r="I270" s="22">
        <f t="shared" si="14"/>
        <v>5</v>
      </c>
      <c r="J270" s="63">
        <v>518</v>
      </c>
      <c r="K270" s="74" t="s">
        <v>56</v>
      </c>
    </row>
    <row r="271" spans="1:11">
      <c r="A271" s="12" t="s">
        <v>68</v>
      </c>
      <c r="B271" s="22" t="s">
        <v>20</v>
      </c>
      <c r="C271" s="53" t="s">
        <v>59</v>
      </c>
      <c r="D271" s="53" t="s">
        <v>94</v>
      </c>
      <c r="E271" s="53"/>
      <c r="F271" s="22" t="str">
        <f t="shared" si="15"/>
        <v>SEPTEMBRE</v>
      </c>
      <c r="G271" s="55">
        <v>42985</v>
      </c>
      <c r="H271" s="55">
        <v>42988</v>
      </c>
      <c r="I271" s="22">
        <f t="shared" si="14"/>
        <v>3</v>
      </c>
      <c r="J271" s="63">
        <v>145.66</v>
      </c>
      <c r="K271" s="74" t="s">
        <v>56</v>
      </c>
    </row>
    <row r="272" spans="1:11">
      <c r="A272" s="12" t="s">
        <v>75</v>
      </c>
      <c r="B272" s="22" t="s">
        <v>20</v>
      </c>
      <c r="C272" s="53" t="s">
        <v>58</v>
      </c>
      <c r="D272" s="53" t="s">
        <v>83</v>
      </c>
      <c r="E272" s="53"/>
      <c r="F272" s="22" t="str">
        <f t="shared" si="15"/>
        <v>SEPTEMBRE</v>
      </c>
      <c r="G272" s="55">
        <v>42986</v>
      </c>
      <c r="H272" s="55">
        <v>42989</v>
      </c>
      <c r="I272" s="22">
        <f t="shared" si="14"/>
        <v>3</v>
      </c>
      <c r="J272" s="63">
        <v>192.8</v>
      </c>
      <c r="K272" s="74" t="s">
        <v>56</v>
      </c>
    </row>
    <row r="273" spans="1:11">
      <c r="A273" s="12" t="s">
        <v>74</v>
      </c>
      <c r="B273" s="22" t="s">
        <v>20</v>
      </c>
      <c r="C273" s="53" t="s">
        <v>58</v>
      </c>
      <c r="D273" s="53" t="s">
        <v>88</v>
      </c>
      <c r="E273" s="53"/>
      <c r="F273" s="22" t="str">
        <f t="shared" si="15"/>
        <v>SEPTEMBRE</v>
      </c>
      <c r="G273" s="55">
        <v>42986</v>
      </c>
      <c r="H273" s="55">
        <v>42995</v>
      </c>
      <c r="I273" s="22">
        <f t="shared" si="14"/>
        <v>9</v>
      </c>
      <c r="J273" s="63">
        <v>366.32</v>
      </c>
      <c r="K273" s="74" t="s">
        <v>56</v>
      </c>
    </row>
    <row r="274" spans="1:11">
      <c r="A274" s="12" t="s">
        <v>76</v>
      </c>
      <c r="B274" s="22" t="s">
        <v>20</v>
      </c>
      <c r="C274" s="53" t="s">
        <v>58</v>
      </c>
      <c r="D274" s="53" t="s">
        <v>89</v>
      </c>
      <c r="E274" s="53"/>
      <c r="F274" s="22" t="str">
        <f t="shared" si="15"/>
        <v>SEPTEMBRE</v>
      </c>
      <c r="G274" s="55">
        <v>42986</v>
      </c>
      <c r="H274" s="55">
        <v>42991</v>
      </c>
      <c r="I274" s="22">
        <f t="shared" si="14"/>
        <v>5</v>
      </c>
      <c r="J274" s="63">
        <v>222</v>
      </c>
      <c r="K274" s="74" t="s">
        <v>56</v>
      </c>
    </row>
    <row r="275" spans="1:11">
      <c r="A275" s="12" t="s">
        <v>65</v>
      </c>
      <c r="B275" s="22" t="s">
        <v>20</v>
      </c>
      <c r="C275" s="53" t="s">
        <v>58</v>
      </c>
      <c r="D275" s="53" t="s">
        <v>82</v>
      </c>
      <c r="E275" s="53"/>
      <c r="F275" s="22" t="str">
        <f t="shared" si="15"/>
        <v>SEPTEMBRE</v>
      </c>
      <c r="G275" s="55">
        <v>42987</v>
      </c>
      <c r="H275" s="55">
        <v>42989</v>
      </c>
      <c r="I275" s="22">
        <f t="shared" si="14"/>
        <v>2</v>
      </c>
      <c r="J275" s="63">
        <v>111.82</v>
      </c>
      <c r="K275" s="74" t="s">
        <v>56</v>
      </c>
    </row>
    <row r="276" spans="1:11">
      <c r="A276" s="12" t="s">
        <v>70</v>
      </c>
      <c r="B276" s="22" t="s">
        <v>20</v>
      </c>
      <c r="C276" s="53" t="s">
        <v>58</v>
      </c>
      <c r="D276" s="53" t="s">
        <v>96</v>
      </c>
      <c r="E276" s="53"/>
      <c r="F276" s="22" t="str">
        <f t="shared" si="15"/>
        <v>SEPTEMBRE</v>
      </c>
      <c r="G276" s="55">
        <v>42988</v>
      </c>
      <c r="H276" s="55">
        <v>42991</v>
      </c>
      <c r="I276" s="22">
        <f t="shared" si="14"/>
        <v>3</v>
      </c>
      <c r="J276" s="63">
        <v>149.41999999999999</v>
      </c>
      <c r="K276" s="74" t="s">
        <v>56</v>
      </c>
    </row>
    <row r="277" spans="1:11">
      <c r="A277" s="12" t="s">
        <v>68</v>
      </c>
      <c r="B277" s="22" t="s">
        <v>20</v>
      </c>
      <c r="C277" s="53" t="s">
        <v>58</v>
      </c>
      <c r="D277" s="54" t="s">
        <v>107</v>
      </c>
      <c r="E277" s="53"/>
      <c r="F277" s="22" t="str">
        <f t="shared" si="15"/>
        <v>SEPTEMBRE</v>
      </c>
      <c r="G277" s="55">
        <v>42988</v>
      </c>
      <c r="H277" s="55">
        <v>42990</v>
      </c>
      <c r="I277" s="22">
        <f t="shared" si="14"/>
        <v>2</v>
      </c>
      <c r="J277" s="63">
        <v>106.04</v>
      </c>
      <c r="K277" s="74" t="s">
        <v>56</v>
      </c>
    </row>
    <row r="278" spans="1:11">
      <c r="A278" s="12" t="s">
        <v>69</v>
      </c>
      <c r="B278" s="22" t="s">
        <v>20</v>
      </c>
      <c r="C278" s="53" t="s">
        <v>58</v>
      </c>
      <c r="D278" s="53" t="s">
        <v>100</v>
      </c>
      <c r="E278" s="53"/>
      <c r="F278" s="22" t="str">
        <f t="shared" si="15"/>
        <v>SEPTEMBRE</v>
      </c>
      <c r="G278" s="55">
        <v>42988</v>
      </c>
      <c r="H278" s="55">
        <v>42992</v>
      </c>
      <c r="I278" s="22">
        <f t="shared" si="14"/>
        <v>4</v>
      </c>
      <c r="J278" s="63">
        <v>154.24</v>
      </c>
      <c r="K278" s="74" t="s">
        <v>56</v>
      </c>
    </row>
    <row r="279" spans="1:11">
      <c r="A279" s="12" t="s">
        <v>69</v>
      </c>
      <c r="B279" s="22" t="s">
        <v>21</v>
      </c>
      <c r="C279" s="53" t="s">
        <v>58</v>
      </c>
      <c r="D279" s="53" t="s">
        <v>121</v>
      </c>
      <c r="E279" s="53"/>
      <c r="F279" s="22" t="str">
        <f t="shared" si="15"/>
        <v>SEPTEMBRE</v>
      </c>
      <c r="G279" s="55">
        <v>42988</v>
      </c>
      <c r="H279" s="55">
        <v>42992</v>
      </c>
      <c r="I279" s="22">
        <f t="shared" si="14"/>
        <v>4</v>
      </c>
      <c r="J279" s="63">
        <v>20</v>
      </c>
    </row>
    <row r="280" spans="1:11">
      <c r="A280" s="12" t="s">
        <v>65</v>
      </c>
      <c r="B280" s="22" t="s">
        <v>20</v>
      </c>
      <c r="C280" s="53" t="s">
        <v>58</v>
      </c>
      <c r="D280" s="53" t="s">
        <v>90</v>
      </c>
      <c r="E280" s="53"/>
      <c r="F280" s="22" t="str">
        <f t="shared" si="15"/>
        <v>SEPTEMBRE</v>
      </c>
      <c r="G280" s="55">
        <v>42989</v>
      </c>
      <c r="H280" s="55">
        <v>42992</v>
      </c>
      <c r="I280" s="22">
        <f t="shared" si="14"/>
        <v>3</v>
      </c>
      <c r="J280" s="63">
        <v>158.1</v>
      </c>
      <c r="K280" s="74" t="s">
        <v>56</v>
      </c>
    </row>
    <row r="281" spans="1:11">
      <c r="A281" s="12" t="s">
        <v>71</v>
      </c>
      <c r="B281" s="22" t="s">
        <v>20</v>
      </c>
      <c r="C281" s="53" t="s">
        <v>58</v>
      </c>
      <c r="D281" s="53" t="s">
        <v>85</v>
      </c>
      <c r="E281" s="53"/>
      <c r="F281" s="22" t="str">
        <f t="shared" si="15"/>
        <v>SEPTEMBRE</v>
      </c>
      <c r="G281" s="55">
        <v>42989</v>
      </c>
      <c r="H281" s="55">
        <v>42993</v>
      </c>
      <c r="I281" s="22">
        <f t="shared" si="14"/>
        <v>4</v>
      </c>
      <c r="J281" s="63">
        <v>204.37</v>
      </c>
      <c r="K281" s="74" t="s">
        <v>56</v>
      </c>
    </row>
    <row r="282" spans="1:11">
      <c r="A282" s="12" t="s">
        <v>72</v>
      </c>
      <c r="B282" s="22" t="s">
        <v>20</v>
      </c>
      <c r="C282" s="53" t="s">
        <v>59</v>
      </c>
      <c r="D282" s="53" t="s">
        <v>95</v>
      </c>
      <c r="E282" s="53"/>
      <c r="F282" s="22" t="str">
        <f t="shared" si="15"/>
        <v>SEPTEMBRE</v>
      </c>
      <c r="G282" s="55">
        <v>42989</v>
      </c>
      <c r="H282" s="55">
        <v>42992</v>
      </c>
      <c r="I282" s="22">
        <f t="shared" si="14"/>
        <v>3</v>
      </c>
      <c r="J282" s="63">
        <v>282.2</v>
      </c>
      <c r="K282" s="74" t="s">
        <v>56</v>
      </c>
    </row>
    <row r="283" spans="1:11">
      <c r="A283" s="12" t="s">
        <v>68</v>
      </c>
      <c r="B283" s="22" t="s">
        <v>20</v>
      </c>
      <c r="C283" s="53" t="s">
        <v>59</v>
      </c>
      <c r="D283" s="53" t="s">
        <v>91</v>
      </c>
      <c r="E283" s="53"/>
      <c r="F283" s="22" t="str">
        <f t="shared" si="15"/>
        <v>SEPTEMBRE</v>
      </c>
      <c r="G283" s="55">
        <v>42990</v>
      </c>
      <c r="H283" s="55">
        <v>43004</v>
      </c>
      <c r="I283" s="22">
        <f t="shared" si="14"/>
        <v>14</v>
      </c>
      <c r="J283" s="63">
        <v>747.75</v>
      </c>
      <c r="K283" s="74" t="s">
        <v>56</v>
      </c>
    </row>
    <row r="284" spans="1:11">
      <c r="A284" s="12" t="s">
        <v>70</v>
      </c>
      <c r="B284" s="22" t="s">
        <v>20</v>
      </c>
      <c r="C284" s="53" t="s">
        <v>58</v>
      </c>
      <c r="D284" s="54" t="s">
        <v>106</v>
      </c>
      <c r="E284" s="53"/>
      <c r="F284" s="22" t="str">
        <f t="shared" si="15"/>
        <v>SEPTEMBRE</v>
      </c>
      <c r="G284" s="55">
        <v>42991</v>
      </c>
      <c r="H284" s="55">
        <v>42993</v>
      </c>
      <c r="I284" s="22">
        <f t="shared" si="14"/>
        <v>2</v>
      </c>
      <c r="J284" s="63">
        <v>106.04</v>
      </c>
      <c r="K284" s="74" t="s">
        <v>56</v>
      </c>
    </row>
    <row r="285" spans="1:11">
      <c r="A285" s="12" t="s">
        <v>65</v>
      </c>
      <c r="B285" s="22" t="s">
        <v>20</v>
      </c>
      <c r="C285" s="53" t="s">
        <v>58</v>
      </c>
      <c r="D285" s="53" t="s">
        <v>89</v>
      </c>
      <c r="E285" s="53"/>
      <c r="F285" s="22" t="str">
        <f t="shared" si="15"/>
        <v>SEPTEMBRE</v>
      </c>
      <c r="G285" s="55">
        <v>42992</v>
      </c>
      <c r="H285" s="55">
        <v>42995</v>
      </c>
      <c r="I285" s="22">
        <f t="shared" si="14"/>
        <v>3</v>
      </c>
      <c r="J285" s="63">
        <v>158.1</v>
      </c>
      <c r="K285" s="74" t="s">
        <v>56</v>
      </c>
    </row>
    <row r="286" spans="1:11">
      <c r="A286" s="12" t="s">
        <v>75</v>
      </c>
      <c r="B286" s="22" t="s">
        <v>20</v>
      </c>
      <c r="C286" s="53" t="s">
        <v>58</v>
      </c>
      <c r="D286" s="54" t="s">
        <v>104</v>
      </c>
      <c r="E286" s="53"/>
      <c r="F286" s="22" t="str">
        <f t="shared" si="15"/>
        <v>SEPTEMBRE</v>
      </c>
      <c r="G286" s="55">
        <v>42992</v>
      </c>
      <c r="H286" s="55">
        <v>42995</v>
      </c>
      <c r="I286" s="22">
        <f t="shared" si="14"/>
        <v>3</v>
      </c>
      <c r="J286" s="63">
        <v>91.58</v>
      </c>
      <c r="K286" s="74" t="s">
        <v>56</v>
      </c>
    </row>
    <row r="287" spans="1:11">
      <c r="A287" s="12" t="s">
        <v>72</v>
      </c>
      <c r="B287" s="22" t="s">
        <v>20</v>
      </c>
      <c r="C287" s="53" t="s">
        <v>59</v>
      </c>
      <c r="D287" s="53" t="s">
        <v>92</v>
      </c>
      <c r="E287" s="53"/>
      <c r="F287" s="22" t="str">
        <f t="shared" si="15"/>
        <v>SEPTEMBRE</v>
      </c>
      <c r="G287" s="55">
        <v>42992</v>
      </c>
      <c r="H287" s="55">
        <v>42995</v>
      </c>
      <c r="I287" s="22">
        <f t="shared" si="14"/>
        <v>3</v>
      </c>
      <c r="J287" s="63">
        <v>243.23999999999998</v>
      </c>
      <c r="K287" s="74" t="s">
        <v>56</v>
      </c>
    </row>
    <row r="288" spans="1:11">
      <c r="A288" s="12" t="s">
        <v>76</v>
      </c>
      <c r="B288" s="22" t="s">
        <v>20</v>
      </c>
      <c r="C288" s="53" t="s">
        <v>58</v>
      </c>
      <c r="D288" s="53" t="s">
        <v>93</v>
      </c>
      <c r="E288" s="53"/>
      <c r="F288" s="22" t="str">
        <f t="shared" si="15"/>
        <v>SEPTEMBRE</v>
      </c>
      <c r="G288" s="55">
        <v>42992</v>
      </c>
      <c r="H288" s="55">
        <v>42995</v>
      </c>
      <c r="I288" s="22">
        <f t="shared" si="14"/>
        <v>3</v>
      </c>
      <c r="J288" s="63">
        <v>120.5</v>
      </c>
      <c r="K288" s="74" t="s">
        <v>56</v>
      </c>
    </row>
    <row r="289" spans="1:11">
      <c r="A289" s="12" t="s">
        <v>70</v>
      </c>
      <c r="B289" s="22" t="s">
        <v>20</v>
      </c>
      <c r="C289" s="53" t="s">
        <v>58</v>
      </c>
      <c r="D289" s="53" t="s">
        <v>92</v>
      </c>
      <c r="E289" s="53"/>
      <c r="F289" s="22" t="str">
        <f t="shared" si="15"/>
        <v>SEPTEMBRE</v>
      </c>
      <c r="G289" s="55">
        <v>42993</v>
      </c>
      <c r="H289" s="55">
        <v>42996</v>
      </c>
      <c r="I289" s="22">
        <f t="shared" si="14"/>
        <v>3</v>
      </c>
      <c r="J289" s="63">
        <v>165.81</v>
      </c>
      <c r="K289" s="74" t="s">
        <v>56</v>
      </c>
    </row>
    <row r="290" spans="1:11">
      <c r="A290" s="12" t="s">
        <v>68</v>
      </c>
      <c r="B290" s="22" t="s">
        <v>22</v>
      </c>
      <c r="C290" s="53" t="s">
        <v>59</v>
      </c>
      <c r="D290" s="53" t="s">
        <v>101</v>
      </c>
      <c r="E290" s="53"/>
      <c r="F290" s="22" t="str">
        <f t="shared" si="15"/>
        <v>SEPTEMBRE</v>
      </c>
      <c r="G290" s="55">
        <v>42993</v>
      </c>
      <c r="H290" s="55">
        <v>42998</v>
      </c>
      <c r="I290" s="22">
        <f t="shared" si="14"/>
        <v>5</v>
      </c>
      <c r="J290" s="63">
        <v>0</v>
      </c>
    </row>
    <row r="291" spans="1:11">
      <c r="A291" s="12" t="s">
        <v>71</v>
      </c>
      <c r="B291" s="22" t="s">
        <v>20</v>
      </c>
      <c r="C291" s="53" t="s">
        <v>59</v>
      </c>
      <c r="D291" s="53" t="s">
        <v>91</v>
      </c>
      <c r="E291" s="53"/>
      <c r="F291" s="22" t="str">
        <f t="shared" si="15"/>
        <v>SEPTEMBRE</v>
      </c>
      <c r="G291" s="55">
        <v>42993</v>
      </c>
      <c r="H291" s="55">
        <v>42996</v>
      </c>
      <c r="I291" s="22">
        <f t="shared" si="14"/>
        <v>3</v>
      </c>
      <c r="J291" s="63">
        <v>160.17999999999998</v>
      </c>
      <c r="K291" s="74" t="s">
        <v>56</v>
      </c>
    </row>
    <row r="292" spans="1:11">
      <c r="A292" s="12" t="s">
        <v>69</v>
      </c>
      <c r="B292" s="22" t="s">
        <v>20</v>
      </c>
      <c r="C292" s="53" t="s">
        <v>58</v>
      </c>
      <c r="D292" s="53" t="s">
        <v>94</v>
      </c>
      <c r="E292" s="53"/>
      <c r="F292" s="22" t="str">
        <f t="shared" si="15"/>
        <v>SEPTEMBRE</v>
      </c>
      <c r="G292" s="55">
        <v>42993</v>
      </c>
      <c r="H292" s="55">
        <v>42996</v>
      </c>
      <c r="I292" s="22">
        <f t="shared" si="14"/>
        <v>3</v>
      </c>
      <c r="J292" s="63">
        <v>123.39</v>
      </c>
      <c r="K292" s="74" t="s">
        <v>56</v>
      </c>
    </row>
    <row r="293" spans="1:11">
      <c r="A293" s="12" t="s">
        <v>65</v>
      </c>
      <c r="B293" s="22" t="s">
        <v>20</v>
      </c>
      <c r="C293" s="53" t="s">
        <v>58</v>
      </c>
      <c r="D293" s="53" t="s">
        <v>91</v>
      </c>
      <c r="E293" s="53"/>
      <c r="F293" s="22" t="str">
        <f t="shared" si="15"/>
        <v>SEPTEMBRE</v>
      </c>
      <c r="G293" s="55">
        <v>42995</v>
      </c>
      <c r="H293" s="55">
        <v>43000</v>
      </c>
      <c r="I293" s="22">
        <f t="shared" si="14"/>
        <v>5</v>
      </c>
      <c r="J293" s="63">
        <v>236.18</v>
      </c>
      <c r="K293" s="74" t="s">
        <v>56</v>
      </c>
    </row>
    <row r="294" spans="1:11">
      <c r="A294" s="12" t="s">
        <v>72</v>
      </c>
      <c r="B294" s="22" t="s">
        <v>20</v>
      </c>
      <c r="C294" s="53" t="s">
        <v>59</v>
      </c>
      <c r="D294" s="53" t="s">
        <v>94</v>
      </c>
      <c r="E294" s="53"/>
      <c r="F294" s="22" t="str">
        <f t="shared" si="15"/>
        <v>SEPTEMBRE</v>
      </c>
      <c r="G294" s="55">
        <v>42995</v>
      </c>
      <c r="H294" s="55">
        <v>42998</v>
      </c>
      <c r="I294" s="22">
        <f t="shared" si="14"/>
        <v>3</v>
      </c>
      <c r="J294" s="63">
        <v>179.46</v>
      </c>
      <c r="K294" s="74" t="s">
        <v>56</v>
      </c>
    </row>
    <row r="295" spans="1:11">
      <c r="A295" s="12" t="s">
        <v>76</v>
      </c>
      <c r="B295" s="22" t="s">
        <v>20</v>
      </c>
      <c r="C295" s="53" t="s">
        <v>59</v>
      </c>
      <c r="D295" s="54" t="s">
        <v>102</v>
      </c>
      <c r="E295" s="53"/>
      <c r="F295" s="22" t="str">
        <f t="shared" si="15"/>
        <v>SEPTEMBRE</v>
      </c>
      <c r="G295" s="55">
        <v>42995</v>
      </c>
      <c r="H295" s="55">
        <v>42997</v>
      </c>
      <c r="I295" s="22">
        <f t="shared" si="14"/>
        <v>2</v>
      </c>
      <c r="J295" s="63">
        <v>74.22</v>
      </c>
      <c r="K295" s="74" t="s">
        <v>56</v>
      </c>
    </row>
    <row r="296" spans="1:11">
      <c r="A296" s="12" t="s">
        <v>70</v>
      </c>
      <c r="B296" s="22" t="s">
        <v>20</v>
      </c>
      <c r="C296" s="53" t="s">
        <v>59</v>
      </c>
      <c r="D296" s="53" t="s">
        <v>100</v>
      </c>
      <c r="E296" s="53"/>
      <c r="F296" s="22" t="str">
        <f t="shared" si="15"/>
        <v>SEPTEMBRE</v>
      </c>
      <c r="G296" s="55">
        <v>42996</v>
      </c>
      <c r="H296" s="55">
        <v>42999</v>
      </c>
      <c r="I296" s="22">
        <f t="shared" si="14"/>
        <v>3</v>
      </c>
      <c r="J296" s="63">
        <v>134</v>
      </c>
      <c r="K296" s="74" t="s">
        <v>56</v>
      </c>
    </row>
    <row r="297" spans="1:11">
      <c r="A297" s="12" t="s">
        <v>71</v>
      </c>
      <c r="B297" s="22" t="s">
        <v>20</v>
      </c>
      <c r="C297" s="53" t="s">
        <v>81</v>
      </c>
      <c r="D297" s="53" t="s">
        <v>96</v>
      </c>
      <c r="E297" s="53"/>
      <c r="F297" s="22" t="str">
        <f t="shared" si="15"/>
        <v>SEPTEMBRE</v>
      </c>
      <c r="G297" s="55">
        <v>42996</v>
      </c>
      <c r="H297" s="55">
        <v>42999</v>
      </c>
      <c r="I297" s="22">
        <f t="shared" si="14"/>
        <v>3</v>
      </c>
      <c r="J297" s="63">
        <v>180</v>
      </c>
      <c r="K297" s="74" t="s">
        <v>56</v>
      </c>
    </row>
    <row r="298" spans="1:11">
      <c r="A298" s="12" t="s">
        <v>69</v>
      </c>
      <c r="B298" s="22" t="s">
        <v>20</v>
      </c>
      <c r="C298" s="53" t="s">
        <v>58</v>
      </c>
      <c r="D298" s="53" t="s">
        <v>99</v>
      </c>
      <c r="E298" s="53"/>
      <c r="F298" s="22" t="str">
        <f t="shared" si="15"/>
        <v>SEPTEMBRE</v>
      </c>
      <c r="G298" s="55">
        <v>42996</v>
      </c>
      <c r="H298" s="55">
        <v>43000</v>
      </c>
      <c r="I298" s="22">
        <f t="shared" si="14"/>
        <v>4</v>
      </c>
      <c r="J298" s="63">
        <v>154.24</v>
      </c>
      <c r="K298" s="74" t="s">
        <v>56</v>
      </c>
    </row>
    <row r="299" spans="1:11">
      <c r="A299" s="12" t="s">
        <v>74</v>
      </c>
      <c r="B299" s="22" t="s">
        <v>20</v>
      </c>
      <c r="C299" s="53" t="s">
        <v>58</v>
      </c>
      <c r="D299" s="53" t="s">
        <v>88</v>
      </c>
      <c r="E299" s="53"/>
      <c r="F299" s="22" t="str">
        <f t="shared" si="15"/>
        <v>SEPTEMBRE</v>
      </c>
      <c r="G299" s="55">
        <v>42996</v>
      </c>
      <c r="H299" s="55">
        <v>42999</v>
      </c>
      <c r="I299" s="22">
        <f t="shared" si="14"/>
        <v>3</v>
      </c>
      <c r="J299" s="63">
        <v>158.1</v>
      </c>
      <c r="K299" s="74" t="s">
        <v>56</v>
      </c>
    </row>
    <row r="300" spans="1:11">
      <c r="A300" s="12" t="s">
        <v>76</v>
      </c>
      <c r="B300" s="22" t="s">
        <v>20</v>
      </c>
      <c r="C300" s="53" t="s">
        <v>59</v>
      </c>
      <c r="D300" s="53" t="s">
        <v>97</v>
      </c>
      <c r="E300" s="53"/>
      <c r="F300" s="22" t="str">
        <f t="shared" si="15"/>
        <v>SEPTEMBRE</v>
      </c>
      <c r="G300" s="55">
        <v>42997</v>
      </c>
      <c r="H300" s="55">
        <v>43000</v>
      </c>
      <c r="I300" s="22">
        <f t="shared" si="14"/>
        <v>3</v>
      </c>
      <c r="J300" s="63">
        <v>131.1</v>
      </c>
      <c r="K300" s="74" t="s">
        <v>56</v>
      </c>
    </row>
    <row r="301" spans="1:11">
      <c r="A301" s="12" t="s">
        <v>72</v>
      </c>
      <c r="B301" s="22" t="s">
        <v>20</v>
      </c>
      <c r="C301" s="53" t="s">
        <v>59</v>
      </c>
      <c r="D301" s="53" t="s">
        <v>90</v>
      </c>
      <c r="E301" s="53"/>
      <c r="F301" s="22" t="str">
        <f t="shared" si="15"/>
        <v>SEPTEMBRE</v>
      </c>
      <c r="G301" s="55">
        <v>42998</v>
      </c>
      <c r="H301" s="55">
        <v>43004</v>
      </c>
      <c r="I301" s="22">
        <f t="shared" si="14"/>
        <v>6</v>
      </c>
      <c r="J301" s="63">
        <v>636.65000000000009</v>
      </c>
      <c r="K301" s="74" t="s">
        <v>56</v>
      </c>
    </row>
    <row r="302" spans="1:11">
      <c r="A302" s="12" t="s">
        <v>70</v>
      </c>
      <c r="B302" s="22" t="s">
        <v>20</v>
      </c>
      <c r="C302" s="53" t="s">
        <v>58</v>
      </c>
      <c r="D302" s="53" t="s">
        <v>82</v>
      </c>
      <c r="E302" s="53"/>
      <c r="F302" s="22" t="str">
        <f t="shared" si="15"/>
        <v>SEPTEMBRE</v>
      </c>
      <c r="G302" s="55">
        <v>42999</v>
      </c>
      <c r="H302" s="55">
        <v>43003</v>
      </c>
      <c r="I302" s="22">
        <f t="shared" si="14"/>
        <v>4</v>
      </c>
      <c r="J302" s="63">
        <v>192.8</v>
      </c>
      <c r="K302" s="74" t="s">
        <v>56</v>
      </c>
    </row>
    <row r="303" spans="1:11">
      <c r="A303" s="12" t="s">
        <v>71</v>
      </c>
      <c r="B303" s="22" t="s">
        <v>20</v>
      </c>
      <c r="C303" s="53" t="s">
        <v>58</v>
      </c>
      <c r="D303" s="53" t="s">
        <v>86</v>
      </c>
      <c r="E303" s="53"/>
      <c r="F303" s="22" t="str">
        <f t="shared" si="15"/>
        <v>SEPTEMBRE</v>
      </c>
      <c r="G303" s="55">
        <v>42999</v>
      </c>
      <c r="H303" s="55">
        <v>43002</v>
      </c>
      <c r="I303" s="22">
        <f t="shared" si="14"/>
        <v>3</v>
      </c>
      <c r="J303" s="63">
        <v>158.1</v>
      </c>
      <c r="K303" s="74" t="s">
        <v>56</v>
      </c>
    </row>
    <row r="304" spans="1:11">
      <c r="A304" s="12" t="s">
        <v>78</v>
      </c>
      <c r="B304" s="22" t="s">
        <v>20</v>
      </c>
      <c r="C304" s="53" t="s">
        <v>58</v>
      </c>
      <c r="D304" s="53" t="s">
        <v>98</v>
      </c>
      <c r="E304" s="53"/>
      <c r="F304" s="22" t="str">
        <f t="shared" si="15"/>
        <v>SEPTEMBRE</v>
      </c>
      <c r="G304" s="55">
        <v>42999</v>
      </c>
      <c r="H304" s="55">
        <v>43003</v>
      </c>
      <c r="I304" s="22">
        <f t="shared" si="14"/>
        <v>4</v>
      </c>
      <c r="J304" s="63">
        <v>154.24</v>
      </c>
      <c r="K304" s="74" t="s">
        <v>56</v>
      </c>
    </row>
    <row r="305" spans="1:11">
      <c r="A305" s="12" t="s">
        <v>74</v>
      </c>
      <c r="B305" s="22" t="s">
        <v>20</v>
      </c>
      <c r="C305" s="53" t="s">
        <v>58</v>
      </c>
      <c r="D305" s="53" t="s">
        <v>87</v>
      </c>
      <c r="E305" s="53"/>
      <c r="F305" s="22" t="str">
        <f t="shared" si="15"/>
        <v>SEPTEMBRE</v>
      </c>
      <c r="G305" s="55">
        <v>42999</v>
      </c>
      <c r="H305" s="55">
        <v>43002</v>
      </c>
      <c r="I305" s="22">
        <f t="shared" si="14"/>
        <v>3</v>
      </c>
      <c r="J305" s="63">
        <v>158.1</v>
      </c>
      <c r="K305" s="74" t="s">
        <v>56</v>
      </c>
    </row>
    <row r="306" spans="1:11">
      <c r="A306" s="12" t="s">
        <v>65</v>
      </c>
      <c r="B306" s="22" t="s">
        <v>20</v>
      </c>
      <c r="C306" s="53" t="s">
        <v>58</v>
      </c>
      <c r="D306" s="53" t="s">
        <v>96</v>
      </c>
      <c r="E306" s="53"/>
      <c r="F306" s="22" t="str">
        <f t="shared" si="15"/>
        <v>SEPTEMBRE</v>
      </c>
      <c r="G306" s="55">
        <v>43000</v>
      </c>
      <c r="H306" s="55">
        <v>43002</v>
      </c>
      <c r="I306" s="22">
        <f t="shared" si="14"/>
        <v>2</v>
      </c>
      <c r="J306" s="63">
        <v>125.32</v>
      </c>
      <c r="K306" s="74" t="s">
        <v>56</v>
      </c>
    </row>
    <row r="307" spans="1:11">
      <c r="A307" s="12" t="s">
        <v>65</v>
      </c>
      <c r="B307" s="22" t="s">
        <v>21</v>
      </c>
      <c r="C307" s="53" t="s">
        <v>58</v>
      </c>
      <c r="D307" s="53" t="s">
        <v>121</v>
      </c>
      <c r="E307" s="53"/>
      <c r="F307" s="22" t="str">
        <f t="shared" si="15"/>
        <v>SEPTEMBRE</v>
      </c>
      <c r="G307" s="55">
        <v>43000</v>
      </c>
      <c r="H307" s="55">
        <v>43002</v>
      </c>
      <c r="I307" s="22">
        <f t="shared" si="14"/>
        <v>2</v>
      </c>
      <c r="J307" s="63">
        <v>15</v>
      </c>
    </row>
    <row r="308" spans="1:11">
      <c r="A308" s="12" t="s">
        <v>71</v>
      </c>
      <c r="B308" s="22" t="s">
        <v>20</v>
      </c>
      <c r="C308" s="53" t="s">
        <v>58</v>
      </c>
      <c r="D308" s="53" t="s">
        <v>85</v>
      </c>
      <c r="E308" s="53"/>
      <c r="F308" s="22" t="str">
        <f t="shared" si="15"/>
        <v>SEPTEMBRE</v>
      </c>
      <c r="G308" s="55">
        <v>43000</v>
      </c>
      <c r="H308" s="55">
        <v>43003</v>
      </c>
      <c r="I308" s="22">
        <f t="shared" si="14"/>
        <v>3</v>
      </c>
      <c r="J308" s="63">
        <v>158.1</v>
      </c>
      <c r="K308" s="74" t="s">
        <v>56</v>
      </c>
    </row>
    <row r="309" spans="1:11">
      <c r="A309" s="12" t="s">
        <v>69</v>
      </c>
      <c r="B309" s="22" t="s">
        <v>20</v>
      </c>
      <c r="C309" s="53" t="s">
        <v>58</v>
      </c>
      <c r="D309" s="54" t="s">
        <v>103</v>
      </c>
      <c r="E309" s="53"/>
      <c r="F309" s="22" t="str">
        <f t="shared" si="15"/>
        <v>SEPTEMBRE</v>
      </c>
      <c r="G309" s="55">
        <v>43000</v>
      </c>
      <c r="H309" s="55">
        <v>43002</v>
      </c>
      <c r="I309" s="22">
        <f t="shared" si="14"/>
        <v>2</v>
      </c>
      <c r="J309" s="63">
        <v>84.83</v>
      </c>
      <c r="K309" s="74" t="s">
        <v>56</v>
      </c>
    </row>
    <row r="310" spans="1:11">
      <c r="A310" s="12" t="s">
        <v>76</v>
      </c>
      <c r="B310" s="22" t="s">
        <v>20</v>
      </c>
      <c r="C310" s="53" t="s">
        <v>58</v>
      </c>
      <c r="D310" s="53" t="s">
        <v>106</v>
      </c>
      <c r="E310" s="53"/>
      <c r="F310" s="22" t="str">
        <f t="shared" si="15"/>
        <v>SEPTEMBRE</v>
      </c>
      <c r="G310" s="55">
        <v>43001</v>
      </c>
      <c r="H310" s="55">
        <v>43006</v>
      </c>
      <c r="I310" s="22">
        <f t="shared" si="14"/>
        <v>5</v>
      </c>
      <c r="J310" s="63">
        <v>187.98</v>
      </c>
      <c r="K310" s="74" t="s">
        <v>56</v>
      </c>
    </row>
    <row r="311" spans="1:11">
      <c r="A311" s="12" t="s">
        <v>76</v>
      </c>
      <c r="B311" s="22" t="s">
        <v>21</v>
      </c>
      <c r="C311" s="53" t="s">
        <v>58</v>
      </c>
      <c r="D311" s="53" t="s">
        <v>99</v>
      </c>
      <c r="E311" s="53"/>
      <c r="F311" s="22" t="str">
        <f t="shared" si="15"/>
        <v>SEPTEMBRE</v>
      </c>
      <c r="G311" s="55">
        <v>43001</v>
      </c>
      <c r="H311" s="55">
        <v>43006</v>
      </c>
      <c r="I311" s="22">
        <f t="shared" si="14"/>
        <v>5</v>
      </c>
      <c r="J311" s="63">
        <v>10</v>
      </c>
    </row>
    <row r="312" spans="1:11">
      <c r="A312" s="12" t="s">
        <v>65</v>
      </c>
      <c r="B312" s="22" t="s">
        <v>20</v>
      </c>
      <c r="C312" s="53" t="s">
        <v>58</v>
      </c>
      <c r="D312" s="53" t="s">
        <v>88</v>
      </c>
      <c r="E312" s="53"/>
      <c r="F312" s="22" t="str">
        <f t="shared" si="15"/>
        <v>SEPTEMBRE</v>
      </c>
      <c r="G312" s="55">
        <v>43002</v>
      </c>
      <c r="H312" s="55">
        <v>43005</v>
      </c>
      <c r="I312" s="22">
        <f t="shared" si="14"/>
        <v>3</v>
      </c>
      <c r="J312" s="63">
        <v>222</v>
      </c>
      <c r="K312" s="74" t="s">
        <v>56</v>
      </c>
    </row>
    <row r="313" spans="1:11">
      <c r="A313" s="12" t="s">
        <v>69</v>
      </c>
      <c r="B313" s="22" t="s">
        <v>20</v>
      </c>
      <c r="C313" s="53" t="s">
        <v>58</v>
      </c>
      <c r="D313" s="53" t="s">
        <v>84</v>
      </c>
      <c r="E313" s="53"/>
      <c r="F313" s="22" t="str">
        <f t="shared" si="15"/>
        <v>SEPTEMBRE</v>
      </c>
      <c r="G313" s="55">
        <v>43002</v>
      </c>
      <c r="H313" s="55">
        <v>43005</v>
      </c>
      <c r="I313" s="22">
        <f t="shared" si="14"/>
        <v>3</v>
      </c>
      <c r="J313" s="63">
        <v>117.61</v>
      </c>
      <c r="K313" s="74" t="s">
        <v>56</v>
      </c>
    </row>
    <row r="314" spans="1:11">
      <c r="A314" s="12" t="s">
        <v>74</v>
      </c>
      <c r="B314" s="22" t="s">
        <v>20</v>
      </c>
      <c r="C314" s="53" t="s">
        <v>58</v>
      </c>
      <c r="D314" s="53" t="s">
        <v>94</v>
      </c>
      <c r="E314" s="53"/>
      <c r="F314" s="22" t="str">
        <f t="shared" si="15"/>
        <v>SEPTEMBRE</v>
      </c>
      <c r="G314" s="55">
        <v>43002</v>
      </c>
      <c r="H314" s="55">
        <v>43007</v>
      </c>
      <c r="I314" s="22">
        <f t="shared" si="14"/>
        <v>5</v>
      </c>
      <c r="J314" s="63">
        <v>269.92</v>
      </c>
      <c r="K314" s="74" t="s">
        <v>56</v>
      </c>
    </row>
    <row r="315" spans="1:11">
      <c r="A315" s="12" t="s">
        <v>71</v>
      </c>
      <c r="B315" s="22" t="s">
        <v>20</v>
      </c>
      <c r="C315" s="53" t="s">
        <v>58</v>
      </c>
      <c r="D315" s="53" t="s">
        <v>84</v>
      </c>
      <c r="E315" s="53"/>
      <c r="F315" s="22" t="str">
        <f t="shared" si="15"/>
        <v>SEPTEMBRE</v>
      </c>
      <c r="G315" s="55">
        <v>43003</v>
      </c>
      <c r="H315" s="55">
        <v>43006</v>
      </c>
      <c r="I315" s="22">
        <f t="shared" si="14"/>
        <v>3</v>
      </c>
      <c r="J315" s="63">
        <v>158.1</v>
      </c>
      <c r="K315" s="74" t="s">
        <v>56</v>
      </c>
    </row>
    <row r="316" spans="1:11">
      <c r="A316" s="12" t="s">
        <v>78</v>
      </c>
      <c r="B316" s="22" t="s">
        <v>20</v>
      </c>
      <c r="C316" s="53" t="s">
        <v>58</v>
      </c>
      <c r="D316" s="53" t="s">
        <v>95</v>
      </c>
      <c r="E316" s="53"/>
      <c r="F316" s="22" t="str">
        <f t="shared" si="15"/>
        <v>SEPTEMBRE</v>
      </c>
      <c r="G316" s="55">
        <v>43003</v>
      </c>
      <c r="H316" s="55">
        <v>43006</v>
      </c>
      <c r="I316" s="22">
        <f t="shared" si="14"/>
        <v>3</v>
      </c>
      <c r="J316" s="63">
        <v>149.41999999999999</v>
      </c>
      <c r="K316" s="74" t="s">
        <v>56</v>
      </c>
    </row>
    <row r="317" spans="1:11">
      <c r="A317" s="12" t="s">
        <v>72</v>
      </c>
      <c r="B317" s="22" t="s">
        <v>20</v>
      </c>
      <c r="C317" s="53" t="s">
        <v>59</v>
      </c>
      <c r="D317" s="53" t="s">
        <v>93</v>
      </c>
      <c r="E317" s="53"/>
      <c r="F317" s="22" t="str">
        <f t="shared" si="15"/>
        <v>SEPTEMBRE</v>
      </c>
      <c r="G317" s="55">
        <v>43004</v>
      </c>
      <c r="H317" s="55">
        <v>43007</v>
      </c>
      <c r="I317" s="22">
        <f t="shared" ref="I317:I331" si="16">H317-G317</f>
        <v>3</v>
      </c>
      <c r="J317" s="63">
        <v>243.23999999999998</v>
      </c>
      <c r="K317" s="74" t="s">
        <v>56</v>
      </c>
    </row>
    <row r="318" spans="1:11">
      <c r="A318" s="12" t="s">
        <v>65</v>
      </c>
      <c r="B318" s="22" t="s">
        <v>20</v>
      </c>
      <c r="C318" s="53" t="s">
        <v>58</v>
      </c>
      <c r="D318" s="53" t="s">
        <v>87</v>
      </c>
      <c r="E318" s="53"/>
      <c r="F318" s="22" t="str">
        <f t="shared" si="15"/>
        <v>SEPTEMBRE</v>
      </c>
      <c r="G318" s="55">
        <v>43005</v>
      </c>
      <c r="H318" s="55">
        <v>43009</v>
      </c>
      <c r="I318" s="22">
        <f t="shared" si="16"/>
        <v>4</v>
      </c>
      <c r="J318" s="63">
        <v>228</v>
      </c>
      <c r="K318" s="74" t="s">
        <v>56</v>
      </c>
    </row>
    <row r="319" spans="1:11">
      <c r="A319" s="12" t="s">
        <v>68</v>
      </c>
      <c r="B319" s="22" t="s">
        <v>20</v>
      </c>
      <c r="C319" s="53" t="s">
        <v>59</v>
      </c>
      <c r="D319" s="54" t="s">
        <v>105</v>
      </c>
      <c r="E319" s="53"/>
      <c r="F319" s="22" t="str">
        <f t="shared" si="15"/>
        <v>SEPTEMBRE</v>
      </c>
      <c r="G319" s="55">
        <v>43005</v>
      </c>
      <c r="H319" s="55">
        <v>43007</v>
      </c>
      <c r="I319" s="22">
        <f t="shared" si="16"/>
        <v>2</v>
      </c>
      <c r="J319" s="63">
        <v>94.3</v>
      </c>
      <c r="K319" s="74" t="s">
        <v>56</v>
      </c>
    </row>
    <row r="320" spans="1:11">
      <c r="A320" s="12" t="s">
        <v>70</v>
      </c>
      <c r="B320" s="22" t="s">
        <v>20</v>
      </c>
      <c r="C320" s="53" t="s">
        <v>58</v>
      </c>
      <c r="D320" s="53" t="s">
        <v>128</v>
      </c>
      <c r="E320" s="53"/>
      <c r="F320" s="22" t="str">
        <f t="shared" si="15"/>
        <v>SEPTEMBRE</v>
      </c>
      <c r="G320" s="55">
        <v>43006</v>
      </c>
      <c r="H320" s="55">
        <v>43009</v>
      </c>
      <c r="I320" s="22">
        <f t="shared" si="16"/>
        <v>3</v>
      </c>
      <c r="J320" s="63">
        <v>192</v>
      </c>
      <c r="K320" s="74" t="s">
        <v>56</v>
      </c>
    </row>
    <row r="321" spans="1:11">
      <c r="A321" s="12" t="s">
        <v>66</v>
      </c>
      <c r="B321" s="22" t="s">
        <v>20</v>
      </c>
      <c r="C321" s="53" t="s">
        <v>59</v>
      </c>
      <c r="D321" s="53" t="s">
        <v>127</v>
      </c>
      <c r="E321" s="53"/>
      <c r="F321" s="22" t="str">
        <f t="shared" si="15"/>
        <v>SEPTEMBRE</v>
      </c>
      <c r="G321" s="55">
        <v>43006</v>
      </c>
      <c r="H321" s="55">
        <v>43009</v>
      </c>
      <c r="I321" s="22">
        <f t="shared" si="16"/>
        <v>3</v>
      </c>
      <c r="J321" s="63">
        <v>150</v>
      </c>
      <c r="K321" s="74" t="s">
        <v>56</v>
      </c>
    </row>
    <row r="322" spans="1:11">
      <c r="A322" s="12" t="s">
        <v>71</v>
      </c>
      <c r="B322" s="22" t="s">
        <v>20</v>
      </c>
      <c r="C322" s="53" t="s">
        <v>58</v>
      </c>
      <c r="D322" s="53" t="s">
        <v>129</v>
      </c>
      <c r="E322" s="53"/>
      <c r="F322" s="22" t="str">
        <f t="shared" si="15"/>
        <v>SEPTEMBRE</v>
      </c>
      <c r="G322" s="55">
        <v>43006</v>
      </c>
      <c r="H322" s="55">
        <v>43009</v>
      </c>
      <c r="I322" s="22">
        <f t="shared" si="16"/>
        <v>3</v>
      </c>
      <c r="J322" s="63">
        <v>171</v>
      </c>
      <c r="K322" s="74" t="s">
        <v>56</v>
      </c>
    </row>
    <row r="323" spans="1:11">
      <c r="A323" s="12" t="s">
        <v>69</v>
      </c>
      <c r="B323" s="22" t="s">
        <v>20</v>
      </c>
      <c r="C323" s="53" t="s">
        <v>58</v>
      </c>
      <c r="D323" s="53" t="s">
        <v>100</v>
      </c>
      <c r="E323" s="53"/>
      <c r="F323" s="22" t="str">
        <f t="shared" si="15"/>
        <v>SEPTEMBRE</v>
      </c>
      <c r="G323" s="55">
        <v>43006</v>
      </c>
      <c r="H323" s="55">
        <v>43009</v>
      </c>
      <c r="I323" s="22">
        <f t="shared" si="16"/>
        <v>3</v>
      </c>
      <c r="J323" s="63">
        <v>129</v>
      </c>
      <c r="K323" s="74" t="s">
        <v>56</v>
      </c>
    </row>
    <row r="324" spans="1:11">
      <c r="A324" s="12" t="s">
        <v>76</v>
      </c>
      <c r="B324" s="22" t="s">
        <v>20</v>
      </c>
      <c r="C324" s="53" t="s">
        <v>58</v>
      </c>
      <c r="D324" s="53" t="s">
        <v>107</v>
      </c>
      <c r="E324" s="53"/>
      <c r="F324" s="22" t="str">
        <f t="shared" ref="F324:F387" si="17">IF(G324="","",CHOOSE(MONTH(G324),"JANVIER","FEVRIER","MARS","AVRIL","MAI","JUIN","JUILLET","AOUT","SEPTEMBRE","OCTOBRE","NOVEMBRE","DECEMBRE"))</f>
        <v>SEPTEMBRE</v>
      </c>
      <c r="G324" s="55">
        <v>43006</v>
      </c>
      <c r="H324" s="55">
        <v>43009</v>
      </c>
      <c r="I324" s="22">
        <f t="shared" si="16"/>
        <v>3</v>
      </c>
      <c r="J324" s="63">
        <v>123</v>
      </c>
      <c r="K324" s="74" t="s">
        <v>56</v>
      </c>
    </row>
    <row r="325" spans="1:11">
      <c r="A325" s="12" t="s">
        <v>72</v>
      </c>
      <c r="B325" s="22" t="s">
        <v>20</v>
      </c>
      <c r="C325" s="53" t="s">
        <v>58</v>
      </c>
      <c r="D325" s="53" t="s">
        <v>90</v>
      </c>
      <c r="E325" s="53"/>
      <c r="F325" s="22" t="str">
        <f t="shared" si="17"/>
        <v>SEPTEMBRE</v>
      </c>
      <c r="G325" s="55">
        <v>43007</v>
      </c>
      <c r="H325" s="55">
        <v>43009</v>
      </c>
      <c r="I325" s="22">
        <f t="shared" si="16"/>
        <v>2</v>
      </c>
      <c r="J325" s="63">
        <v>220</v>
      </c>
      <c r="K325" s="74" t="s">
        <v>56</v>
      </c>
    </row>
    <row r="326" spans="1:11">
      <c r="A326" s="12" t="s">
        <v>74</v>
      </c>
      <c r="B326" s="22" t="s">
        <v>20</v>
      </c>
      <c r="C326" s="53" t="s">
        <v>58</v>
      </c>
      <c r="D326" s="53" t="s">
        <v>82</v>
      </c>
      <c r="E326" s="53"/>
      <c r="F326" s="22" t="str">
        <f t="shared" si="17"/>
        <v>SEPTEMBRE</v>
      </c>
      <c r="G326" s="55">
        <v>43007</v>
      </c>
      <c r="H326" s="55">
        <v>43009</v>
      </c>
      <c r="I326" s="22">
        <f t="shared" si="16"/>
        <v>2</v>
      </c>
      <c r="J326" s="63">
        <v>106</v>
      </c>
      <c r="K326" s="74" t="s">
        <v>56</v>
      </c>
    </row>
    <row r="327" spans="1:11">
      <c r="A327" s="12" t="s">
        <v>68</v>
      </c>
      <c r="B327" s="22" t="s">
        <v>20</v>
      </c>
      <c r="C327" s="53" t="s">
        <v>58</v>
      </c>
      <c r="D327" s="53" t="s">
        <v>98</v>
      </c>
      <c r="E327" s="53"/>
      <c r="F327" s="22" t="str">
        <f t="shared" si="17"/>
        <v>SEPTEMBRE</v>
      </c>
      <c r="G327" s="55">
        <v>43008</v>
      </c>
      <c r="H327" s="55">
        <v>43009</v>
      </c>
      <c r="I327" s="22">
        <f t="shared" si="16"/>
        <v>1</v>
      </c>
      <c r="J327" s="63">
        <v>52</v>
      </c>
      <c r="K327" s="74" t="s">
        <v>56</v>
      </c>
    </row>
    <row r="328" spans="1:11">
      <c r="A328" s="12" t="s">
        <v>65</v>
      </c>
      <c r="B328" s="22" t="s">
        <v>20</v>
      </c>
      <c r="C328" s="53" t="s">
        <v>58</v>
      </c>
      <c r="D328" s="53" t="s">
        <v>87</v>
      </c>
      <c r="E328" s="53"/>
      <c r="F328" s="22" t="str">
        <f t="shared" si="17"/>
        <v>OCTOBRE</v>
      </c>
      <c r="G328" s="55">
        <v>43009</v>
      </c>
      <c r="H328" s="55">
        <v>43010</v>
      </c>
      <c r="I328" s="22">
        <f t="shared" si="16"/>
        <v>1</v>
      </c>
      <c r="J328" s="63">
        <v>57</v>
      </c>
      <c r="K328" s="74" t="s">
        <v>56</v>
      </c>
    </row>
    <row r="329" spans="1:11">
      <c r="A329" s="12" t="s">
        <v>70</v>
      </c>
      <c r="B329" s="22" t="s">
        <v>20</v>
      </c>
      <c r="C329" s="53" t="s">
        <v>58</v>
      </c>
      <c r="D329" s="53" t="s">
        <v>100</v>
      </c>
      <c r="E329" s="53"/>
      <c r="F329" s="22" t="str">
        <f t="shared" si="17"/>
        <v>OCTOBRE</v>
      </c>
      <c r="G329" s="55">
        <v>43009</v>
      </c>
      <c r="H329" s="55">
        <v>43011</v>
      </c>
      <c r="I329" s="22">
        <f t="shared" si="16"/>
        <v>2</v>
      </c>
      <c r="J329" s="63">
        <v>106.04</v>
      </c>
      <c r="K329" s="74" t="s">
        <v>56</v>
      </c>
    </row>
    <row r="330" spans="1:11">
      <c r="A330" s="12" t="s">
        <v>66</v>
      </c>
      <c r="B330" s="22" t="s">
        <v>20</v>
      </c>
      <c r="C330" s="53" t="s">
        <v>58</v>
      </c>
      <c r="D330" s="53" t="s">
        <v>101</v>
      </c>
      <c r="E330" s="53"/>
      <c r="F330" s="22" t="str">
        <f t="shared" si="17"/>
        <v>OCTOBRE</v>
      </c>
      <c r="G330" s="55">
        <v>43009</v>
      </c>
      <c r="H330" s="55">
        <v>43013</v>
      </c>
      <c r="I330" s="22">
        <f t="shared" si="16"/>
        <v>4</v>
      </c>
      <c r="J330" s="63">
        <v>236.18</v>
      </c>
      <c r="K330" s="74" t="s">
        <v>56</v>
      </c>
    </row>
    <row r="331" spans="1:11">
      <c r="A331" s="12" t="s">
        <v>68</v>
      </c>
      <c r="B331" s="22" t="s">
        <v>20</v>
      </c>
      <c r="C331" s="53" t="s">
        <v>58</v>
      </c>
      <c r="D331" s="53" t="s">
        <v>99</v>
      </c>
      <c r="E331" s="53"/>
      <c r="F331" s="22" t="str">
        <f t="shared" si="17"/>
        <v>OCTOBRE</v>
      </c>
      <c r="G331" s="55">
        <v>43009</v>
      </c>
      <c r="H331" s="55">
        <v>43011</v>
      </c>
      <c r="I331" s="22">
        <f t="shared" si="16"/>
        <v>2</v>
      </c>
      <c r="J331" s="63">
        <v>104</v>
      </c>
      <c r="K331" s="74" t="s">
        <v>56</v>
      </c>
    </row>
    <row r="332" spans="1:11">
      <c r="A332" s="12" t="s">
        <v>72</v>
      </c>
      <c r="B332" s="22" t="s">
        <v>20</v>
      </c>
      <c r="C332" s="53" t="s">
        <v>58</v>
      </c>
      <c r="D332" s="53" t="s">
        <v>97</v>
      </c>
      <c r="E332" s="53"/>
      <c r="F332" s="22" t="str">
        <f t="shared" si="17"/>
        <v>OCTOBRE</v>
      </c>
      <c r="G332" s="55">
        <v>43009</v>
      </c>
      <c r="H332" s="55">
        <v>43010</v>
      </c>
      <c r="I332" s="22">
        <f t="shared" ref="I332:I376" si="18">H332-G332</f>
        <v>1</v>
      </c>
      <c r="J332" s="63">
        <v>110</v>
      </c>
      <c r="K332" s="74" t="s">
        <v>56</v>
      </c>
    </row>
    <row r="333" spans="1:11">
      <c r="A333" s="12" t="s">
        <v>74</v>
      </c>
      <c r="B333" s="22" t="s">
        <v>20</v>
      </c>
      <c r="C333" s="53" t="s">
        <v>58</v>
      </c>
      <c r="D333" s="53" t="s">
        <v>89</v>
      </c>
      <c r="E333" s="53"/>
      <c r="F333" s="22" t="str">
        <f t="shared" si="17"/>
        <v>OCTOBRE</v>
      </c>
      <c r="G333" s="55">
        <v>43009</v>
      </c>
      <c r="H333" s="55">
        <v>43010</v>
      </c>
      <c r="I333" s="22">
        <f t="shared" si="18"/>
        <v>1</v>
      </c>
      <c r="J333" s="63">
        <v>53</v>
      </c>
      <c r="K333" s="74" t="s">
        <v>56</v>
      </c>
    </row>
    <row r="334" spans="1:11">
      <c r="A334" s="12" t="s">
        <v>76</v>
      </c>
      <c r="B334" s="22" t="s">
        <v>20</v>
      </c>
      <c r="C334" s="53" t="s">
        <v>58</v>
      </c>
      <c r="D334" s="53" t="s">
        <v>113</v>
      </c>
      <c r="E334" s="53"/>
      <c r="F334" s="22" t="str">
        <f t="shared" si="17"/>
        <v>OCTOBRE</v>
      </c>
      <c r="G334" s="55">
        <v>43009</v>
      </c>
      <c r="H334" s="55">
        <v>43014</v>
      </c>
      <c r="I334" s="22">
        <f t="shared" si="18"/>
        <v>5</v>
      </c>
      <c r="J334" s="63">
        <v>205</v>
      </c>
      <c r="K334" s="74" t="s">
        <v>56</v>
      </c>
    </row>
    <row r="335" spans="1:11">
      <c r="A335" s="12" t="s">
        <v>63</v>
      </c>
      <c r="B335" s="22" t="s">
        <v>20</v>
      </c>
      <c r="C335" s="53" t="s">
        <v>58</v>
      </c>
      <c r="D335" s="53" t="s">
        <v>106</v>
      </c>
      <c r="E335" s="53"/>
      <c r="F335" s="22" t="str">
        <f t="shared" si="17"/>
        <v>OCTOBRE</v>
      </c>
      <c r="G335" s="55">
        <v>43010</v>
      </c>
      <c r="H335" s="55">
        <v>43014</v>
      </c>
      <c r="I335" s="22">
        <f t="shared" si="18"/>
        <v>4</v>
      </c>
      <c r="J335" s="63">
        <v>154.24</v>
      </c>
      <c r="K335" s="74" t="s">
        <v>56</v>
      </c>
    </row>
    <row r="336" spans="1:11">
      <c r="A336" s="12" t="s">
        <v>65</v>
      </c>
      <c r="B336" s="22" t="s">
        <v>20</v>
      </c>
      <c r="C336" s="53" t="s">
        <v>58</v>
      </c>
      <c r="D336" s="53" t="s">
        <v>102</v>
      </c>
      <c r="E336" s="53"/>
      <c r="F336" s="22" t="str">
        <f t="shared" si="17"/>
        <v>OCTOBRE</v>
      </c>
      <c r="G336" s="55">
        <v>43010</v>
      </c>
      <c r="H336" s="55">
        <v>43013</v>
      </c>
      <c r="I336" s="22">
        <f t="shared" si="18"/>
        <v>3</v>
      </c>
      <c r="J336" s="63">
        <v>178.34</v>
      </c>
      <c r="K336" s="74" t="s">
        <v>56</v>
      </c>
    </row>
    <row r="337" spans="1:11">
      <c r="A337" s="12" t="s">
        <v>74</v>
      </c>
      <c r="B337" s="22" t="s">
        <v>20</v>
      </c>
      <c r="C337" s="53" t="s">
        <v>58</v>
      </c>
      <c r="D337" s="53" t="s">
        <v>103</v>
      </c>
      <c r="E337" s="53"/>
      <c r="F337" s="22" t="str">
        <f t="shared" si="17"/>
        <v>OCTOBRE</v>
      </c>
      <c r="G337" s="55">
        <v>43010</v>
      </c>
      <c r="H337" s="55">
        <v>43013</v>
      </c>
      <c r="I337" s="22">
        <f t="shared" si="18"/>
        <v>3</v>
      </c>
      <c r="J337" s="63">
        <v>158.1</v>
      </c>
      <c r="K337" s="74" t="s">
        <v>56</v>
      </c>
    </row>
    <row r="338" spans="1:11">
      <c r="A338" s="12" t="s">
        <v>70</v>
      </c>
      <c r="B338" s="22" t="s">
        <v>20</v>
      </c>
      <c r="C338" s="53" t="s">
        <v>58</v>
      </c>
      <c r="D338" s="53" t="s">
        <v>104</v>
      </c>
      <c r="E338" s="53"/>
      <c r="F338" s="22" t="str">
        <f t="shared" si="17"/>
        <v>OCTOBRE</v>
      </c>
      <c r="G338" s="55">
        <v>43011</v>
      </c>
      <c r="H338" s="55">
        <v>43014</v>
      </c>
      <c r="I338" s="22">
        <f t="shared" si="18"/>
        <v>3</v>
      </c>
      <c r="J338" s="63">
        <v>169.66</v>
      </c>
      <c r="K338" s="74" t="s">
        <v>56</v>
      </c>
    </row>
    <row r="339" spans="1:11">
      <c r="A339" s="12" t="s">
        <v>68</v>
      </c>
      <c r="B339" s="22" t="s">
        <v>20</v>
      </c>
      <c r="C339" s="53" t="s">
        <v>58</v>
      </c>
      <c r="D339" s="53" t="s">
        <v>82</v>
      </c>
      <c r="E339" s="53"/>
      <c r="F339" s="22" t="str">
        <f t="shared" si="17"/>
        <v>OCTOBRE</v>
      </c>
      <c r="G339" s="55">
        <v>43011</v>
      </c>
      <c r="H339" s="55">
        <v>43015</v>
      </c>
      <c r="I339" s="22">
        <f t="shared" si="18"/>
        <v>4</v>
      </c>
      <c r="J339" s="63">
        <v>223.65</v>
      </c>
      <c r="K339" s="74" t="s">
        <v>56</v>
      </c>
    </row>
    <row r="340" spans="1:11">
      <c r="A340" s="12" t="s">
        <v>72</v>
      </c>
      <c r="B340" s="22" t="s">
        <v>20</v>
      </c>
      <c r="C340" s="53" t="s">
        <v>58</v>
      </c>
      <c r="D340" s="53" t="s">
        <v>105</v>
      </c>
      <c r="E340" s="53"/>
      <c r="F340" s="22" t="str">
        <f t="shared" si="17"/>
        <v>OCTOBRE</v>
      </c>
      <c r="G340" s="55">
        <v>43011</v>
      </c>
      <c r="H340" s="55">
        <v>43014</v>
      </c>
      <c r="I340" s="22">
        <f t="shared" si="18"/>
        <v>3</v>
      </c>
      <c r="J340" s="63">
        <v>265.10000000000002</v>
      </c>
      <c r="K340" s="74" t="s">
        <v>56</v>
      </c>
    </row>
    <row r="341" spans="1:11">
      <c r="A341" s="12" t="s">
        <v>65</v>
      </c>
      <c r="B341" s="22" t="s">
        <v>20</v>
      </c>
      <c r="C341" s="53" t="s">
        <v>59</v>
      </c>
      <c r="D341" s="53" t="s">
        <v>87</v>
      </c>
      <c r="E341" s="53"/>
      <c r="F341" s="22" t="str">
        <f t="shared" si="17"/>
        <v>OCTOBRE</v>
      </c>
      <c r="G341" s="55">
        <v>43013</v>
      </c>
      <c r="H341" s="55">
        <v>43017</v>
      </c>
      <c r="I341" s="22">
        <f t="shared" si="18"/>
        <v>4</v>
      </c>
      <c r="J341" s="63">
        <v>230.4</v>
      </c>
      <c r="K341" s="74" t="s">
        <v>56</v>
      </c>
    </row>
    <row r="342" spans="1:11">
      <c r="A342" s="12" t="s">
        <v>66</v>
      </c>
      <c r="B342" s="22" t="s">
        <v>20</v>
      </c>
      <c r="C342" s="53" t="s">
        <v>59</v>
      </c>
      <c r="D342" s="53" t="s">
        <v>92</v>
      </c>
      <c r="E342" s="53"/>
      <c r="F342" s="22" t="str">
        <f t="shared" si="17"/>
        <v>OCTOBRE</v>
      </c>
      <c r="G342" s="55">
        <v>43013</v>
      </c>
      <c r="H342" s="55">
        <v>43019</v>
      </c>
      <c r="I342" s="22">
        <f t="shared" si="18"/>
        <v>6</v>
      </c>
      <c r="J342" s="63">
        <v>366.32</v>
      </c>
      <c r="K342" s="74" t="s">
        <v>56</v>
      </c>
    </row>
    <row r="343" spans="1:11">
      <c r="A343" s="12" t="s">
        <v>79</v>
      </c>
      <c r="B343" s="22" t="s">
        <v>20</v>
      </c>
      <c r="C343" s="53" t="s">
        <v>59</v>
      </c>
      <c r="D343" s="53" t="s">
        <v>93</v>
      </c>
      <c r="E343" s="53"/>
      <c r="F343" s="22" t="str">
        <f t="shared" si="17"/>
        <v>OCTOBRE</v>
      </c>
      <c r="G343" s="55">
        <v>43013</v>
      </c>
      <c r="H343" s="55">
        <v>43020</v>
      </c>
      <c r="I343" s="22">
        <f t="shared" si="18"/>
        <v>7</v>
      </c>
      <c r="J343" s="63">
        <v>289.2</v>
      </c>
      <c r="K343" s="74" t="s">
        <v>56</v>
      </c>
    </row>
    <row r="344" spans="1:11">
      <c r="A344" s="12" t="s">
        <v>63</v>
      </c>
      <c r="B344" s="22" t="s">
        <v>20</v>
      </c>
      <c r="C344" s="53" t="s">
        <v>59</v>
      </c>
      <c r="D344" s="53" t="s">
        <v>85</v>
      </c>
      <c r="E344" s="53"/>
      <c r="F344" s="22" t="str">
        <f t="shared" si="17"/>
        <v>OCTOBRE</v>
      </c>
      <c r="G344" s="55">
        <v>43014</v>
      </c>
      <c r="H344" s="55">
        <v>43017</v>
      </c>
      <c r="I344" s="22">
        <f t="shared" si="18"/>
        <v>3</v>
      </c>
      <c r="J344" s="63">
        <v>120.5</v>
      </c>
      <c r="K344" s="74" t="s">
        <v>56</v>
      </c>
    </row>
    <row r="345" spans="1:11">
      <c r="A345" s="12" t="s">
        <v>70</v>
      </c>
      <c r="B345" s="22" t="s">
        <v>20</v>
      </c>
      <c r="C345" s="53" t="s">
        <v>58</v>
      </c>
      <c r="D345" s="53" t="s">
        <v>89</v>
      </c>
      <c r="E345" s="53"/>
      <c r="F345" s="22" t="str">
        <f t="shared" si="17"/>
        <v>OCTOBRE</v>
      </c>
      <c r="G345" s="55">
        <v>43014</v>
      </c>
      <c r="H345" s="55">
        <v>43017</v>
      </c>
      <c r="I345" s="22">
        <f t="shared" si="18"/>
        <v>3</v>
      </c>
      <c r="J345" s="63">
        <v>161.94999999999999</v>
      </c>
      <c r="K345" s="74" t="s">
        <v>56</v>
      </c>
    </row>
    <row r="346" spans="1:11">
      <c r="A346" s="12" t="s">
        <v>71</v>
      </c>
      <c r="B346" s="22" t="s">
        <v>20</v>
      </c>
      <c r="C346" s="53" t="s">
        <v>59</v>
      </c>
      <c r="D346" s="53" t="s">
        <v>83</v>
      </c>
      <c r="E346" s="53"/>
      <c r="F346" s="22" t="str">
        <f t="shared" si="17"/>
        <v>OCTOBRE</v>
      </c>
      <c r="G346" s="55">
        <v>43014</v>
      </c>
      <c r="H346" s="55">
        <v>43016</v>
      </c>
      <c r="I346" s="22">
        <f t="shared" si="18"/>
        <v>2</v>
      </c>
      <c r="J346" s="63">
        <v>169.18</v>
      </c>
      <c r="K346" s="74" t="s">
        <v>56</v>
      </c>
    </row>
    <row r="347" spans="1:11">
      <c r="A347" s="12" t="s">
        <v>71</v>
      </c>
      <c r="B347" s="22" t="s">
        <v>20</v>
      </c>
      <c r="C347" s="53" t="s">
        <v>58</v>
      </c>
      <c r="D347" s="53" t="s">
        <v>88</v>
      </c>
      <c r="E347" s="53"/>
      <c r="F347" s="22" t="str">
        <f t="shared" si="17"/>
        <v>OCTOBRE</v>
      </c>
      <c r="G347" s="55">
        <v>43014</v>
      </c>
      <c r="H347" s="55">
        <v>43017</v>
      </c>
      <c r="I347" s="22">
        <f t="shared" si="18"/>
        <v>3</v>
      </c>
      <c r="J347" s="63">
        <v>164.84</v>
      </c>
      <c r="K347" s="74" t="s">
        <v>56</v>
      </c>
    </row>
    <row r="348" spans="1:11">
      <c r="A348" s="12" t="s">
        <v>74</v>
      </c>
      <c r="B348" s="22" t="s">
        <v>20</v>
      </c>
      <c r="C348" s="53" t="s">
        <v>59</v>
      </c>
      <c r="D348" s="53" t="s">
        <v>86</v>
      </c>
      <c r="E348" s="53"/>
      <c r="F348" s="22" t="str">
        <f t="shared" si="17"/>
        <v>OCTOBRE</v>
      </c>
      <c r="G348" s="55">
        <v>43014</v>
      </c>
      <c r="H348" s="55">
        <v>43017</v>
      </c>
      <c r="I348" s="22">
        <f t="shared" si="18"/>
        <v>3</v>
      </c>
      <c r="J348" s="63">
        <v>153.28</v>
      </c>
      <c r="K348" s="74" t="s">
        <v>56</v>
      </c>
    </row>
    <row r="349" spans="1:11">
      <c r="A349" s="12" t="s">
        <v>76</v>
      </c>
      <c r="B349" s="22" t="s">
        <v>20</v>
      </c>
      <c r="C349" s="53" t="s">
        <v>58</v>
      </c>
      <c r="D349" s="53" t="s">
        <v>84</v>
      </c>
      <c r="E349" s="53"/>
      <c r="F349" s="22" t="str">
        <f t="shared" si="17"/>
        <v>OCTOBRE</v>
      </c>
      <c r="G349" s="55">
        <v>43014</v>
      </c>
      <c r="H349" s="55">
        <v>43016</v>
      </c>
      <c r="I349" s="22">
        <f t="shared" si="18"/>
        <v>2</v>
      </c>
      <c r="J349" s="63">
        <v>105.08</v>
      </c>
      <c r="K349" s="74" t="s">
        <v>56</v>
      </c>
    </row>
    <row r="350" spans="1:11">
      <c r="A350" s="12" t="s">
        <v>68</v>
      </c>
      <c r="B350" s="22" t="s">
        <v>20</v>
      </c>
      <c r="C350" s="53" t="s">
        <v>59</v>
      </c>
      <c r="D350" s="53" t="s">
        <v>90</v>
      </c>
      <c r="E350" s="53"/>
      <c r="F350" s="22" t="str">
        <f t="shared" si="17"/>
        <v>OCTOBRE</v>
      </c>
      <c r="G350" s="55">
        <v>43015</v>
      </c>
      <c r="H350" s="55">
        <v>43018</v>
      </c>
      <c r="I350" s="22">
        <f t="shared" si="18"/>
        <v>3</v>
      </c>
      <c r="J350" s="63">
        <v>148.58000000000001</v>
      </c>
      <c r="K350" s="74" t="s">
        <v>56</v>
      </c>
    </row>
    <row r="351" spans="1:11">
      <c r="A351" s="12" t="s">
        <v>72</v>
      </c>
      <c r="B351" s="22" t="s">
        <v>20</v>
      </c>
      <c r="C351" s="53" t="s">
        <v>58</v>
      </c>
      <c r="D351" s="53" t="s">
        <v>91</v>
      </c>
      <c r="E351" s="53"/>
      <c r="F351" s="22" t="str">
        <f t="shared" si="17"/>
        <v>OCTOBRE</v>
      </c>
      <c r="G351" s="55">
        <v>43015</v>
      </c>
      <c r="H351" s="55">
        <v>43018</v>
      </c>
      <c r="I351" s="22">
        <f t="shared" si="18"/>
        <v>3</v>
      </c>
      <c r="J351" s="63">
        <v>265.10000000000002</v>
      </c>
      <c r="K351" s="74" t="s">
        <v>56</v>
      </c>
    </row>
    <row r="352" spans="1:11">
      <c r="A352" s="12" t="s">
        <v>63</v>
      </c>
      <c r="B352" s="22" t="s">
        <v>20</v>
      </c>
      <c r="C352" s="53" t="s">
        <v>58</v>
      </c>
      <c r="D352" s="53" t="s">
        <v>98</v>
      </c>
      <c r="E352" s="53"/>
      <c r="F352" s="22" t="str">
        <f t="shared" si="17"/>
        <v>OCTOBRE</v>
      </c>
      <c r="G352" s="55">
        <v>43017</v>
      </c>
      <c r="H352" s="55">
        <v>43021</v>
      </c>
      <c r="I352" s="22">
        <f t="shared" si="18"/>
        <v>4</v>
      </c>
      <c r="J352" s="63">
        <v>192.8</v>
      </c>
      <c r="K352" s="74" t="s">
        <v>56</v>
      </c>
    </row>
    <row r="353" spans="1:11">
      <c r="A353" s="12" t="s">
        <v>65</v>
      </c>
      <c r="B353" s="22" t="s">
        <v>20</v>
      </c>
      <c r="C353" s="53" t="s">
        <v>58</v>
      </c>
      <c r="D353" s="53" t="s">
        <v>94</v>
      </c>
      <c r="E353" s="53"/>
      <c r="F353" s="22" t="str">
        <f t="shared" si="17"/>
        <v>OCTOBRE</v>
      </c>
      <c r="G353" s="55">
        <v>43017</v>
      </c>
      <c r="H353" s="55">
        <v>43020</v>
      </c>
      <c r="I353" s="22">
        <f t="shared" si="18"/>
        <v>3</v>
      </c>
      <c r="J353" s="63">
        <v>163.88</v>
      </c>
      <c r="K353" s="74" t="s">
        <v>56</v>
      </c>
    </row>
    <row r="354" spans="1:11">
      <c r="A354" s="12" t="s">
        <v>74</v>
      </c>
      <c r="B354" s="22" t="s">
        <v>20</v>
      </c>
      <c r="C354" s="53" t="s">
        <v>59</v>
      </c>
      <c r="D354" s="53" t="s">
        <v>83</v>
      </c>
      <c r="E354" s="53"/>
      <c r="F354" s="22" t="str">
        <f t="shared" si="17"/>
        <v>OCTOBRE</v>
      </c>
      <c r="G354" s="55">
        <v>43017</v>
      </c>
      <c r="H354" s="55">
        <v>43026</v>
      </c>
      <c r="I354" s="22">
        <f t="shared" si="18"/>
        <v>9</v>
      </c>
      <c r="J354" s="63">
        <v>393.3</v>
      </c>
      <c r="K354" s="74" t="s">
        <v>56</v>
      </c>
    </row>
    <row r="355" spans="1:11">
      <c r="A355" s="12" t="s">
        <v>70</v>
      </c>
      <c r="B355" s="22" t="s">
        <v>20</v>
      </c>
      <c r="C355" s="53" t="s">
        <v>59</v>
      </c>
      <c r="D355" s="53" t="s">
        <v>99</v>
      </c>
      <c r="E355" s="53"/>
      <c r="F355" s="22" t="str">
        <f t="shared" si="17"/>
        <v>OCTOBRE</v>
      </c>
      <c r="G355" s="55">
        <v>43018</v>
      </c>
      <c r="H355" s="55">
        <v>43022</v>
      </c>
      <c r="I355" s="22">
        <f t="shared" si="18"/>
        <v>4</v>
      </c>
      <c r="J355" s="63">
        <v>248.6</v>
      </c>
      <c r="K355" s="74" t="s">
        <v>56</v>
      </c>
    </row>
    <row r="356" spans="1:11">
      <c r="A356" s="12" t="s">
        <v>68</v>
      </c>
      <c r="B356" s="22" t="s">
        <v>20</v>
      </c>
      <c r="C356" s="53" t="s">
        <v>58</v>
      </c>
      <c r="D356" s="53" t="s">
        <v>96</v>
      </c>
      <c r="E356" s="53"/>
      <c r="F356" s="22" t="str">
        <f t="shared" si="17"/>
        <v>OCTOBRE</v>
      </c>
      <c r="G356" s="55">
        <v>43018</v>
      </c>
      <c r="H356" s="55">
        <v>43020</v>
      </c>
      <c r="I356" s="22">
        <f t="shared" si="18"/>
        <v>2</v>
      </c>
      <c r="J356" s="63">
        <v>106.04</v>
      </c>
      <c r="K356" s="74" t="s">
        <v>56</v>
      </c>
    </row>
    <row r="357" spans="1:11">
      <c r="A357" s="12" t="s">
        <v>72</v>
      </c>
      <c r="B357" s="22" t="s">
        <v>20</v>
      </c>
      <c r="C357" s="53" t="s">
        <v>59</v>
      </c>
      <c r="D357" s="53" t="s">
        <v>95</v>
      </c>
      <c r="E357" s="53"/>
      <c r="F357" s="22" t="str">
        <f t="shared" si="17"/>
        <v>OCTOBRE</v>
      </c>
      <c r="G357" s="55">
        <v>43018</v>
      </c>
      <c r="H357" s="55">
        <v>43020</v>
      </c>
      <c r="I357" s="22">
        <f t="shared" si="18"/>
        <v>2</v>
      </c>
      <c r="J357" s="63">
        <v>82.54</v>
      </c>
      <c r="K357" s="74" t="s">
        <v>56</v>
      </c>
    </row>
    <row r="358" spans="1:11">
      <c r="A358" s="12" t="s">
        <v>72</v>
      </c>
      <c r="B358" s="22" t="s">
        <v>20</v>
      </c>
      <c r="C358" s="53" t="s">
        <v>58</v>
      </c>
      <c r="D358" s="53" t="s">
        <v>97</v>
      </c>
      <c r="E358" s="53"/>
      <c r="F358" s="22" t="str">
        <f t="shared" si="17"/>
        <v>OCTOBRE</v>
      </c>
      <c r="G358" s="55">
        <v>43018</v>
      </c>
      <c r="H358" s="55">
        <v>43020</v>
      </c>
      <c r="I358" s="22">
        <f t="shared" si="18"/>
        <v>2</v>
      </c>
      <c r="J358" s="63">
        <v>67.48</v>
      </c>
      <c r="K358" s="74" t="s">
        <v>56</v>
      </c>
    </row>
    <row r="359" spans="1:11">
      <c r="A359" s="12" t="s">
        <v>66</v>
      </c>
      <c r="B359" s="22" t="s">
        <v>20</v>
      </c>
      <c r="C359" s="53" t="s">
        <v>58</v>
      </c>
      <c r="D359" s="53" t="s">
        <v>106</v>
      </c>
      <c r="E359" s="53"/>
      <c r="F359" s="22" t="str">
        <f t="shared" si="17"/>
        <v>OCTOBRE</v>
      </c>
      <c r="G359" s="55">
        <v>43019</v>
      </c>
      <c r="H359" s="55">
        <v>43024</v>
      </c>
      <c r="I359" s="22">
        <f t="shared" si="18"/>
        <v>5</v>
      </c>
      <c r="J359" s="63">
        <v>308.48</v>
      </c>
      <c r="K359" s="74" t="s">
        <v>56</v>
      </c>
    </row>
    <row r="360" spans="1:11">
      <c r="A360" s="12" t="s">
        <v>65</v>
      </c>
      <c r="B360" s="22" t="s">
        <v>20</v>
      </c>
      <c r="C360" s="53" t="s">
        <v>59</v>
      </c>
      <c r="D360" s="53" t="s">
        <v>100</v>
      </c>
      <c r="E360" s="53"/>
      <c r="F360" s="22" t="str">
        <f t="shared" si="17"/>
        <v>OCTOBRE</v>
      </c>
      <c r="G360" s="55">
        <v>43020</v>
      </c>
      <c r="H360" s="55">
        <v>43023</v>
      </c>
      <c r="I360" s="22">
        <f t="shared" si="18"/>
        <v>3</v>
      </c>
      <c r="J360" s="63">
        <v>183.14</v>
      </c>
      <c r="K360" s="74" t="s">
        <v>56</v>
      </c>
    </row>
    <row r="361" spans="1:11">
      <c r="A361" s="12" t="s">
        <v>68</v>
      </c>
      <c r="B361" s="22" t="s">
        <v>20</v>
      </c>
      <c r="C361" s="53" t="s">
        <v>58</v>
      </c>
      <c r="D361" s="53" t="s">
        <v>103</v>
      </c>
      <c r="E361" s="53"/>
      <c r="F361" s="22" t="str">
        <f t="shared" si="17"/>
        <v>OCTOBRE</v>
      </c>
      <c r="G361" s="55">
        <v>43020</v>
      </c>
      <c r="H361" s="55">
        <v>43023</v>
      </c>
      <c r="I361" s="22">
        <f t="shared" si="18"/>
        <v>3</v>
      </c>
      <c r="J361" s="63">
        <v>172.56</v>
      </c>
      <c r="K361" s="74" t="s">
        <v>56</v>
      </c>
    </row>
    <row r="362" spans="1:11">
      <c r="A362" s="12" t="s">
        <v>71</v>
      </c>
      <c r="B362" s="22" t="s">
        <v>20</v>
      </c>
      <c r="C362" s="53" t="s">
        <v>58</v>
      </c>
      <c r="D362" s="53" t="s">
        <v>82</v>
      </c>
      <c r="E362" s="53"/>
      <c r="F362" s="22" t="str">
        <f t="shared" si="17"/>
        <v>OCTOBRE</v>
      </c>
      <c r="G362" s="55">
        <v>43020</v>
      </c>
      <c r="H362" s="55">
        <v>43025</v>
      </c>
      <c r="I362" s="22">
        <f t="shared" si="18"/>
        <v>5</v>
      </c>
      <c r="J362" s="63">
        <v>266.06</v>
      </c>
      <c r="K362" s="74" t="s">
        <v>56</v>
      </c>
    </row>
    <row r="363" spans="1:11">
      <c r="A363" s="12" t="s">
        <v>79</v>
      </c>
      <c r="B363" s="22" t="s">
        <v>20</v>
      </c>
      <c r="C363" s="53" t="s">
        <v>58</v>
      </c>
      <c r="D363" s="53" t="s">
        <v>104</v>
      </c>
      <c r="E363" s="53"/>
      <c r="F363" s="22" t="str">
        <f t="shared" si="17"/>
        <v>OCTOBRE</v>
      </c>
      <c r="G363" s="55">
        <v>43020</v>
      </c>
      <c r="H363" s="55">
        <v>43023</v>
      </c>
      <c r="I363" s="22">
        <f t="shared" si="18"/>
        <v>3</v>
      </c>
      <c r="J363" s="63">
        <v>178.34</v>
      </c>
      <c r="K363" s="74" t="s">
        <v>56</v>
      </c>
    </row>
    <row r="364" spans="1:11">
      <c r="A364" s="12" t="s">
        <v>72</v>
      </c>
      <c r="B364" s="22" t="s">
        <v>20</v>
      </c>
      <c r="C364" s="53" t="s">
        <v>59</v>
      </c>
      <c r="D364" s="53" t="s">
        <v>101</v>
      </c>
      <c r="E364" s="53"/>
      <c r="F364" s="22" t="str">
        <f t="shared" si="17"/>
        <v>OCTOBRE</v>
      </c>
      <c r="G364" s="55">
        <v>43020</v>
      </c>
      <c r="H364" s="55">
        <v>43023</v>
      </c>
      <c r="I364" s="22">
        <f t="shared" si="18"/>
        <v>3</v>
      </c>
      <c r="J364" s="63">
        <v>268.95999999999998</v>
      </c>
      <c r="K364" s="74" t="s">
        <v>56</v>
      </c>
    </row>
    <row r="365" spans="1:11">
      <c r="A365" s="12" t="s">
        <v>76</v>
      </c>
      <c r="B365" s="22" t="s">
        <v>20</v>
      </c>
      <c r="C365" s="53" t="s">
        <v>59</v>
      </c>
      <c r="D365" s="53" t="s">
        <v>102</v>
      </c>
      <c r="E365" s="53"/>
      <c r="F365" s="22" t="str">
        <f t="shared" si="17"/>
        <v>OCTOBRE</v>
      </c>
      <c r="G365" s="55">
        <v>43020</v>
      </c>
      <c r="H365" s="55">
        <v>43023</v>
      </c>
      <c r="I365" s="22">
        <f t="shared" si="18"/>
        <v>3</v>
      </c>
      <c r="J365" s="63">
        <v>148.58000000000001</v>
      </c>
      <c r="K365" s="74" t="s">
        <v>56</v>
      </c>
    </row>
    <row r="366" spans="1:11">
      <c r="A366" s="12" t="s">
        <v>63</v>
      </c>
      <c r="B366" s="22" t="s">
        <v>20</v>
      </c>
      <c r="C366" s="53" t="s">
        <v>58</v>
      </c>
      <c r="D366" s="53" t="s">
        <v>105</v>
      </c>
      <c r="E366" s="53"/>
      <c r="F366" s="22" t="str">
        <f t="shared" si="17"/>
        <v>OCTOBRE</v>
      </c>
      <c r="G366" s="55">
        <v>43021</v>
      </c>
      <c r="H366" s="55">
        <v>43024</v>
      </c>
      <c r="I366" s="22">
        <f t="shared" si="18"/>
        <v>3</v>
      </c>
      <c r="J366" s="63">
        <v>149.41999999999999</v>
      </c>
      <c r="K366" s="74" t="s">
        <v>56</v>
      </c>
    </row>
    <row r="367" spans="1:11">
      <c r="A367" s="12" t="s">
        <v>70</v>
      </c>
      <c r="B367" s="22" t="s">
        <v>20</v>
      </c>
      <c r="C367" s="53" t="s">
        <v>59</v>
      </c>
      <c r="D367" s="53" t="s">
        <v>107</v>
      </c>
      <c r="E367" s="53"/>
      <c r="F367" s="22" t="str">
        <f t="shared" si="17"/>
        <v>OCTOBRE</v>
      </c>
      <c r="G367" s="55">
        <v>43022</v>
      </c>
      <c r="H367" s="55">
        <v>43025</v>
      </c>
      <c r="I367" s="22">
        <f t="shared" si="18"/>
        <v>3</v>
      </c>
      <c r="J367" s="63">
        <v>172.56</v>
      </c>
      <c r="K367" s="74" t="s">
        <v>56</v>
      </c>
    </row>
    <row r="368" spans="1:11">
      <c r="A368" s="12" t="s">
        <v>65</v>
      </c>
      <c r="B368" s="22" t="s">
        <v>20</v>
      </c>
      <c r="C368" s="53" t="s">
        <v>57</v>
      </c>
      <c r="D368" s="53" t="s">
        <v>90</v>
      </c>
      <c r="E368" s="53"/>
      <c r="F368" s="22" t="str">
        <f t="shared" si="17"/>
        <v>OCTOBRE</v>
      </c>
      <c r="G368" s="55">
        <v>43023</v>
      </c>
      <c r="H368" s="55">
        <v>43028</v>
      </c>
      <c r="I368" s="22">
        <f t="shared" si="18"/>
        <v>5</v>
      </c>
      <c r="J368" s="63">
        <v>250.64</v>
      </c>
      <c r="K368" s="74" t="s">
        <v>56</v>
      </c>
    </row>
    <row r="369" spans="1:11">
      <c r="A369" s="12" t="s">
        <v>63</v>
      </c>
      <c r="B369" s="22" t="s">
        <v>20</v>
      </c>
      <c r="C369" s="53" t="s">
        <v>58</v>
      </c>
      <c r="D369" s="53" t="s">
        <v>89</v>
      </c>
      <c r="E369" s="53"/>
      <c r="F369" s="22" t="str">
        <f t="shared" si="17"/>
        <v>OCTOBRE</v>
      </c>
      <c r="G369" s="55">
        <v>43024</v>
      </c>
      <c r="H369" s="55">
        <v>43028</v>
      </c>
      <c r="I369" s="22">
        <f t="shared" si="18"/>
        <v>4</v>
      </c>
      <c r="J369" s="63">
        <v>192.8</v>
      </c>
      <c r="K369" s="74" t="s">
        <v>56</v>
      </c>
    </row>
    <row r="370" spans="1:11">
      <c r="A370" s="12" t="s">
        <v>68</v>
      </c>
      <c r="B370" s="22" t="s">
        <v>20</v>
      </c>
      <c r="C370" s="53" t="s">
        <v>58</v>
      </c>
      <c r="D370" s="53" t="s">
        <v>85</v>
      </c>
      <c r="E370" s="53"/>
      <c r="F370" s="22" t="str">
        <f t="shared" si="17"/>
        <v>OCTOBRE</v>
      </c>
      <c r="G370" s="55">
        <v>43024</v>
      </c>
      <c r="H370" s="55">
        <v>43026</v>
      </c>
      <c r="I370" s="22">
        <f t="shared" si="18"/>
        <v>2</v>
      </c>
      <c r="J370" s="63">
        <v>118.57</v>
      </c>
      <c r="K370" s="74" t="s">
        <v>56</v>
      </c>
    </row>
    <row r="371" spans="1:11">
      <c r="A371" s="12" t="s">
        <v>79</v>
      </c>
      <c r="B371" s="22" t="s">
        <v>20</v>
      </c>
      <c r="C371" s="53" t="s">
        <v>59</v>
      </c>
      <c r="D371" s="53" t="s">
        <v>84</v>
      </c>
      <c r="E371" s="53"/>
      <c r="F371" s="22" t="str">
        <f t="shared" si="17"/>
        <v>OCTOBRE</v>
      </c>
      <c r="G371" s="55">
        <v>43024</v>
      </c>
      <c r="H371" s="55">
        <v>43026</v>
      </c>
      <c r="I371" s="22">
        <f t="shared" si="18"/>
        <v>2</v>
      </c>
      <c r="J371" s="63">
        <v>97.11</v>
      </c>
      <c r="K371" s="74" t="s">
        <v>56</v>
      </c>
    </row>
    <row r="372" spans="1:11">
      <c r="A372" s="12" t="s">
        <v>72</v>
      </c>
      <c r="B372" s="22" t="s">
        <v>20</v>
      </c>
      <c r="C372" s="53" t="s">
        <v>59</v>
      </c>
      <c r="D372" s="53" t="s">
        <v>87</v>
      </c>
      <c r="E372" s="53"/>
      <c r="F372" s="22" t="str">
        <f t="shared" si="17"/>
        <v>OCTOBRE</v>
      </c>
      <c r="G372" s="55">
        <v>43024</v>
      </c>
      <c r="H372" s="55">
        <v>43028</v>
      </c>
      <c r="I372" s="22">
        <f t="shared" si="18"/>
        <v>4</v>
      </c>
      <c r="J372" s="63">
        <v>336</v>
      </c>
      <c r="K372" s="74" t="s">
        <v>56</v>
      </c>
    </row>
    <row r="373" spans="1:11">
      <c r="A373" s="12" t="s">
        <v>76</v>
      </c>
      <c r="B373" s="22" t="s">
        <v>20</v>
      </c>
      <c r="C373" s="53" t="s">
        <v>59</v>
      </c>
      <c r="D373" s="53" t="s">
        <v>86</v>
      </c>
      <c r="E373" s="53"/>
      <c r="F373" s="22" t="str">
        <f t="shared" si="17"/>
        <v>OCTOBRE</v>
      </c>
      <c r="G373" s="55">
        <v>43024</v>
      </c>
      <c r="H373" s="55">
        <v>43028</v>
      </c>
      <c r="I373" s="22">
        <f t="shared" si="18"/>
        <v>4</v>
      </c>
      <c r="J373" s="63">
        <v>156.35</v>
      </c>
      <c r="K373" s="74" t="s">
        <v>56</v>
      </c>
    </row>
    <row r="374" spans="1:11">
      <c r="A374" s="12" t="s">
        <v>70</v>
      </c>
      <c r="B374" s="22" t="s">
        <v>20</v>
      </c>
      <c r="C374" s="53" t="s">
        <v>58</v>
      </c>
      <c r="D374" s="53" t="s">
        <v>88</v>
      </c>
      <c r="E374" s="53"/>
      <c r="F374" s="22" t="str">
        <f t="shared" si="17"/>
        <v>OCTOBRE</v>
      </c>
      <c r="G374" s="55">
        <v>43025</v>
      </c>
      <c r="H374" s="55">
        <v>43028</v>
      </c>
      <c r="I374" s="22">
        <f t="shared" si="18"/>
        <v>3</v>
      </c>
      <c r="J374" s="63">
        <v>155.21</v>
      </c>
      <c r="K374" s="74" t="s">
        <v>56</v>
      </c>
    </row>
    <row r="375" spans="1:11">
      <c r="A375" s="12" t="s">
        <v>79</v>
      </c>
      <c r="B375" s="22" t="s">
        <v>20</v>
      </c>
      <c r="C375" s="53" t="s">
        <v>58</v>
      </c>
      <c r="D375" s="53" t="s">
        <v>91</v>
      </c>
      <c r="E375" s="53"/>
      <c r="F375" s="22" t="str">
        <f t="shared" si="17"/>
        <v>OCTOBRE</v>
      </c>
      <c r="G375" s="55">
        <v>43026</v>
      </c>
      <c r="H375" s="55">
        <v>43029</v>
      </c>
      <c r="I375" s="22">
        <f t="shared" si="18"/>
        <v>3</v>
      </c>
      <c r="J375" s="63">
        <v>134.96</v>
      </c>
      <c r="K375" s="74" t="s">
        <v>56</v>
      </c>
    </row>
    <row r="376" spans="1:11">
      <c r="A376" s="12" t="s">
        <v>66</v>
      </c>
      <c r="B376" s="22" t="s">
        <v>20</v>
      </c>
      <c r="C376" s="53" t="s">
        <v>58</v>
      </c>
      <c r="D376" s="53" t="s">
        <v>93</v>
      </c>
      <c r="E376" s="53"/>
      <c r="F376" s="22" t="str">
        <f t="shared" si="17"/>
        <v>OCTOBRE</v>
      </c>
      <c r="G376" s="55">
        <v>43027</v>
      </c>
      <c r="H376" s="55">
        <v>43030</v>
      </c>
      <c r="I376" s="22">
        <f t="shared" si="18"/>
        <v>3</v>
      </c>
      <c r="J376" s="63">
        <v>181.23</v>
      </c>
      <c r="K376" s="74" t="s">
        <v>56</v>
      </c>
    </row>
    <row r="377" spans="1:11">
      <c r="A377" s="12" t="s">
        <v>74</v>
      </c>
      <c r="B377" s="22" t="s">
        <v>20</v>
      </c>
      <c r="C377" s="53" t="s">
        <v>58</v>
      </c>
      <c r="D377" s="53" t="s">
        <v>99</v>
      </c>
      <c r="E377" s="53"/>
      <c r="F377" s="22" t="str">
        <f t="shared" si="17"/>
        <v>OCTOBRE</v>
      </c>
      <c r="G377" s="55">
        <v>43027</v>
      </c>
      <c r="H377" s="55">
        <v>43032</v>
      </c>
      <c r="I377" s="22">
        <f t="shared" ref="I377:I413" si="19">H377-G377</f>
        <v>5</v>
      </c>
      <c r="J377" s="63">
        <v>230.4</v>
      </c>
      <c r="K377" s="74" t="s">
        <v>56</v>
      </c>
    </row>
    <row r="378" spans="1:11">
      <c r="A378" s="12" t="s">
        <v>70</v>
      </c>
      <c r="B378" s="22" t="s">
        <v>20</v>
      </c>
      <c r="C378" s="53" t="s">
        <v>57</v>
      </c>
      <c r="D378" s="53" t="s">
        <v>94</v>
      </c>
      <c r="E378" s="53"/>
      <c r="F378" s="22" t="str">
        <f t="shared" si="17"/>
        <v>OCTOBRE</v>
      </c>
      <c r="G378" s="55">
        <v>43028</v>
      </c>
      <c r="H378" s="55">
        <v>43031</v>
      </c>
      <c r="I378" s="22">
        <f t="shared" si="19"/>
        <v>3</v>
      </c>
      <c r="J378" s="63">
        <v>69.41</v>
      </c>
      <c r="K378" s="74" t="s">
        <v>56</v>
      </c>
    </row>
    <row r="379" spans="1:11">
      <c r="A379" s="12" t="s">
        <v>72</v>
      </c>
      <c r="B379" s="22" t="s">
        <v>20</v>
      </c>
      <c r="C379" s="53" t="s">
        <v>58</v>
      </c>
      <c r="D379" s="53" t="s">
        <v>92</v>
      </c>
      <c r="E379" s="53"/>
      <c r="F379" s="22" t="str">
        <f t="shared" si="17"/>
        <v>OCTOBRE</v>
      </c>
      <c r="G379" s="55">
        <v>43028</v>
      </c>
      <c r="H379" s="55">
        <v>43030</v>
      </c>
      <c r="I379" s="22">
        <f t="shared" si="19"/>
        <v>2</v>
      </c>
      <c r="J379" s="63">
        <v>157.13</v>
      </c>
      <c r="K379" s="74" t="s">
        <v>56</v>
      </c>
    </row>
    <row r="380" spans="1:11">
      <c r="A380" s="12" t="s">
        <v>76</v>
      </c>
      <c r="B380" s="22" t="s">
        <v>20</v>
      </c>
      <c r="C380" s="53" t="s">
        <v>59</v>
      </c>
      <c r="D380" s="53" t="s">
        <v>96</v>
      </c>
      <c r="E380" s="53"/>
      <c r="F380" s="22" t="str">
        <f t="shared" si="17"/>
        <v>OCTOBRE</v>
      </c>
      <c r="G380" s="55">
        <v>43028</v>
      </c>
      <c r="H380" s="55">
        <v>43032</v>
      </c>
      <c r="I380" s="22">
        <f t="shared" si="19"/>
        <v>4</v>
      </c>
      <c r="J380" s="63">
        <v>142.75</v>
      </c>
      <c r="K380" s="74" t="s">
        <v>56</v>
      </c>
    </row>
    <row r="381" spans="1:11">
      <c r="A381" s="12" t="s">
        <v>76</v>
      </c>
      <c r="B381" s="22" t="s">
        <v>21</v>
      </c>
      <c r="C381" s="53" t="s">
        <v>62</v>
      </c>
      <c r="D381" s="53" t="s">
        <v>90</v>
      </c>
      <c r="E381" s="53"/>
      <c r="F381" s="22" t="str">
        <f t="shared" si="17"/>
        <v>OCTOBRE</v>
      </c>
      <c r="G381" s="55">
        <v>43028</v>
      </c>
      <c r="H381" s="55">
        <v>43032</v>
      </c>
      <c r="I381" s="22">
        <f t="shared" si="19"/>
        <v>4</v>
      </c>
      <c r="J381" s="63">
        <v>23.8</v>
      </c>
    </row>
    <row r="382" spans="1:11">
      <c r="A382" s="12" t="s">
        <v>63</v>
      </c>
      <c r="B382" s="22" t="s">
        <v>20</v>
      </c>
      <c r="C382" s="53" t="s">
        <v>59</v>
      </c>
      <c r="D382" s="53" t="s">
        <v>98</v>
      </c>
      <c r="E382" s="53"/>
      <c r="F382" s="22" t="str">
        <f t="shared" si="17"/>
        <v>OCTOBRE</v>
      </c>
      <c r="G382" s="55">
        <v>43029</v>
      </c>
      <c r="H382" s="55">
        <v>43032</v>
      </c>
      <c r="I382" s="22">
        <f t="shared" si="19"/>
        <v>3</v>
      </c>
      <c r="J382" s="63">
        <v>131.1</v>
      </c>
      <c r="K382" s="74" t="s">
        <v>56</v>
      </c>
    </row>
    <row r="383" spans="1:11">
      <c r="A383" s="12" t="s">
        <v>65</v>
      </c>
      <c r="B383" s="22" t="s">
        <v>20</v>
      </c>
      <c r="C383" s="53" t="s">
        <v>59</v>
      </c>
      <c r="D383" s="53" t="s">
        <v>97</v>
      </c>
      <c r="E383" s="53"/>
      <c r="F383" s="22" t="str">
        <f t="shared" si="17"/>
        <v>OCTOBRE</v>
      </c>
      <c r="G383" s="55">
        <v>43029</v>
      </c>
      <c r="H383" s="55">
        <v>43032</v>
      </c>
      <c r="I383" s="22">
        <f t="shared" si="19"/>
        <v>3</v>
      </c>
      <c r="J383" s="63">
        <v>167.74</v>
      </c>
      <c r="K383" s="74" t="s">
        <v>56</v>
      </c>
    </row>
    <row r="384" spans="1:11">
      <c r="A384" s="12" t="s">
        <v>70</v>
      </c>
      <c r="B384" s="22" t="s">
        <v>20</v>
      </c>
      <c r="C384" s="53" t="s">
        <v>58</v>
      </c>
      <c r="D384" s="53" t="s">
        <v>102</v>
      </c>
      <c r="E384" s="53"/>
      <c r="F384" s="22" t="str">
        <f t="shared" si="17"/>
        <v>OCTOBRE</v>
      </c>
      <c r="G384" s="55">
        <v>43029</v>
      </c>
      <c r="H384" s="55">
        <v>43034</v>
      </c>
      <c r="I384" s="22">
        <f t="shared" si="19"/>
        <v>5</v>
      </c>
      <c r="J384" s="63">
        <v>242.93</v>
      </c>
      <c r="K384" s="74" t="s">
        <v>56</v>
      </c>
    </row>
    <row r="385" spans="1:11">
      <c r="A385" s="12" t="s">
        <v>79</v>
      </c>
      <c r="B385" s="22" t="s">
        <v>20</v>
      </c>
      <c r="C385" s="53" t="s">
        <v>58</v>
      </c>
      <c r="D385" s="53" t="s">
        <v>95</v>
      </c>
      <c r="E385" s="53"/>
      <c r="F385" s="22" t="str">
        <f t="shared" si="17"/>
        <v>OCTOBRE</v>
      </c>
      <c r="G385" s="55">
        <v>43029</v>
      </c>
      <c r="H385" s="55">
        <v>43031</v>
      </c>
      <c r="I385" s="22">
        <f t="shared" si="19"/>
        <v>2</v>
      </c>
      <c r="J385" s="63">
        <v>132.07</v>
      </c>
      <c r="K385" s="74" t="s">
        <v>56</v>
      </c>
    </row>
    <row r="386" spans="1:11">
      <c r="A386" s="12" t="s">
        <v>66</v>
      </c>
      <c r="B386" s="22" t="s">
        <v>20</v>
      </c>
      <c r="C386" s="53" t="s">
        <v>58</v>
      </c>
      <c r="D386" s="53" t="s">
        <v>101</v>
      </c>
      <c r="E386" s="53"/>
      <c r="F386" s="22" t="str">
        <f t="shared" si="17"/>
        <v>OCTOBRE</v>
      </c>
      <c r="G386" s="55">
        <v>43030</v>
      </c>
      <c r="H386" s="55">
        <v>43033</v>
      </c>
      <c r="I386" s="22">
        <f t="shared" si="19"/>
        <v>3</v>
      </c>
      <c r="J386" s="63">
        <v>149.41999999999999</v>
      </c>
      <c r="K386" s="74" t="s">
        <v>56</v>
      </c>
    </row>
    <row r="387" spans="1:11">
      <c r="A387" s="12" t="s">
        <v>72</v>
      </c>
      <c r="B387" s="22" t="s">
        <v>20</v>
      </c>
      <c r="C387" s="53" t="s">
        <v>58</v>
      </c>
      <c r="D387" s="53" t="s">
        <v>100</v>
      </c>
      <c r="E387" s="53"/>
      <c r="F387" s="22" t="str">
        <f t="shared" si="17"/>
        <v>OCTOBRE</v>
      </c>
      <c r="G387" s="55">
        <v>43030</v>
      </c>
      <c r="H387" s="55">
        <v>43033</v>
      </c>
      <c r="I387" s="22">
        <f t="shared" si="19"/>
        <v>3</v>
      </c>
      <c r="J387" s="63">
        <v>222.68</v>
      </c>
      <c r="K387" s="74" t="s">
        <v>56</v>
      </c>
    </row>
    <row r="388" spans="1:11">
      <c r="A388" s="12" t="s">
        <v>63</v>
      </c>
      <c r="B388" s="22" t="s">
        <v>20</v>
      </c>
      <c r="C388" s="53" t="s">
        <v>58</v>
      </c>
      <c r="D388" s="53" t="s">
        <v>107</v>
      </c>
      <c r="E388" s="53"/>
      <c r="F388" s="22" t="str">
        <f t="shared" ref="F388:F451" si="20">IF(G388="","",CHOOSE(MONTH(G388),"JANVIER","FEVRIER","MARS","AVRIL","MAI","JUIN","JUILLET","AOUT","SEPTEMBRE","OCTOBRE","NOVEMBRE","DECEMBRE"))</f>
        <v>OCTOBRE</v>
      </c>
      <c r="G388" s="55">
        <v>43032</v>
      </c>
      <c r="H388" s="55">
        <v>43036</v>
      </c>
      <c r="I388" s="22">
        <f t="shared" si="19"/>
        <v>4</v>
      </c>
      <c r="J388" s="63">
        <v>186.05</v>
      </c>
      <c r="K388" s="74" t="s">
        <v>56</v>
      </c>
    </row>
    <row r="389" spans="1:11">
      <c r="A389" s="12" t="s">
        <v>65</v>
      </c>
      <c r="B389" s="22" t="s">
        <v>20</v>
      </c>
      <c r="C389" s="53" t="s">
        <v>58</v>
      </c>
      <c r="D389" s="53" t="s">
        <v>103</v>
      </c>
      <c r="E389" s="53"/>
      <c r="F389" s="22" t="str">
        <f t="shared" si="20"/>
        <v>OCTOBRE</v>
      </c>
      <c r="G389" s="55">
        <v>43032</v>
      </c>
      <c r="H389" s="55">
        <v>43035</v>
      </c>
      <c r="I389" s="22">
        <f t="shared" si="19"/>
        <v>3</v>
      </c>
      <c r="J389" s="63">
        <v>165.81</v>
      </c>
      <c r="K389" s="74" t="s">
        <v>56</v>
      </c>
    </row>
    <row r="390" spans="1:11">
      <c r="A390" s="12" t="s">
        <v>68</v>
      </c>
      <c r="B390" s="22" t="s">
        <v>20</v>
      </c>
      <c r="C390" s="53" t="s">
        <v>59</v>
      </c>
      <c r="D390" s="53" t="s">
        <v>105</v>
      </c>
      <c r="E390" s="53"/>
      <c r="F390" s="22" t="str">
        <f t="shared" si="20"/>
        <v>OCTOBRE</v>
      </c>
      <c r="G390" s="55">
        <v>43032</v>
      </c>
      <c r="H390" s="55">
        <v>43035</v>
      </c>
      <c r="I390" s="22">
        <f t="shared" si="19"/>
        <v>3</v>
      </c>
      <c r="J390" s="63">
        <v>145.66</v>
      </c>
      <c r="K390" s="74" t="s">
        <v>56</v>
      </c>
    </row>
    <row r="391" spans="1:11">
      <c r="A391" s="12" t="s">
        <v>76</v>
      </c>
      <c r="B391" s="22" t="s">
        <v>20</v>
      </c>
      <c r="C391" s="53" t="s">
        <v>59</v>
      </c>
      <c r="D391" s="53" t="s">
        <v>106</v>
      </c>
      <c r="E391" s="53"/>
      <c r="F391" s="22" t="str">
        <f t="shared" si="20"/>
        <v>OCTOBRE</v>
      </c>
      <c r="G391" s="55">
        <v>43032</v>
      </c>
      <c r="H391" s="55">
        <v>43035</v>
      </c>
      <c r="I391" s="22">
        <f t="shared" si="19"/>
        <v>3</v>
      </c>
      <c r="J391" s="63">
        <v>87.4</v>
      </c>
      <c r="K391" s="74" t="s">
        <v>56</v>
      </c>
    </row>
    <row r="392" spans="1:11">
      <c r="A392" s="12" t="s">
        <v>66</v>
      </c>
      <c r="B392" s="22" t="s">
        <v>20</v>
      </c>
      <c r="C392" s="53" t="s">
        <v>59</v>
      </c>
      <c r="D392" s="53" t="s">
        <v>87</v>
      </c>
      <c r="E392" s="53"/>
      <c r="F392" s="22" t="str">
        <f t="shared" si="20"/>
        <v>OCTOBRE</v>
      </c>
      <c r="G392" s="55">
        <v>43033</v>
      </c>
      <c r="H392" s="55">
        <v>43039</v>
      </c>
      <c r="I392" s="22">
        <f t="shared" si="19"/>
        <v>6</v>
      </c>
      <c r="J392" s="63">
        <v>291.13</v>
      </c>
      <c r="K392" s="74" t="s">
        <v>56</v>
      </c>
    </row>
    <row r="393" spans="1:11">
      <c r="A393" s="12" t="s">
        <v>72</v>
      </c>
      <c r="B393" s="22" t="s">
        <v>20</v>
      </c>
      <c r="C393" s="53" t="s">
        <v>57</v>
      </c>
      <c r="D393" s="53" t="s">
        <v>110</v>
      </c>
      <c r="E393" s="53"/>
      <c r="F393" s="22" t="str">
        <f t="shared" si="20"/>
        <v>OCTOBRE</v>
      </c>
      <c r="G393" s="55">
        <v>43033</v>
      </c>
      <c r="H393" s="55">
        <v>43038</v>
      </c>
      <c r="I393" s="22">
        <f t="shared" si="19"/>
        <v>5</v>
      </c>
      <c r="J393" s="63">
        <v>408.74</v>
      </c>
      <c r="K393" s="74" t="s">
        <v>56</v>
      </c>
    </row>
    <row r="394" spans="1:11">
      <c r="A394" s="12" t="s">
        <v>74</v>
      </c>
      <c r="B394" s="22" t="s">
        <v>20</v>
      </c>
      <c r="C394" s="53" t="s">
        <v>58</v>
      </c>
      <c r="D394" s="53" t="s">
        <v>104</v>
      </c>
      <c r="E394" s="53"/>
      <c r="F394" s="22" t="str">
        <f t="shared" si="20"/>
        <v>OCTOBRE</v>
      </c>
      <c r="G394" s="55">
        <v>43033</v>
      </c>
      <c r="H394" s="55">
        <v>43035</v>
      </c>
      <c r="I394" s="22">
        <f t="shared" si="19"/>
        <v>2</v>
      </c>
      <c r="J394" s="63">
        <v>103.15</v>
      </c>
      <c r="K394" s="74" t="s">
        <v>56</v>
      </c>
    </row>
    <row r="395" spans="1:11">
      <c r="A395" s="12" t="s">
        <v>70</v>
      </c>
      <c r="B395" s="22" t="s">
        <v>20</v>
      </c>
      <c r="C395" s="53" t="s">
        <v>59</v>
      </c>
      <c r="D395" s="53" t="s">
        <v>83</v>
      </c>
      <c r="E395" s="53"/>
      <c r="F395" s="22" t="str">
        <f t="shared" si="20"/>
        <v>OCTOBRE</v>
      </c>
      <c r="G395" s="55">
        <v>43034</v>
      </c>
      <c r="H395" s="55">
        <v>43037</v>
      </c>
      <c r="I395" s="22">
        <f t="shared" si="19"/>
        <v>3</v>
      </c>
      <c r="J395" s="63">
        <v>176.41</v>
      </c>
      <c r="K395" s="74" t="s">
        <v>56</v>
      </c>
    </row>
    <row r="396" spans="1:11">
      <c r="A396" s="12" t="s">
        <v>65</v>
      </c>
      <c r="B396" s="22" t="s">
        <v>20</v>
      </c>
      <c r="C396" s="53" t="s">
        <v>59</v>
      </c>
      <c r="D396" s="53" t="s">
        <v>109</v>
      </c>
      <c r="E396" s="53"/>
      <c r="F396" s="22" t="str">
        <f t="shared" si="20"/>
        <v>OCTOBRE</v>
      </c>
      <c r="G396" s="55">
        <v>43035</v>
      </c>
      <c r="H396" s="55">
        <v>43037</v>
      </c>
      <c r="I396" s="22">
        <f t="shared" si="19"/>
        <v>2</v>
      </c>
      <c r="J396" s="63">
        <v>106.04</v>
      </c>
      <c r="K396" s="74" t="s">
        <v>56</v>
      </c>
    </row>
    <row r="397" spans="1:11">
      <c r="A397" s="12" t="s">
        <v>79</v>
      </c>
      <c r="B397" s="22" t="s">
        <v>20</v>
      </c>
      <c r="C397" s="53" t="s">
        <v>58</v>
      </c>
      <c r="D397" s="53" t="s">
        <v>89</v>
      </c>
      <c r="E397" s="53"/>
      <c r="F397" s="22" t="str">
        <f t="shared" si="20"/>
        <v>OCTOBRE</v>
      </c>
      <c r="G397" s="55">
        <v>43035</v>
      </c>
      <c r="H397" s="55">
        <v>43039</v>
      </c>
      <c r="I397" s="22">
        <f t="shared" si="19"/>
        <v>4</v>
      </c>
      <c r="J397" s="63">
        <v>173.52</v>
      </c>
      <c r="K397" s="74" t="s">
        <v>56</v>
      </c>
    </row>
    <row r="398" spans="1:11">
      <c r="A398" s="12" t="s">
        <v>74</v>
      </c>
      <c r="B398" s="22" t="s">
        <v>20</v>
      </c>
      <c r="C398" s="53" t="s">
        <v>58</v>
      </c>
      <c r="D398" s="53" t="s">
        <v>85</v>
      </c>
      <c r="E398" s="53"/>
      <c r="F398" s="22" t="str">
        <f t="shared" si="20"/>
        <v>OCTOBRE</v>
      </c>
      <c r="G398" s="55">
        <v>43035</v>
      </c>
      <c r="H398" s="55">
        <v>43038</v>
      </c>
      <c r="I398" s="22">
        <f t="shared" si="19"/>
        <v>3</v>
      </c>
      <c r="J398" s="63">
        <v>134.96</v>
      </c>
      <c r="K398" s="74" t="s">
        <v>56</v>
      </c>
    </row>
    <row r="399" spans="1:11">
      <c r="A399" s="12" t="s">
        <v>76</v>
      </c>
      <c r="B399" s="22" t="s">
        <v>20</v>
      </c>
      <c r="C399" s="53" t="s">
        <v>58</v>
      </c>
      <c r="D399" s="53" t="s">
        <v>86</v>
      </c>
      <c r="E399" s="53"/>
      <c r="F399" s="22" t="str">
        <f t="shared" si="20"/>
        <v>OCTOBRE</v>
      </c>
      <c r="G399" s="55">
        <v>43035</v>
      </c>
      <c r="H399" s="55">
        <v>43038</v>
      </c>
      <c r="I399" s="22">
        <f t="shared" si="19"/>
        <v>3</v>
      </c>
      <c r="J399" s="63">
        <v>137.85</v>
      </c>
      <c r="K399" s="74" t="s">
        <v>56</v>
      </c>
    </row>
    <row r="400" spans="1:11">
      <c r="A400" s="12" t="s">
        <v>68</v>
      </c>
      <c r="B400" s="22" t="s">
        <v>20</v>
      </c>
      <c r="C400" s="53" t="s">
        <v>58</v>
      </c>
      <c r="D400" s="53" t="s">
        <v>88</v>
      </c>
      <c r="E400" s="53"/>
      <c r="F400" s="22" t="str">
        <f t="shared" si="20"/>
        <v>OCTOBRE</v>
      </c>
      <c r="G400" s="55">
        <v>43036</v>
      </c>
      <c r="H400" s="55">
        <v>43039</v>
      </c>
      <c r="I400" s="22">
        <f t="shared" si="19"/>
        <v>3</v>
      </c>
      <c r="J400" s="63">
        <v>159.06</v>
      </c>
      <c r="K400" s="74" t="s">
        <v>56</v>
      </c>
    </row>
    <row r="401" spans="1:11">
      <c r="A401" s="12" t="s">
        <v>63</v>
      </c>
      <c r="B401" s="22" t="s">
        <v>20</v>
      </c>
      <c r="C401" s="53" t="s">
        <v>58</v>
      </c>
      <c r="D401" s="53" t="s">
        <v>112</v>
      </c>
      <c r="E401" s="53"/>
      <c r="F401" s="22" t="str">
        <f t="shared" si="20"/>
        <v>OCTOBRE</v>
      </c>
      <c r="G401" s="55">
        <v>43037</v>
      </c>
      <c r="H401" s="55">
        <v>43040</v>
      </c>
      <c r="I401" s="22">
        <f t="shared" si="19"/>
        <v>3</v>
      </c>
      <c r="J401" s="63">
        <v>129</v>
      </c>
      <c r="K401" s="74" t="s">
        <v>56</v>
      </c>
    </row>
    <row r="402" spans="1:11">
      <c r="A402" s="12" t="s">
        <v>65</v>
      </c>
      <c r="B402" s="22" t="s">
        <v>20</v>
      </c>
      <c r="C402" s="53" t="s">
        <v>58</v>
      </c>
      <c r="D402" s="53" t="s">
        <v>97</v>
      </c>
      <c r="E402" s="53"/>
      <c r="F402" s="22" t="str">
        <f t="shared" si="20"/>
        <v>OCTOBRE</v>
      </c>
      <c r="G402" s="55">
        <v>43037</v>
      </c>
      <c r="H402" s="55">
        <v>43040</v>
      </c>
      <c r="I402" s="22">
        <f t="shared" si="19"/>
        <v>3</v>
      </c>
      <c r="J402" s="63">
        <v>162</v>
      </c>
      <c r="K402" s="74" t="s">
        <v>56</v>
      </c>
    </row>
    <row r="403" spans="1:11">
      <c r="A403" s="12" t="s">
        <v>70</v>
      </c>
      <c r="B403" s="22" t="s">
        <v>20</v>
      </c>
      <c r="C403" s="53" t="s">
        <v>58</v>
      </c>
      <c r="D403" s="53" t="s">
        <v>83</v>
      </c>
      <c r="E403" s="53"/>
      <c r="F403" s="22" t="str">
        <f t="shared" si="20"/>
        <v>OCTOBRE</v>
      </c>
      <c r="G403" s="55">
        <v>43038</v>
      </c>
      <c r="H403" s="55">
        <v>43040</v>
      </c>
      <c r="I403" s="22">
        <f t="shared" si="19"/>
        <v>2</v>
      </c>
      <c r="J403" s="63">
        <v>98</v>
      </c>
      <c r="K403" s="74" t="s">
        <v>56</v>
      </c>
    </row>
    <row r="404" spans="1:11">
      <c r="A404" s="12" t="s">
        <v>74</v>
      </c>
      <c r="B404" s="22" t="s">
        <v>20</v>
      </c>
      <c r="C404" s="53" t="s">
        <v>58</v>
      </c>
      <c r="D404" s="53" t="s">
        <v>96</v>
      </c>
      <c r="E404" s="53"/>
      <c r="F404" s="22" t="str">
        <f t="shared" si="20"/>
        <v>OCTOBRE</v>
      </c>
      <c r="G404" s="55">
        <v>43038</v>
      </c>
      <c r="H404" s="55">
        <v>43040</v>
      </c>
      <c r="I404" s="22">
        <f t="shared" si="19"/>
        <v>2</v>
      </c>
      <c r="J404" s="63">
        <v>98</v>
      </c>
      <c r="K404" s="74" t="s">
        <v>56</v>
      </c>
    </row>
    <row r="405" spans="1:11">
      <c r="A405" s="12" t="s">
        <v>76</v>
      </c>
      <c r="B405" s="22" t="s">
        <v>20</v>
      </c>
      <c r="C405" s="53" t="s">
        <v>59</v>
      </c>
      <c r="D405" s="94" t="s">
        <v>108</v>
      </c>
      <c r="E405" s="53"/>
      <c r="F405" s="22" t="str">
        <f t="shared" si="20"/>
        <v>OCTOBRE</v>
      </c>
      <c r="G405" s="55">
        <v>43038</v>
      </c>
      <c r="H405" s="55">
        <v>43040</v>
      </c>
      <c r="I405" s="22">
        <f t="shared" si="19"/>
        <v>2</v>
      </c>
      <c r="J405" s="63">
        <v>70</v>
      </c>
      <c r="K405" s="74" t="s">
        <v>56</v>
      </c>
    </row>
    <row r="406" spans="1:11">
      <c r="A406" s="12" t="s">
        <v>66</v>
      </c>
      <c r="B406" s="22" t="s">
        <v>20</v>
      </c>
      <c r="C406" s="53" t="s">
        <v>58</v>
      </c>
      <c r="D406" s="53" t="s">
        <v>111</v>
      </c>
      <c r="E406" s="53"/>
      <c r="F406" s="22" t="str">
        <f t="shared" si="20"/>
        <v>OCTOBRE</v>
      </c>
      <c r="G406" s="55">
        <v>43039</v>
      </c>
      <c r="H406" s="55">
        <v>43040</v>
      </c>
      <c r="I406" s="22">
        <f t="shared" si="19"/>
        <v>1</v>
      </c>
      <c r="J406" s="63">
        <v>53</v>
      </c>
      <c r="K406" s="74" t="s">
        <v>56</v>
      </c>
    </row>
    <row r="407" spans="1:11">
      <c r="A407" s="12" t="s">
        <v>72</v>
      </c>
      <c r="B407" s="22" t="s">
        <v>20</v>
      </c>
      <c r="C407" s="53" t="s">
        <v>58</v>
      </c>
      <c r="D407" s="53" t="s">
        <v>91</v>
      </c>
      <c r="E407" s="53"/>
      <c r="F407" s="22" t="str">
        <f t="shared" si="20"/>
        <v>OCTOBRE</v>
      </c>
      <c r="G407" s="55">
        <v>43039</v>
      </c>
      <c r="H407" s="55">
        <v>43040</v>
      </c>
      <c r="I407" s="22">
        <f t="shared" si="19"/>
        <v>1</v>
      </c>
      <c r="J407" s="63">
        <v>90</v>
      </c>
      <c r="K407" s="74" t="s">
        <v>56</v>
      </c>
    </row>
    <row r="408" spans="1:11">
      <c r="A408" s="12" t="s">
        <v>63</v>
      </c>
      <c r="B408" s="22" t="s">
        <v>20</v>
      </c>
      <c r="C408" s="53" t="s">
        <v>58</v>
      </c>
      <c r="D408" s="53" t="s">
        <v>112</v>
      </c>
      <c r="E408" s="53"/>
      <c r="F408" s="22" t="str">
        <f t="shared" si="20"/>
        <v>NOVEMBRE</v>
      </c>
      <c r="G408" s="55">
        <v>43040</v>
      </c>
      <c r="H408" s="55">
        <v>43042</v>
      </c>
      <c r="I408" s="22">
        <f t="shared" si="19"/>
        <v>2</v>
      </c>
      <c r="J408" s="63">
        <v>86</v>
      </c>
      <c r="K408" s="74" t="s">
        <v>56</v>
      </c>
    </row>
    <row r="409" spans="1:11">
      <c r="A409" s="12" t="s">
        <v>70</v>
      </c>
      <c r="B409" s="22" t="s">
        <v>20</v>
      </c>
      <c r="C409" s="53" t="s">
        <v>58</v>
      </c>
      <c r="D409" s="53" t="s">
        <v>90</v>
      </c>
      <c r="E409" s="53"/>
      <c r="F409" s="22" t="str">
        <f t="shared" si="20"/>
        <v>NOVEMBRE</v>
      </c>
      <c r="G409" s="55">
        <v>43040</v>
      </c>
      <c r="H409" s="55">
        <v>43041</v>
      </c>
      <c r="I409" s="22">
        <f t="shared" si="19"/>
        <v>1</v>
      </c>
      <c r="J409" s="63">
        <v>49</v>
      </c>
      <c r="K409" s="74" t="s">
        <v>56</v>
      </c>
    </row>
    <row r="410" spans="1:11">
      <c r="A410" s="12" t="s">
        <v>66</v>
      </c>
      <c r="B410" s="22" t="s">
        <v>20</v>
      </c>
      <c r="C410" s="53" t="s">
        <v>58</v>
      </c>
      <c r="D410" s="53" t="s">
        <v>111</v>
      </c>
      <c r="E410" s="53"/>
      <c r="F410" s="22" t="str">
        <f t="shared" si="20"/>
        <v>NOVEMBRE</v>
      </c>
      <c r="G410" s="55">
        <v>43040</v>
      </c>
      <c r="H410" s="55">
        <v>43041</v>
      </c>
      <c r="I410" s="22">
        <f t="shared" si="19"/>
        <v>1</v>
      </c>
      <c r="J410" s="63">
        <v>53</v>
      </c>
      <c r="K410" s="74" t="s">
        <v>56</v>
      </c>
    </row>
    <row r="411" spans="1:11">
      <c r="A411" s="12" t="s">
        <v>68</v>
      </c>
      <c r="B411" s="22" t="s">
        <v>20</v>
      </c>
      <c r="C411" s="53" t="s">
        <v>58</v>
      </c>
      <c r="D411" s="53" t="s">
        <v>88</v>
      </c>
      <c r="E411" s="53"/>
      <c r="F411" s="22" t="str">
        <f t="shared" si="20"/>
        <v>NOVEMBRE</v>
      </c>
      <c r="G411" s="55">
        <v>43040</v>
      </c>
      <c r="H411" s="55">
        <v>43044</v>
      </c>
      <c r="I411" s="22">
        <f t="shared" si="19"/>
        <v>4</v>
      </c>
      <c r="J411" s="63">
        <v>197.62</v>
      </c>
      <c r="K411" s="74" t="s">
        <v>56</v>
      </c>
    </row>
    <row r="412" spans="1:11">
      <c r="A412" s="12" t="s">
        <v>79</v>
      </c>
      <c r="B412" s="22" t="s">
        <v>20</v>
      </c>
      <c r="C412" s="53" t="s">
        <v>58</v>
      </c>
      <c r="D412" s="53" t="s">
        <v>85</v>
      </c>
      <c r="E412" s="53"/>
      <c r="F412" s="22" t="str">
        <f t="shared" si="20"/>
        <v>NOVEMBRE</v>
      </c>
      <c r="G412" s="55">
        <v>43040</v>
      </c>
      <c r="H412" s="55">
        <v>43043</v>
      </c>
      <c r="I412" s="22">
        <f t="shared" si="19"/>
        <v>3</v>
      </c>
      <c r="J412" s="63">
        <v>192.8</v>
      </c>
      <c r="K412" s="74" t="s">
        <v>56</v>
      </c>
    </row>
    <row r="413" spans="1:11">
      <c r="A413" s="12" t="s">
        <v>72</v>
      </c>
      <c r="B413" s="22" t="s">
        <v>20</v>
      </c>
      <c r="C413" s="53" t="s">
        <v>58</v>
      </c>
      <c r="D413" s="53" t="s">
        <v>92</v>
      </c>
      <c r="E413" s="53"/>
      <c r="F413" s="22" t="str">
        <f t="shared" si="20"/>
        <v>NOVEMBRE</v>
      </c>
      <c r="G413" s="55">
        <v>43040</v>
      </c>
      <c r="H413" s="55">
        <v>43043</v>
      </c>
      <c r="I413" s="22">
        <f t="shared" si="19"/>
        <v>3</v>
      </c>
      <c r="J413" s="63">
        <v>270</v>
      </c>
      <c r="K413" s="74" t="s">
        <v>56</v>
      </c>
    </row>
    <row r="414" spans="1:11">
      <c r="A414" s="12" t="s">
        <v>74</v>
      </c>
      <c r="B414" s="22" t="s">
        <v>20</v>
      </c>
      <c r="C414" s="53" t="s">
        <v>58</v>
      </c>
      <c r="D414" s="53" t="s">
        <v>103</v>
      </c>
      <c r="E414" s="53"/>
      <c r="F414" s="22" t="str">
        <f t="shared" si="20"/>
        <v>NOVEMBRE</v>
      </c>
      <c r="G414" s="55">
        <v>43040</v>
      </c>
      <c r="H414" s="55">
        <v>43041</v>
      </c>
      <c r="I414" s="22">
        <f t="shared" ref="I414:I463" si="21">H414-G414</f>
        <v>1</v>
      </c>
      <c r="J414" s="63">
        <v>49</v>
      </c>
      <c r="K414" s="74" t="s">
        <v>56</v>
      </c>
    </row>
    <row r="415" spans="1:11">
      <c r="A415" s="12" t="s">
        <v>76</v>
      </c>
      <c r="B415" s="22" t="s">
        <v>20</v>
      </c>
      <c r="C415" s="53" t="s">
        <v>59</v>
      </c>
      <c r="D415" s="94" t="s">
        <v>108</v>
      </c>
      <c r="E415" s="53"/>
      <c r="F415" s="22" t="str">
        <f t="shared" si="20"/>
        <v>NOVEMBRE</v>
      </c>
      <c r="G415" s="55">
        <v>43040</v>
      </c>
      <c r="H415" s="55">
        <v>43041</v>
      </c>
      <c r="I415" s="22">
        <f t="shared" si="21"/>
        <v>1</v>
      </c>
      <c r="J415" s="63">
        <v>35</v>
      </c>
      <c r="K415" s="74" t="s">
        <v>56</v>
      </c>
    </row>
    <row r="416" spans="1:11">
      <c r="A416" s="12" t="s">
        <v>70</v>
      </c>
      <c r="B416" s="22" t="s">
        <v>20</v>
      </c>
      <c r="C416" s="53" t="s">
        <v>58</v>
      </c>
      <c r="D416" s="53" t="s">
        <v>91</v>
      </c>
      <c r="E416" s="53"/>
      <c r="F416" s="22" t="str">
        <f t="shared" si="20"/>
        <v>NOVEMBRE</v>
      </c>
      <c r="G416" s="55">
        <v>43041</v>
      </c>
      <c r="H416" s="55">
        <v>43043</v>
      </c>
      <c r="I416" s="22">
        <f t="shared" si="21"/>
        <v>2</v>
      </c>
      <c r="J416" s="63">
        <v>96.4</v>
      </c>
      <c r="K416" s="74" t="s">
        <v>56</v>
      </c>
    </row>
    <row r="417" spans="1:11">
      <c r="A417" s="12" t="s">
        <v>66</v>
      </c>
      <c r="B417" s="22" t="s">
        <v>20</v>
      </c>
      <c r="C417" s="53" t="s">
        <v>58</v>
      </c>
      <c r="D417" s="53" t="s">
        <v>96</v>
      </c>
      <c r="E417" s="53"/>
      <c r="F417" s="22" t="str">
        <f t="shared" si="20"/>
        <v>NOVEMBRE</v>
      </c>
      <c r="G417" s="55">
        <v>43041</v>
      </c>
      <c r="H417" s="55">
        <v>43044</v>
      </c>
      <c r="I417" s="22">
        <f t="shared" si="21"/>
        <v>3</v>
      </c>
      <c r="J417" s="63">
        <v>160.99</v>
      </c>
      <c r="K417" s="74" t="s">
        <v>56</v>
      </c>
    </row>
    <row r="418" spans="1:11">
      <c r="A418" s="12" t="s">
        <v>76</v>
      </c>
      <c r="B418" s="22" t="s">
        <v>20</v>
      </c>
      <c r="C418" s="53" t="s">
        <v>59</v>
      </c>
      <c r="D418" s="53" t="s">
        <v>84</v>
      </c>
      <c r="E418" s="53"/>
      <c r="F418" s="22" t="str">
        <f t="shared" si="20"/>
        <v>NOVEMBRE</v>
      </c>
      <c r="G418" s="55">
        <v>43041</v>
      </c>
      <c r="H418" s="55">
        <v>43044</v>
      </c>
      <c r="I418" s="22">
        <f t="shared" si="21"/>
        <v>3</v>
      </c>
      <c r="J418" s="63">
        <v>124.29999999999998</v>
      </c>
      <c r="K418" s="74" t="s">
        <v>56</v>
      </c>
    </row>
    <row r="419" spans="1:11">
      <c r="A419" s="12" t="s">
        <v>63</v>
      </c>
      <c r="B419" s="22" t="s">
        <v>20</v>
      </c>
      <c r="C419" s="53" t="s">
        <v>58</v>
      </c>
      <c r="D419" s="53" t="s">
        <v>106</v>
      </c>
      <c r="E419" s="53"/>
      <c r="F419" s="22" t="str">
        <f t="shared" si="20"/>
        <v>NOVEMBRE</v>
      </c>
      <c r="G419" s="55">
        <v>43042</v>
      </c>
      <c r="H419" s="55">
        <v>43046</v>
      </c>
      <c r="I419" s="22">
        <f t="shared" si="21"/>
        <v>4</v>
      </c>
      <c r="J419" s="63">
        <v>169.66</v>
      </c>
      <c r="K419" s="74" t="s">
        <v>56</v>
      </c>
    </row>
    <row r="420" spans="1:11">
      <c r="A420" s="12" t="s">
        <v>74</v>
      </c>
      <c r="B420" s="22" t="s">
        <v>20</v>
      </c>
      <c r="C420" s="53" t="s">
        <v>58</v>
      </c>
      <c r="D420" s="53" t="s">
        <v>89</v>
      </c>
      <c r="E420" s="53"/>
      <c r="F420" s="22" t="str">
        <f t="shared" si="20"/>
        <v>NOVEMBRE</v>
      </c>
      <c r="G420" s="55">
        <v>43042</v>
      </c>
      <c r="H420" s="55">
        <v>43045</v>
      </c>
      <c r="I420" s="22">
        <f t="shared" si="21"/>
        <v>3</v>
      </c>
      <c r="J420" s="63">
        <v>134.96</v>
      </c>
      <c r="K420" s="74" t="s">
        <v>56</v>
      </c>
    </row>
    <row r="421" spans="1:11">
      <c r="A421" s="12" t="s">
        <v>70</v>
      </c>
      <c r="B421" s="22" t="s">
        <v>20</v>
      </c>
      <c r="C421" s="53" t="s">
        <v>58</v>
      </c>
      <c r="D421" s="53" t="s">
        <v>93</v>
      </c>
      <c r="E421" s="53"/>
      <c r="F421" s="22" t="str">
        <f t="shared" si="20"/>
        <v>NOVEMBRE</v>
      </c>
      <c r="G421" s="55">
        <v>43043</v>
      </c>
      <c r="H421" s="55">
        <v>43064</v>
      </c>
      <c r="I421" s="22">
        <f t="shared" si="21"/>
        <v>21</v>
      </c>
      <c r="J421" s="63">
        <v>930.26</v>
      </c>
      <c r="K421" s="74" t="s">
        <v>56</v>
      </c>
    </row>
    <row r="422" spans="1:11">
      <c r="A422" s="12" t="s">
        <v>72</v>
      </c>
      <c r="B422" s="22" t="s">
        <v>20</v>
      </c>
      <c r="C422" s="53" t="s">
        <v>59</v>
      </c>
      <c r="D422" s="53" t="s">
        <v>91</v>
      </c>
      <c r="E422" s="53"/>
      <c r="F422" s="22" t="str">
        <f t="shared" si="20"/>
        <v>NOVEMBRE</v>
      </c>
      <c r="G422" s="55">
        <v>43043</v>
      </c>
      <c r="H422" s="55">
        <v>43046</v>
      </c>
      <c r="I422" s="22">
        <f t="shared" si="21"/>
        <v>3</v>
      </c>
      <c r="J422" s="63">
        <v>148.19</v>
      </c>
      <c r="K422" s="74" t="s">
        <v>56</v>
      </c>
    </row>
    <row r="423" spans="1:11">
      <c r="A423" s="12" t="s">
        <v>68</v>
      </c>
      <c r="B423" s="22" t="s">
        <v>20</v>
      </c>
      <c r="C423" s="53" t="s">
        <v>58</v>
      </c>
      <c r="D423" s="53" t="s">
        <v>92</v>
      </c>
      <c r="E423" s="53"/>
      <c r="F423" s="22" t="str">
        <f t="shared" si="20"/>
        <v>NOVEMBRE</v>
      </c>
      <c r="G423" s="55">
        <v>43044</v>
      </c>
      <c r="H423" s="55">
        <v>43047</v>
      </c>
      <c r="I423" s="22">
        <f t="shared" si="21"/>
        <v>3</v>
      </c>
      <c r="J423" s="63">
        <v>149.41999999999999</v>
      </c>
      <c r="K423" s="74" t="s">
        <v>56</v>
      </c>
    </row>
    <row r="424" spans="1:11">
      <c r="A424" s="12" t="s">
        <v>79</v>
      </c>
      <c r="B424" s="22" t="s">
        <v>20</v>
      </c>
      <c r="C424" s="53" t="s">
        <v>58</v>
      </c>
      <c r="D424" s="53" t="s">
        <v>89</v>
      </c>
      <c r="E424" s="53"/>
      <c r="F424" s="22" t="str">
        <f t="shared" si="20"/>
        <v>NOVEMBRE</v>
      </c>
      <c r="G424" s="55">
        <v>43044</v>
      </c>
      <c r="H424" s="55">
        <v>43049</v>
      </c>
      <c r="I424" s="22">
        <f t="shared" si="21"/>
        <v>5</v>
      </c>
      <c r="J424" s="63">
        <v>279.56</v>
      </c>
      <c r="K424" s="74" t="s">
        <v>56</v>
      </c>
    </row>
    <row r="425" spans="1:11">
      <c r="A425" s="12" t="s">
        <v>66</v>
      </c>
      <c r="B425" s="22" t="s">
        <v>20</v>
      </c>
      <c r="C425" s="53" t="s">
        <v>58</v>
      </c>
      <c r="D425" s="53" t="s">
        <v>90</v>
      </c>
      <c r="E425" s="53"/>
      <c r="F425" s="22" t="str">
        <f t="shared" si="20"/>
        <v>NOVEMBRE</v>
      </c>
      <c r="G425" s="55">
        <v>43045</v>
      </c>
      <c r="H425" s="55">
        <v>43051</v>
      </c>
      <c r="I425" s="22">
        <f t="shared" si="21"/>
        <v>6</v>
      </c>
      <c r="J425" s="63">
        <v>286.31</v>
      </c>
      <c r="K425" s="74" t="s">
        <v>56</v>
      </c>
    </row>
    <row r="426" spans="1:11">
      <c r="A426" s="12" t="s">
        <v>74</v>
      </c>
      <c r="B426" s="22" t="s">
        <v>20</v>
      </c>
      <c r="C426" s="53" t="s">
        <v>57</v>
      </c>
      <c r="D426" s="53" t="s">
        <v>105</v>
      </c>
      <c r="E426" s="53"/>
      <c r="F426" s="22" t="str">
        <f t="shared" si="20"/>
        <v>NOVEMBRE</v>
      </c>
      <c r="G426" s="55">
        <v>43045</v>
      </c>
      <c r="H426" s="55">
        <v>43048</v>
      </c>
      <c r="I426" s="22">
        <f t="shared" si="21"/>
        <v>3</v>
      </c>
      <c r="J426" s="63">
        <v>145.71428571428572</v>
      </c>
      <c r="K426" s="74" t="s">
        <v>56</v>
      </c>
    </row>
    <row r="427" spans="1:11">
      <c r="A427" s="12" t="s">
        <v>76</v>
      </c>
      <c r="B427" s="22" t="s">
        <v>20</v>
      </c>
      <c r="C427" s="53" t="s">
        <v>59</v>
      </c>
      <c r="D427" s="53" t="s">
        <v>83</v>
      </c>
      <c r="E427" s="53"/>
      <c r="F427" s="22" t="str">
        <f t="shared" si="20"/>
        <v>NOVEMBRE</v>
      </c>
      <c r="G427" s="55">
        <v>43045</v>
      </c>
      <c r="H427" s="55">
        <v>43051</v>
      </c>
      <c r="I427" s="22">
        <f t="shared" si="21"/>
        <v>6</v>
      </c>
      <c r="J427" s="63">
        <v>228.20999999999998</v>
      </c>
      <c r="K427" s="74" t="s">
        <v>56</v>
      </c>
    </row>
    <row r="428" spans="1:11">
      <c r="A428" s="12" t="s">
        <v>63</v>
      </c>
      <c r="B428" s="22" t="s">
        <v>20</v>
      </c>
      <c r="C428" s="53" t="s">
        <v>58</v>
      </c>
      <c r="D428" s="53" t="s">
        <v>95</v>
      </c>
      <c r="E428" s="53"/>
      <c r="F428" s="22" t="str">
        <f t="shared" si="20"/>
        <v>NOVEMBRE</v>
      </c>
      <c r="G428" s="55">
        <v>43046</v>
      </c>
      <c r="H428" s="55">
        <v>43049</v>
      </c>
      <c r="I428" s="22">
        <f t="shared" si="21"/>
        <v>3</v>
      </c>
      <c r="J428" s="63">
        <v>140.74</v>
      </c>
      <c r="K428" s="74" t="s">
        <v>56</v>
      </c>
    </row>
    <row r="429" spans="1:11">
      <c r="A429" s="12" t="s">
        <v>72</v>
      </c>
      <c r="B429" s="22" t="s">
        <v>22</v>
      </c>
      <c r="C429" s="53" t="s">
        <v>59</v>
      </c>
      <c r="D429" s="53" t="s">
        <v>94</v>
      </c>
      <c r="E429" s="53"/>
      <c r="F429" s="22" t="str">
        <f t="shared" si="20"/>
        <v>NOVEMBRE</v>
      </c>
      <c r="G429" s="55">
        <v>43046</v>
      </c>
      <c r="H429" s="55">
        <v>43048</v>
      </c>
      <c r="I429" s="22">
        <f t="shared" si="21"/>
        <v>2</v>
      </c>
      <c r="J429" s="63">
        <v>140.4</v>
      </c>
    </row>
    <row r="430" spans="1:11">
      <c r="A430" s="12" t="s">
        <v>72</v>
      </c>
      <c r="B430" s="22" t="s">
        <v>20</v>
      </c>
      <c r="C430" s="53" t="s">
        <v>59</v>
      </c>
      <c r="D430" s="53" t="s">
        <v>95</v>
      </c>
      <c r="E430" s="53"/>
      <c r="F430" s="22" t="str">
        <f t="shared" si="20"/>
        <v>NOVEMBRE</v>
      </c>
      <c r="G430" s="55">
        <v>43048</v>
      </c>
      <c r="H430" s="55">
        <v>43051</v>
      </c>
      <c r="I430" s="22">
        <f t="shared" si="21"/>
        <v>3</v>
      </c>
      <c r="J430" s="63">
        <v>158.87</v>
      </c>
      <c r="K430" s="74" t="s">
        <v>56</v>
      </c>
    </row>
    <row r="431" spans="1:11">
      <c r="A431" s="12" t="s">
        <v>63</v>
      </c>
      <c r="B431" s="22" t="s">
        <v>20</v>
      </c>
      <c r="C431" s="53" t="s">
        <v>58</v>
      </c>
      <c r="D431" s="53" t="s">
        <v>88</v>
      </c>
      <c r="E431" s="53"/>
      <c r="F431" s="22" t="str">
        <f t="shared" si="20"/>
        <v>NOVEMBRE</v>
      </c>
      <c r="G431" s="55">
        <v>43049</v>
      </c>
      <c r="H431" s="55">
        <v>43052</v>
      </c>
      <c r="I431" s="22">
        <f t="shared" si="21"/>
        <v>3</v>
      </c>
      <c r="J431" s="63">
        <v>134.96</v>
      </c>
      <c r="K431" s="74" t="s">
        <v>56</v>
      </c>
    </row>
    <row r="432" spans="1:11">
      <c r="A432" s="12" t="s">
        <v>68</v>
      </c>
      <c r="B432" s="22" t="s">
        <v>20</v>
      </c>
      <c r="C432" s="53" t="s">
        <v>58</v>
      </c>
      <c r="D432" s="53" t="s">
        <v>82</v>
      </c>
      <c r="E432" s="53"/>
      <c r="F432" s="22" t="str">
        <f t="shared" si="20"/>
        <v>NOVEMBRE</v>
      </c>
      <c r="G432" s="55">
        <v>43049</v>
      </c>
      <c r="H432" s="55">
        <v>43053</v>
      </c>
      <c r="I432" s="22">
        <f t="shared" si="21"/>
        <v>4</v>
      </c>
      <c r="J432" s="63">
        <v>219.79</v>
      </c>
      <c r="K432" s="74" t="s">
        <v>56</v>
      </c>
    </row>
    <row r="433" spans="1:11">
      <c r="A433" s="12" t="s">
        <v>74</v>
      </c>
      <c r="B433" s="22" t="s">
        <v>20</v>
      </c>
      <c r="C433" s="53" t="s">
        <v>58</v>
      </c>
      <c r="D433" s="53" t="s">
        <v>87</v>
      </c>
      <c r="E433" s="53"/>
      <c r="F433" s="22" t="str">
        <f t="shared" si="20"/>
        <v>NOVEMBRE</v>
      </c>
      <c r="G433" s="55">
        <v>43049</v>
      </c>
      <c r="H433" s="55">
        <v>43052</v>
      </c>
      <c r="I433" s="22">
        <f t="shared" si="21"/>
        <v>3</v>
      </c>
      <c r="J433" s="63">
        <v>134.96</v>
      </c>
      <c r="K433" s="74" t="s">
        <v>56</v>
      </c>
    </row>
    <row r="434" spans="1:11">
      <c r="A434" s="12" t="s">
        <v>79</v>
      </c>
      <c r="B434" s="22" t="s">
        <v>20</v>
      </c>
      <c r="C434" s="53" t="s">
        <v>58</v>
      </c>
      <c r="D434" s="53" t="s">
        <v>82</v>
      </c>
      <c r="E434" s="53"/>
      <c r="F434" s="22" t="str">
        <f t="shared" si="20"/>
        <v>NOVEMBRE</v>
      </c>
      <c r="G434" s="55">
        <v>43050</v>
      </c>
      <c r="H434" s="55">
        <v>43053</v>
      </c>
      <c r="I434" s="22">
        <f t="shared" si="21"/>
        <v>3</v>
      </c>
      <c r="J434" s="63">
        <v>177.38</v>
      </c>
      <c r="K434" s="74" t="s">
        <v>56</v>
      </c>
    </row>
    <row r="435" spans="1:11">
      <c r="A435" s="12" t="s">
        <v>76</v>
      </c>
      <c r="B435" s="22" t="s">
        <v>20</v>
      </c>
      <c r="C435" s="53" t="s">
        <v>58</v>
      </c>
      <c r="D435" s="53" t="s">
        <v>94</v>
      </c>
      <c r="E435" s="53"/>
      <c r="F435" s="22" t="str">
        <f t="shared" si="20"/>
        <v>NOVEMBRE</v>
      </c>
      <c r="G435" s="55">
        <v>43051</v>
      </c>
      <c r="H435" s="55">
        <v>43055</v>
      </c>
      <c r="I435" s="22">
        <f t="shared" si="21"/>
        <v>4</v>
      </c>
      <c r="J435" s="63">
        <v>154.24</v>
      </c>
      <c r="K435" s="74" t="s">
        <v>56</v>
      </c>
    </row>
    <row r="436" spans="1:11">
      <c r="A436" s="12" t="s">
        <v>72</v>
      </c>
      <c r="B436" s="22" t="s">
        <v>20</v>
      </c>
      <c r="C436" s="53" t="s">
        <v>58</v>
      </c>
      <c r="D436" s="53" t="s">
        <v>84</v>
      </c>
      <c r="E436" s="53"/>
      <c r="F436" s="22" t="str">
        <f t="shared" si="20"/>
        <v>NOVEMBRE</v>
      </c>
      <c r="G436" s="55">
        <v>43052</v>
      </c>
      <c r="H436" s="55">
        <v>43055</v>
      </c>
      <c r="I436" s="22">
        <f t="shared" si="21"/>
        <v>3</v>
      </c>
      <c r="J436" s="63">
        <v>232.32</v>
      </c>
      <c r="K436" s="74" t="s">
        <v>56</v>
      </c>
    </row>
    <row r="437" spans="1:11">
      <c r="A437" s="12" t="s">
        <v>74</v>
      </c>
      <c r="B437" s="22" t="s">
        <v>20</v>
      </c>
      <c r="C437" s="53" t="s">
        <v>57</v>
      </c>
      <c r="D437" s="53" t="s">
        <v>104</v>
      </c>
      <c r="E437" s="53"/>
      <c r="F437" s="22" t="str">
        <f t="shared" si="20"/>
        <v>NOVEMBRE</v>
      </c>
      <c r="G437" s="55">
        <v>43052</v>
      </c>
      <c r="H437" s="55">
        <v>43055</v>
      </c>
      <c r="I437" s="22">
        <f t="shared" si="21"/>
        <v>3</v>
      </c>
      <c r="J437" s="63">
        <v>145.71428571428572</v>
      </c>
      <c r="K437" s="74" t="s">
        <v>56</v>
      </c>
    </row>
    <row r="438" spans="1:11">
      <c r="A438" s="12" t="s">
        <v>63</v>
      </c>
      <c r="B438" s="22" t="s">
        <v>20</v>
      </c>
      <c r="C438" s="53" t="s">
        <v>59</v>
      </c>
      <c r="D438" s="53" t="s">
        <v>82</v>
      </c>
      <c r="E438" s="53"/>
      <c r="F438" s="22" t="str">
        <f t="shared" si="20"/>
        <v>NOVEMBRE</v>
      </c>
      <c r="G438" s="55">
        <v>43053</v>
      </c>
      <c r="H438" s="55">
        <v>43056</v>
      </c>
      <c r="I438" s="22">
        <f t="shared" si="21"/>
        <v>3</v>
      </c>
      <c r="J438" s="63">
        <v>147.21</v>
      </c>
      <c r="K438" s="74" t="s">
        <v>56</v>
      </c>
    </row>
    <row r="439" spans="1:11">
      <c r="A439" s="12" t="s">
        <v>66</v>
      </c>
      <c r="B439" s="22" t="s">
        <v>20</v>
      </c>
      <c r="C439" s="53" t="s">
        <v>58</v>
      </c>
      <c r="D439" s="53" t="s">
        <v>93</v>
      </c>
      <c r="E439" s="53"/>
      <c r="F439" s="22" t="str">
        <f t="shared" si="20"/>
        <v>NOVEMBRE</v>
      </c>
      <c r="G439" s="55">
        <v>43053</v>
      </c>
      <c r="H439" s="55">
        <v>43056</v>
      </c>
      <c r="I439" s="22">
        <f t="shared" si="21"/>
        <v>3</v>
      </c>
      <c r="J439" s="63">
        <v>149.41999999999999</v>
      </c>
      <c r="K439" s="74" t="s">
        <v>56</v>
      </c>
    </row>
    <row r="440" spans="1:11">
      <c r="A440" s="12" t="s">
        <v>68</v>
      </c>
      <c r="B440" s="22" t="s">
        <v>20</v>
      </c>
      <c r="C440" s="53" t="s">
        <v>59</v>
      </c>
      <c r="D440" s="53" t="s">
        <v>86</v>
      </c>
      <c r="E440" s="53"/>
      <c r="F440" s="22" t="str">
        <f t="shared" si="20"/>
        <v>NOVEMBRE</v>
      </c>
      <c r="G440" s="55">
        <v>43053</v>
      </c>
      <c r="H440" s="55">
        <v>43055</v>
      </c>
      <c r="I440" s="22">
        <f t="shared" si="21"/>
        <v>2</v>
      </c>
      <c r="J440" s="63">
        <v>130.13</v>
      </c>
      <c r="K440" s="74" t="s">
        <v>56</v>
      </c>
    </row>
    <row r="441" spans="1:11">
      <c r="A441" s="12" t="s">
        <v>79</v>
      </c>
      <c r="B441" s="22" t="s">
        <v>20</v>
      </c>
      <c r="C441" s="53" t="s">
        <v>59</v>
      </c>
      <c r="D441" s="53" t="s">
        <v>92</v>
      </c>
      <c r="E441" s="53"/>
      <c r="F441" s="22" t="str">
        <f t="shared" si="20"/>
        <v>NOVEMBRE</v>
      </c>
      <c r="G441" s="55">
        <v>43053</v>
      </c>
      <c r="H441" s="55">
        <v>43055</v>
      </c>
      <c r="I441" s="22">
        <f t="shared" si="21"/>
        <v>2</v>
      </c>
      <c r="J441" s="63">
        <v>136.53</v>
      </c>
      <c r="K441" s="74" t="s">
        <v>56</v>
      </c>
    </row>
    <row r="442" spans="1:11">
      <c r="A442" s="12" t="s">
        <v>68</v>
      </c>
      <c r="B442" s="22" t="s">
        <v>20</v>
      </c>
      <c r="C442" s="53" t="s">
        <v>58</v>
      </c>
      <c r="D442" s="53" t="s">
        <v>105</v>
      </c>
      <c r="E442" s="53"/>
      <c r="F442" s="22" t="str">
        <f t="shared" si="20"/>
        <v>NOVEMBRE</v>
      </c>
      <c r="G442" s="55">
        <v>43055</v>
      </c>
      <c r="H442" s="55">
        <v>43058</v>
      </c>
      <c r="I442" s="22">
        <f t="shared" si="21"/>
        <v>3</v>
      </c>
      <c r="J442" s="63">
        <v>165.81</v>
      </c>
      <c r="K442" s="74" t="s">
        <v>56</v>
      </c>
    </row>
    <row r="443" spans="1:11">
      <c r="A443" s="12" t="s">
        <v>72</v>
      </c>
      <c r="B443" s="22" t="s">
        <v>20</v>
      </c>
      <c r="C443" s="53" t="s">
        <v>58</v>
      </c>
      <c r="D443" s="53" t="s">
        <v>88</v>
      </c>
      <c r="E443" s="53"/>
      <c r="F443" s="22" t="str">
        <f t="shared" si="20"/>
        <v>NOVEMBRE</v>
      </c>
      <c r="G443" s="55">
        <v>43055</v>
      </c>
      <c r="H443" s="55">
        <v>43058</v>
      </c>
      <c r="I443" s="22">
        <f t="shared" si="21"/>
        <v>3</v>
      </c>
      <c r="J443" s="63">
        <v>264.14</v>
      </c>
      <c r="K443" s="74" t="s">
        <v>56</v>
      </c>
    </row>
    <row r="444" spans="1:11">
      <c r="A444" s="12" t="s">
        <v>63</v>
      </c>
      <c r="B444" s="22" t="s">
        <v>20</v>
      </c>
      <c r="C444" s="53" t="s">
        <v>58</v>
      </c>
      <c r="D444" s="53" t="s">
        <v>91</v>
      </c>
      <c r="E444" s="53"/>
      <c r="F444" s="22" t="str">
        <f t="shared" si="20"/>
        <v>NOVEMBRE</v>
      </c>
      <c r="G444" s="55">
        <v>43056</v>
      </c>
      <c r="H444" s="55">
        <v>43059</v>
      </c>
      <c r="I444" s="22">
        <f t="shared" si="21"/>
        <v>3</v>
      </c>
      <c r="J444" s="63">
        <v>134.96</v>
      </c>
      <c r="K444" s="74" t="s">
        <v>56</v>
      </c>
    </row>
    <row r="445" spans="1:11">
      <c r="A445" s="12" t="s">
        <v>66</v>
      </c>
      <c r="B445" s="22" t="s">
        <v>20</v>
      </c>
      <c r="C445" s="53" t="s">
        <v>59</v>
      </c>
      <c r="D445" s="53" t="s">
        <v>107</v>
      </c>
      <c r="E445" s="53"/>
      <c r="F445" s="22" t="str">
        <f t="shared" si="20"/>
        <v>NOVEMBRE</v>
      </c>
      <c r="G445" s="55">
        <v>43056</v>
      </c>
      <c r="H445" s="55">
        <v>43059</v>
      </c>
      <c r="I445" s="22">
        <f t="shared" si="21"/>
        <v>3</v>
      </c>
      <c r="J445" s="63">
        <v>175.66</v>
      </c>
      <c r="K445" s="74" t="s">
        <v>56</v>
      </c>
    </row>
    <row r="446" spans="1:11">
      <c r="A446" s="12" t="s">
        <v>79</v>
      </c>
      <c r="B446" s="22" t="s">
        <v>20</v>
      </c>
      <c r="C446" s="53" t="s">
        <v>59</v>
      </c>
      <c r="D446" s="53" t="s">
        <v>93</v>
      </c>
      <c r="E446" s="53"/>
      <c r="F446" s="22" t="str">
        <f t="shared" si="20"/>
        <v>NOVEMBRE</v>
      </c>
      <c r="G446" s="55">
        <v>43056</v>
      </c>
      <c r="H446" s="55">
        <v>43058</v>
      </c>
      <c r="I446" s="22">
        <f t="shared" si="21"/>
        <v>2</v>
      </c>
      <c r="J446" s="63">
        <v>136.53</v>
      </c>
      <c r="K446" s="74" t="s">
        <v>56</v>
      </c>
    </row>
    <row r="447" spans="1:11">
      <c r="A447" s="12" t="s">
        <v>72</v>
      </c>
      <c r="B447" s="22" t="s">
        <v>20</v>
      </c>
      <c r="C447" s="54" t="s">
        <v>59</v>
      </c>
      <c r="D447" s="54" t="s">
        <v>122</v>
      </c>
      <c r="E447" s="53"/>
      <c r="F447" s="22" t="str">
        <f t="shared" si="20"/>
        <v>NOVEMBRE</v>
      </c>
      <c r="G447" s="55">
        <v>43056</v>
      </c>
      <c r="H447" s="55">
        <v>43070</v>
      </c>
      <c r="I447" s="22">
        <f t="shared" si="21"/>
        <v>14</v>
      </c>
      <c r="J447" s="57">
        <v>336</v>
      </c>
      <c r="K447" s="74" t="s">
        <v>56</v>
      </c>
    </row>
    <row r="448" spans="1:11">
      <c r="A448" s="12" t="s">
        <v>76</v>
      </c>
      <c r="B448" s="22" t="s">
        <v>20</v>
      </c>
      <c r="C448" s="53" t="s">
        <v>59</v>
      </c>
      <c r="D448" s="53" t="s">
        <v>83</v>
      </c>
      <c r="E448" s="53"/>
      <c r="F448" s="22" t="str">
        <f t="shared" si="20"/>
        <v>NOVEMBRE</v>
      </c>
      <c r="G448" s="55">
        <v>43057</v>
      </c>
      <c r="H448" s="55">
        <v>43060</v>
      </c>
      <c r="I448" s="22">
        <f t="shared" si="21"/>
        <v>3</v>
      </c>
      <c r="J448" s="63">
        <v>121.39</v>
      </c>
      <c r="K448" s="74" t="s">
        <v>56</v>
      </c>
    </row>
    <row r="449" spans="1:11">
      <c r="A449" s="12" t="s">
        <v>79</v>
      </c>
      <c r="B449" s="22" t="s">
        <v>20</v>
      </c>
      <c r="C449" s="53" t="s">
        <v>59</v>
      </c>
      <c r="D449" s="53" t="s">
        <v>87</v>
      </c>
      <c r="E449" s="53"/>
      <c r="F449" s="22" t="str">
        <f t="shared" si="20"/>
        <v>NOVEMBRE</v>
      </c>
      <c r="G449" s="55">
        <v>43058</v>
      </c>
      <c r="H449" s="55">
        <v>43062</v>
      </c>
      <c r="I449" s="22">
        <f t="shared" si="21"/>
        <v>4</v>
      </c>
      <c r="J449" s="63">
        <v>259.86</v>
      </c>
      <c r="K449" s="74" t="s">
        <v>56</v>
      </c>
    </row>
    <row r="450" spans="1:11">
      <c r="A450" s="12" t="s">
        <v>63</v>
      </c>
      <c r="B450" s="22" t="s">
        <v>20</v>
      </c>
      <c r="C450" s="53" t="s">
        <v>58</v>
      </c>
      <c r="D450" s="53" t="s">
        <v>90</v>
      </c>
      <c r="E450" s="53"/>
      <c r="F450" s="22" t="str">
        <f t="shared" si="20"/>
        <v>NOVEMBRE</v>
      </c>
      <c r="G450" s="55">
        <v>43059</v>
      </c>
      <c r="H450" s="55">
        <v>43063</v>
      </c>
      <c r="I450" s="22">
        <f t="shared" si="21"/>
        <v>4</v>
      </c>
      <c r="J450" s="63">
        <v>202.44</v>
      </c>
      <c r="K450" s="74" t="s">
        <v>56</v>
      </c>
    </row>
    <row r="451" spans="1:11">
      <c r="A451" s="12" t="s">
        <v>72</v>
      </c>
      <c r="B451" s="22" t="s">
        <v>20</v>
      </c>
      <c r="C451" s="53" t="s">
        <v>59</v>
      </c>
      <c r="D451" s="53" t="s">
        <v>84</v>
      </c>
      <c r="E451" s="53"/>
      <c r="F451" s="22" t="str">
        <f t="shared" si="20"/>
        <v>NOVEMBRE</v>
      </c>
      <c r="G451" s="55">
        <v>43059</v>
      </c>
      <c r="H451" s="55">
        <v>43063</v>
      </c>
      <c r="I451" s="22">
        <f t="shared" si="21"/>
        <v>4</v>
      </c>
      <c r="J451" s="63">
        <v>189.94</v>
      </c>
      <c r="K451" s="74" t="s">
        <v>56</v>
      </c>
    </row>
    <row r="452" spans="1:11">
      <c r="A452" s="12" t="s">
        <v>74</v>
      </c>
      <c r="B452" s="22" t="s">
        <v>20</v>
      </c>
      <c r="C452" s="53" t="s">
        <v>57</v>
      </c>
      <c r="D452" s="53" t="s">
        <v>106</v>
      </c>
      <c r="E452" s="53"/>
      <c r="F452" s="22" t="str">
        <f t="shared" ref="F452:F515" si="22">IF(G452="","",CHOOSE(MONTH(G452),"JANVIER","FEVRIER","MARS","AVRIL","MAI","JUIN","JUILLET","AOUT","SEPTEMBRE","OCTOBRE","NOVEMBRE","DECEMBRE"))</f>
        <v>NOVEMBRE</v>
      </c>
      <c r="G452" s="55">
        <v>43059</v>
      </c>
      <c r="H452" s="55">
        <v>43062</v>
      </c>
      <c r="I452" s="22">
        <f t="shared" si="21"/>
        <v>3</v>
      </c>
      <c r="J452" s="63">
        <v>145.71428571428572</v>
      </c>
      <c r="K452" s="74" t="s">
        <v>56</v>
      </c>
    </row>
    <row r="453" spans="1:11">
      <c r="A453" s="12" t="s">
        <v>68</v>
      </c>
      <c r="B453" s="22" t="s">
        <v>20</v>
      </c>
      <c r="C453" s="53" t="s">
        <v>59</v>
      </c>
      <c r="D453" s="53" t="s">
        <v>83</v>
      </c>
      <c r="E453" s="53"/>
      <c r="F453" s="22" t="str">
        <f t="shared" si="22"/>
        <v>NOVEMBRE</v>
      </c>
      <c r="G453" s="55">
        <v>43060</v>
      </c>
      <c r="H453" s="55">
        <v>43064</v>
      </c>
      <c r="I453" s="22">
        <f t="shared" si="21"/>
        <v>4</v>
      </c>
      <c r="J453" s="63">
        <v>183.54</v>
      </c>
      <c r="K453" s="74" t="s">
        <v>56</v>
      </c>
    </row>
    <row r="454" spans="1:11">
      <c r="A454" s="12" t="s">
        <v>76</v>
      </c>
      <c r="B454" s="22" t="s">
        <v>20</v>
      </c>
      <c r="C454" s="53" t="s">
        <v>58</v>
      </c>
      <c r="D454" s="53" t="s">
        <v>91</v>
      </c>
      <c r="E454" s="53"/>
      <c r="F454" s="22" t="str">
        <f t="shared" si="22"/>
        <v>NOVEMBRE</v>
      </c>
      <c r="G454" s="55">
        <v>43061</v>
      </c>
      <c r="H454" s="55">
        <v>43065</v>
      </c>
      <c r="I454" s="22">
        <f t="shared" si="21"/>
        <v>4</v>
      </c>
      <c r="J454" s="63">
        <v>212.08</v>
      </c>
      <c r="K454" s="74" t="s">
        <v>56</v>
      </c>
    </row>
    <row r="455" spans="1:11">
      <c r="A455" s="12" t="s">
        <v>66</v>
      </c>
      <c r="B455" s="22" t="s">
        <v>20</v>
      </c>
      <c r="C455" s="53" t="s">
        <v>58</v>
      </c>
      <c r="D455" s="53" t="s">
        <v>86</v>
      </c>
      <c r="E455" s="53"/>
      <c r="F455" s="22" t="str">
        <f t="shared" si="22"/>
        <v>NOVEMBRE</v>
      </c>
      <c r="G455" s="55">
        <v>43062</v>
      </c>
      <c r="H455" s="55">
        <v>43066</v>
      </c>
      <c r="I455" s="22">
        <f t="shared" si="21"/>
        <v>4</v>
      </c>
      <c r="J455" s="63">
        <v>250.64</v>
      </c>
      <c r="K455" s="74" t="s">
        <v>56</v>
      </c>
    </row>
    <row r="456" spans="1:11">
      <c r="A456" s="12" t="s">
        <v>79</v>
      </c>
      <c r="B456" s="22" t="s">
        <v>20</v>
      </c>
      <c r="C456" s="53" t="s">
        <v>59</v>
      </c>
      <c r="D456" s="53" t="s">
        <v>87</v>
      </c>
      <c r="E456" s="53"/>
      <c r="F456" s="22" t="str">
        <f t="shared" si="22"/>
        <v>NOVEMBRE</v>
      </c>
      <c r="G456" s="55">
        <v>43062</v>
      </c>
      <c r="H456" s="55">
        <v>43065</v>
      </c>
      <c r="I456" s="22">
        <f t="shared" si="21"/>
        <v>3</v>
      </c>
      <c r="J456" s="63">
        <v>194.8</v>
      </c>
      <c r="K456" s="74" t="s">
        <v>56</v>
      </c>
    </row>
    <row r="457" spans="1:11">
      <c r="A457" s="12" t="s">
        <v>63</v>
      </c>
      <c r="B457" s="22" t="s">
        <v>20</v>
      </c>
      <c r="C457" s="53" t="s">
        <v>59</v>
      </c>
      <c r="D457" s="53" t="s">
        <v>94</v>
      </c>
      <c r="E457" s="53"/>
      <c r="F457" s="22" t="str">
        <f t="shared" si="22"/>
        <v>NOVEMBRE</v>
      </c>
      <c r="G457" s="55">
        <v>43063</v>
      </c>
      <c r="H457" s="55">
        <v>43066</v>
      </c>
      <c r="I457" s="22">
        <f t="shared" si="21"/>
        <v>3</v>
      </c>
      <c r="J457" s="63">
        <v>136.53</v>
      </c>
      <c r="K457" s="74" t="s">
        <v>56</v>
      </c>
    </row>
    <row r="458" spans="1:11">
      <c r="A458" s="12" t="s">
        <v>72</v>
      </c>
      <c r="B458" s="22" t="s">
        <v>20</v>
      </c>
      <c r="C458" s="53" t="s">
        <v>59</v>
      </c>
      <c r="D458" s="53" t="s">
        <v>85</v>
      </c>
      <c r="E458" s="53"/>
      <c r="F458" s="22" t="str">
        <f t="shared" si="22"/>
        <v>NOVEMBRE</v>
      </c>
      <c r="G458" s="55">
        <v>43063</v>
      </c>
      <c r="H458" s="55">
        <v>43066</v>
      </c>
      <c r="I458" s="22">
        <f t="shared" si="21"/>
        <v>3</v>
      </c>
      <c r="J458" s="63">
        <v>250.15000000000003</v>
      </c>
      <c r="K458" s="74" t="s">
        <v>56</v>
      </c>
    </row>
    <row r="459" spans="1:11">
      <c r="A459" s="12" t="s">
        <v>74</v>
      </c>
      <c r="B459" s="22" t="s">
        <v>20</v>
      </c>
      <c r="C459" s="53" t="s">
        <v>58</v>
      </c>
      <c r="D459" s="53" t="s">
        <v>90</v>
      </c>
      <c r="E459" s="53"/>
      <c r="F459" s="22" t="str">
        <f t="shared" si="22"/>
        <v>NOVEMBRE</v>
      </c>
      <c r="G459" s="55">
        <v>43063</v>
      </c>
      <c r="H459" s="55">
        <v>43066</v>
      </c>
      <c r="I459" s="22">
        <f t="shared" si="21"/>
        <v>3</v>
      </c>
      <c r="J459" s="63">
        <v>134.96</v>
      </c>
      <c r="K459" s="74" t="s">
        <v>56</v>
      </c>
    </row>
    <row r="460" spans="1:11">
      <c r="A460" s="12" t="s">
        <v>68</v>
      </c>
      <c r="B460" s="22" t="s">
        <v>20</v>
      </c>
      <c r="C460" s="53" t="s">
        <v>58</v>
      </c>
      <c r="D460" s="53" t="s">
        <v>82</v>
      </c>
      <c r="E460" s="53"/>
      <c r="F460" s="22" t="str">
        <f t="shared" si="22"/>
        <v>NOVEMBRE</v>
      </c>
      <c r="G460" s="55">
        <v>43064</v>
      </c>
      <c r="H460" s="55">
        <v>43066</v>
      </c>
      <c r="I460" s="22">
        <f t="shared" si="21"/>
        <v>2</v>
      </c>
      <c r="J460" s="63">
        <v>115.68</v>
      </c>
      <c r="K460" s="74" t="s">
        <v>56</v>
      </c>
    </row>
    <row r="461" spans="1:11">
      <c r="A461" s="12" t="s">
        <v>68</v>
      </c>
      <c r="B461" s="22" t="s">
        <v>20</v>
      </c>
      <c r="C461" s="53" t="s">
        <v>59</v>
      </c>
      <c r="D461" s="53" t="s">
        <v>86</v>
      </c>
      <c r="E461" s="53"/>
      <c r="F461" s="22" t="str">
        <f t="shared" si="22"/>
        <v>NOVEMBRE</v>
      </c>
      <c r="G461" s="55">
        <v>43064</v>
      </c>
      <c r="H461" s="55">
        <v>43068</v>
      </c>
      <c r="I461" s="22">
        <f t="shared" si="21"/>
        <v>4</v>
      </c>
      <c r="J461" s="63">
        <v>194.22</v>
      </c>
      <c r="K461" s="74" t="s">
        <v>56</v>
      </c>
    </row>
    <row r="462" spans="1:11">
      <c r="A462" s="12" t="s">
        <v>63</v>
      </c>
      <c r="B462" s="22" t="s">
        <v>20</v>
      </c>
      <c r="C462" s="53" t="s">
        <v>58</v>
      </c>
      <c r="D462" s="53" t="s">
        <v>85</v>
      </c>
      <c r="E462" s="53"/>
      <c r="F462" s="22" t="str">
        <f t="shared" si="22"/>
        <v>NOVEMBRE</v>
      </c>
      <c r="G462" s="55">
        <v>43066</v>
      </c>
      <c r="H462" s="55">
        <v>43069</v>
      </c>
      <c r="I462" s="22">
        <f t="shared" si="21"/>
        <v>3</v>
      </c>
      <c r="J462" s="63">
        <v>128.21</v>
      </c>
      <c r="K462" s="74" t="s">
        <v>56</v>
      </c>
    </row>
    <row r="463" spans="1:11">
      <c r="A463" s="12" t="s">
        <v>76</v>
      </c>
      <c r="B463" s="22" t="s">
        <v>20</v>
      </c>
      <c r="C463" s="53" t="s">
        <v>57</v>
      </c>
      <c r="D463" s="53" t="s">
        <v>107</v>
      </c>
      <c r="E463" s="53"/>
      <c r="F463" s="22" t="str">
        <f t="shared" si="22"/>
        <v>NOVEMBRE</v>
      </c>
      <c r="G463" s="55">
        <v>43066</v>
      </c>
      <c r="H463" s="55">
        <v>43069</v>
      </c>
      <c r="I463" s="22">
        <f t="shared" si="21"/>
        <v>3</v>
      </c>
      <c r="J463" s="63">
        <v>145.71428571428572</v>
      </c>
      <c r="K463" s="74" t="s">
        <v>56</v>
      </c>
    </row>
    <row r="464" spans="1:11">
      <c r="A464" s="12" t="s">
        <v>70</v>
      </c>
      <c r="B464" s="22" t="s">
        <v>20</v>
      </c>
      <c r="C464" s="53" t="s">
        <v>58</v>
      </c>
      <c r="D464" s="54" t="s">
        <v>115</v>
      </c>
      <c r="E464" s="53"/>
      <c r="F464" s="22" t="str">
        <f t="shared" si="22"/>
        <v>NOVEMBRE</v>
      </c>
      <c r="G464" s="55">
        <v>43067</v>
      </c>
      <c r="H464" s="55">
        <v>43070</v>
      </c>
      <c r="I464" s="22">
        <f t="shared" ref="I464:I478" si="23">H464-G464</f>
        <v>3</v>
      </c>
      <c r="J464" s="57">
        <v>132</v>
      </c>
      <c r="K464" s="74" t="s">
        <v>56</v>
      </c>
    </row>
    <row r="465" spans="1:11">
      <c r="A465" s="12" t="s">
        <v>66</v>
      </c>
      <c r="B465" s="22" t="s">
        <v>20</v>
      </c>
      <c r="C465" s="54" t="s">
        <v>59</v>
      </c>
      <c r="D465" s="54" t="s">
        <v>116</v>
      </c>
      <c r="E465" s="53"/>
      <c r="F465" s="22" t="str">
        <f t="shared" si="22"/>
        <v>NOVEMBRE</v>
      </c>
      <c r="G465" s="55">
        <v>43067</v>
      </c>
      <c r="H465" s="55">
        <v>43070</v>
      </c>
      <c r="I465" s="22">
        <f t="shared" si="23"/>
        <v>3</v>
      </c>
      <c r="J465" s="57">
        <v>201</v>
      </c>
      <c r="K465" s="74" t="s">
        <v>56</v>
      </c>
    </row>
    <row r="466" spans="1:11">
      <c r="A466" s="12" t="s">
        <v>70</v>
      </c>
      <c r="B466" s="22" t="s">
        <v>20</v>
      </c>
      <c r="C466" s="53" t="s">
        <v>58</v>
      </c>
      <c r="D466" s="54" t="s">
        <v>117</v>
      </c>
      <c r="E466" s="53"/>
      <c r="F466" s="22" t="str">
        <f t="shared" si="22"/>
        <v>NOVEMBRE</v>
      </c>
      <c r="G466" s="55">
        <v>43068</v>
      </c>
      <c r="H466" s="55">
        <v>43070</v>
      </c>
      <c r="I466" s="22">
        <f t="shared" si="23"/>
        <v>2</v>
      </c>
      <c r="J466" s="57">
        <v>112</v>
      </c>
      <c r="K466" s="74" t="s">
        <v>56</v>
      </c>
    </row>
    <row r="467" spans="1:11">
      <c r="A467" s="12" t="s">
        <v>70</v>
      </c>
      <c r="B467" s="22" t="s">
        <v>21</v>
      </c>
      <c r="C467" s="53" t="s">
        <v>58</v>
      </c>
      <c r="D467" s="53" t="s">
        <v>120</v>
      </c>
      <c r="E467" s="53"/>
      <c r="F467" s="22" t="str">
        <f t="shared" si="22"/>
        <v>NOVEMBRE</v>
      </c>
      <c r="G467" s="55">
        <v>43068</v>
      </c>
      <c r="H467" s="55">
        <v>43070</v>
      </c>
      <c r="I467" s="22">
        <f t="shared" si="23"/>
        <v>2</v>
      </c>
      <c r="J467" s="63">
        <v>120</v>
      </c>
    </row>
    <row r="468" spans="1:11">
      <c r="A468" s="12" t="s">
        <v>70</v>
      </c>
      <c r="B468" s="22" t="s">
        <v>21</v>
      </c>
      <c r="C468" s="53" t="s">
        <v>58</v>
      </c>
      <c r="D468" s="53" t="s">
        <v>120</v>
      </c>
      <c r="E468" s="53"/>
      <c r="F468" s="22" t="str">
        <f t="shared" si="22"/>
        <v>NOVEMBRE</v>
      </c>
      <c r="G468" s="55">
        <v>43068</v>
      </c>
      <c r="H468" s="55">
        <v>43070</v>
      </c>
      <c r="I468" s="22">
        <f t="shared" si="23"/>
        <v>2</v>
      </c>
      <c r="J468" s="63">
        <v>400</v>
      </c>
    </row>
    <row r="469" spans="1:11">
      <c r="A469" s="12" t="s">
        <v>68</v>
      </c>
      <c r="B469" s="22" t="s">
        <v>20</v>
      </c>
      <c r="C469" s="53" t="s">
        <v>58</v>
      </c>
      <c r="D469" s="53" t="s">
        <v>95</v>
      </c>
      <c r="E469" s="53"/>
      <c r="F469" s="22" t="str">
        <f t="shared" si="22"/>
        <v>NOVEMBRE</v>
      </c>
      <c r="G469" s="55">
        <v>43068</v>
      </c>
      <c r="H469" s="55">
        <v>43070</v>
      </c>
      <c r="I469" s="22">
        <f t="shared" si="23"/>
        <v>2</v>
      </c>
      <c r="J469" s="57">
        <v>106</v>
      </c>
      <c r="K469" s="74" t="s">
        <v>56</v>
      </c>
    </row>
    <row r="470" spans="1:11">
      <c r="A470" s="12" t="s">
        <v>74</v>
      </c>
      <c r="B470" s="22" t="s">
        <v>20</v>
      </c>
      <c r="C470" s="54" t="s">
        <v>59</v>
      </c>
      <c r="D470" s="54" t="s">
        <v>114</v>
      </c>
      <c r="E470" s="53"/>
      <c r="F470" s="22" t="str">
        <f t="shared" si="22"/>
        <v>NOVEMBRE</v>
      </c>
      <c r="G470" s="55">
        <v>43068</v>
      </c>
      <c r="H470" s="55">
        <v>43070</v>
      </c>
      <c r="I470" s="22">
        <f t="shared" si="23"/>
        <v>2</v>
      </c>
      <c r="J470" s="57">
        <v>100</v>
      </c>
      <c r="K470" s="74" t="s">
        <v>56</v>
      </c>
    </row>
    <row r="471" spans="1:11">
      <c r="A471" s="12" t="s">
        <v>63</v>
      </c>
      <c r="B471" s="22" t="s">
        <v>20</v>
      </c>
      <c r="C471" s="53" t="s">
        <v>58</v>
      </c>
      <c r="D471" s="54" t="s">
        <v>83</v>
      </c>
      <c r="E471" s="53"/>
      <c r="F471" s="22" t="str">
        <f t="shared" si="22"/>
        <v>NOVEMBRE</v>
      </c>
      <c r="G471" s="55">
        <v>43069</v>
      </c>
      <c r="H471" s="55">
        <v>43070</v>
      </c>
      <c r="I471" s="22">
        <f t="shared" si="23"/>
        <v>1</v>
      </c>
      <c r="J471" s="57">
        <v>45</v>
      </c>
      <c r="K471" s="74" t="s">
        <v>56</v>
      </c>
    </row>
    <row r="472" spans="1:11">
      <c r="A472" s="12" t="s">
        <v>63</v>
      </c>
      <c r="B472" s="22" t="s">
        <v>20</v>
      </c>
      <c r="C472" s="53" t="s">
        <v>58</v>
      </c>
      <c r="D472" s="54" t="s">
        <v>110</v>
      </c>
      <c r="E472" s="53"/>
      <c r="F472" s="22" t="str">
        <f t="shared" si="22"/>
        <v>DECEMBRE</v>
      </c>
      <c r="G472" s="55">
        <v>43070</v>
      </c>
      <c r="H472" s="55">
        <v>43072</v>
      </c>
      <c r="I472" s="22">
        <f t="shared" si="23"/>
        <v>2</v>
      </c>
      <c r="J472" s="57">
        <v>90</v>
      </c>
      <c r="K472" s="74" t="s">
        <v>56</v>
      </c>
    </row>
    <row r="473" spans="1:11">
      <c r="A473" s="12" t="s">
        <v>70</v>
      </c>
      <c r="B473" s="22" t="s">
        <v>20</v>
      </c>
      <c r="C473" s="53" t="s">
        <v>58</v>
      </c>
      <c r="D473" s="54" t="s">
        <v>115</v>
      </c>
      <c r="E473" s="53"/>
      <c r="F473" s="22" t="str">
        <f t="shared" si="22"/>
        <v>DECEMBRE</v>
      </c>
      <c r="G473" s="55">
        <v>43070</v>
      </c>
      <c r="H473" s="55">
        <v>43071</v>
      </c>
      <c r="I473" s="22">
        <f t="shared" si="23"/>
        <v>1</v>
      </c>
      <c r="J473" s="57">
        <v>44</v>
      </c>
      <c r="K473" s="74" t="s">
        <v>56</v>
      </c>
    </row>
    <row r="474" spans="1:11">
      <c r="A474" s="12" t="s">
        <v>70</v>
      </c>
      <c r="B474" s="22" t="s">
        <v>20</v>
      </c>
      <c r="C474" s="53" t="s">
        <v>58</v>
      </c>
      <c r="D474" s="54" t="s">
        <v>117</v>
      </c>
      <c r="E474" s="53"/>
      <c r="F474" s="22" t="str">
        <f t="shared" si="22"/>
        <v>DECEMBRE</v>
      </c>
      <c r="G474" s="55">
        <v>43070</v>
      </c>
      <c r="H474" s="55">
        <v>43073</v>
      </c>
      <c r="I474" s="22">
        <f t="shared" si="23"/>
        <v>3</v>
      </c>
      <c r="J474" s="57">
        <v>168</v>
      </c>
      <c r="K474" s="74" t="s">
        <v>56</v>
      </c>
    </row>
    <row r="475" spans="1:11">
      <c r="A475" s="12" t="s">
        <v>70</v>
      </c>
      <c r="B475" s="22" t="s">
        <v>22</v>
      </c>
      <c r="C475" s="54" t="s">
        <v>59</v>
      </c>
      <c r="D475" s="54" t="s">
        <v>95</v>
      </c>
      <c r="E475" s="53"/>
      <c r="F475" s="22" t="str">
        <f t="shared" si="22"/>
        <v>DECEMBRE</v>
      </c>
      <c r="G475" s="55">
        <v>43070</v>
      </c>
      <c r="H475" s="55">
        <v>43073</v>
      </c>
      <c r="I475" s="22">
        <f t="shared" si="23"/>
        <v>3</v>
      </c>
      <c r="J475" s="57">
        <v>49.84</v>
      </c>
    </row>
    <row r="476" spans="1:11">
      <c r="A476" s="12" t="s">
        <v>70</v>
      </c>
      <c r="B476" s="22" t="s">
        <v>21</v>
      </c>
      <c r="C476" s="53" t="s">
        <v>58</v>
      </c>
      <c r="D476" s="53" t="s">
        <v>120</v>
      </c>
      <c r="E476" s="53"/>
      <c r="F476" s="22" t="str">
        <f t="shared" si="22"/>
        <v>DECEMBRE</v>
      </c>
      <c r="G476" s="55">
        <v>43070</v>
      </c>
      <c r="H476" s="55">
        <v>43073</v>
      </c>
      <c r="I476" s="22">
        <f t="shared" si="23"/>
        <v>3</v>
      </c>
      <c r="J476" s="63">
        <v>180</v>
      </c>
    </row>
    <row r="477" spans="1:11">
      <c r="A477" s="12" t="s">
        <v>70</v>
      </c>
      <c r="B477" s="22" t="s">
        <v>21</v>
      </c>
      <c r="C477" s="53" t="s">
        <v>58</v>
      </c>
      <c r="D477" s="53" t="s">
        <v>120</v>
      </c>
      <c r="E477" s="53"/>
      <c r="F477" s="22" t="str">
        <f t="shared" si="22"/>
        <v>DECEMBRE</v>
      </c>
      <c r="G477" s="55">
        <v>43070</v>
      </c>
      <c r="H477" s="55">
        <v>43073</v>
      </c>
      <c r="I477" s="22">
        <f t="shared" si="23"/>
        <v>3</v>
      </c>
      <c r="J477" s="63">
        <v>600</v>
      </c>
    </row>
    <row r="478" spans="1:11">
      <c r="A478" s="12" t="s">
        <v>66</v>
      </c>
      <c r="B478" s="22" t="s">
        <v>20</v>
      </c>
      <c r="C478" s="54" t="s">
        <v>59</v>
      </c>
      <c r="D478" s="54" t="s">
        <v>86</v>
      </c>
      <c r="E478" s="53"/>
      <c r="F478" s="22" t="str">
        <f t="shared" si="22"/>
        <v>DECEMBRE</v>
      </c>
      <c r="G478" s="55">
        <v>43070</v>
      </c>
      <c r="H478" s="55">
        <v>43073</v>
      </c>
      <c r="I478" s="22">
        <f t="shared" si="23"/>
        <v>3</v>
      </c>
      <c r="J478" s="57">
        <v>261.12</v>
      </c>
      <c r="K478" s="74" t="s">
        <v>56</v>
      </c>
    </row>
    <row r="479" spans="1:11">
      <c r="A479" s="12" t="s">
        <v>68</v>
      </c>
      <c r="B479" s="22" t="s">
        <v>20</v>
      </c>
      <c r="C479" s="54" t="s">
        <v>59</v>
      </c>
      <c r="D479" s="54" t="s">
        <v>119</v>
      </c>
      <c r="E479" s="53"/>
      <c r="F479" s="22" t="str">
        <f t="shared" si="22"/>
        <v>DECEMBRE</v>
      </c>
      <c r="G479" s="55">
        <v>43070</v>
      </c>
      <c r="H479" s="55">
        <v>43074</v>
      </c>
      <c r="I479" s="22">
        <f t="shared" ref="I479:I516" si="24">H479-G479</f>
        <v>4</v>
      </c>
      <c r="J479" s="57">
        <v>266.08</v>
      </c>
      <c r="K479" s="74" t="s">
        <v>56</v>
      </c>
    </row>
    <row r="480" spans="1:11">
      <c r="A480" s="12" t="s">
        <v>79</v>
      </c>
      <c r="B480" s="22" t="s">
        <v>20</v>
      </c>
      <c r="C480" s="53" t="s">
        <v>58</v>
      </c>
      <c r="D480" s="54" t="s">
        <v>83</v>
      </c>
      <c r="E480" s="53"/>
      <c r="F480" s="22" t="str">
        <f t="shared" si="22"/>
        <v>DECEMBRE</v>
      </c>
      <c r="G480" s="55">
        <v>43070</v>
      </c>
      <c r="H480" s="55">
        <v>43073</v>
      </c>
      <c r="I480" s="22">
        <f t="shared" si="24"/>
        <v>3</v>
      </c>
      <c r="J480" s="57">
        <v>189.91</v>
      </c>
      <c r="K480" s="74" t="s">
        <v>56</v>
      </c>
    </row>
    <row r="481" spans="1:11">
      <c r="A481" s="12" t="s">
        <v>79</v>
      </c>
      <c r="B481" s="22" t="s">
        <v>22</v>
      </c>
      <c r="C481" s="54" t="s">
        <v>59</v>
      </c>
      <c r="D481" s="54" t="s">
        <v>125</v>
      </c>
      <c r="E481" s="53"/>
      <c r="F481" s="22" t="str">
        <f t="shared" si="22"/>
        <v>DECEMBRE</v>
      </c>
      <c r="G481" s="55">
        <v>43070</v>
      </c>
      <c r="H481" s="55">
        <v>43073</v>
      </c>
      <c r="I481" s="22">
        <f t="shared" si="24"/>
        <v>3</v>
      </c>
      <c r="J481" s="57">
        <v>73.36</v>
      </c>
    </row>
    <row r="482" spans="1:11">
      <c r="A482" s="12" t="s">
        <v>72</v>
      </c>
      <c r="B482" s="22" t="s">
        <v>20</v>
      </c>
      <c r="C482" s="54" t="s">
        <v>59</v>
      </c>
      <c r="D482" s="54" t="s">
        <v>107</v>
      </c>
      <c r="E482" s="53"/>
      <c r="F482" s="22" t="str">
        <f t="shared" si="22"/>
        <v>DECEMBRE</v>
      </c>
      <c r="G482" s="55">
        <v>43070</v>
      </c>
      <c r="H482" s="55">
        <v>43073</v>
      </c>
      <c r="I482" s="22">
        <f t="shared" si="24"/>
        <v>3</v>
      </c>
      <c r="J482" s="57">
        <v>373.48</v>
      </c>
      <c r="K482" s="74" t="s">
        <v>56</v>
      </c>
    </row>
    <row r="483" spans="1:11">
      <c r="A483" s="12" t="s">
        <v>74</v>
      </c>
      <c r="B483" s="22" t="s">
        <v>20</v>
      </c>
      <c r="C483" s="54" t="s">
        <v>59</v>
      </c>
      <c r="D483" s="54" t="s">
        <v>114</v>
      </c>
      <c r="E483" s="53"/>
      <c r="F483" s="22" t="str">
        <f t="shared" si="22"/>
        <v>DECEMBRE</v>
      </c>
      <c r="G483" s="55">
        <v>43070</v>
      </c>
      <c r="H483" s="55">
        <v>43071</v>
      </c>
      <c r="I483" s="22">
        <f t="shared" si="24"/>
        <v>1</v>
      </c>
      <c r="J483" s="57">
        <v>50</v>
      </c>
      <c r="K483" s="74" t="s">
        <v>56</v>
      </c>
    </row>
    <row r="484" spans="1:11">
      <c r="A484" s="12" t="s">
        <v>76</v>
      </c>
      <c r="B484" s="22" t="s">
        <v>20</v>
      </c>
      <c r="C484" s="53" t="s">
        <v>58</v>
      </c>
      <c r="D484" s="54" t="s">
        <v>85</v>
      </c>
      <c r="E484" s="53"/>
      <c r="F484" s="22" t="str">
        <f t="shared" si="22"/>
        <v>DECEMBRE</v>
      </c>
      <c r="G484" s="55">
        <v>43070</v>
      </c>
      <c r="H484" s="55">
        <v>43073</v>
      </c>
      <c r="I484" s="22">
        <f t="shared" si="24"/>
        <v>3</v>
      </c>
      <c r="J484" s="57">
        <v>149.41999999999999</v>
      </c>
      <c r="K484" s="74" t="s">
        <v>56</v>
      </c>
    </row>
    <row r="485" spans="1:11">
      <c r="A485" s="12" t="s">
        <v>66</v>
      </c>
      <c r="B485" s="22" t="s">
        <v>20</v>
      </c>
      <c r="C485" s="54" t="s">
        <v>59</v>
      </c>
      <c r="D485" s="54" t="s">
        <v>99</v>
      </c>
      <c r="E485" s="53"/>
      <c r="F485" s="22" t="str">
        <f t="shared" si="22"/>
        <v>DECEMBRE</v>
      </c>
      <c r="G485" s="55">
        <v>43073</v>
      </c>
      <c r="H485" s="55">
        <v>43077</v>
      </c>
      <c r="I485" s="22">
        <f t="shared" si="24"/>
        <v>4</v>
      </c>
      <c r="J485" s="57">
        <v>418.44</v>
      </c>
      <c r="K485" s="74" t="s">
        <v>56</v>
      </c>
    </row>
    <row r="486" spans="1:11">
      <c r="A486" s="12" t="s">
        <v>79</v>
      </c>
      <c r="B486" s="22" t="s">
        <v>20</v>
      </c>
      <c r="C486" s="54" t="s">
        <v>59</v>
      </c>
      <c r="D486" s="54" t="s">
        <v>109</v>
      </c>
      <c r="E486" s="53"/>
      <c r="F486" s="22" t="str">
        <f t="shared" si="22"/>
        <v>DECEMBRE</v>
      </c>
      <c r="G486" s="55">
        <v>43073</v>
      </c>
      <c r="H486" s="55">
        <v>43076</v>
      </c>
      <c r="I486" s="22">
        <f t="shared" si="24"/>
        <v>3</v>
      </c>
      <c r="J486" s="57">
        <v>209.36</v>
      </c>
      <c r="K486" s="74" t="s">
        <v>56</v>
      </c>
    </row>
    <row r="487" spans="1:11">
      <c r="A487" s="12" t="s">
        <v>76</v>
      </c>
      <c r="B487" s="22" t="s">
        <v>20</v>
      </c>
      <c r="C487" s="54" t="s">
        <v>59</v>
      </c>
      <c r="D487" s="54" t="s">
        <v>85</v>
      </c>
      <c r="E487" s="53"/>
      <c r="F487" s="22" t="str">
        <f t="shared" si="22"/>
        <v>DECEMBRE</v>
      </c>
      <c r="G487" s="55">
        <v>43073</v>
      </c>
      <c r="H487" s="55">
        <v>43077</v>
      </c>
      <c r="I487" s="22">
        <f t="shared" si="24"/>
        <v>4</v>
      </c>
      <c r="J487" s="57">
        <v>252.48999999999998</v>
      </c>
      <c r="K487" s="74" t="s">
        <v>56</v>
      </c>
    </row>
    <row r="488" spans="1:11">
      <c r="A488" s="12" t="s">
        <v>68</v>
      </c>
      <c r="B488" s="22" t="s">
        <v>20</v>
      </c>
      <c r="C488" s="54" t="s">
        <v>59</v>
      </c>
      <c r="D488" s="53" t="s">
        <v>107</v>
      </c>
      <c r="E488" s="53"/>
      <c r="F488" s="22" t="str">
        <f t="shared" si="22"/>
        <v>DECEMBRE</v>
      </c>
      <c r="G488" s="55">
        <v>43074</v>
      </c>
      <c r="H488" s="55">
        <v>43076</v>
      </c>
      <c r="I488" s="22">
        <f t="shared" si="24"/>
        <v>2</v>
      </c>
      <c r="J488" s="57">
        <v>126.24</v>
      </c>
      <c r="K488" s="74" t="s">
        <v>56</v>
      </c>
    </row>
    <row r="489" spans="1:11">
      <c r="A489" s="12" t="s">
        <v>63</v>
      </c>
      <c r="B489" s="22" t="s">
        <v>20</v>
      </c>
      <c r="C489" s="54" t="s">
        <v>59</v>
      </c>
      <c r="D489" s="54" t="s">
        <v>125</v>
      </c>
      <c r="E489" s="53"/>
      <c r="F489" s="22" t="str">
        <f t="shared" si="22"/>
        <v>DECEMBRE</v>
      </c>
      <c r="G489" s="55">
        <v>43075</v>
      </c>
      <c r="H489" s="55">
        <v>43079</v>
      </c>
      <c r="I489" s="22">
        <f t="shared" si="24"/>
        <v>4</v>
      </c>
      <c r="J489" s="57">
        <v>466.71000000000004</v>
      </c>
      <c r="K489" s="74" t="s">
        <v>56</v>
      </c>
    </row>
    <row r="490" spans="1:11">
      <c r="A490" s="12" t="s">
        <v>72</v>
      </c>
      <c r="B490" s="22" t="s">
        <v>20</v>
      </c>
      <c r="C490" s="54" t="s">
        <v>59</v>
      </c>
      <c r="D490" s="54" t="s">
        <v>126</v>
      </c>
      <c r="E490" s="53"/>
      <c r="F490" s="22" t="str">
        <f t="shared" si="22"/>
        <v>DECEMBRE</v>
      </c>
      <c r="G490" s="55">
        <v>43075</v>
      </c>
      <c r="H490" s="55">
        <v>43078</v>
      </c>
      <c r="I490" s="22">
        <f t="shared" si="24"/>
        <v>3</v>
      </c>
      <c r="J490" s="57">
        <v>748.31999999999994</v>
      </c>
      <c r="K490" s="74" t="s">
        <v>56</v>
      </c>
    </row>
    <row r="491" spans="1:11">
      <c r="A491" s="12" t="s">
        <v>70</v>
      </c>
      <c r="B491" s="22" t="s">
        <v>20</v>
      </c>
      <c r="C491" s="53" t="s">
        <v>58</v>
      </c>
      <c r="D491" s="54" t="s">
        <v>86</v>
      </c>
      <c r="E491" s="53"/>
      <c r="F491" s="22" t="str">
        <f t="shared" si="22"/>
        <v>DECEMBRE</v>
      </c>
      <c r="G491" s="55">
        <v>43076</v>
      </c>
      <c r="H491" s="55">
        <v>43080</v>
      </c>
      <c r="I491" s="22">
        <f t="shared" si="24"/>
        <v>4</v>
      </c>
      <c r="J491" s="57">
        <v>506.1</v>
      </c>
      <c r="K491" s="74" t="s">
        <v>56</v>
      </c>
    </row>
    <row r="492" spans="1:11">
      <c r="A492" s="12" t="s">
        <v>70</v>
      </c>
      <c r="B492" s="22" t="s">
        <v>22</v>
      </c>
      <c r="C492" s="54" t="s">
        <v>59</v>
      </c>
      <c r="D492" s="54" t="s">
        <v>86</v>
      </c>
      <c r="E492" s="53"/>
      <c r="F492" s="22" t="str">
        <f t="shared" si="22"/>
        <v>DECEMBRE</v>
      </c>
      <c r="G492" s="55">
        <v>43076</v>
      </c>
      <c r="H492" s="55">
        <v>43080</v>
      </c>
      <c r="I492" s="22">
        <f t="shared" si="24"/>
        <v>4</v>
      </c>
      <c r="J492" s="57">
        <v>178.66</v>
      </c>
    </row>
    <row r="493" spans="1:11">
      <c r="A493" s="12" t="s">
        <v>80</v>
      </c>
      <c r="B493" s="22" t="s">
        <v>20</v>
      </c>
      <c r="C493" s="54" t="s">
        <v>59</v>
      </c>
      <c r="D493" s="54" t="s">
        <v>124</v>
      </c>
      <c r="E493" s="53"/>
      <c r="F493" s="22" t="str">
        <f t="shared" si="22"/>
        <v>DECEMBRE</v>
      </c>
      <c r="G493" s="55">
        <v>43076</v>
      </c>
      <c r="H493" s="55">
        <v>43079</v>
      </c>
      <c r="I493" s="22">
        <f t="shared" si="24"/>
        <v>3</v>
      </c>
      <c r="J493" s="57">
        <v>457</v>
      </c>
      <c r="K493" s="74" t="s">
        <v>56</v>
      </c>
    </row>
    <row r="494" spans="1:11">
      <c r="A494" s="12" t="s">
        <v>68</v>
      </c>
      <c r="B494" s="22" t="s">
        <v>20</v>
      </c>
      <c r="C494" s="54" t="s">
        <v>59</v>
      </c>
      <c r="D494" s="54" t="s">
        <v>123</v>
      </c>
      <c r="E494" s="53"/>
      <c r="F494" s="22" t="str">
        <f t="shared" si="22"/>
        <v>DECEMBRE</v>
      </c>
      <c r="G494" s="55">
        <v>43076</v>
      </c>
      <c r="H494" s="55">
        <v>43079</v>
      </c>
      <c r="I494" s="22">
        <f t="shared" si="24"/>
        <v>3</v>
      </c>
      <c r="J494" s="57">
        <v>437</v>
      </c>
      <c r="K494" s="74" t="s">
        <v>56</v>
      </c>
    </row>
    <row r="495" spans="1:11">
      <c r="A495" s="12" t="s">
        <v>79</v>
      </c>
      <c r="B495" s="22" t="s">
        <v>20</v>
      </c>
      <c r="C495" s="53" t="s">
        <v>58</v>
      </c>
      <c r="D495" s="54" t="s">
        <v>83</v>
      </c>
      <c r="E495" s="53"/>
      <c r="F495" s="22" t="str">
        <f t="shared" si="22"/>
        <v>DECEMBRE</v>
      </c>
      <c r="G495" s="55">
        <v>43076</v>
      </c>
      <c r="H495" s="55">
        <v>43079</v>
      </c>
      <c r="I495" s="22">
        <f t="shared" si="24"/>
        <v>3</v>
      </c>
      <c r="J495" s="57">
        <v>308.48</v>
      </c>
      <c r="K495" s="74" t="s">
        <v>56</v>
      </c>
    </row>
    <row r="496" spans="1:11">
      <c r="A496" s="12" t="s">
        <v>65</v>
      </c>
      <c r="B496" s="22" t="s">
        <v>20</v>
      </c>
      <c r="C496" s="54" t="s">
        <v>59</v>
      </c>
      <c r="D496" s="54" t="s">
        <v>83</v>
      </c>
      <c r="E496" s="53"/>
      <c r="F496" s="22" t="str">
        <f t="shared" si="22"/>
        <v>DECEMBRE</v>
      </c>
      <c r="G496" s="55">
        <v>43077</v>
      </c>
      <c r="H496" s="55">
        <v>43080</v>
      </c>
      <c r="I496" s="22">
        <f t="shared" si="24"/>
        <v>3</v>
      </c>
      <c r="J496" s="57">
        <v>211.73</v>
      </c>
      <c r="K496" s="74" t="s">
        <v>56</v>
      </c>
    </row>
    <row r="497" spans="1:11">
      <c r="A497" s="12" t="s">
        <v>66</v>
      </c>
      <c r="B497" s="22" t="s">
        <v>20</v>
      </c>
      <c r="C497" s="54" t="s">
        <v>59</v>
      </c>
      <c r="D497" s="54" t="s">
        <v>83</v>
      </c>
      <c r="E497" s="53"/>
      <c r="F497" s="22" t="str">
        <f t="shared" si="22"/>
        <v>DECEMBRE</v>
      </c>
      <c r="G497" s="55">
        <v>43077</v>
      </c>
      <c r="H497" s="55">
        <v>43080</v>
      </c>
      <c r="I497" s="22">
        <f t="shared" si="24"/>
        <v>3</v>
      </c>
      <c r="J497" s="57">
        <v>484.46999999999991</v>
      </c>
      <c r="K497" s="74" t="s">
        <v>56</v>
      </c>
    </row>
    <row r="498" spans="1:11">
      <c r="A498" s="12" t="s">
        <v>74</v>
      </c>
      <c r="B498" s="22" t="s">
        <v>20</v>
      </c>
      <c r="C498" s="53" t="s">
        <v>58</v>
      </c>
      <c r="D498" s="54" t="s">
        <v>102</v>
      </c>
      <c r="E498" s="53"/>
      <c r="F498" s="22" t="str">
        <f t="shared" si="22"/>
        <v>DECEMBRE</v>
      </c>
      <c r="G498" s="55">
        <v>43077</v>
      </c>
      <c r="H498" s="55">
        <v>43080</v>
      </c>
      <c r="I498" s="22">
        <f t="shared" si="24"/>
        <v>3</v>
      </c>
      <c r="J498" s="57">
        <v>355.72</v>
      </c>
      <c r="K498" s="74" t="s">
        <v>56</v>
      </c>
    </row>
    <row r="499" spans="1:11">
      <c r="A499" s="12" t="s">
        <v>76</v>
      </c>
      <c r="B499" s="22" t="s">
        <v>20</v>
      </c>
      <c r="C499" s="54" t="s">
        <v>59</v>
      </c>
      <c r="D499" s="54" t="s">
        <v>110</v>
      </c>
      <c r="E499" s="53"/>
      <c r="F499" s="22" t="str">
        <f t="shared" si="22"/>
        <v>DECEMBRE</v>
      </c>
      <c r="G499" s="55">
        <v>43077</v>
      </c>
      <c r="H499" s="55">
        <v>43081</v>
      </c>
      <c r="I499" s="22">
        <f t="shared" si="24"/>
        <v>4</v>
      </c>
      <c r="J499" s="57">
        <v>490.41</v>
      </c>
      <c r="K499" s="74" t="s">
        <v>56</v>
      </c>
    </row>
    <row r="500" spans="1:11">
      <c r="A500" s="12" t="s">
        <v>72</v>
      </c>
      <c r="B500" s="22" t="s">
        <v>20</v>
      </c>
      <c r="C500" s="54" t="s">
        <v>59</v>
      </c>
      <c r="D500" s="54" t="s">
        <v>101</v>
      </c>
      <c r="E500" s="53"/>
      <c r="F500" s="22" t="str">
        <f t="shared" si="22"/>
        <v>DECEMBRE</v>
      </c>
      <c r="G500" s="55">
        <v>43078</v>
      </c>
      <c r="H500" s="55">
        <v>43081</v>
      </c>
      <c r="I500" s="22">
        <f t="shared" si="24"/>
        <v>3</v>
      </c>
      <c r="J500" s="57">
        <v>454.08000000000004</v>
      </c>
      <c r="K500" s="74" t="s">
        <v>56</v>
      </c>
    </row>
    <row r="501" spans="1:11">
      <c r="A501" s="12" t="s">
        <v>63</v>
      </c>
      <c r="B501" s="22" t="s">
        <v>20</v>
      </c>
      <c r="C501" s="53" t="s">
        <v>58</v>
      </c>
      <c r="D501" s="54" t="s">
        <v>109</v>
      </c>
      <c r="E501" s="53"/>
      <c r="F501" s="22" t="str">
        <f t="shared" si="22"/>
        <v>DECEMBRE</v>
      </c>
      <c r="G501" s="55">
        <v>43080</v>
      </c>
      <c r="H501" s="55">
        <v>43084</v>
      </c>
      <c r="I501" s="22">
        <f t="shared" si="24"/>
        <v>4</v>
      </c>
      <c r="J501" s="57">
        <v>185.09</v>
      </c>
      <c r="K501" s="74" t="s">
        <v>56</v>
      </c>
    </row>
    <row r="502" spans="1:11">
      <c r="A502" s="12" t="s">
        <v>66</v>
      </c>
      <c r="B502" s="22" t="s">
        <v>20</v>
      </c>
      <c r="C502" s="54" t="s">
        <v>59</v>
      </c>
      <c r="D502" s="54" t="s">
        <v>121</v>
      </c>
      <c r="E502" s="53"/>
      <c r="F502" s="22" t="str">
        <f t="shared" si="22"/>
        <v>DECEMBRE</v>
      </c>
      <c r="G502" s="55">
        <v>43080</v>
      </c>
      <c r="H502" s="55">
        <v>43085</v>
      </c>
      <c r="I502" s="22">
        <f t="shared" si="24"/>
        <v>5</v>
      </c>
      <c r="J502" s="57">
        <v>294.64999999999998</v>
      </c>
      <c r="K502" s="74" t="s">
        <v>56</v>
      </c>
    </row>
    <row r="503" spans="1:11">
      <c r="A503" s="12" t="s">
        <v>79</v>
      </c>
      <c r="B503" s="22" t="s">
        <v>20</v>
      </c>
      <c r="C503" s="54" t="s">
        <v>59</v>
      </c>
      <c r="D503" s="54" t="s">
        <v>109</v>
      </c>
      <c r="E503" s="53"/>
      <c r="F503" s="22" t="str">
        <f t="shared" si="22"/>
        <v>DECEMBRE</v>
      </c>
      <c r="G503" s="55">
        <v>43080</v>
      </c>
      <c r="H503" s="55">
        <v>43086</v>
      </c>
      <c r="I503" s="22">
        <f t="shared" si="24"/>
        <v>6</v>
      </c>
      <c r="J503" s="57">
        <v>297.29000000000002</v>
      </c>
      <c r="K503" s="74" t="s">
        <v>56</v>
      </c>
    </row>
    <row r="504" spans="1:11">
      <c r="A504" s="12" t="s">
        <v>70</v>
      </c>
      <c r="B504" s="22" t="s">
        <v>20</v>
      </c>
      <c r="C504" s="54" t="s">
        <v>59</v>
      </c>
      <c r="D504" s="53" t="s">
        <v>104</v>
      </c>
      <c r="E504" s="53"/>
      <c r="F504" s="22" t="str">
        <f t="shared" si="22"/>
        <v>DECEMBRE</v>
      </c>
      <c r="G504" s="55">
        <v>43081</v>
      </c>
      <c r="H504" s="55">
        <v>43083</v>
      </c>
      <c r="I504" s="22">
        <f t="shared" si="24"/>
        <v>2</v>
      </c>
      <c r="J504" s="57">
        <v>117.11</v>
      </c>
      <c r="K504" s="74" t="s">
        <v>56</v>
      </c>
    </row>
    <row r="505" spans="1:11">
      <c r="A505" s="12" t="s">
        <v>76</v>
      </c>
      <c r="B505" s="22" t="s">
        <v>20</v>
      </c>
      <c r="C505" s="54" t="s">
        <v>59</v>
      </c>
      <c r="D505" s="54" t="s">
        <v>109</v>
      </c>
      <c r="E505" s="53"/>
      <c r="F505" s="22" t="str">
        <f t="shared" si="22"/>
        <v>DECEMBRE</v>
      </c>
      <c r="G505" s="55">
        <v>43081</v>
      </c>
      <c r="H505" s="55">
        <v>43084</v>
      </c>
      <c r="I505" s="22">
        <f t="shared" si="24"/>
        <v>3</v>
      </c>
      <c r="J505" s="57">
        <v>131.1</v>
      </c>
      <c r="K505" s="74" t="s">
        <v>56</v>
      </c>
    </row>
    <row r="506" spans="1:11">
      <c r="A506" s="12" t="s">
        <v>70</v>
      </c>
      <c r="B506" s="22" t="s">
        <v>20</v>
      </c>
      <c r="C506" s="54" t="s">
        <v>59</v>
      </c>
      <c r="D506" s="54" t="s">
        <v>110</v>
      </c>
      <c r="E506" s="53"/>
      <c r="F506" s="22" t="str">
        <f t="shared" si="22"/>
        <v>DECEMBRE</v>
      </c>
      <c r="G506" s="55">
        <v>43083</v>
      </c>
      <c r="H506" s="55">
        <v>43086</v>
      </c>
      <c r="I506" s="22">
        <f t="shared" si="24"/>
        <v>3</v>
      </c>
      <c r="J506" s="57">
        <v>165.66</v>
      </c>
      <c r="K506" s="74" t="s">
        <v>56</v>
      </c>
    </row>
    <row r="507" spans="1:11">
      <c r="A507" s="12" t="s">
        <v>68</v>
      </c>
      <c r="B507" s="22" t="s">
        <v>20</v>
      </c>
      <c r="C507" s="53" t="s">
        <v>58</v>
      </c>
      <c r="D507" s="54" t="s">
        <v>109</v>
      </c>
      <c r="E507" s="53"/>
      <c r="F507" s="22" t="str">
        <f t="shared" si="22"/>
        <v>DECEMBRE</v>
      </c>
      <c r="G507" s="55">
        <v>43083</v>
      </c>
      <c r="H507" s="55">
        <v>43085</v>
      </c>
      <c r="I507" s="22">
        <f t="shared" si="24"/>
        <v>2</v>
      </c>
      <c r="J507" s="57">
        <v>152.31</v>
      </c>
      <c r="K507" s="74" t="s">
        <v>56</v>
      </c>
    </row>
    <row r="508" spans="1:11">
      <c r="A508" s="12" t="s">
        <v>63</v>
      </c>
      <c r="B508" s="22" t="s">
        <v>20</v>
      </c>
      <c r="C508" s="54" t="s">
        <v>59</v>
      </c>
      <c r="D508" s="54" t="s">
        <v>89</v>
      </c>
      <c r="E508" s="53"/>
      <c r="F508" s="22" t="str">
        <f t="shared" si="22"/>
        <v>DECEMBRE</v>
      </c>
      <c r="G508" s="55">
        <v>43085</v>
      </c>
      <c r="H508" s="55">
        <v>43091</v>
      </c>
      <c r="I508" s="22">
        <f t="shared" si="24"/>
        <v>6</v>
      </c>
      <c r="J508" s="57">
        <v>278.8</v>
      </c>
      <c r="K508" s="74" t="s">
        <v>56</v>
      </c>
    </row>
    <row r="509" spans="1:11">
      <c r="A509" s="12" t="s">
        <v>68</v>
      </c>
      <c r="B509" s="22" t="s">
        <v>20</v>
      </c>
      <c r="C509" s="54" t="s">
        <v>59</v>
      </c>
      <c r="D509" s="54" t="s">
        <v>110</v>
      </c>
      <c r="E509" s="53"/>
      <c r="F509" s="22" t="str">
        <f t="shared" si="22"/>
        <v>DECEMBRE</v>
      </c>
      <c r="G509" s="55">
        <v>43085</v>
      </c>
      <c r="H509" s="55">
        <v>43089</v>
      </c>
      <c r="I509" s="22">
        <f t="shared" si="24"/>
        <v>4</v>
      </c>
      <c r="J509" s="57">
        <v>199.07999999999998</v>
      </c>
      <c r="K509" s="74" t="s">
        <v>56</v>
      </c>
    </row>
    <row r="510" spans="1:11">
      <c r="A510" s="12" t="s">
        <v>79</v>
      </c>
      <c r="B510" s="22" t="s">
        <v>20</v>
      </c>
      <c r="C510" s="53" t="s">
        <v>58</v>
      </c>
      <c r="D510" s="54" t="s">
        <v>118</v>
      </c>
      <c r="E510" s="53"/>
      <c r="F510" s="22" t="str">
        <f t="shared" si="22"/>
        <v>DECEMBRE</v>
      </c>
      <c r="G510" s="55">
        <v>43086</v>
      </c>
      <c r="H510" s="55">
        <v>43090</v>
      </c>
      <c r="I510" s="22">
        <f t="shared" si="24"/>
        <v>4</v>
      </c>
      <c r="J510" s="57">
        <v>212.08</v>
      </c>
      <c r="K510" s="74" t="s">
        <v>56</v>
      </c>
    </row>
    <row r="511" spans="1:11">
      <c r="A511" s="12" t="s">
        <v>68</v>
      </c>
      <c r="B511" s="22" t="s">
        <v>20</v>
      </c>
      <c r="C511" s="53" t="s">
        <v>58</v>
      </c>
      <c r="D511" s="53" t="s">
        <v>106</v>
      </c>
      <c r="E511" s="53"/>
      <c r="F511" s="22" t="str">
        <f t="shared" si="22"/>
        <v>DECEMBRE</v>
      </c>
      <c r="G511" s="55">
        <v>43090</v>
      </c>
      <c r="H511" s="55">
        <v>43092</v>
      </c>
      <c r="I511" s="22">
        <f t="shared" si="24"/>
        <v>2</v>
      </c>
      <c r="J511" s="57">
        <v>117.61</v>
      </c>
      <c r="K511" s="74" t="s">
        <v>56</v>
      </c>
    </row>
    <row r="512" spans="1:11">
      <c r="A512" s="12" t="s">
        <v>63</v>
      </c>
      <c r="B512" s="22" t="s">
        <v>20</v>
      </c>
      <c r="C512" s="53" t="s">
        <v>58</v>
      </c>
      <c r="D512" s="54" t="s">
        <v>85</v>
      </c>
      <c r="E512" s="53"/>
      <c r="F512" s="22" t="str">
        <f t="shared" si="22"/>
        <v>DECEMBRE</v>
      </c>
      <c r="G512" s="55">
        <v>43095</v>
      </c>
      <c r="H512" s="55">
        <v>43099</v>
      </c>
      <c r="I512" s="22">
        <f t="shared" si="24"/>
        <v>4</v>
      </c>
      <c r="J512" s="57">
        <v>199.55</v>
      </c>
      <c r="K512" s="74" t="s">
        <v>56</v>
      </c>
    </row>
    <row r="513" spans="1:11">
      <c r="A513" s="12" t="s">
        <v>80</v>
      </c>
      <c r="B513" s="22" t="s">
        <v>20</v>
      </c>
      <c r="C513" s="53" t="s">
        <v>58</v>
      </c>
      <c r="D513" s="54" t="s">
        <v>83</v>
      </c>
      <c r="E513" s="53"/>
      <c r="F513" s="22" t="str">
        <f t="shared" si="22"/>
        <v>DECEMBRE</v>
      </c>
      <c r="G513" s="55">
        <v>43095</v>
      </c>
      <c r="H513" s="55">
        <v>43098</v>
      </c>
      <c r="I513" s="22">
        <f t="shared" si="24"/>
        <v>3</v>
      </c>
      <c r="J513" s="57">
        <v>152.31</v>
      </c>
      <c r="K513" s="74" t="s">
        <v>56</v>
      </c>
    </row>
    <row r="514" spans="1:11">
      <c r="A514" s="12" t="s">
        <v>68</v>
      </c>
      <c r="B514" s="22" t="s">
        <v>20</v>
      </c>
      <c r="C514" s="53" t="s">
        <v>58</v>
      </c>
      <c r="D514" s="54" t="s">
        <v>85</v>
      </c>
      <c r="E514" s="53"/>
      <c r="F514" s="22" t="str">
        <f t="shared" si="22"/>
        <v>DECEMBRE</v>
      </c>
      <c r="G514" s="55">
        <v>43095</v>
      </c>
      <c r="H514" s="55">
        <v>43098</v>
      </c>
      <c r="I514" s="22">
        <f t="shared" si="24"/>
        <v>3</v>
      </c>
      <c r="J514" s="57">
        <v>166.77</v>
      </c>
      <c r="K514" s="74" t="s">
        <v>56</v>
      </c>
    </row>
    <row r="515" spans="1:11">
      <c r="A515" s="12" t="s">
        <v>80</v>
      </c>
      <c r="B515" s="22" t="s">
        <v>20</v>
      </c>
      <c r="C515" s="53" t="s">
        <v>58</v>
      </c>
      <c r="D515" s="53" t="s">
        <v>103</v>
      </c>
      <c r="E515" s="53"/>
      <c r="F515" s="22" t="str">
        <f t="shared" si="22"/>
        <v>DECEMBRE</v>
      </c>
      <c r="G515" s="55">
        <v>43098</v>
      </c>
      <c r="H515" s="55">
        <v>43100</v>
      </c>
      <c r="I515" s="22">
        <f t="shared" si="24"/>
        <v>2</v>
      </c>
      <c r="J515" s="57">
        <v>107.97</v>
      </c>
      <c r="K515" s="74" t="s">
        <v>56</v>
      </c>
    </row>
    <row r="516" spans="1:11">
      <c r="A516" s="12" t="s">
        <v>79</v>
      </c>
      <c r="B516" s="22" t="s">
        <v>20</v>
      </c>
      <c r="C516" s="54" t="s">
        <v>59</v>
      </c>
      <c r="D516" s="53" t="s">
        <v>105</v>
      </c>
      <c r="E516" s="53"/>
      <c r="F516" s="22" t="str">
        <f t="shared" ref="F516" si="25">IF(G516="","",CHOOSE(MONTH(G516),"JANVIER","FEVRIER","MARS","AVRIL","MAI","JUIN","JUILLET","AOUT","SEPTEMBRE","OCTOBRE","NOVEMBRE","DECEMBRE"))</f>
        <v>DECEMBRE</v>
      </c>
      <c r="G516" s="55">
        <v>43098</v>
      </c>
      <c r="H516" s="55">
        <v>43100</v>
      </c>
      <c r="I516" s="22">
        <f t="shared" si="24"/>
        <v>2</v>
      </c>
      <c r="J516" s="57">
        <v>117.43</v>
      </c>
      <c r="K516" s="74" t="s">
        <v>56</v>
      </c>
    </row>
  </sheetData>
  <dataValidations count="2">
    <dataValidation type="list" allowBlank="1" showInputMessage="1" showErrorMessage="1" sqref="B2:B68">
      <formula1>Types</formula1>
    </dataValidation>
    <dataValidation type="list" allowBlank="1" showInputMessage="1" showErrorMessage="1" sqref="A2:A68">
      <formula1>Appartements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391"/>
  <sheetViews>
    <sheetView showGridLines="0" showZeros="0" zoomScale="115" zoomScaleNormal="115" workbookViewId="0"/>
  </sheetViews>
  <sheetFormatPr defaultColWidth="11.42578125" defaultRowHeight="11.25"/>
  <cols>
    <col min="1" max="1" width="16.7109375" style="23" bestFit="1" customWidth="1"/>
    <col min="2" max="2" width="17.5703125" style="23" customWidth="1"/>
    <col min="3" max="3" width="13.42578125" style="23" customWidth="1"/>
    <col min="4" max="4" width="34.5703125" style="23" bestFit="1" customWidth="1"/>
    <col min="5" max="8" width="11.42578125" style="23"/>
    <col min="9" max="9" width="12.5703125" style="23" bestFit="1" customWidth="1"/>
    <col min="10" max="11" width="11.42578125" style="23"/>
    <col min="12" max="12" width="12.42578125" style="23" customWidth="1"/>
    <col min="13" max="13" width="17.7109375" style="23" customWidth="1"/>
    <col min="14" max="14" width="11.42578125" style="23"/>
    <col min="15" max="17" width="3" style="23" bestFit="1" customWidth="1"/>
    <col min="18" max="16384" width="11.42578125" style="23"/>
  </cols>
  <sheetData>
    <row r="1" spans="1:13" ht="26.25" customHeight="1">
      <c r="A1" s="19" t="s">
        <v>12</v>
      </c>
      <c r="B1" s="17" t="s">
        <v>23</v>
      </c>
      <c r="C1" s="17" t="s">
        <v>19</v>
      </c>
      <c r="D1" s="17" t="s">
        <v>24</v>
      </c>
      <c r="E1" s="18" t="s">
        <v>29</v>
      </c>
      <c r="F1" s="19" t="s">
        <v>15</v>
      </c>
      <c r="G1" s="20" t="s">
        <v>16</v>
      </c>
      <c r="H1" s="16" t="s">
        <v>17</v>
      </c>
      <c r="I1" s="75" t="s">
        <v>27</v>
      </c>
      <c r="J1" s="76" t="s">
        <v>26</v>
      </c>
      <c r="K1" s="76" t="s">
        <v>25</v>
      </c>
      <c r="L1" s="77" t="s">
        <v>18</v>
      </c>
      <c r="M1" s="21" t="s">
        <v>52</v>
      </c>
    </row>
    <row r="2" spans="1:13">
      <c r="A2" s="12" t="s">
        <v>67</v>
      </c>
      <c r="B2" s="22" t="s">
        <v>20</v>
      </c>
      <c r="C2" s="53" t="s">
        <v>58</v>
      </c>
      <c r="D2" s="54" t="s">
        <v>88</v>
      </c>
      <c r="E2" s="22" t="str">
        <f>IF(F2="","",CHOOSE(MONTH(F2),"JANVIER","FEVRIER","MARS","AVRIL","MAI","JUIN","JUILLET","AOUT","SEPTEMBRE","OCTOBRE","NOVEMBRE","DECEMBRE"))</f>
        <v>AVRIL</v>
      </c>
      <c r="F2" s="55">
        <v>42830</v>
      </c>
      <c r="G2" s="55">
        <v>42835</v>
      </c>
      <c r="H2" s="22">
        <f t="shared" ref="H2:H38" si="0">G2-F2</f>
        <v>5</v>
      </c>
      <c r="I2" s="57">
        <f t="shared" ref="I2:I38" si="1">CoûtNuit(A2,E2)</f>
        <v>0</v>
      </c>
      <c r="J2" s="57">
        <f t="shared" ref="J2:J38" si="2">IF(H2&lt;&gt;0,M2/H2,0)</f>
        <v>44</v>
      </c>
      <c r="K2" s="57">
        <f t="shared" ref="K2:K38" si="3">I2*H2</f>
        <v>0</v>
      </c>
      <c r="L2" s="57">
        <f t="shared" ref="L2:L38" si="4">M2-K2</f>
        <v>220</v>
      </c>
      <c r="M2" s="57">
        <v>220</v>
      </c>
    </row>
    <row r="3" spans="1:13">
      <c r="A3" s="12" t="s">
        <v>67</v>
      </c>
      <c r="B3" s="22" t="s">
        <v>20</v>
      </c>
      <c r="C3" s="53" t="s">
        <v>58</v>
      </c>
      <c r="D3" s="54" t="s">
        <v>87</v>
      </c>
      <c r="E3" s="22" t="str">
        <f t="shared" ref="E3:E38" si="5">IF(F3="","",CHOOSE(MONTH(F3),"JANVIER","FEVRIER","MARS","AVRIL","MAI","JUIN","JUILLET","AOUT","SEPTEMBRE","OCTOBRE","NOVEMBRE","DECEMBRE"))</f>
        <v>AVRIL</v>
      </c>
      <c r="F3" s="55">
        <v>42835</v>
      </c>
      <c r="G3" s="55">
        <v>42838</v>
      </c>
      <c r="H3" s="22">
        <f t="shared" si="0"/>
        <v>3</v>
      </c>
      <c r="I3" s="57">
        <f t="shared" si="1"/>
        <v>0</v>
      </c>
      <c r="J3" s="57">
        <f t="shared" si="2"/>
        <v>53.333333333333336</v>
      </c>
      <c r="K3" s="57">
        <f t="shared" si="3"/>
        <v>0</v>
      </c>
      <c r="L3" s="57">
        <f t="shared" si="4"/>
        <v>160</v>
      </c>
      <c r="M3" s="57">
        <v>160</v>
      </c>
    </row>
    <row r="4" spans="1:13">
      <c r="A4" s="12" t="s">
        <v>67</v>
      </c>
      <c r="B4" s="22" t="s">
        <v>20</v>
      </c>
      <c r="C4" s="53" t="s">
        <v>59</v>
      </c>
      <c r="D4" s="52" t="s">
        <v>82</v>
      </c>
      <c r="E4" s="22" t="str">
        <f t="shared" si="5"/>
        <v>AVRIL</v>
      </c>
      <c r="F4" s="55">
        <v>42839</v>
      </c>
      <c r="G4" s="55">
        <v>42842</v>
      </c>
      <c r="H4" s="22">
        <f t="shared" si="0"/>
        <v>3</v>
      </c>
      <c r="I4" s="56">
        <f t="shared" si="1"/>
        <v>0</v>
      </c>
      <c r="J4" s="56">
        <f t="shared" si="2"/>
        <v>83.333333333333329</v>
      </c>
      <c r="K4" s="56">
        <f t="shared" si="3"/>
        <v>0</v>
      </c>
      <c r="L4" s="56">
        <f t="shared" si="4"/>
        <v>250</v>
      </c>
      <c r="M4" s="56">
        <v>250</v>
      </c>
    </row>
    <row r="5" spans="1:13">
      <c r="A5" s="12" t="s">
        <v>67</v>
      </c>
      <c r="B5" s="22" t="s">
        <v>20</v>
      </c>
      <c r="C5" s="53" t="s">
        <v>58</v>
      </c>
      <c r="D5" s="54" t="s">
        <v>86</v>
      </c>
      <c r="E5" s="22" t="str">
        <f t="shared" si="5"/>
        <v>AVRIL</v>
      </c>
      <c r="F5" s="55">
        <v>42843</v>
      </c>
      <c r="G5" s="55">
        <v>42846</v>
      </c>
      <c r="H5" s="22">
        <f t="shared" si="0"/>
        <v>3</v>
      </c>
      <c r="I5" s="57">
        <f t="shared" si="1"/>
        <v>0</v>
      </c>
      <c r="J5" s="57">
        <f t="shared" si="2"/>
        <v>66.666666666666671</v>
      </c>
      <c r="K5" s="57">
        <f t="shared" si="3"/>
        <v>0</v>
      </c>
      <c r="L5" s="57">
        <f t="shared" si="4"/>
        <v>200</v>
      </c>
      <c r="M5" s="57">
        <v>200</v>
      </c>
    </row>
    <row r="6" spans="1:13">
      <c r="A6" s="12" t="s">
        <v>67</v>
      </c>
      <c r="B6" s="22" t="s">
        <v>20</v>
      </c>
      <c r="C6" s="53" t="s">
        <v>58</v>
      </c>
      <c r="D6" s="54" t="s">
        <v>85</v>
      </c>
      <c r="E6" s="22" t="str">
        <f t="shared" si="5"/>
        <v>AVRIL</v>
      </c>
      <c r="F6" s="55">
        <v>42847</v>
      </c>
      <c r="G6" s="55">
        <v>42850</v>
      </c>
      <c r="H6" s="22">
        <f t="shared" si="0"/>
        <v>3</v>
      </c>
      <c r="I6" s="57">
        <f t="shared" si="1"/>
        <v>0</v>
      </c>
      <c r="J6" s="57">
        <f t="shared" si="2"/>
        <v>66.666666666666671</v>
      </c>
      <c r="K6" s="57">
        <f t="shared" si="3"/>
        <v>0</v>
      </c>
      <c r="L6" s="57">
        <f t="shared" si="4"/>
        <v>200</v>
      </c>
      <c r="M6" s="57">
        <v>200</v>
      </c>
    </row>
    <row r="7" spans="1:13">
      <c r="A7" s="12" t="s">
        <v>67</v>
      </c>
      <c r="B7" s="22" t="s">
        <v>20</v>
      </c>
      <c r="C7" s="53" t="s">
        <v>58</v>
      </c>
      <c r="D7" s="54" t="s">
        <v>84</v>
      </c>
      <c r="E7" s="22" t="str">
        <f t="shared" si="5"/>
        <v>AVRIL</v>
      </c>
      <c r="F7" s="55">
        <v>42850</v>
      </c>
      <c r="G7" s="55">
        <v>42852</v>
      </c>
      <c r="H7" s="22">
        <f t="shared" si="0"/>
        <v>2</v>
      </c>
      <c r="I7" s="57">
        <f t="shared" si="1"/>
        <v>0</v>
      </c>
      <c r="J7" s="57">
        <f t="shared" si="2"/>
        <v>48.5</v>
      </c>
      <c r="K7" s="57">
        <f t="shared" si="3"/>
        <v>0</v>
      </c>
      <c r="L7" s="57">
        <f t="shared" si="4"/>
        <v>97</v>
      </c>
      <c r="M7" s="57">
        <v>97</v>
      </c>
    </row>
    <row r="8" spans="1:13">
      <c r="A8" s="12" t="s">
        <v>67</v>
      </c>
      <c r="B8" s="22" t="s">
        <v>20</v>
      </c>
      <c r="C8" s="53" t="s">
        <v>58</v>
      </c>
      <c r="D8" s="54" t="s">
        <v>83</v>
      </c>
      <c r="E8" s="22" t="str">
        <f t="shared" si="5"/>
        <v>AVRIL</v>
      </c>
      <c r="F8" s="55">
        <v>42853</v>
      </c>
      <c r="G8" s="55">
        <v>42855</v>
      </c>
      <c r="H8" s="22">
        <f t="shared" si="0"/>
        <v>2</v>
      </c>
      <c r="I8" s="57">
        <f t="shared" si="1"/>
        <v>0</v>
      </c>
      <c r="J8" s="57">
        <f t="shared" si="2"/>
        <v>9</v>
      </c>
      <c r="K8" s="57">
        <f t="shared" si="3"/>
        <v>0</v>
      </c>
      <c r="L8" s="57">
        <f t="shared" si="4"/>
        <v>18</v>
      </c>
      <c r="M8" s="57">
        <v>18</v>
      </c>
    </row>
    <row r="9" spans="1:13">
      <c r="A9" s="12" t="s">
        <v>67</v>
      </c>
      <c r="B9" s="22" t="s">
        <v>20</v>
      </c>
      <c r="C9" s="53" t="s">
        <v>58</v>
      </c>
      <c r="D9" s="54" t="s">
        <v>95</v>
      </c>
      <c r="E9" s="22" t="str">
        <f t="shared" si="5"/>
        <v>AVRIL</v>
      </c>
      <c r="F9" s="55">
        <v>42855</v>
      </c>
      <c r="G9" s="55">
        <v>42856</v>
      </c>
      <c r="H9" s="22">
        <f t="shared" si="0"/>
        <v>1</v>
      </c>
      <c r="I9" s="57">
        <f t="shared" si="1"/>
        <v>0</v>
      </c>
      <c r="J9" s="57">
        <f t="shared" si="2"/>
        <v>50</v>
      </c>
      <c r="K9" s="57">
        <f t="shared" si="3"/>
        <v>0</v>
      </c>
      <c r="L9" s="57">
        <f t="shared" si="4"/>
        <v>50</v>
      </c>
      <c r="M9" s="57">
        <v>50</v>
      </c>
    </row>
    <row r="10" spans="1:13">
      <c r="A10" s="12" t="s">
        <v>67</v>
      </c>
      <c r="B10" s="22" t="s">
        <v>20</v>
      </c>
      <c r="C10" s="53" t="s">
        <v>58</v>
      </c>
      <c r="D10" s="54" t="s">
        <v>96</v>
      </c>
      <c r="E10" s="22" t="str">
        <f t="shared" si="5"/>
        <v>MAI</v>
      </c>
      <c r="F10" s="55">
        <v>42856</v>
      </c>
      <c r="G10" s="55">
        <v>42858</v>
      </c>
      <c r="H10" s="22">
        <f t="shared" si="0"/>
        <v>2</v>
      </c>
      <c r="I10" s="57">
        <f t="shared" si="1"/>
        <v>0</v>
      </c>
      <c r="J10" s="57">
        <f t="shared" si="2"/>
        <v>5</v>
      </c>
      <c r="K10" s="57">
        <f t="shared" si="3"/>
        <v>0</v>
      </c>
      <c r="L10" s="57">
        <f t="shared" si="4"/>
        <v>10</v>
      </c>
      <c r="M10" s="57">
        <v>10</v>
      </c>
    </row>
    <row r="11" spans="1:13">
      <c r="A11" s="12" t="s">
        <v>67</v>
      </c>
      <c r="B11" s="22" t="s">
        <v>20</v>
      </c>
      <c r="C11" s="53" t="s">
        <v>58</v>
      </c>
      <c r="D11" s="54" t="s">
        <v>90</v>
      </c>
      <c r="E11" s="22" t="str">
        <f t="shared" si="5"/>
        <v>MAI</v>
      </c>
      <c r="F11" s="55">
        <v>42860</v>
      </c>
      <c r="G11" s="55">
        <v>42863</v>
      </c>
      <c r="H11" s="22">
        <f t="shared" si="0"/>
        <v>3</v>
      </c>
      <c r="I11" s="58">
        <f t="shared" si="1"/>
        <v>0</v>
      </c>
      <c r="J11" s="58">
        <f t="shared" si="2"/>
        <v>96.666666666666671</v>
      </c>
      <c r="K11" s="58">
        <f t="shared" si="3"/>
        <v>0</v>
      </c>
      <c r="L11" s="58">
        <f t="shared" si="4"/>
        <v>290</v>
      </c>
      <c r="M11" s="58">
        <v>290</v>
      </c>
    </row>
    <row r="12" spans="1:13">
      <c r="A12" s="12" t="s">
        <v>67</v>
      </c>
      <c r="B12" s="22" t="s">
        <v>20</v>
      </c>
      <c r="C12" s="53" t="s">
        <v>60</v>
      </c>
      <c r="D12" s="54" t="s">
        <v>97</v>
      </c>
      <c r="E12" s="22" t="str">
        <f t="shared" si="5"/>
        <v>MAI</v>
      </c>
      <c r="F12" s="55">
        <v>42863</v>
      </c>
      <c r="G12" s="55">
        <v>42866</v>
      </c>
      <c r="H12" s="22">
        <f t="shared" si="0"/>
        <v>3</v>
      </c>
      <c r="I12" s="58">
        <f t="shared" si="1"/>
        <v>0</v>
      </c>
      <c r="J12" s="58">
        <f t="shared" si="2"/>
        <v>82.183333333333337</v>
      </c>
      <c r="K12" s="58">
        <f t="shared" si="3"/>
        <v>0</v>
      </c>
      <c r="L12" s="58">
        <f t="shared" si="4"/>
        <v>246.55</v>
      </c>
      <c r="M12" s="58">
        <v>246.55</v>
      </c>
    </row>
    <row r="13" spans="1:13">
      <c r="A13" s="12" t="s">
        <v>67</v>
      </c>
      <c r="B13" s="22" t="s">
        <v>20</v>
      </c>
      <c r="C13" s="53" t="s">
        <v>58</v>
      </c>
      <c r="D13" s="54" t="s">
        <v>100</v>
      </c>
      <c r="E13" s="22" t="str">
        <f t="shared" si="5"/>
        <v>MAI</v>
      </c>
      <c r="F13" s="55">
        <v>42863</v>
      </c>
      <c r="G13" s="55">
        <v>42865</v>
      </c>
      <c r="H13" s="22">
        <f t="shared" si="0"/>
        <v>2</v>
      </c>
      <c r="I13" s="57">
        <f t="shared" si="1"/>
        <v>0</v>
      </c>
      <c r="J13" s="57">
        <f t="shared" si="2"/>
        <v>58</v>
      </c>
      <c r="K13" s="57">
        <f t="shared" si="3"/>
        <v>0</v>
      </c>
      <c r="L13" s="57">
        <f t="shared" si="4"/>
        <v>116</v>
      </c>
      <c r="M13" s="57">
        <v>116</v>
      </c>
    </row>
    <row r="14" spans="1:13">
      <c r="A14" s="12" t="s">
        <v>67</v>
      </c>
      <c r="B14" s="22" t="s">
        <v>20</v>
      </c>
      <c r="C14" s="53" t="s">
        <v>58</v>
      </c>
      <c r="D14" s="54" t="s">
        <v>91</v>
      </c>
      <c r="E14" s="22" t="str">
        <f t="shared" si="5"/>
        <v>MAI</v>
      </c>
      <c r="F14" s="55">
        <v>42867</v>
      </c>
      <c r="G14" s="55">
        <v>42870</v>
      </c>
      <c r="H14" s="22">
        <f t="shared" si="0"/>
        <v>3</v>
      </c>
      <c r="I14" s="57">
        <f t="shared" si="1"/>
        <v>0</v>
      </c>
      <c r="J14" s="57">
        <f t="shared" si="2"/>
        <v>83.333333333333329</v>
      </c>
      <c r="K14" s="57">
        <f t="shared" si="3"/>
        <v>0</v>
      </c>
      <c r="L14" s="57">
        <f t="shared" si="4"/>
        <v>250</v>
      </c>
      <c r="M14" s="57">
        <v>250</v>
      </c>
    </row>
    <row r="15" spans="1:13">
      <c r="A15" s="12" t="s">
        <v>68</v>
      </c>
      <c r="B15" s="22" t="s">
        <v>20</v>
      </c>
      <c r="C15" s="53" t="s">
        <v>58</v>
      </c>
      <c r="D15" s="54" t="s">
        <v>94</v>
      </c>
      <c r="E15" s="22" t="str">
        <f t="shared" si="5"/>
        <v>MAI</v>
      </c>
      <c r="F15" s="55">
        <v>42870</v>
      </c>
      <c r="G15" s="55">
        <v>42874</v>
      </c>
      <c r="H15" s="22">
        <f t="shared" si="0"/>
        <v>4</v>
      </c>
      <c r="I15" s="58">
        <f t="shared" si="1"/>
        <v>0</v>
      </c>
      <c r="J15" s="58">
        <f t="shared" si="2"/>
        <v>42.5</v>
      </c>
      <c r="K15" s="58">
        <f t="shared" si="3"/>
        <v>0</v>
      </c>
      <c r="L15" s="58">
        <f t="shared" si="4"/>
        <v>170</v>
      </c>
      <c r="M15" s="58">
        <v>170</v>
      </c>
    </row>
    <row r="16" spans="1:13">
      <c r="A16" s="12" t="s">
        <v>67</v>
      </c>
      <c r="B16" s="22" t="s">
        <v>20</v>
      </c>
      <c r="C16" s="53" t="s">
        <v>58</v>
      </c>
      <c r="D16" s="54" t="s">
        <v>92</v>
      </c>
      <c r="E16" s="22" t="str">
        <f t="shared" si="5"/>
        <v>MAI</v>
      </c>
      <c r="F16" s="55">
        <v>42871</v>
      </c>
      <c r="G16" s="55">
        <v>42876</v>
      </c>
      <c r="H16" s="22">
        <f t="shared" si="0"/>
        <v>5</v>
      </c>
      <c r="I16" s="58">
        <f t="shared" si="1"/>
        <v>0</v>
      </c>
      <c r="J16" s="58">
        <f t="shared" si="2"/>
        <v>4.5999999999999996</v>
      </c>
      <c r="K16" s="58">
        <f t="shared" si="3"/>
        <v>0</v>
      </c>
      <c r="L16" s="58">
        <f t="shared" si="4"/>
        <v>23</v>
      </c>
      <c r="M16" s="58">
        <v>23</v>
      </c>
    </row>
    <row r="17" spans="1:13">
      <c r="A17" s="12" t="s">
        <v>68</v>
      </c>
      <c r="B17" s="22" t="s">
        <v>20</v>
      </c>
      <c r="C17" s="53" t="s">
        <v>58</v>
      </c>
      <c r="D17" s="54" t="s">
        <v>93</v>
      </c>
      <c r="E17" s="22" t="str">
        <f t="shared" si="5"/>
        <v>MAI</v>
      </c>
      <c r="F17" s="55">
        <v>42875</v>
      </c>
      <c r="G17" s="55">
        <v>42880</v>
      </c>
      <c r="H17" s="22">
        <f t="shared" si="0"/>
        <v>5</v>
      </c>
      <c r="I17" s="57">
        <f t="shared" si="1"/>
        <v>0</v>
      </c>
      <c r="J17" s="57">
        <f t="shared" si="2"/>
        <v>0.4</v>
      </c>
      <c r="K17" s="57">
        <f t="shared" si="3"/>
        <v>0</v>
      </c>
      <c r="L17" s="57">
        <f t="shared" si="4"/>
        <v>2</v>
      </c>
      <c r="M17" s="57">
        <v>2</v>
      </c>
    </row>
    <row r="18" spans="1:13">
      <c r="A18" s="12" t="s">
        <v>67</v>
      </c>
      <c r="B18" s="22" t="s">
        <v>20</v>
      </c>
      <c r="C18" s="53" t="s">
        <v>58</v>
      </c>
      <c r="D18" s="54" t="s">
        <v>98</v>
      </c>
      <c r="E18" s="22" t="str">
        <f t="shared" si="5"/>
        <v>MAI</v>
      </c>
      <c r="F18" s="55">
        <v>42876</v>
      </c>
      <c r="G18" s="55">
        <v>42887</v>
      </c>
      <c r="H18" s="22">
        <f t="shared" si="0"/>
        <v>11</v>
      </c>
      <c r="I18" s="57">
        <f t="shared" si="1"/>
        <v>0</v>
      </c>
      <c r="J18" s="57">
        <f t="shared" si="2"/>
        <v>11.818181818181818</v>
      </c>
      <c r="K18" s="57">
        <f t="shared" si="3"/>
        <v>0</v>
      </c>
      <c r="L18" s="57">
        <f t="shared" si="4"/>
        <v>130</v>
      </c>
      <c r="M18" s="57">
        <v>130</v>
      </c>
    </row>
    <row r="19" spans="1:13">
      <c r="A19" s="12" t="s">
        <v>67</v>
      </c>
      <c r="B19" s="22" t="s">
        <v>20</v>
      </c>
      <c r="C19" s="53" t="s">
        <v>58</v>
      </c>
      <c r="D19" s="54" t="s">
        <v>98</v>
      </c>
      <c r="E19" s="22" t="str">
        <f t="shared" si="5"/>
        <v>JUIN</v>
      </c>
      <c r="F19" s="55">
        <v>42887</v>
      </c>
      <c r="G19" s="55">
        <v>42889</v>
      </c>
      <c r="H19" s="22">
        <f t="shared" si="0"/>
        <v>2</v>
      </c>
      <c r="I19" s="57">
        <f t="shared" si="1"/>
        <v>27.666666666666668</v>
      </c>
      <c r="J19" s="57">
        <f t="shared" si="2"/>
        <v>65</v>
      </c>
      <c r="K19" s="57">
        <f t="shared" si="3"/>
        <v>55.333333333333336</v>
      </c>
      <c r="L19" s="57">
        <f t="shared" si="4"/>
        <v>74.666666666666657</v>
      </c>
      <c r="M19" s="57">
        <v>130</v>
      </c>
    </row>
    <row r="20" spans="1:13">
      <c r="A20" s="12" t="s">
        <v>67</v>
      </c>
      <c r="B20" s="22" t="s">
        <v>20</v>
      </c>
      <c r="C20" s="53" t="s">
        <v>58</v>
      </c>
      <c r="D20" s="54" t="s">
        <v>89</v>
      </c>
      <c r="E20" s="22" t="str">
        <f t="shared" si="5"/>
        <v>MAI</v>
      </c>
      <c r="F20" s="55">
        <v>42879</v>
      </c>
      <c r="G20" s="55">
        <v>42883</v>
      </c>
      <c r="H20" s="22">
        <f t="shared" si="0"/>
        <v>4</v>
      </c>
      <c r="I20" s="57">
        <f t="shared" si="1"/>
        <v>0</v>
      </c>
      <c r="J20" s="57">
        <f t="shared" si="2"/>
        <v>95</v>
      </c>
      <c r="K20" s="57">
        <f t="shared" si="3"/>
        <v>0</v>
      </c>
      <c r="L20" s="57">
        <f t="shared" si="4"/>
        <v>380</v>
      </c>
      <c r="M20" s="57">
        <v>380</v>
      </c>
    </row>
    <row r="21" spans="1:13">
      <c r="A21" s="12" t="s">
        <v>64</v>
      </c>
      <c r="B21" s="22" t="s">
        <v>20</v>
      </c>
      <c r="C21" s="53" t="s">
        <v>58</v>
      </c>
      <c r="D21" s="54" t="s">
        <v>99</v>
      </c>
      <c r="E21" s="22" t="str">
        <f t="shared" si="5"/>
        <v>MAI</v>
      </c>
      <c r="F21" s="55">
        <v>42880</v>
      </c>
      <c r="G21" s="55">
        <v>42883</v>
      </c>
      <c r="H21" s="22">
        <f t="shared" si="0"/>
        <v>3</v>
      </c>
      <c r="I21" s="57">
        <f t="shared" si="1"/>
        <v>6.5454545454545459</v>
      </c>
      <c r="J21" s="57">
        <f t="shared" si="2"/>
        <v>45</v>
      </c>
      <c r="K21" s="57">
        <f t="shared" si="3"/>
        <v>19.636363636363637</v>
      </c>
      <c r="L21" s="57">
        <f t="shared" si="4"/>
        <v>115.36363636363636</v>
      </c>
      <c r="M21" s="57">
        <v>135</v>
      </c>
    </row>
    <row r="22" spans="1:13">
      <c r="A22" s="12" t="s">
        <v>67</v>
      </c>
      <c r="B22" s="22" t="s">
        <v>20</v>
      </c>
      <c r="C22" s="53" t="s">
        <v>58</v>
      </c>
      <c r="D22" s="54" t="s">
        <v>105</v>
      </c>
      <c r="E22" s="22" t="str">
        <f t="shared" si="5"/>
        <v>MAI</v>
      </c>
      <c r="F22" s="60">
        <v>42884</v>
      </c>
      <c r="G22" s="55">
        <v>42887</v>
      </c>
      <c r="H22" s="22">
        <f t="shared" si="0"/>
        <v>3</v>
      </c>
      <c r="I22" s="62">
        <f t="shared" si="1"/>
        <v>0</v>
      </c>
      <c r="J22" s="62">
        <f t="shared" si="2"/>
        <v>65</v>
      </c>
      <c r="K22" s="62">
        <f t="shared" si="3"/>
        <v>0</v>
      </c>
      <c r="L22" s="62">
        <f t="shared" si="4"/>
        <v>195</v>
      </c>
      <c r="M22" s="62">
        <v>195</v>
      </c>
    </row>
    <row r="23" spans="1:13">
      <c r="A23" s="12" t="s">
        <v>68</v>
      </c>
      <c r="B23" s="22" t="s">
        <v>20</v>
      </c>
      <c r="C23" s="53" t="s">
        <v>59</v>
      </c>
      <c r="D23" s="54" t="s">
        <v>87</v>
      </c>
      <c r="E23" s="22" t="str">
        <f t="shared" si="5"/>
        <v>MAI</v>
      </c>
      <c r="F23" s="61">
        <v>42884</v>
      </c>
      <c r="G23" s="61">
        <v>42887</v>
      </c>
      <c r="H23" s="22">
        <f t="shared" si="0"/>
        <v>3</v>
      </c>
      <c r="I23" s="63">
        <f t="shared" si="1"/>
        <v>0</v>
      </c>
      <c r="J23" s="63">
        <f t="shared" si="2"/>
        <v>66</v>
      </c>
      <c r="K23" s="63">
        <f t="shared" si="3"/>
        <v>0</v>
      </c>
      <c r="L23" s="63">
        <f t="shared" si="4"/>
        <v>198</v>
      </c>
      <c r="M23" s="63">
        <v>198</v>
      </c>
    </row>
    <row r="24" spans="1:13">
      <c r="A24" s="12" t="s">
        <v>64</v>
      </c>
      <c r="B24" s="22" t="s">
        <v>20</v>
      </c>
      <c r="C24" s="53" t="s">
        <v>58</v>
      </c>
      <c r="D24" s="54" t="s">
        <v>87</v>
      </c>
      <c r="E24" s="22" t="str">
        <f t="shared" si="5"/>
        <v>MAI</v>
      </c>
      <c r="F24" s="60">
        <v>42885</v>
      </c>
      <c r="G24" s="55">
        <v>42887</v>
      </c>
      <c r="H24" s="22">
        <f t="shared" si="0"/>
        <v>2</v>
      </c>
      <c r="I24" s="62">
        <f t="shared" si="1"/>
        <v>6.5454545454545459</v>
      </c>
      <c r="J24" s="62">
        <f t="shared" si="2"/>
        <v>34</v>
      </c>
      <c r="K24" s="62">
        <f t="shared" si="3"/>
        <v>13.090909090909092</v>
      </c>
      <c r="L24" s="62">
        <f t="shared" si="4"/>
        <v>54.909090909090907</v>
      </c>
      <c r="M24" s="62">
        <v>68</v>
      </c>
    </row>
    <row r="25" spans="1:13">
      <c r="A25" s="12" t="s">
        <v>70</v>
      </c>
      <c r="B25" s="22" t="s">
        <v>20</v>
      </c>
      <c r="C25" s="53" t="s">
        <v>58</v>
      </c>
      <c r="D25" s="54" t="s">
        <v>96</v>
      </c>
      <c r="E25" s="22" t="str">
        <f t="shared" si="5"/>
        <v>MAI</v>
      </c>
      <c r="F25" s="60">
        <v>42886</v>
      </c>
      <c r="G25" s="55">
        <v>42887</v>
      </c>
      <c r="H25" s="22">
        <f t="shared" si="0"/>
        <v>1</v>
      </c>
      <c r="I25" s="62">
        <f t="shared" si="1"/>
        <v>13.428571428571429</v>
      </c>
      <c r="J25" s="62">
        <f t="shared" si="2"/>
        <v>44</v>
      </c>
      <c r="K25" s="62">
        <f t="shared" si="3"/>
        <v>13.428571428571429</v>
      </c>
      <c r="L25" s="62">
        <f t="shared" si="4"/>
        <v>30.571428571428569</v>
      </c>
      <c r="M25" s="62">
        <v>44</v>
      </c>
    </row>
    <row r="26" spans="1:13">
      <c r="A26" s="12" t="s">
        <v>71</v>
      </c>
      <c r="B26" s="22" t="s">
        <v>20</v>
      </c>
      <c r="C26" s="53" t="s">
        <v>58</v>
      </c>
      <c r="D26" s="54" t="s">
        <v>105</v>
      </c>
      <c r="E26" s="22" t="str">
        <f t="shared" si="5"/>
        <v>MAI</v>
      </c>
      <c r="F26" s="55">
        <v>42886</v>
      </c>
      <c r="G26" s="55">
        <v>42887</v>
      </c>
      <c r="H26" s="22">
        <f t="shared" si="0"/>
        <v>1</v>
      </c>
      <c r="I26" s="58">
        <f t="shared" si="1"/>
        <v>0</v>
      </c>
      <c r="J26" s="58">
        <f t="shared" si="2"/>
        <v>45</v>
      </c>
      <c r="K26" s="58">
        <f t="shared" si="3"/>
        <v>0</v>
      </c>
      <c r="L26" s="58">
        <f t="shared" si="4"/>
        <v>45</v>
      </c>
      <c r="M26" s="58">
        <v>45</v>
      </c>
    </row>
    <row r="27" spans="1:13">
      <c r="A27" s="12" t="s">
        <v>64</v>
      </c>
      <c r="B27" s="22" t="s">
        <v>20</v>
      </c>
      <c r="C27" s="53" t="s">
        <v>58</v>
      </c>
      <c r="D27" s="54" t="s">
        <v>94</v>
      </c>
      <c r="E27" s="22" t="str">
        <f t="shared" si="5"/>
        <v>JUIN</v>
      </c>
      <c r="F27" s="60">
        <v>42887</v>
      </c>
      <c r="G27" s="55">
        <v>42890</v>
      </c>
      <c r="H27" s="22">
        <f t="shared" si="0"/>
        <v>3</v>
      </c>
      <c r="I27" s="62">
        <f t="shared" si="1"/>
        <v>24</v>
      </c>
      <c r="J27" s="62">
        <f t="shared" si="2"/>
        <v>34</v>
      </c>
      <c r="K27" s="62">
        <f t="shared" si="3"/>
        <v>72</v>
      </c>
      <c r="L27" s="62">
        <f t="shared" si="4"/>
        <v>30</v>
      </c>
      <c r="M27" s="62">
        <v>102</v>
      </c>
    </row>
    <row r="28" spans="1:13">
      <c r="A28" s="12" t="s">
        <v>70</v>
      </c>
      <c r="B28" s="22" t="s">
        <v>20</v>
      </c>
      <c r="C28" s="53" t="s">
        <v>58</v>
      </c>
      <c r="D28" s="54" t="s">
        <v>97</v>
      </c>
      <c r="E28" s="22" t="str">
        <f t="shared" si="5"/>
        <v>JUIN</v>
      </c>
      <c r="F28" s="60">
        <v>42887</v>
      </c>
      <c r="G28" s="55">
        <v>42890</v>
      </c>
      <c r="H28" s="22">
        <f t="shared" si="0"/>
        <v>3</v>
      </c>
      <c r="I28" s="62">
        <f t="shared" si="1"/>
        <v>13.433333333333334</v>
      </c>
      <c r="J28" s="62">
        <f t="shared" si="2"/>
        <v>44</v>
      </c>
      <c r="K28" s="62">
        <f t="shared" si="3"/>
        <v>40.299999999999997</v>
      </c>
      <c r="L28" s="62">
        <f t="shared" si="4"/>
        <v>91.7</v>
      </c>
      <c r="M28" s="62">
        <v>132</v>
      </c>
    </row>
    <row r="29" spans="1:13">
      <c r="A29" s="12" t="s">
        <v>71</v>
      </c>
      <c r="B29" s="22" t="s">
        <v>20</v>
      </c>
      <c r="C29" s="53" t="s">
        <v>58</v>
      </c>
      <c r="D29" s="54" t="s">
        <v>106</v>
      </c>
      <c r="E29" s="22" t="str">
        <f t="shared" si="5"/>
        <v>JUIN</v>
      </c>
      <c r="F29" s="55">
        <v>42887</v>
      </c>
      <c r="G29" s="55">
        <v>42889</v>
      </c>
      <c r="H29" s="22">
        <f t="shared" si="0"/>
        <v>2</v>
      </c>
      <c r="I29" s="58">
        <f t="shared" si="1"/>
        <v>13.333333333333334</v>
      </c>
      <c r="J29" s="58">
        <f t="shared" si="2"/>
        <v>45</v>
      </c>
      <c r="K29" s="58">
        <f t="shared" si="3"/>
        <v>26.666666666666668</v>
      </c>
      <c r="L29" s="58">
        <f t="shared" si="4"/>
        <v>63.333333333333329</v>
      </c>
      <c r="M29" s="58">
        <v>90</v>
      </c>
    </row>
    <row r="30" spans="1:13">
      <c r="A30" s="12" t="s">
        <v>67</v>
      </c>
      <c r="B30" s="22" t="s">
        <v>20</v>
      </c>
      <c r="C30" s="53" t="s">
        <v>58</v>
      </c>
      <c r="D30" s="54" t="s">
        <v>91</v>
      </c>
      <c r="E30" s="22" t="str">
        <f t="shared" si="5"/>
        <v>JUIN</v>
      </c>
      <c r="F30" s="61">
        <v>42888</v>
      </c>
      <c r="G30" s="55">
        <v>42891</v>
      </c>
      <c r="H30" s="22">
        <f t="shared" si="0"/>
        <v>3</v>
      </c>
      <c r="I30" s="57">
        <f t="shared" si="1"/>
        <v>27.666666666666668</v>
      </c>
      <c r="J30" s="57">
        <f t="shared" si="2"/>
        <v>66.666666666666671</v>
      </c>
      <c r="K30" s="57">
        <f t="shared" si="3"/>
        <v>83</v>
      </c>
      <c r="L30" s="57">
        <f t="shared" si="4"/>
        <v>117</v>
      </c>
      <c r="M30" s="57">
        <v>200</v>
      </c>
    </row>
    <row r="31" spans="1:13">
      <c r="A31" s="12" t="s">
        <v>68</v>
      </c>
      <c r="B31" s="22" t="s">
        <v>20</v>
      </c>
      <c r="C31" s="53" t="s">
        <v>58</v>
      </c>
      <c r="D31" s="54" t="s">
        <v>102</v>
      </c>
      <c r="E31" s="22" t="str">
        <f t="shared" si="5"/>
        <v>JUIN</v>
      </c>
      <c r="F31" s="55">
        <v>42889</v>
      </c>
      <c r="G31" s="55">
        <v>42891</v>
      </c>
      <c r="H31" s="22">
        <f t="shared" si="0"/>
        <v>2</v>
      </c>
      <c r="I31" s="57">
        <f t="shared" si="1"/>
        <v>9.3333333333333339</v>
      </c>
      <c r="J31" s="57">
        <f t="shared" si="2"/>
        <v>53</v>
      </c>
      <c r="K31" s="57">
        <f t="shared" si="3"/>
        <v>18.666666666666668</v>
      </c>
      <c r="L31" s="57">
        <f t="shared" si="4"/>
        <v>87.333333333333329</v>
      </c>
      <c r="M31" s="57">
        <v>106</v>
      </c>
    </row>
    <row r="32" spans="1:13">
      <c r="A32" s="12" t="s">
        <v>73</v>
      </c>
      <c r="B32" s="22" t="s">
        <v>20</v>
      </c>
      <c r="C32" s="53" t="s">
        <v>59</v>
      </c>
      <c r="D32" s="54" t="s">
        <v>88</v>
      </c>
      <c r="E32" s="22" t="str">
        <f t="shared" si="5"/>
        <v>JUIN</v>
      </c>
      <c r="F32" s="61">
        <v>42889</v>
      </c>
      <c r="G32" s="55">
        <v>42894</v>
      </c>
      <c r="H32" s="22">
        <f t="shared" si="0"/>
        <v>5</v>
      </c>
      <c r="I32" s="57">
        <f t="shared" si="1"/>
        <v>0</v>
      </c>
      <c r="J32" s="57">
        <f t="shared" si="2"/>
        <v>40</v>
      </c>
      <c r="K32" s="57">
        <f t="shared" si="3"/>
        <v>0</v>
      </c>
      <c r="L32" s="57">
        <f t="shared" si="4"/>
        <v>200</v>
      </c>
      <c r="M32" s="57">
        <v>200</v>
      </c>
    </row>
    <row r="33" spans="1:13">
      <c r="A33" s="12" t="s">
        <v>71</v>
      </c>
      <c r="B33" s="22" t="s">
        <v>20</v>
      </c>
      <c r="C33" s="53" t="s">
        <v>58</v>
      </c>
      <c r="D33" s="54" t="s">
        <v>102</v>
      </c>
      <c r="E33" s="22" t="str">
        <f t="shared" si="5"/>
        <v>JUIN</v>
      </c>
      <c r="F33" s="61">
        <v>42890</v>
      </c>
      <c r="G33" s="55">
        <v>42895</v>
      </c>
      <c r="H33" s="22">
        <f t="shared" si="0"/>
        <v>5</v>
      </c>
      <c r="I33" s="57">
        <f t="shared" si="1"/>
        <v>13.333333333333334</v>
      </c>
      <c r="J33" s="57">
        <f t="shared" si="2"/>
        <v>40</v>
      </c>
      <c r="K33" s="57">
        <f t="shared" si="3"/>
        <v>66.666666666666671</v>
      </c>
      <c r="L33" s="57">
        <f t="shared" si="4"/>
        <v>133.33333333333331</v>
      </c>
      <c r="M33" s="57">
        <v>200</v>
      </c>
    </row>
    <row r="34" spans="1:13">
      <c r="A34" s="12" t="s">
        <v>64</v>
      </c>
      <c r="B34" s="22" t="s">
        <v>20</v>
      </c>
      <c r="C34" s="53" t="s">
        <v>58</v>
      </c>
      <c r="D34" s="54" t="s">
        <v>85</v>
      </c>
      <c r="E34" s="22" t="str">
        <f t="shared" si="5"/>
        <v>JUIN</v>
      </c>
      <c r="F34" s="61">
        <v>42891</v>
      </c>
      <c r="G34" s="55">
        <v>42897</v>
      </c>
      <c r="H34" s="22">
        <f t="shared" si="0"/>
        <v>6</v>
      </c>
      <c r="I34" s="57">
        <f t="shared" si="1"/>
        <v>24</v>
      </c>
      <c r="J34" s="57">
        <f t="shared" si="2"/>
        <v>33.333333333333336</v>
      </c>
      <c r="K34" s="57">
        <f t="shared" si="3"/>
        <v>144</v>
      </c>
      <c r="L34" s="57">
        <f t="shared" si="4"/>
        <v>56</v>
      </c>
      <c r="M34" s="57">
        <v>200</v>
      </c>
    </row>
    <row r="35" spans="1:13">
      <c r="A35" s="12" t="s">
        <v>70</v>
      </c>
      <c r="B35" s="22" t="s">
        <v>20</v>
      </c>
      <c r="C35" s="53" t="s">
        <v>58</v>
      </c>
      <c r="D35" s="54" t="s">
        <v>84</v>
      </c>
      <c r="E35" s="22" t="str">
        <f t="shared" si="5"/>
        <v>JUIN</v>
      </c>
      <c r="F35" s="60">
        <v>42891</v>
      </c>
      <c r="G35" s="55">
        <v>42894</v>
      </c>
      <c r="H35" s="22">
        <f t="shared" si="0"/>
        <v>3</v>
      </c>
      <c r="I35" s="62">
        <f t="shared" si="1"/>
        <v>13.433333333333334</v>
      </c>
      <c r="J35" s="62">
        <f t="shared" si="2"/>
        <v>50.333333333333336</v>
      </c>
      <c r="K35" s="62">
        <f t="shared" si="3"/>
        <v>40.299999999999997</v>
      </c>
      <c r="L35" s="62">
        <f t="shared" si="4"/>
        <v>110.7</v>
      </c>
      <c r="M35" s="62">
        <v>151</v>
      </c>
    </row>
    <row r="36" spans="1:13">
      <c r="A36" s="12" t="s">
        <v>67</v>
      </c>
      <c r="B36" s="22" t="s">
        <v>20</v>
      </c>
      <c r="C36" s="53" t="s">
        <v>58</v>
      </c>
      <c r="D36" s="54" t="s">
        <v>94</v>
      </c>
      <c r="E36" s="22" t="str">
        <f t="shared" si="5"/>
        <v>JUIN</v>
      </c>
      <c r="F36" s="61">
        <v>42891</v>
      </c>
      <c r="G36" s="55">
        <v>42896</v>
      </c>
      <c r="H36" s="22">
        <f t="shared" si="0"/>
        <v>5</v>
      </c>
      <c r="I36" s="57">
        <f t="shared" si="1"/>
        <v>27.666666666666668</v>
      </c>
      <c r="J36" s="57">
        <f t="shared" si="2"/>
        <v>40</v>
      </c>
      <c r="K36" s="57">
        <f t="shared" si="3"/>
        <v>138.33333333333334</v>
      </c>
      <c r="L36" s="57">
        <f t="shared" si="4"/>
        <v>61.666666666666657</v>
      </c>
      <c r="M36" s="57">
        <v>200</v>
      </c>
    </row>
    <row r="37" spans="1:13">
      <c r="A37" s="12" t="s">
        <v>72</v>
      </c>
      <c r="B37" s="22" t="s">
        <v>20</v>
      </c>
      <c r="C37" s="53" t="s">
        <v>58</v>
      </c>
      <c r="D37" s="54" t="s">
        <v>101</v>
      </c>
      <c r="E37" s="22" t="str">
        <f t="shared" si="5"/>
        <v>JUIN</v>
      </c>
      <c r="F37" s="61">
        <v>42891</v>
      </c>
      <c r="G37" s="61">
        <v>42894</v>
      </c>
      <c r="H37" s="22">
        <f t="shared" si="0"/>
        <v>3</v>
      </c>
      <c r="I37" s="63">
        <f t="shared" si="1"/>
        <v>0</v>
      </c>
      <c r="J37" s="63">
        <f t="shared" si="2"/>
        <v>60</v>
      </c>
      <c r="K37" s="63">
        <f t="shared" si="3"/>
        <v>0</v>
      </c>
      <c r="L37" s="63">
        <f t="shared" si="4"/>
        <v>180</v>
      </c>
      <c r="M37" s="63">
        <v>180</v>
      </c>
    </row>
    <row r="38" spans="1:13">
      <c r="A38" s="12" t="s">
        <v>65</v>
      </c>
      <c r="B38" s="22" t="s">
        <v>20</v>
      </c>
      <c r="C38" s="53" t="s">
        <v>59</v>
      </c>
      <c r="D38" s="54" t="s">
        <v>103</v>
      </c>
      <c r="E38" s="22" t="str">
        <f t="shared" si="5"/>
        <v>JUIN</v>
      </c>
      <c r="F38" s="61">
        <v>42894</v>
      </c>
      <c r="G38" s="55">
        <v>42896</v>
      </c>
      <c r="H38" s="22">
        <f t="shared" si="0"/>
        <v>2</v>
      </c>
      <c r="I38" s="57">
        <f t="shared" si="1"/>
        <v>17.600000000000001</v>
      </c>
      <c r="J38" s="57">
        <f t="shared" si="2"/>
        <v>100</v>
      </c>
      <c r="K38" s="57">
        <f t="shared" si="3"/>
        <v>35.200000000000003</v>
      </c>
      <c r="L38" s="57">
        <f t="shared" si="4"/>
        <v>164.8</v>
      </c>
      <c r="M38" s="57">
        <v>200</v>
      </c>
    </row>
    <row r="39" spans="1:13">
      <c r="A39" s="12"/>
      <c r="B39" s="22"/>
      <c r="C39" s="53"/>
      <c r="D39" s="54"/>
      <c r="E39" s="22"/>
      <c r="F39" s="60"/>
      <c r="G39" s="55"/>
      <c r="H39" s="22"/>
      <c r="I39" s="62"/>
      <c r="J39" s="62"/>
      <c r="K39" s="62"/>
      <c r="L39" s="62"/>
      <c r="M39" s="62"/>
    </row>
    <row r="40" spans="1:13">
      <c r="A40" s="12"/>
      <c r="B40" s="22"/>
      <c r="C40" s="53"/>
      <c r="D40" s="54"/>
      <c r="E40" s="22"/>
      <c r="F40" s="55"/>
      <c r="G40" s="55"/>
      <c r="H40" s="22"/>
      <c r="I40" s="57"/>
      <c r="J40" s="57"/>
      <c r="K40" s="57"/>
      <c r="L40" s="57"/>
      <c r="M40" s="57"/>
    </row>
    <row r="41" spans="1:13">
      <c r="A41" s="12"/>
      <c r="B41" s="22"/>
      <c r="C41" s="53"/>
      <c r="D41" s="54"/>
      <c r="E41" s="22"/>
      <c r="F41" s="61"/>
      <c r="G41" s="55"/>
      <c r="H41" s="22"/>
      <c r="I41" s="57"/>
      <c r="J41" s="57"/>
      <c r="K41" s="57"/>
      <c r="L41" s="57"/>
      <c r="M41" s="57"/>
    </row>
    <row r="42" spans="1:13">
      <c r="A42" s="12"/>
      <c r="B42" s="22"/>
      <c r="C42" s="53"/>
      <c r="D42" s="54"/>
      <c r="E42" s="22"/>
      <c r="F42" s="60"/>
      <c r="G42" s="55"/>
      <c r="H42" s="22"/>
      <c r="I42" s="62"/>
      <c r="J42" s="62"/>
      <c r="K42" s="62"/>
      <c r="L42" s="62"/>
      <c r="M42" s="62"/>
    </row>
    <row r="43" spans="1:13">
      <c r="A43" s="12"/>
      <c r="B43" s="22"/>
      <c r="C43" s="53"/>
      <c r="D43" s="54"/>
      <c r="E43" s="22"/>
      <c r="F43" s="55"/>
      <c r="G43" s="55"/>
      <c r="H43" s="22"/>
      <c r="I43" s="57"/>
      <c r="J43" s="57"/>
      <c r="K43" s="57"/>
      <c r="L43" s="57"/>
      <c r="M43" s="57"/>
    </row>
    <row r="44" spans="1:13">
      <c r="A44" s="12"/>
      <c r="B44" s="22"/>
      <c r="C44" s="53"/>
      <c r="D44" s="54"/>
      <c r="E44" s="22"/>
      <c r="F44" s="55"/>
      <c r="G44" s="55"/>
      <c r="H44" s="22"/>
      <c r="I44" s="57"/>
      <c r="J44" s="57"/>
      <c r="K44" s="57"/>
      <c r="L44" s="57"/>
      <c r="M44" s="57"/>
    </row>
    <row r="45" spans="1:13">
      <c r="A45" s="12"/>
      <c r="B45" s="22"/>
      <c r="C45" s="53"/>
      <c r="D45" s="54"/>
      <c r="E45" s="22"/>
      <c r="F45" s="61"/>
      <c r="G45" s="55"/>
      <c r="H45" s="22"/>
      <c r="I45" s="57"/>
      <c r="J45" s="57"/>
      <c r="K45" s="57"/>
      <c r="L45" s="57"/>
      <c r="M45" s="57"/>
    </row>
    <row r="46" spans="1:13">
      <c r="A46" s="12"/>
      <c r="B46" s="22"/>
      <c r="C46" s="53"/>
      <c r="D46" s="54"/>
      <c r="E46" s="22"/>
      <c r="F46" s="61"/>
      <c r="G46" s="55"/>
      <c r="H46" s="22"/>
      <c r="I46" s="63"/>
      <c r="J46" s="63"/>
      <c r="K46" s="63"/>
      <c r="L46" s="63"/>
      <c r="M46" s="63"/>
    </row>
    <row r="47" spans="1:13">
      <c r="A47" s="12"/>
      <c r="B47" s="22"/>
      <c r="C47" s="53"/>
      <c r="D47" s="54"/>
      <c r="E47" s="22"/>
      <c r="F47" s="55"/>
      <c r="G47" s="55"/>
      <c r="H47" s="22"/>
      <c r="I47" s="57"/>
      <c r="J47" s="57"/>
      <c r="K47" s="57"/>
      <c r="L47" s="57"/>
      <c r="M47" s="57"/>
    </row>
    <row r="48" spans="1:13">
      <c r="A48" s="12"/>
      <c r="B48" s="22"/>
      <c r="C48" s="53"/>
      <c r="D48" s="52"/>
      <c r="E48" s="22"/>
      <c r="F48" s="55"/>
      <c r="G48" s="55"/>
      <c r="H48" s="22"/>
      <c r="I48" s="58"/>
      <c r="J48" s="58"/>
      <c r="K48" s="58"/>
      <c r="L48" s="58"/>
      <c r="M48" s="58"/>
    </row>
    <row r="49" spans="1:13">
      <c r="A49" s="12"/>
      <c r="B49" s="22"/>
      <c r="C49" s="53"/>
      <c r="D49" s="54"/>
      <c r="E49" s="22"/>
      <c r="F49" s="61"/>
      <c r="G49" s="55"/>
      <c r="H49" s="22"/>
      <c r="I49" s="57"/>
      <c r="J49" s="57"/>
      <c r="K49" s="57"/>
      <c r="L49" s="57"/>
      <c r="M49" s="57"/>
    </row>
    <row r="50" spans="1:13">
      <c r="A50" s="12"/>
      <c r="B50" s="22"/>
      <c r="C50" s="53"/>
      <c r="D50" s="52"/>
      <c r="E50" s="22"/>
      <c r="F50" s="60"/>
      <c r="G50" s="55"/>
      <c r="H50" s="22"/>
      <c r="I50" s="57"/>
      <c r="J50" s="57"/>
      <c r="K50" s="57"/>
      <c r="L50" s="57"/>
      <c r="M50" s="57"/>
    </row>
    <row r="51" spans="1:13">
      <c r="A51" s="12"/>
      <c r="B51" s="22"/>
      <c r="C51" s="53"/>
      <c r="D51" s="54"/>
      <c r="E51" s="22"/>
      <c r="F51" s="61"/>
      <c r="G51" s="55"/>
      <c r="H51" s="22"/>
      <c r="I51" s="57"/>
      <c r="J51" s="57"/>
      <c r="K51" s="57"/>
      <c r="L51" s="57"/>
      <c r="M51" s="57"/>
    </row>
    <row r="52" spans="1:13">
      <c r="A52" s="12"/>
      <c r="B52" s="22"/>
      <c r="C52" s="53"/>
      <c r="D52" s="54"/>
      <c r="E52" s="22"/>
      <c r="F52" s="61"/>
      <c r="G52" s="55"/>
      <c r="H52" s="22"/>
      <c r="I52" s="63"/>
      <c r="J52" s="63"/>
      <c r="K52" s="63"/>
      <c r="L52" s="63"/>
      <c r="M52" s="63"/>
    </row>
    <row r="53" spans="1:13">
      <c r="A53" s="12"/>
      <c r="B53" s="22"/>
      <c r="C53" s="53"/>
      <c r="D53" s="54"/>
      <c r="E53" s="22"/>
      <c r="F53" s="55"/>
      <c r="G53" s="55"/>
      <c r="H53" s="22"/>
      <c r="I53" s="57"/>
      <c r="J53" s="57"/>
      <c r="K53" s="57"/>
      <c r="L53" s="57"/>
      <c r="M53" s="57"/>
    </row>
    <row r="54" spans="1:13">
      <c r="A54" s="12"/>
      <c r="B54" s="22"/>
      <c r="C54" s="53"/>
      <c r="D54" s="54"/>
      <c r="E54" s="22"/>
      <c r="F54" s="60"/>
      <c r="G54" s="55"/>
      <c r="H54" s="22"/>
      <c r="I54" s="57"/>
      <c r="J54" s="57"/>
      <c r="K54" s="57"/>
      <c r="L54" s="57"/>
      <c r="M54" s="57"/>
    </row>
    <row r="55" spans="1:13">
      <c r="A55" s="12"/>
      <c r="B55" s="22"/>
      <c r="C55" s="53"/>
      <c r="D55" s="54"/>
      <c r="E55" s="22"/>
      <c r="F55" s="60"/>
      <c r="G55" s="55"/>
      <c r="H55" s="22"/>
      <c r="I55" s="57"/>
      <c r="J55" s="57"/>
      <c r="K55" s="57"/>
      <c r="L55" s="57"/>
      <c r="M55" s="57"/>
    </row>
    <row r="56" spans="1:13">
      <c r="A56" s="12"/>
      <c r="B56" s="22"/>
      <c r="C56" s="53"/>
      <c r="D56" s="54"/>
      <c r="E56" s="22"/>
      <c r="F56" s="55"/>
      <c r="G56" s="55"/>
      <c r="H56" s="22"/>
      <c r="I56" s="57"/>
      <c r="J56" s="57"/>
      <c r="K56" s="57"/>
      <c r="L56" s="57"/>
      <c r="M56" s="57"/>
    </row>
    <row r="57" spans="1:13">
      <c r="A57" s="12"/>
      <c r="B57" s="22"/>
      <c r="C57" s="53"/>
      <c r="D57" s="54"/>
      <c r="E57" s="22"/>
      <c r="F57" s="55"/>
      <c r="G57" s="55"/>
      <c r="H57" s="22"/>
      <c r="I57" s="57"/>
      <c r="J57" s="57"/>
      <c r="K57" s="57"/>
      <c r="L57" s="57"/>
      <c r="M57" s="57"/>
    </row>
    <row r="58" spans="1:13">
      <c r="A58" s="12"/>
      <c r="B58" s="22"/>
      <c r="C58" s="53"/>
      <c r="D58" s="54"/>
      <c r="E58" s="22"/>
      <c r="F58" s="61"/>
      <c r="G58" s="55"/>
      <c r="H58" s="22"/>
      <c r="I58" s="57"/>
      <c r="J58" s="57"/>
      <c r="K58" s="57"/>
      <c r="L58" s="57"/>
      <c r="M58" s="57"/>
    </row>
    <row r="59" spans="1:13">
      <c r="A59" s="12"/>
      <c r="B59" s="22"/>
      <c r="C59" s="53"/>
      <c r="D59" s="54"/>
      <c r="E59" s="22"/>
      <c r="F59" s="60"/>
      <c r="G59" s="55"/>
      <c r="H59" s="22"/>
      <c r="I59" s="57"/>
      <c r="J59" s="57"/>
      <c r="K59" s="57"/>
      <c r="L59" s="57"/>
      <c r="M59" s="57"/>
    </row>
    <row r="60" spans="1:13">
      <c r="A60" s="12"/>
      <c r="B60" s="22"/>
      <c r="C60" s="53"/>
      <c r="D60" s="54"/>
      <c r="E60" s="22"/>
      <c r="F60" s="55"/>
      <c r="G60" s="55"/>
      <c r="H60" s="22"/>
      <c r="I60" s="57"/>
      <c r="J60" s="57"/>
      <c r="K60" s="57"/>
      <c r="L60" s="57"/>
      <c r="M60" s="57"/>
    </row>
    <row r="61" spans="1:13">
      <c r="A61" s="12"/>
      <c r="B61" s="22"/>
      <c r="C61" s="53"/>
      <c r="D61" s="54"/>
      <c r="E61" s="22"/>
      <c r="F61" s="60"/>
      <c r="G61" s="55"/>
      <c r="H61" s="22"/>
      <c r="I61" s="62"/>
      <c r="J61" s="62"/>
      <c r="K61" s="62"/>
      <c r="L61" s="62"/>
      <c r="M61" s="62"/>
    </row>
    <row r="62" spans="1:13">
      <c r="A62" s="12"/>
      <c r="B62" s="22"/>
      <c r="C62" s="53"/>
      <c r="D62" s="54"/>
      <c r="E62" s="22"/>
      <c r="F62" s="60"/>
      <c r="G62" s="55"/>
      <c r="H62" s="22"/>
      <c r="I62" s="62"/>
      <c r="J62" s="62"/>
      <c r="K62" s="62"/>
      <c r="L62" s="62"/>
      <c r="M62" s="62"/>
    </row>
    <row r="63" spans="1:13">
      <c r="A63" s="12"/>
      <c r="B63" s="22"/>
      <c r="C63" s="53"/>
      <c r="D63" s="54"/>
      <c r="E63" s="22"/>
      <c r="F63" s="60"/>
      <c r="G63" s="55"/>
      <c r="H63" s="22"/>
      <c r="I63" s="62"/>
      <c r="J63" s="62"/>
      <c r="K63" s="62"/>
      <c r="L63" s="62"/>
      <c r="M63" s="62"/>
    </row>
    <row r="64" spans="1:13">
      <c r="A64" s="12"/>
      <c r="B64" s="22"/>
      <c r="C64" s="53"/>
      <c r="D64" s="54"/>
      <c r="E64" s="22"/>
      <c r="F64" s="60"/>
      <c r="G64" s="55"/>
      <c r="H64" s="22"/>
      <c r="I64" s="57"/>
      <c r="J64" s="57"/>
      <c r="K64" s="57"/>
      <c r="L64" s="57"/>
      <c r="M64" s="57"/>
    </row>
    <row r="65" spans="1:13">
      <c r="A65" s="12"/>
      <c r="B65" s="22"/>
      <c r="C65" s="53"/>
      <c r="D65" s="54"/>
      <c r="E65" s="22"/>
      <c r="F65" s="61"/>
      <c r="G65" s="55"/>
      <c r="H65" s="22"/>
      <c r="I65" s="57"/>
      <c r="J65" s="57"/>
      <c r="K65" s="57"/>
      <c r="L65" s="57"/>
      <c r="M65" s="57"/>
    </row>
    <row r="66" spans="1:13">
      <c r="A66" s="12"/>
      <c r="B66" s="22"/>
      <c r="C66" s="53"/>
      <c r="D66" s="54"/>
      <c r="E66" s="22"/>
      <c r="F66" s="55"/>
      <c r="G66" s="55"/>
      <c r="H66" s="22"/>
      <c r="I66" s="58"/>
      <c r="J66" s="58"/>
      <c r="K66" s="58"/>
      <c r="L66" s="58"/>
      <c r="M66" s="58"/>
    </row>
    <row r="67" spans="1:13">
      <c r="A67" s="12"/>
      <c r="B67" s="22"/>
      <c r="C67" s="53"/>
      <c r="D67" s="54"/>
      <c r="E67" s="22"/>
      <c r="F67" s="61"/>
      <c r="G67" s="55"/>
      <c r="H67" s="22"/>
      <c r="I67" s="57"/>
      <c r="J67" s="57"/>
      <c r="K67" s="57"/>
      <c r="L67" s="57"/>
      <c r="M67" s="57"/>
    </row>
    <row r="68" spans="1:13">
      <c r="A68" s="12"/>
      <c r="B68" s="22"/>
      <c r="C68" s="53"/>
      <c r="D68" s="54"/>
      <c r="E68" s="22"/>
      <c r="F68" s="61"/>
      <c r="G68" s="55"/>
      <c r="H68" s="22"/>
      <c r="I68" s="63"/>
      <c r="J68" s="63"/>
      <c r="K68" s="63"/>
      <c r="L68" s="63"/>
      <c r="M68" s="63"/>
    </row>
    <row r="69" spans="1:13">
      <c r="A69" s="12"/>
      <c r="B69" s="22"/>
      <c r="C69" s="53"/>
      <c r="D69" s="54"/>
      <c r="E69" s="22"/>
      <c r="F69" s="60"/>
      <c r="G69" s="55"/>
      <c r="H69" s="22"/>
      <c r="I69" s="57"/>
      <c r="J69" s="57"/>
      <c r="K69" s="57"/>
      <c r="L69" s="57"/>
      <c r="M69" s="57"/>
    </row>
    <row r="70" spans="1:13">
      <c r="A70" s="12"/>
      <c r="B70" s="22"/>
      <c r="C70" s="53"/>
      <c r="D70" s="54"/>
      <c r="E70" s="22"/>
      <c r="F70" s="60"/>
      <c r="G70" s="55"/>
      <c r="H70" s="22"/>
      <c r="I70" s="57"/>
      <c r="J70" s="57"/>
      <c r="K70" s="57"/>
      <c r="L70" s="57"/>
      <c r="M70" s="57"/>
    </row>
    <row r="71" spans="1:13">
      <c r="A71" s="12"/>
      <c r="B71" s="22"/>
      <c r="C71" s="53"/>
      <c r="D71" s="54"/>
      <c r="E71" s="22"/>
      <c r="F71" s="60"/>
      <c r="G71" s="55"/>
      <c r="H71" s="22"/>
      <c r="I71" s="62"/>
      <c r="J71" s="62"/>
      <c r="K71" s="62"/>
      <c r="L71" s="62"/>
      <c r="M71" s="62"/>
    </row>
    <row r="72" spans="1:13">
      <c r="A72" s="12"/>
      <c r="B72" s="22"/>
      <c r="C72" s="53"/>
      <c r="D72" s="54"/>
      <c r="E72" s="22"/>
      <c r="F72" s="55"/>
      <c r="G72" s="55"/>
      <c r="H72" s="22"/>
      <c r="I72" s="57"/>
      <c r="J72" s="57"/>
      <c r="K72" s="57"/>
      <c r="L72" s="57"/>
      <c r="M72" s="57"/>
    </row>
    <row r="73" spans="1:13">
      <c r="A73" s="12"/>
      <c r="B73" s="22"/>
      <c r="C73" s="53"/>
      <c r="D73" s="54"/>
      <c r="E73" s="22"/>
      <c r="F73" s="61"/>
      <c r="G73" s="55"/>
      <c r="H73" s="22"/>
      <c r="I73" s="63"/>
      <c r="J73" s="63"/>
      <c r="K73" s="63"/>
      <c r="L73" s="63"/>
      <c r="M73" s="63"/>
    </row>
    <row r="74" spans="1:13">
      <c r="A74" s="12"/>
      <c r="B74" s="22"/>
      <c r="C74" s="53"/>
      <c r="D74" s="54"/>
      <c r="E74" s="22"/>
      <c r="F74" s="61"/>
      <c r="G74" s="55"/>
      <c r="H74" s="22"/>
      <c r="I74" s="57"/>
      <c r="J74" s="57"/>
      <c r="K74" s="57"/>
      <c r="L74" s="57"/>
      <c r="M74" s="57"/>
    </row>
    <row r="75" spans="1:13">
      <c r="A75" s="12"/>
      <c r="B75" s="22"/>
      <c r="C75" s="53"/>
      <c r="D75" s="54"/>
      <c r="E75" s="22"/>
      <c r="F75" s="61"/>
      <c r="G75" s="55"/>
      <c r="H75" s="22"/>
      <c r="I75" s="63"/>
      <c r="J75" s="63"/>
      <c r="K75" s="63"/>
      <c r="L75" s="63"/>
      <c r="M75" s="63"/>
    </row>
    <row r="76" spans="1:13">
      <c r="A76" s="12"/>
      <c r="B76" s="22"/>
      <c r="C76" s="53"/>
      <c r="D76" s="54"/>
      <c r="E76" s="22"/>
      <c r="F76" s="61"/>
      <c r="G76" s="55"/>
      <c r="H76" s="22"/>
      <c r="I76" s="63"/>
      <c r="J76" s="63"/>
      <c r="K76" s="63"/>
      <c r="L76" s="63"/>
      <c r="M76" s="63"/>
    </row>
    <row r="77" spans="1:13">
      <c r="A77" s="12"/>
      <c r="B77" s="22"/>
      <c r="C77" s="53"/>
      <c r="D77" s="54"/>
      <c r="E77" s="22"/>
      <c r="F77" s="55"/>
      <c r="G77" s="55"/>
      <c r="H77" s="22"/>
      <c r="I77" s="57"/>
      <c r="J77" s="57"/>
      <c r="K77" s="57"/>
      <c r="L77" s="57"/>
      <c r="M77" s="57"/>
    </row>
    <row r="78" spans="1:13">
      <c r="A78" s="12"/>
      <c r="B78" s="22"/>
      <c r="C78" s="53"/>
      <c r="D78" s="54"/>
      <c r="E78" s="22"/>
      <c r="F78" s="61"/>
      <c r="G78" s="55"/>
      <c r="H78" s="22"/>
      <c r="I78" s="63"/>
      <c r="J78" s="63"/>
      <c r="K78" s="63"/>
      <c r="L78" s="63"/>
      <c r="M78" s="63"/>
    </row>
    <row r="79" spans="1:13">
      <c r="A79" s="12"/>
      <c r="B79" s="22"/>
      <c r="C79" s="53"/>
      <c r="D79" s="54"/>
      <c r="E79" s="22"/>
      <c r="F79" s="61"/>
      <c r="G79" s="55"/>
      <c r="H79" s="22"/>
      <c r="I79" s="63"/>
      <c r="J79" s="63"/>
      <c r="K79" s="63"/>
      <c r="L79" s="63"/>
      <c r="M79" s="63"/>
    </row>
    <row r="80" spans="1:13">
      <c r="A80" s="12"/>
      <c r="B80" s="22"/>
      <c r="C80" s="53"/>
      <c r="D80" s="54"/>
      <c r="E80" s="22"/>
      <c r="F80" s="61"/>
      <c r="G80" s="55"/>
      <c r="H80" s="22"/>
      <c r="I80" s="63"/>
      <c r="J80" s="63"/>
      <c r="K80" s="63"/>
      <c r="L80" s="63"/>
      <c r="M80" s="63"/>
    </row>
    <row r="81" spans="1:13">
      <c r="A81" s="12"/>
      <c r="B81" s="22"/>
      <c r="C81" s="53"/>
      <c r="D81" s="54"/>
      <c r="E81" s="22"/>
      <c r="F81" s="61"/>
      <c r="G81" s="55"/>
      <c r="H81" s="22"/>
      <c r="I81" s="63"/>
      <c r="J81" s="63"/>
      <c r="K81" s="63"/>
      <c r="L81" s="63"/>
      <c r="M81" s="63"/>
    </row>
    <row r="82" spans="1:13">
      <c r="A82" s="12"/>
      <c r="B82" s="22"/>
      <c r="C82" s="53"/>
      <c r="D82" s="52"/>
      <c r="E82" s="22"/>
      <c r="F82" s="61"/>
      <c r="G82" s="55"/>
      <c r="H82" s="22"/>
      <c r="I82" s="63"/>
      <c r="J82" s="63"/>
      <c r="K82" s="63"/>
      <c r="L82" s="63"/>
      <c r="M82" s="63"/>
    </row>
    <row r="83" spans="1:13">
      <c r="A83" s="12"/>
      <c r="B83" s="22"/>
      <c r="C83" s="53"/>
      <c r="D83" s="54"/>
      <c r="E83" s="22"/>
      <c r="F83" s="61"/>
      <c r="G83" s="55"/>
      <c r="H83" s="22"/>
      <c r="I83" s="63"/>
      <c r="J83" s="63"/>
      <c r="K83" s="63"/>
      <c r="L83" s="63"/>
      <c r="M83" s="63"/>
    </row>
    <row r="84" spans="1:13">
      <c r="A84" s="12"/>
      <c r="B84" s="22"/>
      <c r="C84" s="53"/>
      <c r="D84" s="54"/>
      <c r="E84" s="22"/>
      <c r="F84" s="61"/>
      <c r="G84" s="55"/>
      <c r="H84" s="22"/>
      <c r="I84" s="63"/>
      <c r="J84" s="63"/>
      <c r="K84" s="63"/>
      <c r="L84" s="63"/>
      <c r="M84" s="63"/>
    </row>
    <row r="85" spans="1:13">
      <c r="A85" s="12"/>
      <c r="B85" s="22"/>
      <c r="C85" s="53"/>
      <c r="D85" s="54"/>
      <c r="E85" s="22"/>
      <c r="F85" s="61"/>
      <c r="G85" s="55"/>
      <c r="H85" s="22"/>
      <c r="I85" s="63"/>
      <c r="J85" s="63"/>
      <c r="K85" s="63"/>
      <c r="L85" s="63"/>
      <c r="M85" s="63"/>
    </row>
    <row r="86" spans="1:13">
      <c r="A86" s="12"/>
      <c r="B86" s="22"/>
      <c r="C86" s="53"/>
      <c r="D86" s="54"/>
      <c r="E86" s="22"/>
      <c r="F86" s="61"/>
      <c r="G86" s="55"/>
      <c r="H86" s="22"/>
      <c r="I86" s="63"/>
      <c r="J86" s="63"/>
      <c r="K86" s="63"/>
      <c r="L86" s="63"/>
      <c r="M86" s="63"/>
    </row>
    <row r="87" spans="1:13">
      <c r="A87" s="12"/>
      <c r="B87" s="22"/>
      <c r="C87" s="53"/>
      <c r="D87" s="54"/>
      <c r="E87" s="22"/>
      <c r="F87" s="61"/>
      <c r="G87" s="55"/>
      <c r="H87" s="22"/>
      <c r="I87" s="63"/>
      <c r="J87" s="63"/>
      <c r="K87" s="63"/>
      <c r="L87" s="63"/>
      <c r="M87" s="63"/>
    </row>
    <row r="88" spans="1:13">
      <c r="A88" s="12"/>
      <c r="B88" s="22"/>
      <c r="C88" s="53"/>
      <c r="D88" s="54"/>
      <c r="E88" s="22"/>
      <c r="F88" s="61"/>
      <c r="G88" s="55"/>
      <c r="H88" s="22"/>
      <c r="I88" s="63"/>
      <c r="J88" s="63"/>
      <c r="K88" s="63"/>
      <c r="L88" s="63"/>
      <c r="M88" s="63"/>
    </row>
    <row r="89" spans="1:13">
      <c r="A89" s="12"/>
      <c r="B89" s="22"/>
      <c r="C89" s="53"/>
      <c r="D89" s="54"/>
      <c r="E89" s="22"/>
      <c r="F89" s="61"/>
      <c r="G89" s="55"/>
      <c r="H89" s="22"/>
      <c r="I89" s="63"/>
      <c r="J89" s="63"/>
      <c r="K89" s="63"/>
      <c r="L89" s="63"/>
      <c r="M89" s="63"/>
    </row>
    <row r="90" spans="1:13">
      <c r="A90" s="12"/>
      <c r="B90" s="22"/>
      <c r="C90" s="53"/>
      <c r="D90" s="54"/>
      <c r="E90" s="22"/>
      <c r="F90" s="61"/>
      <c r="G90" s="55"/>
      <c r="H90" s="22"/>
      <c r="I90" s="63"/>
      <c r="J90" s="63"/>
      <c r="K90" s="63"/>
      <c r="L90" s="63"/>
      <c r="M90" s="63"/>
    </row>
    <row r="91" spans="1:13">
      <c r="A91" s="12"/>
      <c r="B91" s="22"/>
      <c r="C91" s="53"/>
      <c r="D91" s="52"/>
      <c r="E91" s="22"/>
      <c r="F91" s="61"/>
      <c r="G91" s="55"/>
      <c r="H91" s="22"/>
      <c r="I91" s="63"/>
      <c r="J91" s="63"/>
      <c r="K91" s="63"/>
      <c r="L91" s="63"/>
      <c r="M91" s="63"/>
    </row>
    <row r="92" spans="1:13">
      <c r="A92" s="12"/>
      <c r="B92" s="22"/>
      <c r="C92" s="53"/>
      <c r="D92" s="54"/>
      <c r="E92" s="22"/>
      <c r="F92" s="61"/>
      <c r="G92" s="55"/>
      <c r="H92" s="22"/>
      <c r="I92" s="63"/>
      <c r="J92" s="63"/>
      <c r="K92" s="63"/>
      <c r="L92" s="63"/>
      <c r="M92" s="63"/>
    </row>
    <row r="93" spans="1:13">
      <c r="A93" s="12"/>
      <c r="B93" s="22"/>
      <c r="C93" s="53"/>
      <c r="D93" s="54"/>
      <c r="E93" s="22"/>
      <c r="F93" s="61"/>
      <c r="G93" s="55"/>
      <c r="H93" s="22"/>
      <c r="I93" s="63"/>
      <c r="J93" s="63"/>
      <c r="K93" s="63"/>
      <c r="L93" s="63"/>
      <c r="M93" s="63"/>
    </row>
    <row r="94" spans="1:13">
      <c r="A94" s="12"/>
      <c r="B94" s="22"/>
      <c r="C94" s="53"/>
      <c r="D94" s="54"/>
      <c r="E94" s="22"/>
      <c r="F94" s="61"/>
      <c r="G94" s="55"/>
      <c r="H94" s="22"/>
      <c r="I94" s="63"/>
      <c r="J94" s="63"/>
      <c r="K94" s="63"/>
      <c r="L94" s="63"/>
      <c r="M94" s="63"/>
    </row>
    <row r="95" spans="1:13">
      <c r="A95" s="12"/>
      <c r="B95" s="22"/>
      <c r="C95" s="53"/>
      <c r="D95" s="54"/>
      <c r="E95" s="22"/>
      <c r="F95" s="61"/>
      <c r="G95" s="55"/>
      <c r="H95" s="22"/>
      <c r="I95" s="63"/>
      <c r="J95" s="63"/>
      <c r="K95" s="63"/>
      <c r="L95" s="63"/>
      <c r="M95" s="63"/>
    </row>
    <row r="96" spans="1:13">
      <c r="A96" s="12"/>
      <c r="B96" s="22"/>
      <c r="C96" s="53"/>
      <c r="D96" s="54"/>
      <c r="E96" s="22"/>
      <c r="F96" s="61"/>
      <c r="G96" s="55"/>
      <c r="H96" s="22"/>
      <c r="I96" s="63"/>
      <c r="J96" s="63"/>
      <c r="K96" s="63"/>
      <c r="L96" s="63"/>
      <c r="M96" s="63"/>
    </row>
    <row r="97" spans="1:13">
      <c r="A97" s="12"/>
      <c r="B97" s="22"/>
      <c r="C97" s="53"/>
      <c r="D97" s="54"/>
      <c r="E97" s="22"/>
      <c r="F97" s="61"/>
      <c r="G97" s="55"/>
      <c r="H97" s="22"/>
      <c r="I97" s="63"/>
      <c r="J97" s="63"/>
      <c r="K97" s="63"/>
      <c r="L97" s="63"/>
      <c r="M97" s="63"/>
    </row>
    <row r="98" spans="1:13">
      <c r="A98" s="12"/>
      <c r="B98" s="22"/>
      <c r="C98" s="53"/>
      <c r="D98" s="54"/>
      <c r="E98" s="22"/>
      <c r="F98" s="61"/>
      <c r="G98" s="55"/>
      <c r="H98" s="22"/>
      <c r="I98" s="63"/>
      <c r="J98" s="63"/>
      <c r="K98" s="63"/>
      <c r="L98" s="63"/>
      <c r="M98" s="63"/>
    </row>
    <row r="99" spans="1:13">
      <c r="A99" s="12"/>
      <c r="B99" s="22"/>
      <c r="C99" s="53"/>
      <c r="D99" s="54"/>
      <c r="E99" s="22"/>
      <c r="F99" s="61"/>
      <c r="G99" s="55"/>
      <c r="H99" s="22"/>
      <c r="I99" s="63"/>
      <c r="J99" s="63"/>
      <c r="K99" s="63"/>
      <c r="L99" s="63"/>
      <c r="M99" s="63"/>
    </row>
    <row r="100" spans="1:13">
      <c r="A100" s="12"/>
      <c r="B100" s="22"/>
      <c r="C100" s="53"/>
      <c r="D100" s="54"/>
      <c r="E100" s="22"/>
      <c r="F100" s="61"/>
      <c r="G100" s="55"/>
      <c r="H100" s="22"/>
      <c r="I100" s="63"/>
      <c r="J100" s="63"/>
      <c r="K100" s="63"/>
      <c r="L100" s="63"/>
      <c r="M100" s="63"/>
    </row>
    <row r="101" spans="1:13">
      <c r="A101" s="12"/>
      <c r="B101" s="22"/>
      <c r="C101" s="53"/>
      <c r="D101" s="54"/>
      <c r="E101" s="22"/>
      <c r="F101" s="61"/>
      <c r="G101" s="55"/>
      <c r="H101" s="22"/>
      <c r="I101" s="63"/>
      <c r="J101" s="63"/>
      <c r="K101" s="63"/>
      <c r="L101" s="63"/>
      <c r="M101" s="63"/>
    </row>
    <row r="102" spans="1:13">
      <c r="A102" s="12"/>
      <c r="B102" s="22"/>
      <c r="C102" s="53"/>
      <c r="D102" s="54"/>
      <c r="E102" s="22"/>
      <c r="F102" s="61"/>
      <c r="G102" s="55"/>
      <c r="H102" s="22"/>
      <c r="I102" s="63"/>
      <c r="J102" s="63"/>
      <c r="K102" s="63"/>
      <c r="L102" s="63"/>
      <c r="M102" s="63"/>
    </row>
    <row r="103" spans="1:13">
      <c r="A103" s="12"/>
      <c r="B103" s="22"/>
      <c r="C103" s="53"/>
      <c r="D103" s="54"/>
      <c r="E103" s="22"/>
      <c r="F103" s="61"/>
      <c r="G103" s="55"/>
      <c r="H103" s="22"/>
      <c r="I103" s="63"/>
      <c r="J103" s="63"/>
      <c r="K103" s="63"/>
      <c r="L103" s="63"/>
      <c r="M103" s="63"/>
    </row>
    <row r="104" spans="1:13">
      <c r="A104" s="12"/>
      <c r="B104" s="22"/>
      <c r="C104" s="53"/>
      <c r="D104" s="54"/>
      <c r="E104" s="22"/>
      <c r="F104" s="61"/>
      <c r="G104" s="55"/>
      <c r="H104" s="22"/>
      <c r="I104" s="63"/>
      <c r="J104" s="63"/>
      <c r="K104" s="63"/>
      <c r="L104" s="63"/>
      <c r="M104" s="63"/>
    </row>
    <row r="105" spans="1:13">
      <c r="A105" s="12"/>
      <c r="B105" s="22"/>
      <c r="C105" s="53"/>
      <c r="D105" s="54"/>
      <c r="E105" s="22"/>
      <c r="F105" s="61"/>
      <c r="G105" s="55"/>
      <c r="H105" s="22"/>
      <c r="I105" s="63"/>
      <c r="J105" s="63"/>
      <c r="K105" s="63"/>
      <c r="L105" s="63"/>
      <c r="M105" s="63"/>
    </row>
    <row r="106" spans="1:13">
      <c r="A106" s="12"/>
      <c r="B106" s="22"/>
      <c r="C106" s="53"/>
      <c r="D106" s="54"/>
      <c r="E106" s="22"/>
      <c r="F106" s="61"/>
      <c r="G106" s="55"/>
      <c r="H106" s="22"/>
      <c r="I106" s="63"/>
      <c r="J106" s="63"/>
      <c r="K106" s="63"/>
      <c r="L106" s="63"/>
      <c r="M106" s="63"/>
    </row>
    <row r="107" spans="1:13">
      <c r="A107" s="12"/>
      <c r="B107" s="22"/>
      <c r="C107" s="53"/>
      <c r="D107" s="54"/>
      <c r="E107" s="22"/>
      <c r="F107" s="61"/>
      <c r="G107" s="55"/>
      <c r="H107" s="22"/>
      <c r="I107" s="63"/>
      <c r="J107" s="63"/>
      <c r="K107" s="63"/>
      <c r="L107" s="63"/>
      <c r="M107" s="63"/>
    </row>
    <row r="108" spans="1:13">
      <c r="A108" s="12"/>
      <c r="B108" s="22"/>
      <c r="C108" s="53"/>
      <c r="D108" s="54"/>
      <c r="E108" s="22"/>
      <c r="F108" s="61"/>
      <c r="G108" s="55"/>
      <c r="H108" s="22"/>
      <c r="I108" s="63"/>
      <c r="J108" s="63"/>
      <c r="K108" s="63"/>
      <c r="L108" s="63"/>
      <c r="M108" s="63"/>
    </row>
    <row r="109" spans="1:13">
      <c r="A109" s="12"/>
      <c r="B109" s="22"/>
      <c r="C109" s="53"/>
      <c r="D109" s="54"/>
      <c r="E109" s="22"/>
      <c r="F109" s="61"/>
      <c r="G109" s="55"/>
      <c r="H109" s="22"/>
      <c r="I109" s="63"/>
      <c r="J109" s="63"/>
      <c r="K109" s="63"/>
      <c r="L109" s="63"/>
      <c r="M109" s="63"/>
    </row>
    <row r="110" spans="1:13">
      <c r="A110" s="12"/>
      <c r="B110" s="22"/>
      <c r="C110" s="53"/>
      <c r="D110" s="54"/>
      <c r="E110" s="22"/>
      <c r="F110" s="61"/>
      <c r="G110" s="55"/>
      <c r="H110" s="22"/>
      <c r="I110" s="63"/>
      <c r="J110" s="63"/>
      <c r="K110" s="63"/>
      <c r="L110" s="63"/>
      <c r="M110" s="63"/>
    </row>
    <row r="111" spans="1:13">
      <c r="A111" s="12"/>
      <c r="B111" s="22"/>
      <c r="C111" s="53"/>
      <c r="D111" s="54"/>
      <c r="E111" s="22"/>
      <c r="F111" s="61"/>
      <c r="G111" s="55"/>
      <c r="H111" s="22"/>
      <c r="I111" s="63"/>
      <c r="J111" s="63"/>
      <c r="K111" s="63"/>
      <c r="L111" s="63"/>
      <c r="M111" s="63"/>
    </row>
    <row r="112" spans="1:13">
      <c r="A112" s="12"/>
      <c r="B112" s="22"/>
      <c r="C112" s="53"/>
      <c r="D112" s="54"/>
      <c r="E112" s="22"/>
      <c r="F112" s="61"/>
      <c r="G112" s="55"/>
      <c r="H112" s="22"/>
      <c r="I112" s="63"/>
      <c r="J112" s="63"/>
      <c r="K112" s="63"/>
      <c r="L112" s="63"/>
      <c r="M112" s="63"/>
    </row>
    <row r="113" spans="1:13">
      <c r="A113" s="12"/>
      <c r="B113" s="22"/>
      <c r="C113" s="53"/>
      <c r="D113" s="54"/>
      <c r="E113" s="22"/>
      <c r="F113" s="61"/>
      <c r="G113" s="55"/>
      <c r="H113" s="22"/>
      <c r="I113" s="63"/>
      <c r="J113" s="63"/>
      <c r="K113" s="63"/>
      <c r="L113" s="63"/>
      <c r="M113" s="63"/>
    </row>
    <row r="114" spans="1:13">
      <c r="A114" s="12"/>
      <c r="B114" s="22"/>
      <c r="C114" s="53"/>
      <c r="D114" s="54"/>
      <c r="E114" s="22"/>
      <c r="F114" s="61"/>
      <c r="G114" s="55"/>
      <c r="H114" s="22"/>
      <c r="I114" s="63"/>
      <c r="J114" s="63"/>
      <c r="K114" s="63"/>
      <c r="L114" s="63"/>
      <c r="M114" s="63"/>
    </row>
    <row r="115" spans="1:13">
      <c r="A115" s="12"/>
      <c r="B115" s="22"/>
      <c r="C115" s="53"/>
      <c r="D115" s="54"/>
      <c r="E115" s="22"/>
      <c r="F115" s="61"/>
      <c r="G115" s="55"/>
      <c r="H115" s="22"/>
      <c r="I115" s="63"/>
      <c r="J115" s="63"/>
      <c r="K115" s="63"/>
      <c r="L115" s="63"/>
      <c r="M115" s="63"/>
    </row>
    <row r="116" spans="1:13">
      <c r="A116" s="12"/>
      <c r="B116" s="22"/>
      <c r="C116" s="53"/>
      <c r="D116" s="54"/>
      <c r="E116" s="22"/>
      <c r="F116" s="61"/>
      <c r="G116" s="55"/>
      <c r="H116" s="22"/>
      <c r="I116" s="63"/>
      <c r="J116" s="63"/>
      <c r="K116" s="63"/>
      <c r="L116" s="63"/>
      <c r="M116" s="63"/>
    </row>
    <row r="117" spans="1:13">
      <c r="A117" s="12"/>
      <c r="B117" s="22"/>
      <c r="C117" s="53"/>
      <c r="D117" s="54"/>
      <c r="E117" s="22"/>
      <c r="F117" s="61"/>
      <c r="G117" s="55"/>
      <c r="H117" s="22"/>
      <c r="I117" s="63"/>
      <c r="J117" s="63"/>
      <c r="K117" s="63"/>
      <c r="L117" s="63"/>
      <c r="M117" s="63"/>
    </row>
    <row r="118" spans="1:13">
      <c r="A118" s="12"/>
      <c r="B118" s="22"/>
      <c r="C118" s="53"/>
      <c r="D118" s="54"/>
      <c r="E118" s="22"/>
      <c r="F118" s="61"/>
      <c r="G118" s="55"/>
      <c r="H118" s="22"/>
      <c r="I118" s="63"/>
      <c r="J118" s="63"/>
      <c r="K118" s="63"/>
      <c r="L118" s="63"/>
      <c r="M118" s="63"/>
    </row>
    <row r="119" spans="1:13">
      <c r="A119" s="12"/>
      <c r="B119" s="22"/>
      <c r="C119" s="53"/>
      <c r="D119" s="54"/>
      <c r="E119" s="22"/>
      <c r="F119" s="61"/>
      <c r="G119" s="55"/>
      <c r="H119" s="22"/>
      <c r="I119" s="63"/>
      <c r="J119" s="63"/>
      <c r="K119" s="63"/>
      <c r="L119" s="63"/>
      <c r="M119" s="63"/>
    </row>
    <row r="120" spans="1:13">
      <c r="A120" s="12"/>
      <c r="B120" s="22"/>
      <c r="C120" s="53"/>
      <c r="D120" s="54"/>
      <c r="E120" s="22"/>
      <c r="F120" s="61"/>
      <c r="G120" s="55"/>
      <c r="H120" s="22"/>
      <c r="I120" s="63"/>
      <c r="J120" s="63"/>
      <c r="K120" s="63"/>
      <c r="L120" s="63"/>
      <c r="M120" s="63"/>
    </row>
    <row r="121" spans="1:13">
      <c r="A121" s="12"/>
      <c r="B121" s="22"/>
      <c r="C121" s="53"/>
      <c r="D121" s="54"/>
      <c r="E121" s="22"/>
      <c r="F121" s="61"/>
      <c r="G121" s="55"/>
      <c r="H121" s="22"/>
      <c r="I121" s="63"/>
      <c r="J121" s="63"/>
      <c r="K121" s="63"/>
      <c r="L121" s="63"/>
      <c r="M121" s="63"/>
    </row>
    <row r="122" spans="1:13">
      <c r="A122" s="12"/>
      <c r="B122" s="22"/>
      <c r="C122" s="53"/>
      <c r="D122" s="54"/>
      <c r="E122" s="22"/>
      <c r="F122" s="61"/>
      <c r="G122" s="55"/>
      <c r="H122" s="22"/>
      <c r="I122" s="63"/>
      <c r="J122" s="63"/>
      <c r="K122" s="63"/>
      <c r="L122" s="63"/>
      <c r="M122" s="63"/>
    </row>
    <row r="123" spans="1:13">
      <c r="A123" s="12"/>
      <c r="B123" s="22"/>
      <c r="C123" s="53"/>
      <c r="D123" s="54"/>
      <c r="E123" s="22"/>
      <c r="F123" s="61"/>
      <c r="G123" s="55"/>
      <c r="H123" s="22"/>
      <c r="I123" s="63"/>
      <c r="J123" s="63"/>
      <c r="K123" s="63"/>
      <c r="L123" s="63"/>
      <c r="M123" s="63"/>
    </row>
    <row r="124" spans="1:13">
      <c r="A124" s="12"/>
      <c r="B124" s="22"/>
      <c r="C124" s="53"/>
      <c r="D124" s="54"/>
      <c r="E124" s="22"/>
      <c r="F124" s="61"/>
      <c r="G124" s="55"/>
      <c r="H124" s="22"/>
      <c r="I124" s="63"/>
      <c r="J124" s="63"/>
      <c r="K124" s="63"/>
      <c r="L124" s="63"/>
      <c r="M124" s="63"/>
    </row>
    <row r="125" spans="1:13">
      <c r="A125" s="12"/>
      <c r="B125" s="22"/>
      <c r="C125" s="53"/>
      <c r="D125" s="54"/>
      <c r="E125" s="22"/>
      <c r="F125" s="61"/>
      <c r="G125" s="55"/>
      <c r="H125" s="22"/>
      <c r="I125" s="63"/>
      <c r="J125" s="63"/>
      <c r="K125" s="63"/>
      <c r="L125" s="63"/>
      <c r="M125" s="63"/>
    </row>
    <row r="126" spans="1:13">
      <c r="A126" s="12"/>
      <c r="B126" s="22"/>
      <c r="C126" s="53"/>
      <c r="D126" s="54"/>
      <c r="E126" s="22"/>
      <c r="F126" s="61"/>
      <c r="G126" s="55"/>
      <c r="H126" s="22"/>
      <c r="I126" s="63"/>
      <c r="J126" s="63"/>
      <c r="K126" s="63"/>
      <c r="L126" s="63"/>
      <c r="M126" s="63"/>
    </row>
    <row r="127" spans="1:13">
      <c r="A127" s="12"/>
      <c r="B127" s="22"/>
      <c r="C127" s="53"/>
      <c r="D127" s="54"/>
      <c r="E127" s="22"/>
      <c r="F127" s="61"/>
      <c r="G127" s="55"/>
      <c r="H127" s="22"/>
      <c r="I127" s="63"/>
      <c r="J127" s="63"/>
      <c r="K127" s="63"/>
      <c r="L127" s="63"/>
      <c r="M127" s="63"/>
    </row>
    <row r="128" spans="1:13">
      <c r="A128" s="12"/>
      <c r="B128" s="22"/>
      <c r="C128" s="53"/>
      <c r="D128" s="54"/>
      <c r="E128" s="22"/>
      <c r="F128" s="61"/>
      <c r="G128" s="55"/>
      <c r="H128" s="22"/>
      <c r="I128" s="63"/>
      <c r="J128" s="63"/>
      <c r="K128" s="63"/>
      <c r="L128" s="63"/>
      <c r="M128" s="63"/>
    </row>
    <row r="129" spans="1:13">
      <c r="A129" s="12"/>
      <c r="B129" s="22"/>
      <c r="C129" s="53"/>
      <c r="D129" s="54"/>
      <c r="E129" s="22"/>
      <c r="F129" s="61"/>
      <c r="G129" s="55"/>
      <c r="H129" s="22"/>
      <c r="I129" s="63"/>
      <c r="J129" s="63"/>
      <c r="K129" s="63"/>
      <c r="L129" s="63"/>
      <c r="M129" s="63"/>
    </row>
    <row r="130" spans="1:13">
      <c r="A130" s="12"/>
      <c r="B130" s="22"/>
      <c r="C130" s="53"/>
      <c r="D130" s="54"/>
      <c r="E130" s="22"/>
      <c r="F130" s="61"/>
      <c r="G130" s="55"/>
      <c r="H130" s="22"/>
      <c r="I130" s="63"/>
      <c r="J130" s="63"/>
      <c r="K130" s="63"/>
      <c r="L130" s="63"/>
      <c r="M130" s="63"/>
    </row>
    <row r="131" spans="1:13">
      <c r="A131" s="12"/>
      <c r="B131" s="22"/>
      <c r="C131" s="53"/>
      <c r="D131" s="54"/>
      <c r="E131" s="22"/>
      <c r="F131" s="61"/>
      <c r="G131" s="55"/>
      <c r="H131" s="22"/>
      <c r="I131" s="63"/>
      <c r="J131" s="63"/>
      <c r="K131" s="63"/>
      <c r="L131" s="63"/>
      <c r="M131" s="63"/>
    </row>
    <row r="132" spans="1:13">
      <c r="A132" s="12"/>
      <c r="B132" s="22"/>
      <c r="C132" s="53"/>
      <c r="D132" s="54"/>
      <c r="E132" s="22"/>
      <c r="F132" s="61"/>
      <c r="G132" s="55"/>
      <c r="H132" s="22"/>
      <c r="I132" s="63"/>
      <c r="J132" s="63"/>
      <c r="K132" s="63"/>
      <c r="L132" s="63"/>
      <c r="M132" s="63"/>
    </row>
    <row r="133" spans="1:13">
      <c r="A133" s="12"/>
      <c r="B133" s="22"/>
      <c r="C133" s="53"/>
      <c r="D133" s="54"/>
      <c r="E133" s="22"/>
      <c r="F133" s="61"/>
      <c r="G133" s="55"/>
      <c r="H133" s="22"/>
      <c r="I133" s="63"/>
      <c r="J133" s="63"/>
      <c r="K133" s="63"/>
      <c r="L133" s="63"/>
      <c r="M133" s="63"/>
    </row>
    <row r="134" spans="1:13">
      <c r="A134" s="12"/>
      <c r="B134" s="22"/>
      <c r="C134" s="53"/>
      <c r="D134" s="54"/>
      <c r="E134" s="22"/>
      <c r="F134" s="61"/>
      <c r="G134" s="55"/>
      <c r="H134" s="22"/>
      <c r="I134" s="63"/>
      <c r="J134" s="63"/>
      <c r="K134" s="63"/>
      <c r="L134" s="63"/>
      <c r="M134" s="63"/>
    </row>
    <row r="135" spans="1:13">
      <c r="A135" s="12"/>
      <c r="B135" s="22"/>
      <c r="C135" s="53"/>
      <c r="D135" s="54"/>
      <c r="E135" s="22"/>
      <c r="F135" s="61"/>
      <c r="G135" s="55"/>
      <c r="H135" s="22"/>
      <c r="I135" s="63"/>
      <c r="J135" s="63"/>
      <c r="K135" s="63"/>
      <c r="L135" s="63"/>
      <c r="M135" s="63"/>
    </row>
    <row r="136" spans="1:13">
      <c r="A136" s="12"/>
      <c r="B136" s="22"/>
      <c r="C136" s="53"/>
      <c r="D136" s="54"/>
      <c r="E136" s="22"/>
      <c r="F136" s="61"/>
      <c r="G136" s="55"/>
      <c r="H136" s="22"/>
      <c r="I136" s="63"/>
      <c r="J136" s="63"/>
      <c r="K136" s="63"/>
      <c r="L136" s="63"/>
      <c r="M136" s="63"/>
    </row>
    <row r="137" spans="1:13">
      <c r="A137" s="12"/>
      <c r="B137" s="22"/>
      <c r="C137" s="53"/>
      <c r="D137" s="54"/>
      <c r="E137" s="22"/>
      <c r="F137" s="61"/>
      <c r="G137" s="55"/>
      <c r="H137" s="22"/>
      <c r="I137" s="63"/>
      <c r="J137" s="63"/>
      <c r="K137" s="63"/>
      <c r="L137" s="63"/>
      <c r="M137" s="63"/>
    </row>
    <row r="138" spans="1:13">
      <c r="A138" s="12"/>
      <c r="B138" s="22"/>
      <c r="C138" s="53"/>
      <c r="D138" s="54"/>
      <c r="E138" s="22"/>
      <c r="F138" s="61"/>
      <c r="G138" s="55"/>
      <c r="H138" s="22"/>
      <c r="I138" s="63"/>
      <c r="J138" s="63"/>
      <c r="K138" s="63"/>
      <c r="L138" s="63"/>
      <c r="M138" s="63"/>
    </row>
    <row r="139" spans="1:13">
      <c r="A139" s="12"/>
      <c r="B139" s="22"/>
      <c r="C139" s="53"/>
      <c r="D139" s="54"/>
      <c r="E139" s="22"/>
      <c r="F139" s="61"/>
      <c r="G139" s="55"/>
      <c r="H139" s="22"/>
      <c r="I139" s="63"/>
      <c r="J139" s="63"/>
      <c r="K139" s="63"/>
      <c r="L139" s="63"/>
      <c r="M139" s="63"/>
    </row>
    <row r="140" spans="1:13">
      <c r="A140" s="12"/>
      <c r="B140" s="22"/>
      <c r="C140" s="53"/>
      <c r="D140" s="54"/>
      <c r="E140" s="22"/>
      <c r="F140" s="61"/>
      <c r="G140" s="55"/>
      <c r="H140" s="22"/>
      <c r="I140" s="63"/>
      <c r="J140" s="63"/>
      <c r="K140" s="63"/>
      <c r="L140" s="63"/>
      <c r="M140" s="63"/>
    </row>
    <row r="141" spans="1:13">
      <c r="A141" s="12"/>
      <c r="B141" s="22"/>
      <c r="C141" s="53"/>
      <c r="D141" s="54"/>
      <c r="E141" s="22"/>
      <c r="F141" s="61"/>
      <c r="G141" s="55"/>
      <c r="H141" s="22"/>
      <c r="I141" s="63"/>
      <c r="J141" s="63"/>
      <c r="K141" s="63"/>
      <c r="L141" s="63"/>
      <c r="M141" s="63"/>
    </row>
    <row r="142" spans="1:13">
      <c r="A142" s="12"/>
      <c r="B142" s="22"/>
      <c r="C142" s="53"/>
      <c r="D142" s="54"/>
      <c r="E142" s="22"/>
      <c r="F142" s="61"/>
      <c r="G142" s="55"/>
      <c r="H142" s="22"/>
      <c r="I142" s="63"/>
      <c r="J142" s="63"/>
      <c r="K142" s="63"/>
      <c r="L142" s="63"/>
      <c r="M142" s="63"/>
    </row>
    <row r="143" spans="1:13">
      <c r="A143" s="12"/>
      <c r="B143" s="22"/>
      <c r="C143" s="53"/>
      <c r="D143" s="54"/>
      <c r="E143" s="22"/>
      <c r="F143" s="61"/>
      <c r="G143" s="55"/>
      <c r="H143" s="22"/>
      <c r="I143" s="63"/>
      <c r="J143" s="63"/>
      <c r="K143" s="63"/>
      <c r="L143" s="63"/>
      <c r="M143" s="63"/>
    </row>
    <row r="144" spans="1:13">
      <c r="A144" s="12"/>
      <c r="B144" s="22"/>
      <c r="C144" s="53"/>
      <c r="D144" s="54"/>
      <c r="E144" s="22"/>
      <c r="F144" s="61"/>
      <c r="G144" s="55"/>
      <c r="H144" s="22"/>
      <c r="I144" s="63"/>
      <c r="J144" s="63"/>
      <c r="K144" s="63"/>
      <c r="L144" s="63"/>
      <c r="M144" s="63"/>
    </row>
    <row r="145" spans="1:13">
      <c r="A145" s="12"/>
      <c r="B145" s="22"/>
      <c r="C145" s="53"/>
      <c r="D145" s="54"/>
      <c r="E145" s="22"/>
      <c r="F145" s="61"/>
      <c r="G145" s="55"/>
      <c r="H145" s="22"/>
      <c r="I145" s="63"/>
      <c r="J145" s="63"/>
      <c r="K145" s="63"/>
      <c r="L145" s="63"/>
      <c r="M145" s="63"/>
    </row>
    <row r="146" spans="1:13">
      <c r="A146" s="12"/>
      <c r="B146" s="22"/>
      <c r="C146" s="53"/>
      <c r="D146" s="54"/>
      <c r="E146" s="22"/>
      <c r="F146" s="61"/>
      <c r="G146" s="55"/>
      <c r="H146" s="22"/>
      <c r="I146" s="63"/>
      <c r="J146" s="63"/>
      <c r="K146" s="63"/>
      <c r="L146" s="63"/>
      <c r="M146" s="63"/>
    </row>
    <row r="147" spans="1:13">
      <c r="A147" s="12"/>
      <c r="B147" s="22"/>
      <c r="C147" s="53"/>
      <c r="D147" s="54"/>
      <c r="E147" s="22"/>
      <c r="F147" s="61"/>
      <c r="G147" s="55"/>
      <c r="H147" s="22"/>
      <c r="I147" s="63"/>
      <c r="J147" s="63"/>
      <c r="K147" s="63"/>
      <c r="L147" s="63"/>
      <c r="M147" s="63"/>
    </row>
    <row r="148" spans="1:13">
      <c r="A148" s="12"/>
      <c r="B148" s="22"/>
      <c r="C148" s="53"/>
      <c r="D148" s="54"/>
      <c r="E148" s="22"/>
      <c r="F148" s="61"/>
      <c r="G148" s="55"/>
      <c r="H148" s="22"/>
      <c r="I148" s="63"/>
      <c r="J148" s="63"/>
      <c r="K148" s="63"/>
      <c r="L148" s="63"/>
      <c r="M148" s="63"/>
    </row>
    <row r="149" spans="1:13">
      <c r="A149" s="12"/>
      <c r="B149" s="22"/>
      <c r="C149" s="53"/>
      <c r="D149" s="54"/>
      <c r="E149" s="22"/>
      <c r="F149" s="61"/>
      <c r="G149" s="55"/>
      <c r="H149" s="22"/>
      <c r="I149" s="63"/>
      <c r="J149" s="63"/>
      <c r="K149" s="63"/>
      <c r="L149" s="63"/>
      <c r="M149" s="63"/>
    </row>
    <row r="150" spans="1:13">
      <c r="A150" s="12"/>
      <c r="B150" s="22"/>
      <c r="C150" s="53"/>
      <c r="D150" s="54"/>
      <c r="E150" s="22"/>
      <c r="F150" s="61"/>
      <c r="G150" s="55"/>
      <c r="H150" s="22"/>
      <c r="I150" s="63"/>
      <c r="J150" s="63"/>
      <c r="K150" s="63"/>
      <c r="L150" s="63"/>
      <c r="M150" s="63"/>
    </row>
    <row r="151" spans="1:13">
      <c r="A151" s="12"/>
      <c r="B151" s="22"/>
      <c r="C151" s="53"/>
      <c r="D151" s="54"/>
      <c r="E151" s="22"/>
      <c r="F151" s="61"/>
      <c r="G151" s="55"/>
      <c r="H151" s="22"/>
      <c r="I151" s="63"/>
      <c r="J151" s="63"/>
      <c r="K151" s="63"/>
      <c r="L151" s="63"/>
      <c r="M151" s="63"/>
    </row>
    <row r="152" spans="1:13">
      <c r="A152" s="12"/>
      <c r="B152" s="22"/>
      <c r="C152" s="53"/>
      <c r="D152" s="54"/>
      <c r="E152" s="22"/>
      <c r="F152" s="61"/>
      <c r="G152" s="55"/>
      <c r="H152" s="22"/>
      <c r="I152" s="63"/>
      <c r="J152" s="63"/>
      <c r="K152" s="63"/>
      <c r="L152" s="63"/>
      <c r="M152" s="63"/>
    </row>
    <row r="153" spans="1:13">
      <c r="A153" s="12"/>
      <c r="B153" s="22"/>
      <c r="C153" s="53"/>
      <c r="D153" s="54"/>
      <c r="E153" s="22"/>
      <c r="F153" s="61"/>
      <c r="G153" s="55"/>
      <c r="H153" s="22"/>
      <c r="I153" s="63"/>
      <c r="J153" s="63"/>
      <c r="K153" s="63"/>
      <c r="L153" s="63"/>
      <c r="M153" s="63"/>
    </row>
    <row r="154" spans="1:13">
      <c r="A154" s="12"/>
      <c r="B154" s="22"/>
      <c r="C154" s="53"/>
      <c r="D154" s="54"/>
      <c r="E154" s="22"/>
      <c r="F154" s="61"/>
      <c r="G154" s="55"/>
      <c r="H154" s="22"/>
      <c r="I154" s="63"/>
      <c r="J154" s="63"/>
      <c r="K154" s="63"/>
      <c r="L154" s="63"/>
      <c r="M154" s="63"/>
    </row>
    <row r="155" spans="1:13">
      <c r="A155" s="12"/>
      <c r="B155" s="22"/>
      <c r="C155" s="53"/>
      <c r="D155" s="54"/>
      <c r="E155" s="22"/>
      <c r="F155" s="61"/>
      <c r="G155" s="55"/>
      <c r="H155" s="22"/>
      <c r="I155" s="63"/>
      <c r="J155" s="63"/>
      <c r="K155" s="63"/>
      <c r="L155" s="63"/>
      <c r="M155" s="63"/>
    </row>
    <row r="156" spans="1:13">
      <c r="A156" s="12"/>
      <c r="B156" s="22"/>
      <c r="C156" s="53"/>
      <c r="D156" s="54"/>
      <c r="E156" s="22"/>
      <c r="F156" s="61"/>
      <c r="G156" s="55"/>
      <c r="H156" s="22"/>
      <c r="I156" s="63"/>
      <c r="J156" s="63"/>
      <c r="K156" s="63"/>
      <c r="L156" s="63"/>
      <c r="M156" s="63"/>
    </row>
    <row r="157" spans="1:13">
      <c r="A157" s="12"/>
      <c r="B157" s="22"/>
      <c r="C157" s="53"/>
      <c r="D157" s="54"/>
      <c r="E157" s="22"/>
      <c r="F157" s="61"/>
      <c r="G157" s="55"/>
      <c r="H157" s="22"/>
      <c r="I157" s="63"/>
      <c r="J157" s="63"/>
      <c r="K157" s="63"/>
      <c r="L157" s="63"/>
      <c r="M157" s="63"/>
    </row>
    <row r="158" spans="1:13">
      <c r="A158" s="12"/>
      <c r="B158" s="22"/>
      <c r="C158" s="53"/>
      <c r="D158" s="54"/>
      <c r="E158" s="22"/>
      <c r="F158" s="61"/>
      <c r="G158" s="55"/>
      <c r="H158" s="22"/>
      <c r="I158" s="63"/>
      <c r="J158" s="63"/>
      <c r="K158" s="63"/>
      <c r="L158" s="63"/>
      <c r="M158" s="63"/>
    </row>
    <row r="159" spans="1:13">
      <c r="A159" s="12"/>
      <c r="B159" s="22"/>
      <c r="C159" s="53"/>
      <c r="D159" s="54"/>
      <c r="E159" s="22"/>
      <c r="F159" s="61"/>
      <c r="G159" s="55"/>
      <c r="H159" s="22"/>
      <c r="I159" s="63"/>
      <c r="J159" s="63"/>
      <c r="K159" s="63"/>
      <c r="L159" s="63"/>
      <c r="M159" s="63"/>
    </row>
    <row r="160" spans="1:13">
      <c r="A160" s="12"/>
      <c r="B160" s="22"/>
      <c r="C160" s="53"/>
      <c r="D160" s="54"/>
      <c r="E160" s="22"/>
      <c r="F160" s="61"/>
      <c r="G160" s="55"/>
      <c r="H160" s="22"/>
      <c r="I160" s="63"/>
      <c r="J160" s="63"/>
      <c r="K160" s="63"/>
      <c r="L160" s="63"/>
      <c r="M160" s="63"/>
    </row>
    <row r="161" spans="1:13">
      <c r="A161" s="12"/>
      <c r="B161" s="22"/>
      <c r="C161" s="53"/>
      <c r="D161" s="54"/>
      <c r="E161" s="22"/>
      <c r="F161" s="61"/>
      <c r="G161" s="55"/>
      <c r="H161" s="22"/>
      <c r="I161" s="63"/>
      <c r="J161" s="63"/>
      <c r="K161" s="63"/>
      <c r="L161" s="63"/>
      <c r="M161" s="63"/>
    </row>
    <row r="162" spans="1:13">
      <c r="A162" s="12"/>
      <c r="B162" s="22"/>
      <c r="C162" s="53"/>
      <c r="D162" s="54"/>
      <c r="E162" s="22"/>
      <c r="F162" s="61"/>
      <c r="G162" s="55"/>
      <c r="H162" s="22"/>
      <c r="I162" s="63"/>
      <c r="J162" s="63"/>
      <c r="K162" s="63"/>
      <c r="L162" s="63"/>
      <c r="M162" s="63"/>
    </row>
    <row r="163" spans="1:13">
      <c r="A163" s="12"/>
      <c r="B163" s="22"/>
      <c r="C163" s="53"/>
      <c r="D163" s="54"/>
      <c r="E163" s="22"/>
      <c r="F163" s="61"/>
      <c r="G163" s="55"/>
      <c r="H163" s="22"/>
      <c r="I163" s="63"/>
      <c r="J163" s="63"/>
      <c r="K163" s="63"/>
      <c r="L163" s="63"/>
      <c r="M163" s="63"/>
    </row>
    <row r="164" spans="1:13">
      <c r="A164" s="12"/>
      <c r="B164" s="22"/>
      <c r="C164" s="53"/>
      <c r="D164" s="54"/>
      <c r="E164" s="22"/>
      <c r="F164" s="61"/>
      <c r="G164" s="55"/>
      <c r="H164" s="22"/>
      <c r="I164" s="63"/>
      <c r="J164" s="63"/>
      <c r="K164" s="63"/>
      <c r="L164" s="63"/>
      <c r="M164" s="63"/>
    </row>
    <row r="165" spans="1:13">
      <c r="A165" s="12"/>
      <c r="B165" s="22"/>
      <c r="C165" s="53"/>
      <c r="D165" s="54"/>
      <c r="E165" s="22"/>
      <c r="F165" s="61"/>
      <c r="G165" s="55"/>
      <c r="H165" s="22"/>
      <c r="I165" s="63"/>
      <c r="J165" s="63"/>
      <c r="K165" s="63"/>
      <c r="L165" s="63"/>
      <c r="M165" s="63"/>
    </row>
    <row r="166" spans="1:13">
      <c r="A166" s="12"/>
      <c r="B166" s="22"/>
      <c r="C166" s="53"/>
      <c r="D166" s="54"/>
      <c r="E166" s="22"/>
      <c r="F166" s="61"/>
      <c r="G166" s="55"/>
      <c r="H166" s="22"/>
      <c r="I166" s="63"/>
      <c r="J166" s="63"/>
      <c r="K166" s="63"/>
      <c r="L166" s="63"/>
      <c r="M166" s="63"/>
    </row>
    <row r="167" spans="1:13">
      <c r="A167" s="12"/>
      <c r="B167" s="22"/>
      <c r="C167" s="53"/>
      <c r="D167" s="54"/>
      <c r="E167" s="22"/>
      <c r="F167" s="61"/>
      <c r="G167" s="55"/>
      <c r="H167" s="22"/>
      <c r="I167" s="63"/>
      <c r="J167" s="63"/>
      <c r="K167" s="63"/>
      <c r="L167" s="63"/>
      <c r="M167" s="63"/>
    </row>
    <row r="168" spans="1:13">
      <c r="A168" s="12"/>
      <c r="B168" s="22"/>
      <c r="C168" s="53"/>
      <c r="D168" s="54"/>
      <c r="E168" s="22"/>
      <c r="F168" s="61"/>
      <c r="G168" s="55"/>
      <c r="H168" s="22"/>
      <c r="I168" s="63"/>
      <c r="J168" s="63"/>
      <c r="K168" s="63"/>
      <c r="L168" s="63"/>
      <c r="M168" s="63"/>
    </row>
    <row r="169" spans="1:13">
      <c r="A169" s="12"/>
      <c r="B169" s="22"/>
      <c r="C169" s="53"/>
      <c r="D169" s="54"/>
      <c r="E169" s="22"/>
      <c r="F169" s="61"/>
      <c r="G169" s="55"/>
      <c r="H169" s="22"/>
      <c r="I169" s="63"/>
      <c r="J169" s="63"/>
      <c r="K169" s="63"/>
      <c r="L169" s="63"/>
      <c r="M169" s="63"/>
    </row>
    <row r="170" spans="1:13">
      <c r="A170" s="12"/>
      <c r="B170" s="22"/>
      <c r="C170" s="53"/>
      <c r="D170" s="52"/>
      <c r="E170" s="22"/>
      <c r="F170" s="61"/>
      <c r="G170" s="55"/>
      <c r="H170" s="22"/>
      <c r="I170" s="63"/>
      <c r="J170" s="63"/>
      <c r="K170" s="63"/>
      <c r="L170" s="63"/>
      <c r="M170" s="63"/>
    </row>
    <row r="171" spans="1:13">
      <c r="A171" s="12"/>
      <c r="B171" s="22"/>
      <c r="C171" s="53"/>
      <c r="D171" s="54"/>
      <c r="E171" s="22"/>
      <c r="F171" s="61"/>
      <c r="G171" s="55"/>
      <c r="H171" s="22"/>
      <c r="I171" s="63"/>
      <c r="J171" s="63"/>
      <c r="K171" s="63"/>
      <c r="L171" s="63"/>
      <c r="M171" s="63"/>
    </row>
    <row r="172" spans="1:13">
      <c r="A172" s="12"/>
      <c r="B172" s="22"/>
      <c r="C172" s="53"/>
      <c r="D172" s="54"/>
      <c r="E172" s="22"/>
      <c r="F172" s="61"/>
      <c r="G172" s="55"/>
      <c r="H172" s="22"/>
      <c r="I172" s="63"/>
      <c r="J172" s="63"/>
      <c r="K172" s="63"/>
      <c r="L172" s="63"/>
      <c r="M172" s="63"/>
    </row>
    <row r="173" spans="1:13">
      <c r="A173" s="12"/>
      <c r="B173" s="22"/>
      <c r="C173" s="53"/>
      <c r="D173" s="54"/>
      <c r="E173" s="22"/>
      <c r="F173" s="61"/>
      <c r="G173" s="55"/>
      <c r="H173" s="22"/>
      <c r="I173" s="63"/>
      <c r="J173" s="63"/>
      <c r="K173" s="63"/>
      <c r="L173" s="63"/>
      <c r="M173" s="63"/>
    </row>
    <row r="174" spans="1:13">
      <c r="A174" s="12"/>
      <c r="B174" s="22"/>
      <c r="C174" s="53"/>
      <c r="D174" s="54"/>
      <c r="E174" s="22"/>
      <c r="F174" s="61"/>
      <c r="G174" s="55"/>
      <c r="H174" s="22"/>
      <c r="I174" s="63"/>
      <c r="J174" s="63"/>
      <c r="K174" s="63"/>
      <c r="L174" s="63"/>
      <c r="M174" s="63"/>
    </row>
    <row r="175" spans="1:13">
      <c r="A175" s="12"/>
      <c r="B175" s="22"/>
      <c r="C175" s="53"/>
      <c r="D175" s="54"/>
      <c r="E175" s="22"/>
      <c r="F175" s="61"/>
      <c r="G175" s="55"/>
      <c r="H175" s="22"/>
      <c r="I175" s="63"/>
      <c r="J175" s="63"/>
      <c r="K175" s="63"/>
      <c r="L175" s="63"/>
      <c r="M175" s="63"/>
    </row>
    <row r="176" spans="1:13">
      <c r="A176" s="12"/>
      <c r="B176" s="22"/>
      <c r="C176" s="53"/>
      <c r="D176" s="54"/>
      <c r="E176" s="22"/>
      <c r="F176" s="61"/>
      <c r="G176" s="55"/>
      <c r="H176" s="22"/>
      <c r="I176" s="63"/>
      <c r="J176" s="63"/>
      <c r="K176" s="63"/>
      <c r="L176" s="63"/>
      <c r="M176" s="63"/>
    </row>
    <row r="177" spans="1:13">
      <c r="A177" s="12"/>
      <c r="B177" s="22"/>
      <c r="C177" s="53"/>
      <c r="D177" s="54"/>
      <c r="E177" s="22"/>
      <c r="F177" s="61"/>
      <c r="G177" s="55"/>
      <c r="H177" s="22"/>
      <c r="I177" s="63"/>
      <c r="J177" s="63"/>
      <c r="K177" s="63"/>
      <c r="L177" s="63"/>
      <c r="M177" s="63"/>
    </row>
    <row r="178" spans="1:13">
      <c r="A178" s="12"/>
      <c r="B178" s="22"/>
      <c r="C178" s="53"/>
      <c r="D178" s="54"/>
      <c r="E178" s="22"/>
      <c r="F178" s="61"/>
      <c r="G178" s="55"/>
      <c r="H178" s="22"/>
      <c r="I178" s="63"/>
      <c r="J178" s="63"/>
      <c r="K178" s="63"/>
      <c r="L178" s="63"/>
      <c r="M178" s="63"/>
    </row>
    <row r="179" spans="1:13">
      <c r="A179" s="12"/>
      <c r="B179" s="22"/>
      <c r="C179" s="53"/>
      <c r="D179" s="54"/>
      <c r="E179" s="22"/>
      <c r="F179" s="61"/>
      <c r="G179" s="55"/>
      <c r="H179" s="22"/>
      <c r="I179" s="63"/>
      <c r="J179" s="63"/>
      <c r="K179" s="63"/>
      <c r="L179" s="63"/>
      <c r="M179" s="63"/>
    </row>
    <row r="180" spans="1:13">
      <c r="A180" s="12"/>
      <c r="B180" s="22"/>
      <c r="C180" s="53"/>
      <c r="D180" s="54"/>
      <c r="E180" s="22"/>
      <c r="F180" s="61"/>
      <c r="G180" s="55"/>
      <c r="H180" s="22"/>
      <c r="I180" s="63"/>
      <c r="J180" s="63"/>
      <c r="K180" s="63"/>
      <c r="L180" s="63"/>
      <c r="M180" s="63"/>
    </row>
    <row r="181" spans="1:13">
      <c r="A181" s="12"/>
      <c r="B181" s="22"/>
      <c r="C181" s="53"/>
      <c r="D181" s="54"/>
      <c r="E181" s="22"/>
      <c r="F181" s="61"/>
      <c r="G181" s="55"/>
      <c r="H181" s="22"/>
      <c r="I181" s="63"/>
      <c r="J181" s="63"/>
      <c r="K181" s="63"/>
      <c r="L181" s="63"/>
      <c r="M181" s="63"/>
    </row>
    <row r="182" spans="1:13">
      <c r="A182" s="12"/>
      <c r="B182" s="22"/>
      <c r="C182" s="53"/>
      <c r="D182" s="54"/>
      <c r="E182" s="22"/>
      <c r="F182" s="61"/>
      <c r="G182" s="55"/>
      <c r="H182" s="22"/>
      <c r="I182" s="63"/>
      <c r="J182" s="63"/>
      <c r="K182" s="63"/>
      <c r="L182" s="63"/>
      <c r="M182" s="63"/>
    </row>
    <row r="183" spans="1:13">
      <c r="A183" s="12"/>
      <c r="B183" s="22"/>
      <c r="C183" s="53"/>
      <c r="D183" s="54"/>
      <c r="E183" s="22"/>
      <c r="F183" s="61"/>
      <c r="G183" s="55"/>
      <c r="H183" s="22"/>
      <c r="I183" s="63"/>
      <c r="J183" s="63"/>
      <c r="K183" s="63"/>
      <c r="L183" s="63"/>
      <c r="M183" s="63"/>
    </row>
    <row r="184" spans="1:13">
      <c r="A184" s="12"/>
      <c r="B184" s="22"/>
      <c r="C184" s="53"/>
      <c r="D184" s="54"/>
      <c r="E184" s="22"/>
      <c r="F184" s="61"/>
      <c r="G184" s="55"/>
      <c r="H184" s="22"/>
      <c r="I184" s="63"/>
      <c r="J184" s="63"/>
      <c r="K184" s="63"/>
      <c r="L184" s="63"/>
      <c r="M184" s="63"/>
    </row>
    <row r="185" spans="1:13">
      <c r="A185" s="12"/>
      <c r="B185" s="22"/>
      <c r="C185" s="53"/>
      <c r="D185" s="54"/>
      <c r="E185" s="22"/>
      <c r="F185" s="61"/>
      <c r="G185" s="55"/>
      <c r="H185" s="22"/>
      <c r="I185" s="63"/>
      <c r="J185" s="63"/>
      <c r="K185" s="63"/>
      <c r="L185" s="63"/>
      <c r="M185" s="63"/>
    </row>
    <row r="186" spans="1:13">
      <c r="A186" s="12"/>
      <c r="B186" s="22"/>
      <c r="C186" s="53"/>
      <c r="D186" s="54"/>
      <c r="E186" s="22"/>
      <c r="F186" s="61"/>
      <c r="G186" s="55"/>
      <c r="H186" s="22"/>
      <c r="I186" s="63"/>
      <c r="J186" s="63"/>
      <c r="K186" s="63"/>
      <c r="L186" s="63"/>
      <c r="M186" s="63"/>
    </row>
    <row r="187" spans="1:13">
      <c r="A187" s="12"/>
      <c r="B187" s="22"/>
      <c r="C187" s="53"/>
      <c r="D187" s="54"/>
      <c r="E187" s="22"/>
      <c r="F187" s="61"/>
      <c r="G187" s="55"/>
      <c r="H187" s="22"/>
      <c r="I187" s="63"/>
      <c r="J187" s="63"/>
      <c r="K187" s="63"/>
      <c r="L187" s="63"/>
      <c r="M187" s="63"/>
    </row>
    <row r="188" spans="1:13">
      <c r="A188" s="12"/>
      <c r="B188" s="22"/>
      <c r="C188" s="53"/>
      <c r="D188" s="54"/>
      <c r="E188" s="22"/>
      <c r="F188" s="61"/>
      <c r="G188" s="55"/>
      <c r="H188" s="22"/>
      <c r="I188" s="63"/>
      <c r="J188" s="63"/>
      <c r="K188" s="63"/>
      <c r="L188" s="63"/>
      <c r="M188" s="63"/>
    </row>
    <row r="189" spans="1:13">
      <c r="A189" s="12"/>
      <c r="B189" s="22"/>
      <c r="C189" s="53"/>
      <c r="D189" s="54"/>
      <c r="E189" s="22"/>
      <c r="F189" s="61"/>
      <c r="G189" s="55"/>
      <c r="H189" s="22"/>
      <c r="I189" s="63"/>
      <c r="J189" s="63"/>
      <c r="K189" s="63"/>
      <c r="L189" s="63"/>
      <c r="M189" s="63"/>
    </row>
    <row r="190" spans="1:13">
      <c r="A190" s="12"/>
      <c r="B190" s="22"/>
      <c r="C190" s="53"/>
      <c r="D190" s="54"/>
      <c r="E190" s="22"/>
      <c r="F190" s="61"/>
      <c r="G190" s="55"/>
      <c r="H190" s="22"/>
      <c r="I190" s="63"/>
      <c r="J190" s="63"/>
      <c r="K190" s="63"/>
      <c r="L190" s="63"/>
      <c r="M190" s="63"/>
    </row>
    <row r="191" spans="1:13">
      <c r="A191" s="12"/>
      <c r="B191" s="22"/>
      <c r="C191" s="53"/>
      <c r="D191" s="54"/>
      <c r="E191" s="22"/>
      <c r="F191" s="61"/>
      <c r="G191" s="55"/>
      <c r="H191" s="22"/>
      <c r="I191" s="63"/>
      <c r="J191" s="63"/>
      <c r="K191" s="63"/>
      <c r="L191" s="63"/>
      <c r="M191" s="63"/>
    </row>
    <row r="192" spans="1:13">
      <c r="A192" s="12"/>
      <c r="B192" s="22"/>
      <c r="C192" s="53"/>
      <c r="D192" s="54"/>
      <c r="E192" s="22"/>
      <c r="F192" s="61"/>
      <c r="G192" s="55"/>
      <c r="H192" s="22"/>
      <c r="I192" s="63"/>
      <c r="J192" s="63"/>
      <c r="K192" s="63"/>
      <c r="L192" s="63"/>
      <c r="M192" s="63"/>
    </row>
    <row r="193" spans="1:13">
      <c r="A193" s="12"/>
      <c r="B193" s="22"/>
      <c r="C193" s="53"/>
      <c r="D193" s="54"/>
      <c r="E193" s="22"/>
      <c r="F193" s="61"/>
      <c r="G193" s="55"/>
      <c r="H193" s="22"/>
      <c r="I193" s="63"/>
      <c r="J193" s="63"/>
      <c r="K193" s="63"/>
      <c r="L193" s="63"/>
      <c r="M193" s="63"/>
    </row>
    <row r="194" spans="1:13">
      <c r="A194" s="12"/>
      <c r="B194" s="22"/>
      <c r="C194" s="53"/>
      <c r="D194" s="54"/>
      <c r="E194" s="22"/>
      <c r="F194" s="61"/>
      <c r="G194" s="55"/>
      <c r="H194" s="22"/>
      <c r="I194" s="63"/>
      <c r="J194" s="63"/>
      <c r="K194" s="63"/>
      <c r="L194" s="63"/>
      <c r="M194" s="63"/>
    </row>
    <row r="195" spans="1:13">
      <c r="A195" s="12"/>
      <c r="B195" s="22"/>
      <c r="C195" s="53"/>
      <c r="D195" s="54"/>
      <c r="E195" s="22"/>
      <c r="F195" s="61"/>
      <c r="G195" s="55"/>
      <c r="H195" s="22"/>
      <c r="I195" s="63"/>
      <c r="J195" s="63"/>
      <c r="K195" s="63"/>
      <c r="L195" s="63"/>
      <c r="M195" s="63"/>
    </row>
    <row r="196" spans="1:13">
      <c r="A196" s="12"/>
      <c r="B196" s="22"/>
      <c r="C196" s="53"/>
      <c r="D196" s="54"/>
      <c r="E196" s="22"/>
      <c r="F196" s="61"/>
      <c r="G196" s="55"/>
      <c r="H196" s="22"/>
      <c r="I196" s="63"/>
      <c r="J196" s="63"/>
      <c r="K196" s="63"/>
      <c r="L196" s="63"/>
      <c r="M196" s="63"/>
    </row>
    <row r="197" spans="1:13">
      <c r="A197" s="12"/>
      <c r="B197" s="22"/>
      <c r="C197" s="53"/>
      <c r="D197" s="54"/>
      <c r="E197" s="22"/>
      <c r="F197" s="61"/>
      <c r="G197" s="55"/>
      <c r="H197" s="22"/>
      <c r="I197" s="63"/>
      <c r="J197" s="63"/>
      <c r="K197" s="63"/>
      <c r="L197" s="63"/>
      <c r="M197" s="63"/>
    </row>
    <row r="198" spans="1:13">
      <c r="A198" s="12"/>
      <c r="B198" s="22"/>
      <c r="C198" s="53"/>
      <c r="D198" s="54"/>
      <c r="E198" s="22"/>
      <c r="F198" s="61"/>
      <c r="G198" s="55"/>
      <c r="H198" s="22"/>
      <c r="I198" s="63"/>
      <c r="J198" s="63"/>
      <c r="K198" s="63"/>
      <c r="L198" s="63"/>
      <c r="M198" s="63"/>
    </row>
    <row r="199" spans="1:13">
      <c r="A199" s="12"/>
      <c r="B199" s="22"/>
      <c r="C199" s="53"/>
      <c r="D199" s="54"/>
      <c r="E199" s="22"/>
      <c r="F199" s="61"/>
      <c r="G199" s="55"/>
      <c r="H199" s="22"/>
      <c r="I199" s="63"/>
      <c r="J199" s="63"/>
      <c r="K199" s="63"/>
      <c r="L199" s="63"/>
      <c r="M199" s="63"/>
    </row>
    <row r="200" spans="1:13">
      <c r="A200" s="12"/>
      <c r="B200" s="22"/>
      <c r="C200" s="53"/>
      <c r="D200" s="54"/>
      <c r="E200" s="22"/>
      <c r="F200" s="61"/>
      <c r="G200" s="55"/>
      <c r="H200" s="22"/>
      <c r="I200" s="63"/>
      <c r="J200" s="63"/>
      <c r="K200" s="63"/>
      <c r="L200" s="63"/>
      <c r="M200" s="63"/>
    </row>
    <row r="201" spans="1:13">
      <c r="A201" s="12"/>
      <c r="B201" s="22"/>
      <c r="C201" s="53"/>
      <c r="D201" s="54"/>
      <c r="E201" s="22"/>
      <c r="F201" s="61"/>
      <c r="G201" s="55"/>
      <c r="H201" s="22"/>
      <c r="I201" s="63"/>
      <c r="J201" s="63"/>
      <c r="K201" s="63"/>
      <c r="L201" s="63"/>
      <c r="M201" s="63"/>
    </row>
    <row r="202" spans="1:13">
      <c r="A202" s="12"/>
      <c r="B202" s="22"/>
      <c r="C202" s="53"/>
      <c r="D202" s="54"/>
      <c r="E202" s="22"/>
      <c r="F202" s="61"/>
      <c r="G202" s="55"/>
      <c r="H202" s="22"/>
      <c r="I202" s="63"/>
      <c r="J202" s="63"/>
      <c r="K202" s="63"/>
      <c r="L202" s="63"/>
      <c r="M202" s="63"/>
    </row>
    <row r="203" spans="1:13">
      <c r="A203" s="12"/>
      <c r="B203" s="22"/>
      <c r="C203" s="53"/>
      <c r="D203" s="54"/>
      <c r="E203" s="22"/>
      <c r="F203" s="61"/>
      <c r="G203" s="55"/>
      <c r="H203" s="22"/>
      <c r="I203" s="63"/>
      <c r="J203" s="63"/>
      <c r="K203" s="63"/>
      <c r="L203" s="63"/>
      <c r="M203" s="63"/>
    </row>
    <row r="204" spans="1:13">
      <c r="A204" s="12"/>
      <c r="B204" s="22"/>
      <c r="C204" s="53"/>
      <c r="D204" s="54"/>
      <c r="E204" s="22"/>
      <c r="F204" s="61"/>
      <c r="G204" s="55"/>
      <c r="H204" s="22"/>
      <c r="I204" s="63"/>
      <c r="J204" s="63"/>
      <c r="K204" s="63"/>
      <c r="L204" s="63"/>
      <c r="M204" s="63"/>
    </row>
    <row r="205" spans="1:13">
      <c r="A205" s="12"/>
      <c r="B205" s="22"/>
      <c r="C205" s="53"/>
      <c r="D205" s="54"/>
      <c r="E205" s="22"/>
      <c r="F205" s="61"/>
      <c r="G205" s="55"/>
      <c r="H205" s="22"/>
      <c r="I205" s="63"/>
      <c r="J205" s="63"/>
      <c r="K205" s="63"/>
      <c r="L205" s="63"/>
      <c r="M205" s="63"/>
    </row>
    <row r="206" spans="1:13">
      <c r="A206" s="12"/>
      <c r="B206" s="22"/>
      <c r="C206" s="53"/>
      <c r="D206" s="54"/>
      <c r="E206" s="22"/>
      <c r="F206" s="61"/>
      <c r="G206" s="55"/>
      <c r="H206" s="22"/>
      <c r="I206" s="63"/>
      <c r="J206" s="63"/>
      <c r="K206" s="63"/>
      <c r="L206" s="63"/>
      <c r="M206" s="63"/>
    </row>
    <row r="207" spans="1:13">
      <c r="A207" s="12"/>
      <c r="B207" s="22"/>
      <c r="C207" s="53"/>
      <c r="D207" s="54"/>
      <c r="E207" s="22"/>
      <c r="F207" s="61"/>
      <c r="G207" s="55"/>
      <c r="H207" s="22"/>
      <c r="I207" s="63"/>
      <c r="J207" s="63"/>
      <c r="K207" s="63"/>
      <c r="L207" s="63"/>
      <c r="M207" s="63"/>
    </row>
    <row r="208" spans="1:13">
      <c r="A208" s="12"/>
      <c r="B208" s="22"/>
      <c r="C208" s="53"/>
      <c r="D208" s="54"/>
      <c r="E208" s="22"/>
      <c r="F208" s="61"/>
      <c r="G208" s="55"/>
      <c r="H208" s="22"/>
      <c r="I208" s="63"/>
      <c r="J208" s="63"/>
      <c r="K208" s="63"/>
      <c r="L208" s="63"/>
      <c r="M208" s="63"/>
    </row>
    <row r="209" spans="1:13">
      <c r="A209" s="12"/>
      <c r="B209" s="22"/>
      <c r="C209" s="53"/>
      <c r="D209" s="54"/>
      <c r="E209" s="22"/>
      <c r="F209" s="61"/>
      <c r="G209" s="55"/>
      <c r="H209" s="22"/>
      <c r="I209" s="63"/>
      <c r="J209" s="63"/>
      <c r="K209" s="63"/>
      <c r="L209" s="63"/>
      <c r="M209" s="63"/>
    </row>
    <row r="210" spans="1:13">
      <c r="A210" s="12"/>
      <c r="B210" s="22"/>
      <c r="C210" s="53"/>
      <c r="D210" s="54"/>
      <c r="E210" s="22"/>
      <c r="F210" s="61"/>
      <c r="G210" s="55"/>
      <c r="H210" s="22"/>
      <c r="I210" s="63"/>
      <c r="J210" s="63"/>
      <c r="K210" s="63"/>
      <c r="L210" s="63"/>
      <c r="M210" s="63"/>
    </row>
    <row r="211" spans="1:13">
      <c r="A211" s="12"/>
      <c r="B211" s="22"/>
      <c r="C211" s="53"/>
      <c r="D211" s="52"/>
      <c r="E211" s="22"/>
      <c r="F211" s="61"/>
      <c r="G211" s="55"/>
      <c r="H211" s="22"/>
      <c r="I211" s="63"/>
      <c r="J211" s="63"/>
      <c r="K211" s="63"/>
      <c r="L211" s="63"/>
      <c r="M211" s="63"/>
    </row>
    <row r="212" spans="1:13">
      <c r="A212" s="12"/>
      <c r="B212" s="22"/>
      <c r="C212" s="53"/>
      <c r="D212" s="54"/>
      <c r="E212" s="22"/>
      <c r="F212" s="61"/>
      <c r="G212" s="55"/>
      <c r="H212" s="22"/>
      <c r="I212" s="63"/>
      <c r="J212" s="63"/>
      <c r="K212" s="63"/>
      <c r="L212" s="63"/>
      <c r="M212" s="63"/>
    </row>
    <row r="213" spans="1:13">
      <c r="A213" s="12"/>
      <c r="B213" s="22"/>
      <c r="C213" s="53"/>
      <c r="D213" s="54"/>
      <c r="E213" s="22"/>
      <c r="F213" s="61"/>
      <c r="G213" s="55"/>
      <c r="H213" s="22"/>
      <c r="I213" s="63"/>
      <c r="J213" s="63"/>
      <c r="K213" s="63"/>
      <c r="L213" s="63"/>
      <c r="M213" s="63"/>
    </row>
    <row r="214" spans="1:13">
      <c r="A214" s="12"/>
      <c r="B214" s="22"/>
      <c r="C214" s="53"/>
      <c r="D214" s="54"/>
      <c r="E214" s="22"/>
      <c r="F214" s="61"/>
      <c r="G214" s="55"/>
      <c r="H214" s="22"/>
      <c r="I214" s="63"/>
      <c r="J214" s="63"/>
      <c r="K214" s="63"/>
      <c r="L214" s="63"/>
      <c r="M214" s="63"/>
    </row>
    <row r="215" spans="1:13">
      <c r="A215" s="12"/>
      <c r="B215" s="22"/>
      <c r="C215" s="53"/>
      <c r="D215" s="54"/>
      <c r="E215" s="22"/>
      <c r="F215" s="61"/>
      <c r="G215" s="55"/>
      <c r="H215" s="22"/>
      <c r="I215" s="63"/>
      <c r="J215" s="63"/>
      <c r="K215" s="63"/>
      <c r="L215" s="63"/>
      <c r="M215" s="63"/>
    </row>
    <row r="216" spans="1:13">
      <c r="A216" s="12"/>
      <c r="B216" s="22"/>
      <c r="C216" s="53"/>
      <c r="D216" s="54"/>
      <c r="E216" s="22"/>
      <c r="F216" s="61"/>
      <c r="G216" s="55"/>
      <c r="H216" s="22"/>
      <c r="I216" s="63"/>
      <c r="J216" s="63"/>
      <c r="K216" s="63"/>
      <c r="L216" s="63"/>
      <c r="M216" s="63"/>
    </row>
    <row r="217" spans="1:13">
      <c r="A217" s="12"/>
      <c r="B217" s="22"/>
      <c r="C217" s="53"/>
      <c r="D217" s="54"/>
      <c r="E217" s="22"/>
      <c r="F217" s="61"/>
      <c r="G217" s="55"/>
      <c r="H217" s="22"/>
      <c r="I217" s="63"/>
      <c r="J217" s="63"/>
      <c r="K217" s="63"/>
      <c r="L217" s="63"/>
      <c r="M217" s="63"/>
    </row>
    <row r="218" spans="1:13">
      <c r="A218" s="12"/>
      <c r="B218" s="22"/>
      <c r="C218" s="53"/>
      <c r="D218" s="53"/>
      <c r="E218" s="22"/>
      <c r="F218" s="55"/>
      <c r="G218" s="55"/>
      <c r="H218" s="22"/>
      <c r="I218" s="63"/>
      <c r="J218" s="63"/>
      <c r="K218" s="63"/>
      <c r="L218" s="63"/>
      <c r="M218" s="63"/>
    </row>
    <row r="219" spans="1:13">
      <c r="A219" s="12"/>
      <c r="B219" s="22"/>
      <c r="C219" s="53"/>
      <c r="D219" s="54"/>
      <c r="E219" s="22"/>
      <c r="F219" s="61"/>
      <c r="G219" s="55"/>
      <c r="H219" s="22"/>
      <c r="I219" s="63"/>
      <c r="J219" s="63"/>
      <c r="K219" s="63"/>
      <c r="L219" s="63"/>
      <c r="M219" s="63"/>
    </row>
    <row r="220" spans="1:13">
      <c r="A220" s="12"/>
      <c r="B220" s="22"/>
      <c r="C220" s="53"/>
      <c r="D220" s="54"/>
      <c r="E220" s="22"/>
      <c r="F220" s="61"/>
      <c r="G220" s="55"/>
      <c r="H220" s="22"/>
      <c r="I220" s="63"/>
      <c r="J220" s="63"/>
      <c r="K220" s="63"/>
      <c r="L220" s="63"/>
      <c r="M220" s="63"/>
    </row>
    <row r="221" spans="1:13">
      <c r="A221" s="12"/>
      <c r="B221" s="22"/>
      <c r="C221" s="53"/>
      <c r="D221" s="54"/>
      <c r="E221" s="22"/>
      <c r="F221" s="61"/>
      <c r="G221" s="55"/>
      <c r="H221" s="22"/>
      <c r="I221" s="63"/>
      <c r="J221" s="63"/>
      <c r="K221" s="63"/>
      <c r="L221" s="63"/>
      <c r="M221" s="63"/>
    </row>
    <row r="222" spans="1:13">
      <c r="A222" s="12"/>
      <c r="B222" s="22"/>
      <c r="C222" s="53"/>
      <c r="D222" s="54"/>
      <c r="E222" s="22"/>
      <c r="F222" s="61"/>
      <c r="G222" s="55"/>
      <c r="H222" s="22"/>
      <c r="I222" s="63"/>
      <c r="J222" s="63"/>
      <c r="K222" s="63"/>
      <c r="L222" s="63"/>
      <c r="M222" s="63"/>
    </row>
    <row r="223" spans="1:13">
      <c r="A223" s="12"/>
      <c r="B223" s="22"/>
      <c r="C223" s="53"/>
      <c r="D223" s="54"/>
      <c r="E223" s="22"/>
      <c r="F223" s="61"/>
      <c r="G223" s="55"/>
      <c r="H223" s="22"/>
      <c r="I223" s="63"/>
      <c r="J223" s="63"/>
      <c r="K223" s="63"/>
      <c r="L223" s="63"/>
      <c r="M223" s="63"/>
    </row>
    <row r="224" spans="1:13">
      <c r="A224" s="12"/>
      <c r="B224" s="22"/>
      <c r="C224" s="53"/>
      <c r="D224" s="54"/>
      <c r="E224" s="22"/>
      <c r="F224" s="61"/>
      <c r="G224" s="55"/>
      <c r="H224" s="22"/>
      <c r="I224" s="63"/>
      <c r="J224" s="63"/>
      <c r="K224" s="63"/>
      <c r="L224" s="63"/>
      <c r="M224" s="63"/>
    </row>
    <row r="225" spans="1:13">
      <c r="A225" s="12"/>
      <c r="B225" s="22"/>
      <c r="C225" s="53"/>
      <c r="D225" s="54"/>
      <c r="E225" s="22"/>
      <c r="F225" s="61"/>
      <c r="G225" s="55"/>
      <c r="H225" s="22"/>
      <c r="I225" s="63"/>
      <c r="J225" s="63"/>
      <c r="K225" s="63"/>
      <c r="L225" s="63"/>
      <c r="M225" s="63"/>
    </row>
    <row r="226" spans="1:13">
      <c r="A226" s="12"/>
      <c r="B226" s="22"/>
      <c r="C226" s="53"/>
      <c r="D226" s="54"/>
      <c r="E226" s="22"/>
      <c r="F226" s="61"/>
      <c r="G226" s="55"/>
      <c r="H226" s="22"/>
      <c r="I226" s="63"/>
      <c r="J226" s="63"/>
      <c r="K226" s="63"/>
      <c r="L226" s="63"/>
      <c r="M226" s="63"/>
    </row>
    <row r="227" spans="1:13">
      <c r="A227" s="12"/>
      <c r="B227" s="22"/>
      <c r="C227" s="53"/>
      <c r="D227" s="54"/>
      <c r="E227" s="22"/>
      <c r="F227" s="61"/>
      <c r="G227" s="55"/>
      <c r="H227" s="22"/>
      <c r="I227" s="63"/>
      <c r="J227" s="63"/>
      <c r="K227" s="63"/>
      <c r="L227" s="63"/>
      <c r="M227" s="63"/>
    </row>
    <row r="228" spans="1:13">
      <c r="A228" s="12"/>
      <c r="B228" s="22"/>
      <c r="C228" s="53"/>
      <c r="D228" s="54"/>
      <c r="E228" s="22"/>
      <c r="F228" s="61"/>
      <c r="G228" s="55"/>
      <c r="H228" s="22"/>
      <c r="I228" s="63"/>
      <c r="J228" s="63"/>
      <c r="K228" s="63"/>
      <c r="L228" s="63"/>
      <c r="M228" s="63"/>
    </row>
    <row r="229" spans="1:13">
      <c r="A229" s="12"/>
      <c r="B229" s="22"/>
      <c r="C229" s="53"/>
      <c r="D229" s="54"/>
      <c r="E229" s="22"/>
      <c r="F229" s="61"/>
      <c r="G229" s="55"/>
      <c r="H229" s="22"/>
      <c r="I229" s="63"/>
      <c r="J229" s="63"/>
      <c r="K229" s="63"/>
      <c r="L229" s="63"/>
      <c r="M229" s="63"/>
    </row>
    <row r="230" spans="1:13">
      <c r="A230" s="12"/>
      <c r="B230" s="22"/>
      <c r="C230" s="53"/>
      <c r="D230" s="54"/>
      <c r="E230" s="22"/>
      <c r="F230" s="61"/>
      <c r="G230" s="55"/>
      <c r="H230" s="22"/>
      <c r="I230" s="63"/>
      <c r="J230" s="63"/>
      <c r="K230" s="63"/>
      <c r="L230" s="63"/>
      <c r="M230" s="63"/>
    </row>
    <row r="231" spans="1:13">
      <c r="A231" s="12"/>
      <c r="B231" s="22"/>
      <c r="C231" s="53"/>
      <c r="D231" s="54"/>
      <c r="E231" s="22"/>
      <c r="F231" s="61"/>
      <c r="G231" s="55"/>
      <c r="H231" s="22"/>
      <c r="I231" s="63"/>
      <c r="J231" s="63"/>
      <c r="K231" s="63"/>
      <c r="L231" s="63"/>
      <c r="M231" s="63"/>
    </row>
    <row r="232" spans="1:13">
      <c r="A232" s="12"/>
      <c r="B232" s="22"/>
      <c r="C232" s="53"/>
      <c r="D232" s="54"/>
      <c r="E232" s="22"/>
      <c r="F232" s="61"/>
      <c r="G232" s="55"/>
      <c r="H232" s="22"/>
      <c r="I232" s="63"/>
      <c r="J232" s="63"/>
      <c r="K232" s="63"/>
      <c r="L232" s="63"/>
      <c r="M232" s="63"/>
    </row>
    <row r="233" spans="1:13">
      <c r="A233" s="12"/>
      <c r="B233" s="22"/>
      <c r="C233" s="53"/>
      <c r="D233" s="53"/>
      <c r="E233" s="22"/>
      <c r="F233" s="55"/>
      <c r="G233" s="55"/>
      <c r="H233" s="22"/>
      <c r="I233" s="63"/>
      <c r="J233" s="63"/>
      <c r="K233" s="63"/>
      <c r="L233" s="63"/>
      <c r="M233" s="63"/>
    </row>
    <row r="234" spans="1:13">
      <c r="A234" s="12"/>
      <c r="B234" s="22"/>
      <c r="C234" s="53"/>
      <c r="D234" s="54"/>
      <c r="E234" s="22"/>
      <c r="F234" s="61"/>
      <c r="G234" s="55"/>
      <c r="H234" s="22"/>
      <c r="I234" s="63"/>
      <c r="J234" s="63"/>
      <c r="K234" s="63"/>
      <c r="L234" s="63"/>
      <c r="M234" s="63"/>
    </row>
    <row r="235" spans="1:13">
      <c r="A235" s="12"/>
      <c r="B235" s="22"/>
      <c r="C235" s="53"/>
      <c r="D235" s="54"/>
      <c r="E235" s="22"/>
      <c r="F235" s="61"/>
      <c r="G235" s="55"/>
      <c r="H235" s="22"/>
      <c r="I235" s="63"/>
      <c r="J235" s="63"/>
      <c r="K235" s="63"/>
      <c r="L235" s="63"/>
      <c r="M235" s="63"/>
    </row>
    <row r="236" spans="1:13">
      <c r="A236" s="12"/>
      <c r="B236" s="22"/>
      <c r="C236" s="53"/>
      <c r="D236" s="53"/>
      <c r="E236" s="22"/>
      <c r="F236" s="55"/>
      <c r="G236" s="55"/>
      <c r="H236" s="22"/>
      <c r="I236" s="63"/>
      <c r="J236" s="63"/>
      <c r="K236" s="63"/>
      <c r="L236" s="63"/>
      <c r="M236" s="63"/>
    </row>
    <row r="237" spans="1:13">
      <c r="A237" s="12"/>
      <c r="B237" s="22"/>
      <c r="C237" s="53"/>
      <c r="D237" s="53"/>
      <c r="E237" s="22"/>
      <c r="F237" s="55"/>
      <c r="G237" s="55"/>
      <c r="H237" s="22"/>
      <c r="I237" s="63"/>
      <c r="J237" s="63"/>
      <c r="K237" s="63"/>
      <c r="L237" s="63"/>
      <c r="M237" s="63"/>
    </row>
    <row r="238" spans="1:13">
      <c r="A238" s="12"/>
      <c r="B238" s="22"/>
      <c r="C238" s="53"/>
      <c r="D238" s="53"/>
      <c r="E238" s="22"/>
      <c r="F238" s="55"/>
      <c r="G238" s="55"/>
      <c r="H238" s="22"/>
      <c r="I238" s="63"/>
      <c r="J238" s="63"/>
      <c r="K238" s="63"/>
      <c r="L238" s="63"/>
      <c r="M238" s="63"/>
    </row>
    <row r="239" spans="1:13">
      <c r="A239" s="12"/>
      <c r="B239" s="22"/>
      <c r="C239" s="53"/>
      <c r="D239" s="53"/>
      <c r="E239" s="22"/>
      <c r="F239" s="55"/>
      <c r="G239" s="55"/>
      <c r="H239" s="22"/>
      <c r="I239" s="63"/>
      <c r="J239" s="63"/>
      <c r="K239" s="63"/>
      <c r="L239" s="63"/>
      <c r="M239" s="63"/>
    </row>
    <row r="240" spans="1:13">
      <c r="A240" s="12"/>
      <c r="B240" s="22"/>
      <c r="C240" s="53"/>
      <c r="D240" s="53"/>
      <c r="E240" s="22"/>
      <c r="F240" s="55"/>
      <c r="G240" s="55"/>
      <c r="H240" s="22"/>
      <c r="I240" s="63"/>
      <c r="J240" s="63"/>
      <c r="K240" s="63"/>
      <c r="L240" s="63"/>
      <c r="M240" s="63"/>
    </row>
    <row r="241" spans="1:13">
      <c r="A241" s="12"/>
      <c r="B241" s="22"/>
      <c r="C241" s="53"/>
      <c r="D241" s="53"/>
      <c r="E241" s="22"/>
      <c r="F241" s="55"/>
      <c r="G241" s="55"/>
      <c r="H241" s="22"/>
      <c r="I241" s="63"/>
      <c r="J241" s="63"/>
      <c r="K241" s="63"/>
      <c r="L241" s="63"/>
      <c r="M241" s="63"/>
    </row>
    <row r="242" spans="1:13">
      <c r="A242" s="12"/>
      <c r="B242" s="22"/>
      <c r="C242" s="53"/>
      <c r="D242" s="54"/>
      <c r="E242" s="22"/>
      <c r="F242" s="55"/>
      <c r="G242" s="55"/>
      <c r="H242" s="22"/>
      <c r="I242" s="63"/>
      <c r="J242" s="63"/>
      <c r="K242" s="63"/>
      <c r="L242" s="63"/>
      <c r="M242" s="63"/>
    </row>
    <row r="243" spans="1:13">
      <c r="A243" s="12"/>
      <c r="B243" s="22"/>
      <c r="C243" s="53"/>
      <c r="D243" s="53"/>
      <c r="E243" s="22"/>
      <c r="F243" s="55"/>
      <c r="G243" s="55"/>
      <c r="H243" s="22"/>
      <c r="I243" s="63"/>
      <c r="J243" s="63"/>
      <c r="K243" s="63"/>
      <c r="L243" s="63"/>
      <c r="M243" s="63"/>
    </row>
    <row r="244" spans="1:13">
      <c r="A244" s="12"/>
      <c r="B244" s="22"/>
      <c r="C244" s="53"/>
      <c r="D244" s="53"/>
      <c r="E244" s="22"/>
      <c r="F244" s="55"/>
      <c r="G244" s="55"/>
      <c r="H244" s="22"/>
      <c r="I244" s="63"/>
      <c r="J244" s="63"/>
      <c r="K244" s="63"/>
      <c r="L244" s="63"/>
      <c r="M244" s="63"/>
    </row>
    <row r="245" spans="1:13">
      <c r="A245" s="12"/>
      <c r="B245" s="22"/>
      <c r="C245" s="53"/>
      <c r="D245" s="53"/>
      <c r="E245" s="22"/>
      <c r="F245" s="55"/>
      <c r="G245" s="55"/>
      <c r="H245" s="22"/>
      <c r="I245" s="63"/>
      <c r="J245" s="63"/>
      <c r="K245" s="63"/>
      <c r="L245" s="63"/>
      <c r="M245" s="63"/>
    </row>
    <row r="246" spans="1:13">
      <c r="A246" s="12"/>
      <c r="B246" s="22"/>
      <c r="C246" s="53"/>
      <c r="D246" s="53"/>
      <c r="E246" s="22"/>
      <c r="F246" s="55"/>
      <c r="G246" s="55"/>
      <c r="H246" s="22"/>
      <c r="I246" s="63"/>
      <c r="J246" s="63"/>
      <c r="K246" s="63"/>
      <c r="L246" s="63"/>
      <c r="M246" s="63"/>
    </row>
    <row r="247" spans="1:13">
      <c r="A247" s="12"/>
      <c r="B247" s="22"/>
      <c r="C247" s="53"/>
      <c r="D247" s="53"/>
      <c r="E247" s="22"/>
      <c r="F247" s="55"/>
      <c r="G247" s="55"/>
      <c r="H247" s="22"/>
      <c r="I247" s="63"/>
      <c r="J247" s="63"/>
      <c r="K247" s="63"/>
      <c r="L247" s="63"/>
      <c r="M247" s="63"/>
    </row>
    <row r="248" spans="1:13">
      <c r="A248" s="12"/>
      <c r="B248" s="22"/>
      <c r="C248" s="53"/>
      <c r="D248" s="53"/>
      <c r="E248" s="22"/>
      <c r="F248" s="55"/>
      <c r="G248" s="55"/>
      <c r="H248" s="22"/>
      <c r="I248" s="63"/>
      <c r="J248" s="63"/>
      <c r="K248" s="63"/>
      <c r="L248" s="63"/>
      <c r="M248" s="63"/>
    </row>
    <row r="249" spans="1:13">
      <c r="A249" s="12"/>
      <c r="B249" s="22"/>
      <c r="C249" s="53"/>
      <c r="D249" s="53"/>
      <c r="E249" s="22"/>
      <c r="F249" s="55"/>
      <c r="G249" s="55"/>
      <c r="H249" s="22"/>
      <c r="I249" s="63"/>
      <c r="J249" s="63"/>
      <c r="K249" s="63"/>
      <c r="L249" s="63"/>
      <c r="M249" s="63"/>
    </row>
    <row r="250" spans="1:13">
      <c r="A250" s="12"/>
      <c r="B250" s="22"/>
      <c r="C250" s="53"/>
      <c r="D250" s="53"/>
      <c r="E250" s="22"/>
      <c r="F250" s="55"/>
      <c r="G250" s="55"/>
      <c r="H250" s="22"/>
      <c r="I250" s="63"/>
      <c r="J250" s="63"/>
      <c r="K250" s="63"/>
      <c r="L250" s="63"/>
      <c r="M250" s="63"/>
    </row>
    <row r="251" spans="1:13">
      <c r="A251" s="12"/>
      <c r="B251" s="22"/>
      <c r="C251" s="53"/>
      <c r="D251" s="53"/>
      <c r="E251" s="22"/>
      <c r="F251" s="55"/>
      <c r="G251" s="55"/>
      <c r="H251" s="22"/>
      <c r="I251" s="63"/>
      <c r="J251" s="63"/>
      <c r="K251" s="63"/>
      <c r="L251" s="63"/>
      <c r="M251" s="63"/>
    </row>
    <row r="252" spans="1:13">
      <c r="A252" s="12"/>
      <c r="B252" s="22"/>
      <c r="C252" s="53"/>
      <c r="D252" s="53"/>
      <c r="E252" s="22"/>
      <c r="F252" s="55"/>
      <c r="G252" s="55"/>
      <c r="H252" s="22"/>
      <c r="I252" s="63"/>
      <c r="J252" s="63"/>
      <c r="K252" s="63"/>
      <c r="L252" s="63"/>
      <c r="M252" s="63"/>
    </row>
    <row r="253" spans="1:13">
      <c r="A253" s="12"/>
      <c r="B253" s="22"/>
      <c r="C253" s="53"/>
      <c r="D253" s="53"/>
      <c r="E253" s="22"/>
      <c r="F253" s="55"/>
      <c r="G253" s="55"/>
      <c r="H253" s="22"/>
      <c r="I253" s="63"/>
      <c r="J253" s="63"/>
      <c r="K253" s="63"/>
      <c r="L253" s="63"/>
      <c r="M253" s="63"/>
    </row>
    <row r="254" spans="1:13">
      <c r="A254" s="12"/>
      <c r="B254" s="22"/>
      <c r="C254" s="53"/>
      <c r="D254" s="53"/>
      <c r="E254" s="22"/>
      <c r="F254" s="55"/>
      <c r="G254" s="55"/>
      <c r="H254" s="22"/>
      <c r="I254" s="63"/>
      <c r="J254" s="63"/>
      <c r="K254" s="63"/>
      <c r="L254" s="63"/>
      <c r="M254" s="63"/>
    </row>
    <row r="255" spans="1:13">
      <c r="A255" s="12"/>
      <c r="B255" s="22"/>
      <c r="C255" s="53"/>
      <c r="D255" s="53"/>
      <c r="E255" s="22"/>
      <c r="F255" s="55"/>
      <c r="G255" s="55"/>
      <c r="H255" s="22"/>
      <c r="I255" s="63"/>
      <c r="J255" s="63"/>
      <c r="K255" s="63"/>
      <c r="L255" s="63"/>
      <c r="M255" s="63"/>
    </row>
    <row r="256" spans="1:13">
      <c r="A256" s="12"/>
      <c r="B256" s="22"/>
      <c r="C256" s="53"/>
      <c r="D256" s="53"/>
      <c r="E256" s="22"/>
      <c r="F256" s="55"/>
      <c r="G256" s="55"/>
      <c r="H256" s="22"/>
      <c r="I256" s="63"/>
      <c r="J256" s="63"/>
      <c r="K256" s="63"/>
      <c r="L256" s="63"/>
      <c r="M256" s="63"/>
    </row>
    <row r="257" spans="1:13">
      <c r="A257" s="12"/>
      <c r="B257" s="22"/>
      <c r="C257" s="53"/>
      <c r="D257" s="53"/>
      <c r="E257" s="22"/>
      <c r="F257" s="55"/>
      <c r="G257" s="55"/>
      <c r="H257" s="22"/>
      <c r="I257" s="63"/>
      <c r="J257" s="63"/>
      <c r="K257" s="63"/>
      <c r="L257" s="63"/>
      <c r="M257" s="63"/>
    </row>
    <row r="258" spans="1:13">
      <c r="A258" s="12"/>
      <c r="B258" s="22"/>
      <c r="C258" s="53"/>
      <c r="D258" s="53"/>
      <c r="E258" s="22"/>
      <c r="F258" s="55"/>
      <c r="G258" s="55"/>
      <c r="H258" s="22"/>
      <c r="I258" s="63"/>
      <c r="J258" s="63"/>
      <c r="K258" s="63"/>
      <c r="L258" s="63"/>
      <c r="M258" s="63"/>
    </row>
    <row r="259" spans="1:13">
      <c r="A259" s="12"/>
      <c r="B259" s="22"/>
      <c r="C259" s="53"/>
      <c r="D259" s="53"/>
      <c r="E259" s="22"/>
      <c r="F259" s="55"/>
      <c r="G259" s="55"/>
      <c r="H259" s="22"/>
      <c r="I259" s="63"/>
      <c r="J259" s="63"/>
      <c r="K259" s="63"/>
      <c r="L259" s="63"/>
      <c r="M259" s="63"/>
    </row>
    <row r="260" spans="1:13">
      <c r="A260" s="12"/>
      <c r="B260" s="22"/>
      <c r="C260" s="53"/>
      <c r="D260" s="53"/>
      <c r="E260" s="22"/>
      <c r="F260" s="55"/>
      <c r="G260" s="55"/>
      <c r="H260" s="22"/>
      <c r="I260" s="63"/>
      <c r="J260" s="63"/>
      <c r="K260" s="63"/>
      <c r="L260" s="63"/>
      <c r="M260" s="63"/>
    </row>
    <row r="261" spans="1:13">
      <c r="A261" s="12"/>
      <c r="B261" s="22"/>
      <c r="C261" s="53"/>
      <c r="D261" s="53"/>
      <c r="E261" s="22"/>
      <c r="F261" s="55"/>
      <c r="G261" s="55"/>
      <c r="H261" s="22"/>
      <c r="I261" s="63"/>
      <c r="J261" s="63"/>
      <c r="K261" s="63"/>
      <c r="L261" s="63"/>
      <c r="M261" s="63"/>
    </row>
    <row r="262" spans="1:13">
      <c r="A262" s="12"/>
      <c r="B262" s="22"/>
      <c r="C262" s="53"/>
      <c r="D262" s="53"/>
      <c r="E262" s="22"/>
      <c r="F262" s="55"/>
      <c r="G262" s="55"/>
      <c r="H262" s="22"/>
      <c r="I262" s="63"/>
      <c r="J262" s="63"/>
      <c r="K262" s="63"/>
      <c r="L262" s="63"/>
      <c r="M262" s="63"/>
    </row>
    <row r="263" spans="1:13">
      <c r="A263" s="12"/>
      <c r="B263" s="22"/>
      <c r="C263" s="53"/>
      <c r="D263" s="53"/>
      <c r="E263" s="22"/>
      <c r="F263" s="55"/>
      <c r="G263" s="55"/>
      <c r="H263" s="22"/>
      <c r="I263" s="63"/>
      <c r="J263" s="63"/>
      <c r="K263" s="63"/>
      <c r="L263" s="63"/>
      <c r="M263" s="63"/>
    </row>
    <row r="264" spans="1:13">
      <c r="A264" s="12"/>
      <c r="B264" s="22"/>
      <c r="C264" s="53"/>
      <c r="D264" s="53"/>
      <c r="E264" s="22"/>
      <c r="F264" s="55"/>
      <c r="G264" s="55"/>
      <c r="H264" s="22"/>
      <c r="I264" s="63"/>
      <c r="J264" s="63"/>
      <c r="K264" s="63"/>
      <c r="L264" s="63"/>
      <c r="M264" s="63"/>
    </row>
    <row r="265" spans="1:13">
      <c r="A265" s="12"/>
      <c r="B265" s="22"/>
      <c r="C265" s="53"/>
      <c r="D265" s="53"/>
      <c r="E265" s="22"/>
      <c r="F265" s="55"/>
      <c r="G265" s="55"/>
      <c r="H265" s="22"/>
      <c r="I265" s="63"/>
      <c r="J265" s="63"/>
      <c r="K265" s="63"/>
      <c r="L265" s="63"/>
      <c r="M265" s="63"/>
    </row>
    <row r="266" spans="1:13">
      <c r="A266" s="12"/>
      <c r="B266" s="22"/>
      <c r="C266" s="53"/>
      <c r="D266" s="53"/>
      <c r="E266" s="22"/>
      <c r="F266" s="55"/>
      <c r="G266" s="55"/>
      <c r="H266" s="22"/>
      <c r="I266" s="63"/>
      <c r="J266" s="63"/>
      <c r="K266" s="63"/>
      <c r="L266" s="63"/>
      <c r="M266" s="63"/>
    </row>
    <row r="267" spans="1:13">
      <c r="A267" s="12"/>
      <c r="B267" s="22"/>
      <c r="C267" s="53"/>
      <c r="D267" s="53"/>
      <c r="E267" s="22"/>
      <c r="F267" s="55"/>
      <c r="G267" s="55"/>
      <c r="H267" s="22"/>
      <c r="I267" s="63"/>
      <c r="J267" s="63"/>
      <c r="K267" s="63"/>
      <c r="L267" s="63"/>
      <c r="M267" s="63"/>
    </row>
    <row r="268" spans="1:13">
      <c r="A268" s="12"/>
      <c r="B268" s="22"/>
      <c r="C268" s="53"/>
      <c r="D268" s="53"/>
      <c r="E268" s="22"/>
      <c r="F268" s="55"/>
      <c r="G268" s="55"/>
      <c r="H268" s="22"/>
      <c r="I268" s="63"/>
      <c r="J268" s="63"/>
      <c r="K268" s="63"/>
      <c r="L268" s="63"/>
      <c r="M268" s="63"/>
    </row>
    <row r="269" spans="1:13">
      <c r="A269" s="12"/>
      <c r="B269" s="22"/>
      <c r="C269" s="53"/>
      <c r="D269" s="54"/>
      <c r="E269" s="22"/>
      <c r="F269" s="55"/>
      <c r="G269" s="55"/>
      <c r="H269" s="22"/>
      <c r="I269" s="63"/>
      <c r="J269" s="63"/>
      <c r="K269" s="63"/>
      <c r="L269" s="63"/>
      <c r="M269" s="63"/>
    </row>
    <row r="270" spans="1:13">
      <c r="A270" s="12"/>
      <c r="B270" s="22"/>
      <c r="C270" s="53"/>
      <c r="D270" s="53"/>
      <c r="E270" s="22"/>
      <c r="F270" s="55"/>
      <c r="G270" s="55"/>
      <c r="H270" s="22"/>
      <c r="I270" s="63"/>
      <c r="J270" s="63"/>
      <c r="K270" s="63"/>
      <c r="L270" s="63"/>
      <c r="M270" s="63"/>
    </row>
    <row r="271" spans="1:13">
      <c r="A271" s="12"/>
      <c r="B271" s="22"/>
      <c r="C271" s="53"/>
      <c r="D271" s="53"/>
      <c r="E271" s="22"/>
      <c r="F271" s="55"/>
      <c r="G271" s="55"/>
      <c r="H271" s="22"/>
      <c r="I271" s="63"/>
      <c r="J271" s="63"/>
      <c r="K271" s="63"/>
      <c r="L271" s="63"/>
      <c r="M271" s="63"/>
    </row>
    <row r="272" spans="1:13">
      <c r="A272" s="12"/>
      <c r="B272" s="22"/>
      <c r="C272" s="53"/>
      <c r="D272" s="53"/>
      <c r="E272" s="22"/>
      <c r="F272" s="55"/>
      <c r="G272" s="55"/>
      <c r="H272" s="22"/>
      <c r="I272" s="63"/>
      <c r="J272" s="63"/>
      <c r="K272" s="63"/>
      <c r="L272" s="63"/>
      <c r="M272" s="63"/>
    </row>
    <row r="273" spans="1:13">
      <c r="A273" s="12"/>
      <c r="B273" s="22"/>
      <c r="C273" s="53"/>
      <c r="D273" s="53"/>
      <c r="E273" s="22"/>
      <c r="F273" s="55"/>
      <c r="G273" s="55"/>
      <c r="H273" s="22"/>
      <c r="I273" s="63"/>
      <c r="J273" s="63"/>
      <c r="K273" s="63"/>
      <c r="L273" s="63"/>
      <c r="M273" s="63"/>
    </row>
    <row r="274" spans="1:13">
      <c r="A274" s="12"/>
      <c r="B274" s="22"/>
      <c r="C274" s="53"/>
      <c r="D274" s="53"/>
      <c r="E274" s="22"/>
      <c r="F274" s="55"/>
      <c r="G274" s="55"/>
      <c r="H274" s="22"/>
      <c r="I274" s="63"/>
      <c r="J274" s="63"/>
      <c r="K274" s="63"/>
      <c r="L274" s="63"/>
      <c r="M274" s="63"/>
    </row>
    <row r="275" spans="1:13">
      <c r="A275" s="12"/>
      <c r="B275" s="22"/>
      <c r="C275" s="53"/>
      <c r="D275" s="54"/>
      <c r="E275" s="22"/>
      <c r="F275" s="55"/>
      <c r="G275" s="55"/>
      <c r="H275" s="22"/>
      <c r="I275" s="63"/>
      <c r="J275" s="63"/>
      <c r="K275" s="63"/>
      <c r="L275" s="63"/>
      <c r="M275" s="63"/>
    </row>
    <row r="276" spans="1:13">
      <c r="A276" s="12"/>
      <c r="B276" s="22"/>
      <c r="C276" s="53"/>
      <c r="D276" s="53"/>
      <c r="E276" s="22"/>
      <c r="F276" s="55"/>
      <c r="G276" s="55"/>
      <c r="H276" s="22"/>
      <c r="I276" s="63"/>
      <c r="J276" s="63"/>
      <c r="K276" s="63"/>
      <c r="L276" s="63"/>
      <c r="M276" s="63"/>
    </row>
    <row r="277" spans="1:13">
      <c r="A277" s="12"/>
      <c r="B277" s="22"/>
      <c r="C277" s="53"/>
      <c r="D277" s="54"/>
      <c r="E277" s="22"/>
      <c r="F277" s="55"/>
      <c r="G277" s="55"/>
      <c r="H277" s="22"/>
      <c r="I277" s="63"/>
      <c r="J277" s="63"/>
      <c r="K277" s="63"/>
      <c r="L277" s="63"/>
      <c r="M277" s="63"/>
    </row>
    <row r="278" spans="1:13">
      <c r="A278" s="12"/>
      <c r="B278" s="22"/>
      <c r="C278" s="53"/>
      <c r="D278" s="53"/>
      <c r="E278" s="22"/>
      <c r="F278" s="55"/>
      <c r="G278" s="55"/>
      <c r="H278" s="22"/>
      <c r="I278" s="63"/>
      <c r="J278" s="63"/>
      <c r="K278" s="63"/>
      <c r="L278" s="63"/>
      <c r="M278" s="63"/>
    </row>
    <row r="279" spans="1:13">
      <c r="A279" s="12"/>
      <c r="B279" s="22"/>
      <c r="C279" s="53"/>
      <c r="D279" s="53"/>
      <c r="E279" s="22"/>
      <c r="F279" s="55"/>
      <c r="G279" s="55"/>
      <c r="H279" s="22"/>
      <c r="I279" s="63"/>
      <c r="J279" s="63"/>
      <c r="K279" s="63"/>
      <c r="L279" s="63"/>
      <c r="M279" s="63"/>
    </row>
    <row r="280" spans="1:13">
      <c r="A280" s="12"/>
      <c r="B280" s="22"/>
      <c r="C280" s="53"/>
      <c r="D280" s="53"/>
      <c r="E280" s="22"/>
      <c r="F280" s="55"/>
      <c r="G280" s="55"/>
      <c r="H280" s="22"/>
      <c r="I280" s="63"/>
      <c r="J280" s="63"/>
      <c r="K280" s="63"/>
      <c r="L280" s="63"/>
      <c r="M280" s="63"/>
    </row>
    <row r="281" spans="1:13">
      <c r="A281" s="12"/>
      <c r="B281" s="22"/>
      <c r="C281" s="53"/>
      <c r="D281" s="53"/>
      <c r="E281" s="22"/>
      <c r="F281" s="55"/>
      <c r="G281" s="55"/>
      <c r="H281" s="22"/>
      <c r="I281" s="63"/>
      <c r="J281" s="63"/>
      <c r="K281" s="63"/>
      <c r="L281" s="63"/>
      <c r="M281" s="63"/>
    </row>
    <row r="282" spans="1:13">
      <c r="A282" s="12"/>
      <c r="B282" s="22"/>
      <c r="C282" s="53"/>
      <c r="D282" s="53"/>
      <c r="E282" s="22"/>
      <c r="F282" s="55"/>
      <c r="G282" s="55"/>
      <c r="H282" s="22"/>
      <c r="I282" s="63"/>
      <c r="J282" s="63"/>
      <c r="K282" s="63"/>
      <c r="L282" s="63"/>
      <c r="M282" s="63"/>
    </row>
    <row r="283" spans="1:13">
      <c r="A283" s="12"/>
      <c r="B283" s="22"/>
      <c r="C283" s="53"/>
      <c r="D283" s="53"/>
      <c r="E283" s="22"/>
      <c r="F283" s="55"/>
      <c r="G283" s="55"/>
      <c r="H283" s="22"/>
      <c r="I283" s="63"/>
      <c r="J283" s="63"/>
      <c r="K283" s="63"/>
      <c r="L283" s="63"/>
      <c r="M283" s="63"/>
    </row>
    <row r="284" spans="1:13">
      <c r="A284" s="12"/>
      <c r="B284" s="22"/>
      <c r="C284" s="53"/>
      <c r="D284" s="53"/>
      <c r="E284" s="22"/>
      <c r="F284" s="55"/>
      <c r="G284" s="55"/>
      <c r="H284" s="22"/>
      <c r="I284" s="63"/>
      <c r="J284" s="63"/>
      <c r="K284" s="63"/>
      <c r="L284" s="63"/>
      <c r="M284" s="63"/>
    </row>
    <row r="285" spans="1:13">
      <c r="A285" s="12"/>
      <c r="B285" s="22"/>
      <c r="C285" s="53"/>
      <c r="D285" s="54"/>
      <c r="E285" s="22"/>
      <c r="F285" s="55"/>
      <c r="G285" s="55"/>
      <c r="H285" s="22"/>
      <c r="I285" s="63"/>
      <c r="J285" s="63"/>
      <c r="K285" s="63"/>
      <c r="L285" s="63"/>
      <c r="M285" s="63"/>
    </row>
    <row r="286" spans="1:13">
      <c r="A286" s="12"/>
      <c r="B286" s="22"/>
      <c r="C286" s="53"/>
      <c r="D286" s="53"/>
      <c r="E286" s="22"/>
      <c r="F286" s="55"/>
      <c r="G286" s="55"/>
      <c r="H286" s="22"/>
      <c r="I286" s="63"/>
      <c r="J286" s="63"/>
      <c r="K286" s="63"/>
      <c r="L286" s="63"/>
      <c r="M286" s="63"/>
    </row>
    <row r="287" spans="1:13">
      <c r="A287" s="12"/>
      <c r="B287" s="22"/>
      <c r="C287" s="53"/>
      <c r="D287" s="53"/>
      <c r="E287" s="22"/>
      <c r="F287" s="55"/>
      <c r="G287" s="55"/>
      <c r="H287" s="22"/>
      <c r="I287" s="63"/>
      <c r="J287" s="63"/>
      <c r="K287" s="63"/>
      <c r="L287" s="63"/>
      <c r="M287" s="63"/>
    </row>
    <row r="288" spans="1:13">
      <c r="A288" s="12"/>
      <c r="B288" s="22"/>
      <c r="C288" s="53"/>
      <c r="D288" s="53"/>
      <c r="E288" s="22"/>
      <c r="F288" s="55"/>
      <c r="G288" s="55"/>
      <c r="H288" s="22"/>
      <c r="I288" s="63"/>
      <c r="J288" s="63"/>
      <c r="K288" s="63"/>
      <c r="L288" s="63"/>
      <c r="M288" s="63"/>
    </row>
    <row r="289" spans="1:13">
      <c r="A289" s="12"/>
      <c r="B289" s="22"/>
      <c r="C289" s="53"/>
      <c r="D289" s="53"/>
      <c r="E289" s="22"/>
      <c r="F289" s="55"/>
      <c r="G289" s="55"/>
      <c r="H289" s="22"/>
      <c r="I289" s="63"/>
      <c r="J289" s="63"/>
      <c r="K289" s="63"/>
      <c r="L289" s="63"/>
      <c r="M289" s="63"/>
    </row>
    <row r="290" spans="1:13">
      <c r="A290" s="12"/>
      <c r="B290" s="22"/>
      <c r="C290" s="53"/>
      <c r="D290" s="53"/>
      <c r="E290" s="22"/>
      <c r="F290" s="55"/>
      <c r="G290" s="55"/>
      <c r="H290" s="22"/>
      <c r="I290" s="63"/>
      <c r="J290" s="63"/>
      <c r="K290" s="63"/>
      <c r="L290" s="63"/>
      <c r="M290" s="63"/>
    </row>
    <row r="291" spans="1:13">
      <c r="A291" s="12"/>
      <c r="B291" s="22"/>
      <c r="C291" s="53"/>
      <c r="D291" s="53"/>
      <c r="E291" s="22"/>
      <c r="F291" s="55"/>
      <c r="G291" s="55"/>
      <c r="H291" s="22"/>
      <c r="I291" s="63"/>
      <c r="J291" s="63"/>
      <c r="K291" s="63"/>
      <c r="L291" s="63"/>
      <c r="M291" s="63"/>
    </row>
    <row r="292" spans="1:13">
      <c r="A292" s="12"/>
      <c r="B292" s="22"/>
      <c r="C292" s="53"/>
      <c r="D292" s="53"/>
      <c r="E292" s="22"/>
      <c r="F292" s="55"/>
      <c r="G292" s="55"/>
      <c r="H292" s="22"/>
      <c r="I292" s="63"/>
      <c r="J292" s="63"/>
      <c r="K292" s="63"/>
      <c r="L292" s="63"/>
      <c r="M292" s="63"/>
    </row>
    <row r="293" spans="1:13">
      <c r="A293" s="12"/>
      <c r="B293" s="22"/>
      <c r="C293" s="53"/>
      <c r="D293" s="53"/>
      <c r="E293" s="22"/>
      <c r="F293" s="55"/>
      <c r="G293" s="55"/>
      <c r="H293" s="22"/>
      <c r="I293" s="63"/>
      <c r="J293" s="63"/>
      <c r="K293" s="63"/>
      <c r="L293" s="63"/>
      <c r="M293" s="63"/>
    </row>
    <row r="294" spans="1:13">
      <c r="A294" s="12"/>
      <c r="B294" s="22"/>
      <c r="C294" s="53"/>
      <c r="D294" s="53"/>
      <c r="E294" s="22"/>
      <c r="F294" s="55"/>
      <c r="G294" s="55"/>
      <c r="H294" s="22"/>
      <c r="I294" s="63"/>
      <c r="J294" s="63"/>
      <c r="K294" s="63"/>
      <c r="L294" s="63"/>
      <c r="M294" s="63"/>
    </row>
    <row r="295" spans="1:13">
      <c r="A295" s="12"/>
      <c r="B295" s="22"/>
      <c r="C295" s="53"/>
      <c r="D295" s="53"/>
      <c r="E295" s="22"/>
      <c r="F295" s="55"/>
      <c r="G295" s="55"/>
      <c r="H295" s="22"/>
      <c r="I295" s="63"/>
      <c r="J295" s="63"/>
      <c r="K295" s="63"/>
      <c r="L295" s="63"/>
      <c r="M295" s="63"/>
    </row>
    <row r="296" spans="1:13">
      <c r="A296" s="12"/>
      <c r="B296" s="22"/>
      <c r="C296" s="53"/>
      <c r="D296" s="53"/>
      <c r="E296" s="22"/>
      <c r="F296" s="55"/>
      <c r="G296" s="55"/>
      <c r="H296" s="22"/>
      <c r="I296" s="63"/>
      <c r="J296" s="63"/>
      <c r="K296" s="63"/>
      <c r="L296" s="63"/>
      <c r="M296" s="63"/>
    </row>
    <row r="297" spans="1:13">
      <c r="A297" s="12"/>
      <c r="B297" s="22"/>
      <c r="C297" s="53"/>
      <c r="D297" s="53"/>
      <c r="E297" s="22"/>
      <c r="F297" s="55"/>
      <c r="G297" s="55"/>
      <c r="H297" s="22"/>
      <c r="I297" s="63"/>
      <c r="J297" s="63"/>
      <c r="K297" s="63"/>
      <c r="L297" s="63"/>
      <c r="M297" s="63"/>
    </row>
    <row r="298" spans="1:13">
      <c r="A298" s="12"/>
      <c r="B298" s="22"/>
      <c r="C298" s="53"/>
      <c r="D298" s="54"/>
      <c r="E298" s="22"/>
      <c r="F298" s="55"/>
      <c r="G298" s="55"/>
      <c r="H298" s="22"/>
      <c r="I298" s="63"/>
      <c r="J298" s="63"/>
      <c r="K298" s="63"/>
      <c r="L298" s="63"/>
      <c r="M298" s="63"/>
    </row>
    <row r="299" spans="1:13">
      <c r="A299" s="12"/>
      <c r="B299" s="22"/>
      <c r="C299" s="53"/>
      <c r="D299" s="53"/>
      <c r="E299" s="22"/>
      <c r="F299" s="55"/>
      <c r="G299" s="55"/>
      <c r="H299" s="22"/>
      <c r="I299" s="63"/>
      <c r="J299" s="63"/>
      <c r="K299" s="63"/>
      <c r="L299" s="63"/>
      <c r="M299" s="63"/>
    </row>
    <row r="300" spans="1:13">
      <c r="A300" s="12"/>
      <c r="B300" s="22"/>
      <c r="C300" s="53"/>
      <c r="D300" s="53"/>
      <c r="E300" s="22"/>
      <c r="F300" s="55"/>
      <c r="G300" s="55"/>
      <c r="H300" s="22"/>
      <c r="I300" s="63"/>
      <c r="J300" s="63"/>
      <c r="K300" s="63"/>
      <c r="L300" s="63"/>
      <c r="M300" s="63"/>
    </row>
    <row r="301" spans="1:13">
      <c r="A301" s="12"/>
      <c r="B301" s="22"/>
      <c r="C301" s="53"/>
      <c r="D301" s="53"/>
      <c r="E301" s="22"/>
      <c r="F301" s="55"/>
      <c r="G301" s="55"/>
      <c r="H301" s="22"/>
      <c r="I301" s="63"/>
      <c r="J301" s="63"/>
      <c r="K301" s="63"/>
      <c r="L301" s="63"/>
      <c r="M301" s="63"/>
    </row>
    <row r="302" spans="1:13">
      <c r="A302" s="12"/>
      <c r="B302" s="22"/>
      <c r="C302" s="53"/>
      <c r="D302" s="53"/>
      <c r="E302" s="22"/>
      <c r="F302" s="55"/>
      <c r="G302" s="55"/>
      <c r="H302" s="22"/>
      <c r="I302" s="63"/>
      <c r="J302" s="63"/>
      <c r="K302" s="63"/>
      <c r="L302" s="63"/>
      <c r="M302" s="63"/>
    </row>
    <row r="303" spans="1:13">
      <c r="A303" s="12"/>
      <c r="B303" s="22"/>
      <c r="C303" s="53"/>
      <c r="D303" s="53"/>
      <c r="E303" s="22"/>
      <c r="F303" s="55"/>
      <c r="G303" s="55"/>
      <c r="H303" s="22"/>
      <c r="I303" s="63"/>
      <c r="J303" s="63"/>
      <c r="K303" s="63"/>
      <c r="L303" s="63"/>
      <c r="M303" s="63"/>
    </row>
    <row r="304" spans="1:13">
      <c r="A304" s="12"/>
      <c r="B304" s="22"/>
      <c r="C304" s="53"/>
      <c r="D304" s="53"/>
      <c r="E304" s="22"/>
      <c r="F304" s="55"/>
      <c r="G304" s="55"/>
      <c r="H304" s="22"/>
      <c r="I304" s="63"/>
      <c r="J304" s="63"/>
      <c r="K304" s="63"/>
      <c r="L304" s="63"/>
      <c r="M304" s="63"/>
    </row>
    <row r="305" spans="1:13">
      <c r="A305" s="12"/>
      <c r="B305" s="22"/>
      <c r="C305" s="53"/>
      <c r="D305" s="53"/>
      <c r="E305" s="22"/>
      <c r="F305" s="55"/>
      <c r="G305" s="55"/>
      <c r="H305" s="22"/>
      <c r="I305" s="63"/>
      <c r="J305" s="63"/>
      <c r="K305" s="63"/>
      <c r="L305" s="63"/>
      <c r="M305" s="63"/>
    </row>
    <row r="306" spans="1:13">
      <c r="A306" s="12"/>
      <c r="B306" s="22"/>
      <c r="C306" s="53"/>
      <c r="D306" s="53"/>
      <c r="E306" s="22"/>
      <c r="F306" s="55"/>
      <c r="G306" s="55"/>
      <c r="H306" s="22"/>
      <c r="I306" s="63"/>
      <c r="J306" s="63"/>
      <c r="K306" s="63"/>
      <c r="L306" s="63"/>
      <c r="M306" s="63"/>
    </row>
    <row r="307" spans="1:13">
      <c r="A307" s="12"/>
      <c r="B307" s="22"/>
      <c r="C307" s="53"/>
      <c r="D307" s="54"/>
      <c r="E307" s="22"/>
      <c r="F307" s="55"/>
      <c r="G307" s="55"/>
      <c r="H307" s="22"/>
      <c r="I307" s="63"/>
      <c r="J307" s="63"/>
      <c r="K307" s="63"/>
      <c r="L307" s="63"/>
      <c r="M307" s="63"/>
    </row>
    <row r="308" spans="1:13">
      <c r="A308" s="12"/>
      <c r="B308" s="22"/>
      <c r="C308" s="53"/>
      <c r="D308" s="53"/>
      <c r="E308" s="22"/>
      <c r="F308" s="55"/>
      <c r="G308" s="55"/>
      <c r="H308" s="22"/>
      <c r="I308" s="63"/>
      <c r="J308" s="63"/>
      <c r="K308" s="63"/>
      <c r="L308" s="63"/>
      <c r="M308" s="63"/>
    </row>
    <row r="309" spans="1:13">
      <c r="A309" s="12"/>
      <c r="B309" s="22"/>
      <c r="C309" s="53"/>
      <c r="D309" s="53"/>
      <c r="E309" s="22"/>
      <c r="F309" s="55"/>
      <c r="G309" s="55"/>
      <c r="H309" s="22"/>
      <c r="I309" s="63"/>
      <c r="J309" s="63"/>
      <c r="K309" s="63"/>
      <c r="L309" s="63"/>
      <c r="M309" s="63"/>
    </row>
    <row r="310" spans="1:13">
      <c r="A310" s="12"/>
      <c r="B310" s="22"/>
      <c r="C310" s="53"/>
      <c r="D310" s="53"/>
      <c r="E310" s="22"/>
      <c r="F310" s="55"/>
      <c r="G310" s="55"/>
      <c r="H310" s="22"/>
      <c r="I310" s="63"/>
      <c r="J310" s="63"/>
      <c r="K310" s="63"/>
      <c r="L310" s="63"/>
      <c r="M310" s="63"/>
    </row>
    <row r="311" spans="1:13">
      <c r="A311" s="12"/>
      <c r="B311" s="22"/>
      <c r="C311" s="53"/>
      <c r="D311" s="53"/>
      <c r="E311" s="22"/>
      <c r="F311" s="55"/>
      <c r="G311" s="55"/>
      <c r="H311" s="22"/>
      <c r="I311" s="63"/>
      <c r="J311" s="63"/>
      <c r="K311" s="63"/>
      <c r="L311" s="63"/>
      <c r="M311" s="63"/>
    </row>
    <row r="312" spans="1:13">
      <c r="A312" s="12"/>
      <c r="B312" s="22"/>
      <c r="C312" s="53"/>
      <c r="D312" s="53"/>
      <c r="E312" s="22"/>
      <c r="F312" s="55"/>
      <c r="G312" s="55"/>
      <c r="H312" s="22"/>
      <c r="I312" s="63"/>
      <c r="J312" s="63"/>
      <c r="K312" s="63"/>
      <c r="L312" s="63"/>
      <c r="M312" s="63"/>
    </row>
    <row r="313" spans="1:13">
      <c r="A313" s="12"/>
      <c r="B313" s="22"/>
      <c r="C313" s="53"/>
      <c r="D313" s="53"/>
      <c r="E313" s="22"/>
      <c r="F313" s="55"/>
      <c r="G313" s="55"/>
      <c r="H313" s="22"/>
      <c r="I313" s="63"/>
      <c r="J313" s="63"/>
      <c r="K313" s="63"/>
      <c r="L313" s="63"/>
      <c r="M313" s="63"/>
    </row>
    <row r="314" spans="1:13">
      <c r="A314" s="12"/>
      <c r="B314" s="22"/>
      <c r="C314" s="53"/>
      <c r="D314" s="53"/>
      <c r="E314" s="22"/>
      <c r="F314" s="55"/>
      <c r="G314" s="55"/>
      <c r="H314" s="22"/>
      <c r="I314" s="63"/>
      <c r="J314" s="63"/>
      <c r="K314" s="63"/>
      <c r="L314" s="63"/>
      <c r="M314" s="63"/>
    </row>
    <row r="315" spans="1:13">
      <c r="A315" s="12"/>
      <c r="B315" s="22"/>
      <c r="C315" s="53"/>
      <c r="D315" s="53"/>
      <c r="E315" s="22"/>
      <c r="F315" s="55"/>
      <c r="G315" s="55"/>
      <c r="H315" s="22"/>
      <c r="I315" s="63"/>
      <c r="J315" s="63"/>
      <c r="K315" s="63"/>
      <c r="L315" s="63"/>
      <c r="M315" s="63"/>
    </row>
    <row r="316" spans="1:13">
      <c r="A316" s="12"/>
      <c r="B316" s="22"/>
      <c r="C316" s="53"/>
      <c r="D316" s="53"/>
      <c r="E316" s="22"/>
      <c r="F316" s="55"/>
      <c r="G316" s="55"/>
      <c r="H316" s="22"/>
      <c r="I316" s="63"/>
      <c r="J316" s="63"/>
      <c r="K316" s="63"/>
      <c r="L316" s="63"/>
      <c r="M316" s="63"/>
    </row>
    <row r="317" spans="1:13">
      <c r="A317" s="12"/>
      <c r="B317" s="22"/>
      <c r="C317" s="53"/>
      <c r="D317" s="53"/>
      <c r="E317" s="22"/>
      <c r="F317" s="55"/>
      <c r="G317" s="55"/>
      <c r="H317" s="22"/>
      <c r="I317" s="63"/>
      <c r="J317" s="63"/>
      <c r="K317" s="63"/>
      <c r="L317" s="63"/>
      <c r="M317" s="63"/>
    </row>
    <row r="318" spans="1:13">
      <c r="A318" s="12"/>
      <c r="B318" s="22"/>
      <c r="C318" s="53"/>
      <c r="D318" s="53"/>
      <c r="E318" s="22"/>
      <c r="F318" s="55"/>
      <c r="G318" s="55"/>
      <c r="H318" s="22"/>
      <c r="I318" s="63"/>
      <c r="J318" s="63"/>
      <c r="K318" s="63"/>
      <c r="L318" s="63"/>
      <c r="M318" s="63"/>
    </row>
    <row r="319" spans="1:13">
      <c r="A319" s="12"/>
      <c r="B319" s="22"/>
      <c r="C319" s="53"/>
      <c r="D319" s="53"/>
      <c r="E319" s="22"/>
      <c r="F319" s="55"/>
      <c r="G319" s="55"/>
      <c r="H319" s="22"/>
      <c r="I319" s="63"/>
      <c r="J319" s="63"/>
      <c r="K319" s="63"/>
      <c r="L319" s="63"/>
      <c r="M319" s="63"/>
    </row>
    <row r="320" spans="1:13">
      <c r="A320" s="12"/>
      <c r="B320" s="22"/>
      <c r="C320" s="53"/>
      <c r="D320" s="53"/>
      <c r="E320" s="22"/>
      <c r="F320" s="55"/>
      <c r="G320" s="55"/>
      <c r="H320" s="22"/>
      <c r="I320" s="63"/>
      <c r="J320" s="63"/>
      <c r="K320" s="63"/>
      <c r="L320" s="63"/>
      <c r="M320" s="63"/>
    </row>
    <row r="321" spans="1:13">
      <c r="A321" s="12"/>
      <c r="B321" s="22"/>
      <c r="C321" s="53"/>
      <c r="D321" s="53"/>
      <c r="E321" s="22"/>
      <c r="F321" s="55"/>
      <c r="G321" s="55"/>
      <c r="H321" s="22"/>
      <c r="I321" s="63"/>
      <c r="J321" s="63"/>
      <c r="K321" s="63"/>
      <c r="L321" s="63"/>
      <c r="M321" s="63"/>
    </row>
    <row r="322" spans="1:13">
      <c r="A322" s="12"/>
      <c r="B322" s="22"/>
      <c r="C322" s="53"/>
      <c r="D322" s="53"/>
      <c r="E322" s="22"/>
      <c r="F322" s="55"/>
      <c r="G322" s="55"/>
      <c r="H322" s="22"/>
      <c r="I322" s="63"/>
      <c r="J322" s="63"/>
      <c r="K322" s="63"/>
      <c r="L322" s="63"/>
      <c r="M322" s="63"/>
    </row>
    <row r="323" spans="1:13">
      <c r="A323" s="12"/>
      <c r="B323" s="22"/>
      <c r="C323" s="53"/>
      <c r="D323" s="53"/>
      <c r="E323" s="22"/>
      <c r="F323" s="55"/>
      <c r="G323" s="55"/>
      <c r="H323" s="22"/>
      <c r="I323" s="63"/>
      <c r="J323" s="63"/>
      <c r="K323" s="63"/>
      <c r="L323" s="63"/>
      <c r="M323" s="63"/>
    </row>
    <row r="324" spans="1:13">
      <c r="A324" s="12"/>
      <c r="B324" s="22"/>
      <c r="C324" s="53"/>
      <c r="D324" s="53"/>
      <c r="E324" s="22"/>
      <c r="F324" s="55"/>
      <c r="G324" s="55"/>
      <c r="H324" s="22"/>
      <c r="I324" s="63"/>
      <c r="J324" s="63"/>
      <c r="K324" s="63"/>
      <c r="L324" s="63"/>
      <c r="M324" s="63"/>
    </row>
    <row r="325" spans="1:13">
      <c r="A325" s="12"/>
      <c r="B325" s="22"/>
      <c r="C325" s="53"/>
      <c r="D325" s="53"/>
      <c r="E325" s="22"/>
      <c r="F325" s="55"/>
      <c r="G325" s="55"/>
      <c r="H325" s="22"/>
      <c r="I325" s="63"/>
      <c r="J325" s="63"/>
      <c r="K325" s="63"/>
      <c r="L325" s="63"/>
      <c r="M325" s="63"/>
    </row>
    <row r="326" spans="1:13">
      <c r="A326" s="12"/>
      <c r="B326" s="22"/>
      <c r="C326" s="53"/>
      <c r="D326" s="53"/>
      <c r="E326" s="22"/>
      <c r="F326" s="55"/>
      <c r="G326" s="55"/>
      <c r="H326" s="22"/>
      <c r="I326" s="63"/>
      <c r="J326" s="63"/>
      <c r="K326" s="63"/>
      <c r="L326" s="63"/>
      <c r="M326" s="63"/>
    </row>
    <row r="327" spans="1:13">
      <c r="A327" s="12"/>
      <c r="B327" s="22"/>
      <c r="C327" s="53"/>
      <c r="D327" s="53"/>
      <c r="E327" s="22"/>
      <c r="F327" s="55"/>
      <c r="G327" s="55"/>
      <c r="H327" s="22"/>
      <c r="I327" s="63"/>
      <c r="J327" s="63"/>
      <c r="K327" s="63"/>
      <c r="L327" s="63"/>
      <c r="M327" s="63"/>
    </row>
    <row r="328" spans="1:13">
      <c r="A328" s="12"/>
      <c r="B328" s="22"/>
      <c r="C328" s="53"/>
      <c r="D328" s="53"/>
      <c r="E328" s="22"/>
      <c r="F328" s="55"/>
      <c r="G328" s="55"/>
      <c r="H328" s="22"/>
      <c r="I328" s="63"/>
      <c r="J328" s="63"/>
      <c r="K328" s="63"/>
      <c r="L328" s="63"/>
      <c r="M328" s="63"/>
    </row>
    <row r="329" spans="1:13">
      <c r="A329" s="12"/>
      <c r="B329" s="22"/>
      <c r="C329" s="53"/>
      <c r="D329" s="53"/>
      <c r="E329" s="22"/>
      <c r="F329" s="55"/>
      <c r="G329" s="55"/>
      <c r="H329" s="22"/>
      <c r="I329" s="63"/>
      <c r="J329" s="63"/>
      <c r="K329" s="63"/>
      <c r="L329" s="63"/>
      <c r="M329" s="63"/>
    </row>
    <row r="330" spans="1:13">
      <c r="A330" s="12"/>
      <c r="B330" s="22"/>
      <c r="C330" s="53"/>
      <c r="D330" s="53"/>
      <c r="E330" s="22"/>
      <c r="F330" s="55"/>
      <c r="G330" s="55"/>
      <c r="H330" s="22"/>
      <c r="I330" s="63"/>
      <c r="J330" s="63"/>
      <c r="K330" s="63"/>
      <c r="L330" s="63"/>
      <c r="M330" s="63"/>
    </row>
    <row r="331" spans="1:13">
      <c r="A331" s="12"/>
      <c r="B331" s="22"/>
      <c r="C331" s="53"/>
      <c r="D331" s="53"/>
      <c r="E331" s="22"/>
      <c r="F331" s="55"/>
      <c r="G331" s="55"/>
      <c r="H331" s="22"/>
      <c r="I331" s="63"/>
      <c r="J331" s="63"/>
      <c r="K331" s="63"/>
      <c r="L331" s="63"/>
      <c r="M331" s="63"/>
    </row>
    <row r="332" spans="1:13">
      <c r="A332" s="12"/>
      <c r="B332" s="22"/>
      <c r="C332" s="53"/>
      <c r="D332" s="53"/>
      <c r="E332" s="22"/>
      <c r="F332" s="55"/>
      <c r="G332" s="55"/>
      <c r="H332" s="22"/>
      <c r="I332" s="63"/>
      <c r="J332" s="63"/>
      <c r="K332" s="63"/>
      <c r="L332" s="63"/>
      <c r="M332" s="63"/>
    </row>
    <row r="333" spans="1:13">
      <c r="A333" s="12"/>
      <c r="B333" s="22"/>
      <c r="C333" s="53"/>
      <c r="D333" s="53"/>
      <c r="E333" s="22"/>
      <c r="F333" s="55"/>
      <c r="G333" s="55"/>
      <c r="H333" s="22"/>
      <c r="I333" s="63"/>
      <c r="J333" s="63"/>
      <c r="K333" s="63"/>
      <c r="L333" s="63"/>
      <c r="M333" s="63"/>
    </row>
    <row r="334" spans="1:13">
      <c r="A334" s="12"/>
      <c r="B334" s="22"/>
      <c r="C334" s="53"/>
      <c r="D334" s="53"/>
      <c r="E334" s="22"/>
      <c r="F334" s="55"/>
      <c r="G334" s="55"/>
      <c r="H334" s="22"/>
      <c r="I334" s="63"/>
      <c r="J334" s="63"/>
      <c r="K334" s="63"/>
      <c r="L334" s="63"/>
      <c r="M334" s="63"/>
    </row>
    <row r="335" spans="1:13">
      <c r="A335" s="12"/>
      <c r="B335" s="22"/>
      <c r="C335" s="53"/>
      <c r="D335" s="53"/>
      <c r="E335" s="22"/>
      <c r="F335" s="55"/>
      <c r="G335" s="55"/>
      <c r="H335" s="22"/>
      <c r="I335" s="63"/>
      <c r="J335" s="63"/>
      <c r="K335" s="63"/>
      <c r="L335" s="63"/>
      <c r="M335" s="63"/>
    </row>
    <row r="336" spans="1:13">
      <c r="A336" s="12"/>
      <c r="B336" s="22"/>
      <c r="C336" s="53"/>
      <c r="D336" s="53"/>
      <c r="E336" s="22"/>
      <c r="F336" s="55"/>
      <c r="G336" s="55"/>
      <c r="H336" s="22"/>
      <c r="I336" s="63"/>
      <c r="J336" s="63"/>
      <c r="K336" s="63"/>
      <c r="L336" s="63"/>
      <c r="M336" s="63"/>
    </row>
    <row r="337" spans="1:13">
      <c r="A337" s="12"/>
      <c r="B337" s="22"/>
      <c r="C337" s="53"/>
      <c r="D337" s="53"/>
      <c r="E337" s="22"/>
      <c r="F337" s="55"/>
      <c r="G337" s="55"/>
      <c r="H337" s="22"/>
      <c r="I337" s="63"/>
      <c r="J337" s="63"/>
      <c r="K337" s="63"/>
      <c r="L337" s="63"/>
      <c r="M337" s="63"/>
    </row>
    <row r="338" spans="1:13">
      <c r="A338" s="12"/>
      <c r="B338" s="22"/>
      <c r="C338" s="53"/>
      <c r="D338" s="53"/>
      <c r="E338" s="22"/>
      <c r="F338" s="55"/>
      <c r="G338" s="55"/>
      <c r="H338" s="22"/>
      <c r="I338" s="63"/>
      <c r="J338" s="63"/>
      <c r="K338" s="63"/>
      <c r="L338" s="63"/>
      <c r="M338" s="63"/>
    </row>
    <row r="339" spans="1:13">
      <c r="A339" s="12"/>
      <c r="B339" s="22"/>
      <c r="C339" s="53"/>
      <c r="D339" s="53"/>
      <c r="E339" s="22"/>
      <c r="F339" s="55"/>
      <c r="G339" s="55"/>
      <c r="H339" s="22"/>
      <c r="I339" s="63"/>
      <c r="J339" s="63"/>
      <c r="K339" s="63"/>
      <c r="L339" s="63"/>
      <c r="M339" s="63"/>
    </row>
    <row r="340" spans="1:13">
      <c r="A340" s="12"/>
      <c r="B340" s="22"/>
      <c r="C340" s="53"/>
      <c r="D340" s="53"/>
      <c r="E340" s="22"/>
      <c r="F340" s="55"/>
      <c r="G340" s="55"/>
      <c r="H340" s="22"/>
      <c r="I340" s="63"/>
      <c r="J340" s="63"/>
      <c r="K340" s="63"/>
      <c r="L340" s="63"/>
      <c r="M340" s="63"/>
    </row>
    <row r="341" spans="1:13">
      <c r="A341" s="12"/>
      <c r="B341" s="22"/>
      <c r="C341" s="53"/>
      <c r="D341" s="53"/>
      <c r="E341" s="22"/>
      <c r="F341" s="55"/>
      <c r="G341" s="55"/>
      <c r="H341" s="22"/>
      <c r="I341" s="63"/>
      <c r="J341" s="63"/>
      <c r="K341" s="63"/>
      <c r="L341" s="63"/>
      <c r="M341" s="63"/>
    </row>
    <row r="342" spans="1:13">
      <c r="A342" s="12"/>
      <c r="B342" s="22"/>
      <c r="C342" s="53"/>
      <c r="D342" s="53"/>
      <c r="E342" s="22"/>
      <c r="F342" s="55"/>
      <c r="G342" s="55"/>
      <c r="H342" s="22"/>
      <c r="I342" s="63"/>
      <c r="J342" s="63"/>
      <c r="K342" s="63"/>
      <c r="L342" s="63"/>
      <c r="M342" s="63"/>
    </row>
    <row r="343" spans="1:13">
      <c r="A343" s="12"/>
      <c r="B343" s="22"/>
      <c r="C343" s="53"/>
      <c r="D343" s="53"/>
      <c r="E343" s="22"/>
      <c r="F343" s="55"/>
      <c r="G343" s="55"/>
      <c r="H343" s="22"/>
      <c r="I343" s="63"/>
      <c r="J343" s="63"/>
      <c r="K343" s="63"/>
      <c r="L343" s="63"/>
      <c r="M343" s="63"/>
    </row>
    <row r="344" spans="1:13">
      <c r="A344" s="12"/>
      <c r="B344" s="22"/>
      <c r="C344" s="53"/>
      <c r="D344" s="53"/>
      <c r="E344" s="22"/>
      <c r="F344" s="55"/>
      <c r="G344" s="55"/>
      <c r="H344" s="22"/>
      <c r="I344" s="63"/>
      <c r="J344" s="63"/>
      <c r="K344" s="63"/>
      <c r="L344" s="63"/>
      <c r="M344" s="63"/>
    </row>
    <row r="345" spans="1:13">
      <c r="A345" s="12"/>
      <c r="B345" s="22"/>
      <c r="C345" s="53"/>
      <c r="D345" s="53"/>
      <c r="E345" s="22"/>
      <c r="F345" s="55"/>
      <c r="G345" s="55"/>
      <c r="H345" s="22"/>
      <c r="I345" s="63"/>
      <c r="J345" s="63"/>
      <c r="K345" s="63"/>
      <c r="L345" s="63"/>
      <c r="M345" s="63"/>
    </row>
    <row r="346" spans="1:13">
      <c r="A346" s="12"/>
      <c r="B346" s="22"/>
      <c r="C346" s="53"/>
      <c r="D346" s="53"/>
      <c r="E346" s="22"/>
      <c r="F346" s="55"/>
      <c r="G346" s="55"/>
      <c r="H346" s="22"/>
      <c r="I346" s="63"/>
      <c r="J346" s="63"/>
      <c r="K346" s="63"/>
      <c r="L346" s="63"/>
      <c r="M346" s="63"/>
    </row>
    <row r="347" spans="1:13">
      <c r="A347" s="12"/>
      <c r="B347" s="22"/>
      <c r="C347" s="53"/>
      <c r="D347" s="53"/>
      <c r="E347" s="22"/>
      <c r="F347" s="55"/>
      <c r="G347" s="55"/>
      <c r="H347" s="22"/>
      <c r="I347" s="63"/>
      <c r="J347" s="63"/>
      <c r="K347" s="63"/>
      <c r="L347" s="63"/>
      <c r="M347" s="63"/>
    </row>
    <row r="348" spans="1:13">
      <c r="A348" s="12"/>
      <c r="B348" s="22"/>
      <c r="C348" s="53"/>
      <c r="D348" s="53"/>
      <c r="E348" s="22"/>
      <c r="F348" s="55"/>
      <c r="G348" s="55"/>
      <c r="H348" s="22"/>
      <c r="I348" s="63"/>
      <c r="J348" s="63"/>
      <c r="K348" s="63"/>
      <c r="L348" s="63"/>
      <c r="M348" s="63"/>
    </row>
    <row r="349" spans="1:13">
      <c r="A349" s="12"/>
      <c r="B349" s="22"/>
      <c r="C349" s="53"/>
      <c r="D349" s="53"/>
      <c r="E349" s="22"/>
      <c r="F349" s="55"/>
      <c r="G349" s="55"/>
      <c r="H349" s="22"/>
      <c r="I349" s="63"/>
      <c r="J349" s="63"/>
      <c r="K349" s="63"/>
      <c r="L349" s="63"/>
      <c r="M349" s="63"/>
    </row>
    <row r="350" spans="1:13">
      <c r="A350" s="12"/>
      <c r="B350" s="22"/>
      <c r="C350" s="53"/>
      <c r="D350" s="53"/>
      <c r="E350" s="22"/>
      <c r="F350" s="55"/>
      <c r="G350" s="55"/>
      <c r="H350" s="22"/>
      <c r="I350" s="63"/>
      <c r="J350" s="63"/>
      <c r="K350" s="63"/>
      <c r="L350" s="63"/>
      <c r="M350" s="63"/>
    </row>
    <row r="351" spans="1:13">
      <c r="A351" s="12"/>
      <c r="B351" s="22"/>
      <c r="C351" s="53"/>
      <c r="D351" s="53"/>
      <c r="E351" s="22"/>
      <c r="F351" s="55"/>
      <c r="G351" s="55"/>
      <c r="H351" s="22"/>
      <c r="I351" s="63"/>
      <c r="J351" s="63"/>
      <c r="K351" s="63"/>
      <c r="L351" s="63"/>
      <c r="M351" s="63"/>
    </row>
    <row r="352" spans="1:13">
      <c r="A352" s="12"/>
      <c r="B352" s="22"/>
      <c r="C352" s="53"/>
      <c r="D352" s="53"/>
      <c r="E352" s="22"/>
      <c r="F352" s="55"/>
      <c r="G352" s="55"/>
      <c r="H352" s="22"/>
      <c r="I352" s="63"/>
      <c r="J352" s="63"/>
      <c r="K352" s="63"/>
      <c r="L352" s="63"/>
      <c r="M352" s="63"/>
    </row>
    <row r="353" spans="1:13">
      <c r="A353" s="12"/>
      <c r="B353" s="22"/>
      <c r="C353" s="53"/>
      <c r="D353" s="53"/>
      <c r="E353" s="22"/>
      <c r="F353" s="55"/>
      <c r="G353" s="55"/>
      <c r="H353" s="22"/>
      <c r="I353" s="63"/>
      <c r="J353" s="63"/>
      <c r="K353" s="63"/>
      <c r="L353" s="63"/>
      <c r="M353" s="63"/>
    </row>
    <row r="354" spans="1:13">
      <c r="A354" s="12"/>
      <c r="B354" s="22"/>
      <c r="C354" s="53"/>
      <c r="D354" s="53"/>
      <c r="E354" s="22"/>
      <c r="F354" s="55"/>
      <c r="G354" s="55"/>
      <c r="H354" s="22"/>
      <c r="I354" s="63"/>
      <c r="J354" s="63"/>
      <c r="K354" s="63"/>
      <c r="L354" s="63"/>
      <c r="M354" s="63"/>
    </row>
    <row r="355" spans="1:13">
      <c r="A355" s="12"/>
      <c r="B355" s="22"/>
      <c r="C355" s="53"/>
      <c r="D355" s="53"/>
      <c r="E355" s="22"/>
      <c r="F355" s="55"/>
      <c r="G355" s="55"/>
      <c r="H355" s="22"/>
      <c r="I355" s="63"/>
      <c r="J355" s="63"/>
      <c r="K355" s="63"/>
      <c r="L355" s="63"/>
      <c r="M355" s="63"/>
    </row>
    <row r="356" spans="1:13">
      <c r="A356" s="12"/>
      <c r="B356" s="22"/>
      <c r="C356" s="53"/>
      <c r="D356" s="53"/>
      <c r="E356" s="22"/>
      <c r="F356" s="55"/>
      <c r="G356" s="55"/>
      <c r="H356" s="22"/>
      <c r="I356" s="63"/>
      <c r="J356" s="63"/>
      <c r="K356" s="63"/>
      <c r="L356" s="63"/>
      <c r="M356" s="63"/>
    </row>
    <row r="357" spans="1:13">
      <c r="A357" s="12"/>
      <c r="B357" s="22"/>
      <c r="C357" s="53"/>
      <c r="D357" s="53"/>
      <c r="E357" s="22"/>
      <c r="F357" s="55"/>
      <c r="G357" s="55"/>
      <c r="H357" s="22"/>
      <c r="I357" s="63"/>
      <c r="J357" s="63"/>
      <c r="K357" s="63"/>
      <c r="L357" s="63"/>
      <c r="M357" s="63"/>
    </row>
    <row r="358" spans="1:13">
      <c r="A358" s="12"/>
      <c r="B358" s="22"/>
      <c r="C358" s="53"/>
      <c r="D358" s="53"/>
      <c r="E358" s="22"/>
      <c r="F358" s="55"/>
      <c r="G358" s="55"/>
      <c r="H358" s="22"/>
      <c r="I358" s="63"/>
      <c r="J358" s="63"/>
      <c r="K358" s="63"/>
      <c r="L358" s="63"/>
      <c r="M358" s="63"/>
    </row>
    <row r="359" spans="1:13">
      <c r="A359" s="12"/>
      <c r="B359" s="22"/>
      <c r="C359" s="53"/>
      <c r="D359" s="53"/>
      <c r="E359" s="22"/>
      <c r="F359" s="55"/>
      <c r="G359" s="55"/>
      <c r="H359" s="22"/>
      <c r="I359" s="63"/>
      <c r="J359" s="63"/>
      <c r="K359" s="63"/>
      <c r="L359" s="63"/>
      <c r="M359" s="63"/>
    </row>
    <row r="360" spans="1:13">
      <c r="A360" s="12"/>
      <c r="B360" s="22"/>
      <c r="C360" s="53"/>
      <c r="D360" s="53"/>
      <c r="E360" s="22"/>
      <c r="F360" s="55"/>
      <c r="G360" s="55"/>
      <c r="H360" s="22"/>
      <c r="I360" s="63"/>
      <c r="J360" s="63"/>
      <c r="K360" s="63"/>
      <c r="L360" s="63"/>
      <c r="M360" s="63"/>
    </row>
    <row r="361" spans="1:13">
      <c r="A361" s="12"/>
      <c r="B361" s="22"/>
      <c r="C361" s="53"/>
      <c r="D361" s="53"/>
      <c r="E361" s="22"/>
      <c r="F361" s="55"/>
      <c r="G361" s="55"/>
      <c r="H361" s="22"/>
      <c r="I361" s="63"/>
      <c r="J361" s="63"/>
      <c r="K361" s="63"/>
      <c r="L361" s="63"/>
      <c r="M361" s="63"/>
    </row>
    <row r="362" spans="1:13">
      <c r="A362" s="12"/>
      <c r="B362" s="22"/>
      <c r="C362" s="53"/>
      <c r="D362" s="53"/>
      <c r="E362" s="22"/>
      <c r="F362" s="55"/>
      <c r="G362" s="55"/>
      <c r="H362" s="22"/>
      <c r="I362" s="63"/>
      <c r="J362" s="63"/>
      <c r="K362" s="63"/>
      <c r="L362" s="63"/>
      <c r="M362" s="63"/>
    </row>
    <row r="363" spans="1:13">
      <c r="A363" s="12"/>
      <c r="B363" s="22"/>
      <c r="C363" s="53"/>
      <c r="D363" s="53"/>
      <c r="E363" s="22"/>
      <c r="F363" s="55"/>
      <c r="G363" s="55"/>
      <c r="H363" s="22"/>
      <c r="I363" s="63"/>
      <c r="J363" s="63"/>
      <c r="K363" s="63"/>
      <c r="L363" s="63"/>
      <c r="M363" s="63"/>
    </row>
    <row r="364" spans="1:13">
      <c r="A364" s="12"/>
      <c r="B364" s="22"/>
      <c r="C364" s="53"/>
      <c r="D364" s="53"/>
      <c r="E364" s="22"/>
      <c r="F364" s="55"/>
      <c r="G364" s="55"/>
      <c r="H364" s="22"/>
      <c r="I364" s="63"/>
      <c r="J364" s="63"/>
      <c r="K364" s="63"/>
      <c r="L364" s="63"/>
      <c r="M364" s="63"/>
    </row>
    <row r="365" spans="1:13">
      <c r="A365" s="12"/>
      <c r="B365" s="22"/>
      <c r="C365" s="53"/>
      <c r="D365" s="53"/>
      <c r="E365" s="22"/>
      <c r="F365" s="55"/>
      <c r="G365" s="55"/>
      <c r="H365" s="22"/>
      <c r="I365" s="63"/>
      <c r="J365" s="63"/>
      <c r="K365" s="63"/>
      <c r="L365" s="63"/>
      <c r="M365" s="63"/>
    </row>
    <row r="366" spans="1:13">
      <c r="A366" s="12"/>
      <c r="B366" s="22"/>
      <c r="C366" s="53"/>
      <c r="D366" s="53"/>
      <c r="E366" s="22"/>
      <c r="F366" s="55"/>
      <c r="G366" s="55"/>
      <c r="H366" s="22"/>
      <c r="I366" s="63"/>
      <c r="J366" s="63"/>
      <c r="K366" s="63"/>
      <c r="L366" s="63"/>
      <c r="M366" s="63"/>
    </row>
    <row r="367" spans="1:13">
      <c r="A367" s="12"/>
      <c r="B367" s="22"/>
      <c r="C367" s="53"/>
      <c r="D367" s="53"/>
      <c r="E367" s="22"/>
      <c r="F367" s="55"/>
      <c r="G367" s="55"/>
      <c r="H367" s="22"/>
      <c r="I367" s="63"/>
      <c r="J367" s="63"/>
      <c r="K367" s="63"/>
      <c r="L367" s="63"/>
      <c r="M367" s="63"/>
    </row>
    <row r="368" spans="1:13">
      <c r="A368" s="12"/>
      <c r="B368" s="22"/>
      <c r="C368" s="53"/>
      <c r="D368" s="53"/>
      <c r="E368" s="22"/>
      <c r="F368" s="55"/>
      <c r="G368" s="55"/>
      <c r="H368" s="22"/>
      <c r="I368" s="63"/>
      <c r="J368" s="63"/>
      <c r="K368" s="63"/>
      <c r="L368" s="63"/>
      <c r="M368" s="63"/>
    </row>
    <row r="369" spans="1:13">
      <c r="A369" s="12"/>
      <c r="B369" s="22"/>
      <c r="C369" s="53"/>
      <c r="D369" s="53"/>
      <c r="E369" s="22"/>
      <c r="F369" s="55"/>
      <c r="G369" s="55"/>
      <c r="H369" s="22"/>
      <c r="I369" s="63"/>
      <c r="J369" s="63"/>
      <c r="K369" s="63"/>
      <c r="L369" s="63"/>
      <c r="M369" s="63"/>
    </row>
    <row r="370" spans="1:13">
      <c r="A370" s="12"/>
      <c r="B370" s="22"/>
      <c r="C370" s="53"/>
      <c r="D370" s="53"/>
      <c r="E370" s="22"/>
      <c r="F370" s="55"/>
      <c r="G370" s="55"/>
      <c r="H370" s="22"/>
      <c r="I370" s="63"/>
      <c r="J370" s="63"/>
      <c r="K370" s="63"/>
      <c r="L370" s="63"/>
      <c r="M370" s="63"/>
    </row>
    <row r="371" spans="1:13">
      <c r="A371" s="12"/>
      <c r="B371" s="22"/>
      <c r="C371" s="53"/>
      <c r="D371" s="53"/>
      <c r="E371" s="22"/>
      <c r="F371" s="55"/>
      <c r="G371" s="55"/>
      <c r="H371" s="22"/>
      <c r="I371" s="63"/>
      <c r="J371" s="63"/>
      <c r="K371" s="63"/>
      <c r="L371" s="63"/>
      <c r="M371" s="63"/>
    </row>
    <row r="372" spans="1:13">
      <c r="A372" s="12"/>
      <c r="B372" s="22"/>
      <c r="C372" s="53"/>
      <c r="D372" s="53"/>
      <c r="E372" s="22"/>
      <c r="F372" s="55"/>
      <c r="G372" s="55"/>
      <c r="H372" s="22"/>
      <c r="I372" s="63"/>
      <c r="J372" s="63"/>
      <c r="K372" s="63"/>
      <c r="L372" s="63"/>
      <c r="M372" s="63"/>
    </row>
    <row r="373" spans="1:13">
      <c r="A373" s="12"/>
      <c r="B373" s="22"/>
      <c r="C373" s="53"/>
      <c r="D373" s="53"/>
      <c r="E373" s="22"/>
      <c r="F373" s="55"/>
      <c r="G373" s="55"/>
      <c r="H373" s="22"/>
      <c r="I373" s="63"/>
      <c r="J373" s="63"/>
      <c r="K373" s="63"/>
      <c r="L373" s="63"/>
      <c r="M373" s="63"/>
    </row>
    <row r="374" spans="1:13">
      <c r="A374" s="12"/>
      <c r="B374" s="22"/>
      <c r="C374" s="53"/>
      <c r="D374" s="53"/>
      <c r="E374" s="22"/>
      <c r="F374" s="55"/>
      <c r="G374" s="55"/>
      <c r="H374" s="22"/>
      <c r="I374" s="63"/>
      <c r="J374" s="63"/>
      <c r="K374" s="63"/>
      <c r="L374" s="63"/>
      <c r="M374" s="63"/>
    </row>
    <row r="375" spans="1:13">
      <c r="A375" s="12"/>
      <c r="B375" s="22"/>
      <c r="C375" s="53"/>
      <c r="D375" s="53"/>
      <c r="E375" s="22"/>
      <c r="F375" s="55"/>
      <c r="G375" s="55"/>
      <c r="H375" s="22"/>
      <c r="I375" s="63"/>
      <c r="J375" s="63"/>
      <c r="K375" s="63"/>
      <c r="L375" s="63"/>
      <c r="M375" s="63"/>
    </row>
    <row r="376" spans="1:13">
      <c r="A376" s="12"/>
      <c r="B376" s="22"/>
      <c r="C376" s="53"/>
      <c r="D376" s="53"/>
      <c r="E376" s="22"/>
      <c r="F376" s="55"/>
      <c r="G376" s="55"/>
      <c r="H376" s="22"/>
      <c r="I376" s="63"/>
      <c r="J376" s="63"/>
      <c r="K376" s="63"/>
      <c r="L376" s="63"/>
      <c r="M376" s="63"/>
    </row>
    <row r="377" spans="1:13">
      <c r="A377" s="12"/>
      <c r="B377" s="22"/>
      <c r="C377" s="53"/>
      <c r="D377" s="53"/>
      <c r="E377" s="22"/>
      <c r="F377" s="55"/>
      <c r="G377" s="55"/>
      <c r="H377" s="22"/>
      <c r="I377" s="63"/>
      <c r="J377" s="63"/>
      <c r="K377" s="63"/>
      <c r="L377" s="63"/>
      <c r="M377" s="63"/>
    </row>
    <row r="378" spans="1:13">
      <c r="A378" s="12"/>
      <c r="B378" s="22"/>
      <c r="C378" s="53"/>
      <c r="D378" s="53"/>
      <c r="E378" s="22"/>
      <c r="F378" s="55"/>
      <c r="G378" s="55"/>
      <c r="H378" s="22"/>
      <c r="I378" s="63"/>
      <c r="J378" s="63"/>
      <c r="K378" s="63"/>
      <c r="L378" s="63"/>
      <c r="M378" s="63"/>
    </row>
    <row r="379" spans="1:13">
      <c r="A379" s="12"/>
      <c r="B379" s="22"/>
      <c r="C379" s="53"/>
      <c r="D379" s="53"/>
      <c r="E379" s="22"/>
      <c r="F379" s="55"/>
      <c r="G379" s="55"/>
      <c r="H379" s="22"/>
      <c r="I379" s="63"/>
      <c r="J379" s="63"/>
      <c r="K379" s="63"/>
      <c r="L379" s="63"/>
      <c r="M379" s="63"/>
    </row>
    <row r="380" spans="1:13">
      <c r="A380" s="12"/>
      <c r="B380" s="22"/>
      <c r="C380" s="53"/>
      <c r="D380" s="53"/>
      <c r="E380" s="22"/>
      <c r="F380" s="55"/>
      <c r="G380" s="55"/>
      <c r="H380" s="22"/>
      <c r="I380" s="63"/>
      <c r="J380" s="63"/>
      <c r="K380" s="63"/>
      <c r="L380" s="63"/>
      <c r="M380" s="63"/>
    </row>
    <row r="381" spans="1:13">
      <c r="A381" s="12"/>
      <c r="B381" s="22"/>
      <c r="C381" s="53"/>
      <c r="D381" s="53"/>
      <c r="E381" s="22"/>
      <c r="F381" s="55"/>
      <c r="G381" s="55"/>
      <c r="H381" s="22"/>
      <c r="I381" s="63"/>
      <c r="J381" s="63"/>
      <c r="K381" s="63"/>
      <c r="L381" s="63"/>
      <c r="M381" s="63"/>
    </row>
    <row r="382" spans="1:13">
      <c r="A382" s="12"/>
      <c r="B382" s="22"/>
      <c r="C382" s="53"/>
      <c r="D382" s="53"/>
      <c r="E382" s="22"/>
      <c r="F382" s="55"/>
      <c r="G382" s="55"/>
      <c r="H382" s="22"/>
      <c r="I382" s="63"/>
      <c r="J382" s="63"/>
      <c r="K382" s="63"/>
      <c r="L382" s="63"/>
      <c r="M382" s="63"/>
    </row>
    <row r="383" spans="1:13">
      <c r="A383" s="12"/>
      <c r="B383" s="22"/>
      <c r="C383" s="53"/>
      <c r="D383" s="53"/>
      <c r="E383" s="22"/>
      <c r="F383" s="55"/>
      <c r="G383" s="55"/>
      <c r="H383" s="22"/>
      <c r="I383" s="63"/>
      <c r="J383" s="63"/>
      <c r="K383" s="63"/>
      <c r="L383" s="63"/>
      <c r="M383" s="63"/>
    </row>
    <row r="384" spans="1:13">
      <c r="A384" s="12"/>
      <c r="B384" s="22"/>
      <c r="C384" s="53"/>
      <c r="D384" s="53"/>
      <c r="E384" s="22"/>
      <c r="F384" s="55"/>
      <c r="G384" s="55"/>
      <c r="H384" s="22"/>
      <c r="I384" s="63"/>
      <c r="J384" s="63"/>
      <c r="K384" s="63"/>
      <c r="L384" s="63"/>
      <c r="M384" s="63"/>
    </row>
    <row r="385" spans="1:13">
      <c r="A385" s="12"/>
      <c r="B385" s="22"/>
      <c r="C385" s="53"/>
      <c r="D385" s="53"/>
      <c r="E385" s="22"/>
      <c r="F385" s="55"/>
      <c r="G385" s="55"/>
      <c r="H385" s="22"/>
      <c r="I385" s="63"/>
      <c r="J385" s="63"/>
      <c r="K385" s="63"/>
      <c r="L385" s="63"/>
      <c r="M385" s="63"/>
    </row>
    <row r="386" spans="1:13">
      <c r="A386" s="12"/>
      <c r="B386" s="22"/>
      <c r="C386" s="53"/>
      <c r="D386" s="53"/>
      <c r="E386" s="22"/>
      <c r="F386" s="55"/>
      <c r="G386" s="55"/>
      <c r="H386" s="22"/>
      <c r="I386" s="63"/>
      <c r="J386" s="63"/>
      <c r="K386" s="63"/>
      <c r="L386" s="63"/>
      <c r="M386" s="63"/>
    </row>
    <row r="387" spans="1:13">
      <c r="A387" s="12"/>
      <c r="B387" s="22"/>
      <c r="C387" s="53"/>
      <c r="D387" s="53"/>
      <c r="E387" s="22"/>
      <c r="F387" s="55"/>
      <c r="G387" s="55"/>
      <c r="H387" s="22"/>
      <c r="I387" s="63"/>
      <c r="J387" s="63"/>
      <c r="K387" s="63"/>
      <c r="L387" s="63"/>
      <c r="M387" s="63"/>
    </row>
    <row r="388" spans="1:13">
      <c r="A388" s="12"/>
      <c r="B388" s="22"/>
      <c r="C388" s="53"/>
      <c r="D388" s="53"/>
      <c r="E388" s="22"/>
      <c r="F388" s="55"/>
      <c r="G388" s="55"/>
      <c r="H388" s="22"/>
      <c r="I388" s="63"/>
      <c r="J388" s="63"/>
      <c r="K388" s="63"/>
      <c r="L388" s="63"/>
      <c r="M388" s="63"/>
    </row>
    <row r="389" spans="1:13">
      <c r="A389" s="12"/>
      <c r="B389" s="22"/>
      <c r="C389" s="53"/>
      <c r="D389" s="53"/>
      <c r="E389" s="22"/>
      <c r="F389" s="55"/>
      <c r="G389" s="55"/>
      <c r="H389" s="22"/>
      <c r="I389" s="63"/>
      <c r="J389" s="63"/>
      <c r="K389" s="63"/>
      <c r="L389" s="63"/>
      <c r="M389" s="63"/>
    </row>
    <row r="390" spans="1:13">
      <c r="A390" s="12"/>
      <c r="B390" s="22"/>
      <c r="C390" s="53"/>
      <c r="D390" s="53"/>
      <c r="E390" s="22"/>
      <c r="F390" s="55"/>
      <c r="G390" s="55"/>
      <c r="H390" s="22"/>
      <c r="I390" s="63"/>
      <c r="J390" s="63"/>
      <c r="K390" s="63"/>
      <c r="L390" s="63"/>
      <c r="M390" s="63"/>
    </row>
    <row r="391" spans="1:13">
      <c r="A391" s="12"/>
      <c r="B391" s="22"/>
      <c r="C391" s="53"/>
      <c r="D391" s="53"/>
      <c r="E391" s="22"/>
      <c r="F391" s="55"/>
      <c r="G391" s="55"/>
      <c r="H391" s="22"/>
      <c r="I391" s="63"/>
      <c r="J391" s="63"/>
      <c r="K391" s="63"/>
      <c r="L391" s="63"/>
      <c r="M391" s="63"/>
    </row>
  </sheetData>
  <dataValidations count="2">
    <dataValidation type="list" allowBlank="1" showInputMessage="1" showErrorMessage="1" sqref="A2:A66">
      <formula1>Appartements</formula1>
    </dataValidation>
    <dataValidation type="list" allowBlank="1" showInputMessage="1" showErrorMessage="1" sqref="B2:B66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8"/>
  <sheetViews>
    <sheetView showGridLines="0" showZeros="0" zoomScale="110" zoomScaleNormal="11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2.75"/>
  <cols>
    <col min="1" max="1" width="27.5703125" style="26" customWidth="1"/>
    <col min="2" max="13" width="12.5703125" style="26" customWidth="1"/>
    <col min="14" max="14" width="13.7109375" style="26" customWidth="1"/>
    <col min="15" max="16384" width="11.42578125" style="26"/>
  </cols>
  <sheetData>
    <row r="1" spans="1:14" ht="23.25" customHeight="1">
      <c r="A1" s="73" t="s">
        <v>49</v>
      </c>
      <c r="B1" s="14" t="s">
        <v>11</v>
      </c>
      <c r="C1" s="14" t="s">
        <v>10</v>
      </c>
      <c r="D1" s="14" t="s">
        <v>9</v>
      </c>
      <c r="E1" s="14" t="s">
        <v>8</v>
      </c>
      <c r="F1" s="14" t="s">
        <v>7</v>
      </c>
      <c r="G1" s="14" t="s">
        <v>6</v>
      </c>
      <c r="H1" s="14" t="s">
        <v>5</v>
      </c>
      <c r="I1" s="14" t="s">
        <v>4</v>
      </c>
      <c r="J1" s="14" t="s">
        <v>3</v>
      </c>
      <c r="K1" s="14" t="s">
        <v>2</v>
      </c>
      <c r="L1" s="14" t="s">
        <v>1</v>
      </c>
      <c r="M1" s="14" t="s">
        <v>0</v>
      </c>
      <c r="N1" s="13" t="s">
        <v>13</v>
      </c>
    </row>
    <row r="2" spans="1:14" ht="17.45" customHeight="1">
      <c r="A2" s="66" t="s">
        <v>39</v>
      </c>
      <c r="B2" s="80">
        <f>SUMPRODUCT(('Récaptitulatif Résa PARIS 2018'!$F$2:$F$516=B$1)*('Récaptitulatif Résa PARIS 2018'!$E$2:$E$516))</f>
        <v>0</v>
      </c>
      <c r="C2" s="80">
        <f>SUMPRODUCT(('Récaptitulatif Résa PARIS 2018'!$F$2:$F$516=C$1)*('Récaptitulatif Résa PARIS 2018'!$E$2:$E$516))</f>
        <v>0</v>
      </c>
      <c r="D2" s="80">
        <f>SUMPRODUCT(('Récaptitulatif Résa PARIS 2018'!$F$2:$F$516=D$1)*('Récaptitulatif Résa PARIS 2018'!$E$2:$E$516))</f>
        <v>0</v>
      </c>
      <c r="E2" s="80">
        <f>SUMPRODUCT(('Récaptitulatif Résa PARIS 2018'!$F$2:$F$516=E$1)*('Récaptitulatif Résa PARIS 2018'!$E$2:$E$516))</f>
        <v>0</v>
      </c>
      <c r="F2" s="80">
        <f>SUMPRODUCT(('Récaptitulatif Résa PARIS 2018'!$F$2:$F$516=F$1)*('Récaptitulatif Résa PARIS 2018'!$E$2:$E$516))</f>
        <v>0</v>
      </c>
      <c r="G2" s="80">
        <f>SUMPRODUCT(('Récaptitulatif Résa PARIS 2018'!$F$2:$F$516=G$1)*('Récaptitulatif Résa PARIS 2018'!$E$2:$E$516))</f>
        <v>0</v>
      </c>
      <c r="H2" s="80">
        <f>SUMPRODUCT(('Récaptitulatif Résa PARIS 2018'!$F$2:$F$516=H$1)*('Récaptitulatif Résa PARIS 2018'!$E$2:$E$516))</f>
        <v>0</v>
      </c>
      <c r="I2" s="80">
        <f>SUMPRODUCT(('Récaptitulatif Résa PARIS 2018'!$F$2:$F$516=I$1)*('Récaptitulatif Résa PARIS 2018'!$E$2:$E$516))</f>
        <v>0</v>
      </c>
      <c r="J2" s="80">
        <f>SUMPRODUCT(('Récaptitulatif Résa PARIS 2018'!$F$2:$F$516=J$1)*('Récaptitulatif Résa PARIS 2018'!$E$2:$E$516))</f>
        <v>0</v>
      </c>
      <c r="K2" s="80">
        <f>SUMPRODUCT(('Récaptitulatif Résa PARIS 2018'!$F$2:$F$516=K$1)*('Récaptitulatif Résa PARIS 2018'!$E$2:$E$516))</f>
        <v>0</v>
      </c>
      <c r="L2" s="80">
        <f>SUMPRODUCT(('Récaptitulatif Résa PARIS 2018'!$F$2:$F$516=L$1)*('Récaptitulatif Résa PARIS 2018'!$E$2:$E$516))</f>
        <v>0</v>
      </c>
      <c r="M2" s="80">
        <f>SUMPRODUCT(('Récaptitulatif Résa PARIS 2018'!$F$2:$F$516=M$1)*('Récaptitulatif Résa PARIS 2018'!$E$2:$E$516))</f>
        <v>0</v>
      </c>
      <c r="N2" s="79">
        <f>SUM(B2:M2)</f>
        <v>0</v>
      </c>
    </row>
    <row r="3" spans="1:14" ht="17.45" customHeight="1">
      <c r="A3" s="66" t="s">
        <v>40</v>
      </c>
      <c r="B3" s="80">
        <f>SUMPRODUCT(('Récaptitulatif Résa PARIS 2018'!$F$2:$F$516=B$1)*('Récaptitulatif Résa PARIS 2018'!$B$2:$B$516="Réservation"))</f>
        <v>0</v>
      </c>
      <c r="C3" s="80">
        <f>SUMPRODUCT(('Récaptitulatif Résa PARIS 2018'!$F$2:$F$516=C$1)*('Récaptitulatif Résa PARIS 2018'!$B$2:$B$516="Réservation"))</f>
        <v>0</v>
      </c>
      <c r="D3" s="80">
        <f>SUMPRODUCT(('Récaptitulatif Résa PARIS 2018'!$F$2:$F$516=D$1)*('Récaptitulatif Résa PARIS 2018'!$B$2:$B$516="Réservation"))</f>
        <v>0</v>
      </c>
      <c r="E3" s="80">
        <f>SUMPRODUCT(('Récaptitulatif Résa PARIS 2018'!$F$2:$F$516=E$1)*('Récaptitulatif Résa PARIS 2018'!$B$2:$B$516="Réservation"))</f>
        <v>8</v>
      </c>
      <c r="F3" s="80">
        <f>SUMPRODUCT(('Récaptitulatif Résa PARIS 2018'!$F$2:$F$516=F$1)*('Récaptitulatif Résa PARIS 2018'!$B$2:$B$516="Réservation"))</f>
        <v>16</v>
      </c>
      <c r="G3" s="80">
        <f>SUMPRODUCT(('Récaptitulatif Résa PARIS 2018'!$F$2:$F$516=G$1)*('Récaptitulatif Résa PARIS 2018'!$B$2:$B$516="Réservation"))</f>
        <v>57</v>
      </c>
      <c r="H3" s="80">
        <f>SUMPRODUCT(('Récaptitulatif Résa PARIS 2018'!$F$2:$F$516=H$1)*('Récaptitulatif Résa PARIS 2018'!$B$2:$B$516="Réservation"))</f>
        <v>71</v>
      </c>
      <c r="I3" s="80">
        <f>SUMPRODUCT(('Récaptitulatif Résa PARIS 2018'!$F$2:$F$516=I$1)*('Récaptitulatif Résa PARIS 2018'!$B$2:$B$516="Réservation"))</f>
        <v>90</v>
      </c>
      <c r="J3" s="80">
        <f>SUMPRODUCT(('Récaptitulatif Résa PARIS 2018'!$F$2:$F$516=J$1)*('Récaptitulatif Résa PARIS 2018'!$B$2:$B$516="Réservation"))</f>
        <v>73</v>
      </c>
      <c r="K3" s="80">
        <f>SUMPRODUCT(('Récaptitulatif Résa PARIS 2018'!$F$2:$F$516=K$1)*('Récaptitulatif Résa PARIS 2018'!$B$2:$B$516="Réservation"))</f>
        <v>79</v>
      </c>
      <c r="L3" s="80">
        <f>SUMPRODUCT(('Récaptitulatif Résa PARIS 2018'!$F$2:$F$516=L$1)*('Récaptitulatif Résa PARIS 2018'!$B$2:$B$516="Réservation"))</f>
        <v>61</v>
      </c>
      <c r="M3" s="80">
        <f>SUMPRODUCT(('Récaptitulatif Résa PARIS 2018'!$F$2:$F$516=M$1)*('Récaptitulatif Résa PARIS 2018'!$B$2:$B$516="Réservation"))</f>
        <v>40</v>
      </c>
      <c r="N3" s="79">
        <f t="shared" ref="N3:N5" si="0">SUM(B3:M3)</f>
        <v>495</v>
      </c>
    </row>
    <row r="4" spans="1:14" ht="17.45" customHeight="1">
      <c r="A4" s="66" t="s">
        <v>53</v>
      </c>
      <c r="B4" s="80">
        <f>SUMPRODUCT(('Récaptitulatif Résa PARIS 2018'!$F$2:$F$516=B$1)*('Récaptitulatif Résa PARIS 2018'!$I$2:$I$516))</f>
        <v>0</v>
      </c>
      <c r="C4" s="80">
        <f>SUMPRODUCT(('Récaptitulatif Résa PARIS 2018'!$F$2:$F$516=C$1)*('Récaptitulatif Résa PARIS 2018'!$I$2:$I$516))</f>
        <v>0</v>
      </c>
      <c r="D4" s="80">
        <f>SUMPRODUCT(('Récaptitulatif Résa PARIS 2018'!$F$2:$F$516=D$1)*('Récaptitulatif Résa PARIS 2018'!$I$2:$I$516))</f>
        <v>0</v>
      </c>
      <c r="E4" s="80">
        <f>SUMPRODUCT(('Récaptitulatif Résa PARIS 2018'!$F$2:$F$516=E$1)*('Récaptitulatif Résa PARIS 2018'!$I$2:$I$516))</f>
        <v>22</v>
      </c>
      <c r="F4" s="80">
        <f>SUMPRODUCT(('Récaptitulatif Résa PARIS 2018'!$F$2:$F$516=F$1)*('Récaptitulatif Résa PARIS 2018'!$I$2:$I$516))</f>
        <v>55</v>
      </c>
      <c r="G4" s="80">
        <f>SUMPRODUCT(('Récaptitulatif Résa PARIS 2018'!$F$2:$F$516=G$1)*('Récaptitulatif Résa PARIS 2018'!$I$2:$I$516))</f>
        <v>197</v>
      </c>
      <c r="H4" s="80">
        <f>SUMPRODUCT(('Récaptitulatif Résa PARIS 2018'!$F$2:$F$516=H$1)*('Récaptitulatif Résa PARIS 2018'!$I$2:$I$516))</f>
        <v>239</v>
      </c>
      <c r="I4" s="80">
        <f>SUMPRODUCT(('Récaptitulatif Résa PARIS 2018'!$F$2:$F$516=I$1)*('Récaptitulatif Résa PARIS 2018'!$I$2:$I$516))</f>
        <v>327</v>
      </c>
      <c r="J4" s="80">
        <f>SUMPRODUCT(('Récaptitulatif Résa PARIS 2018'!$F$2:$F$516=J$1)*('Récaptitulatif Résa PARIS 2018'!$I$2:$I$516))</f>
        <v>271</v>
      </c>
      <c r="K4" s="80">
        <f>SUMPRODUCT(('Récaptitulatif Résa PARIS 2018'!$F$2:$F$516=K$1)*('Récaptitulatif Résa PARIS 2018'!$I$2:$I$516))</f>
        <v>257</v>
      </c>
      <c r="L4" s="80">
        <f>SUMPRODUCT(('Récaptitulatif Résa PARIS 2018'!$F$2:$F$516=L$1)*('Récaptitulatif Résa PARIS 2018'!$I$2:$I$516))</f>
        <v>218</v>
      </c>
      <c r="M4" s="80">
        <f>SUMPRODUCT(('Récaptitulatif Résa PARIS 2018'!$F$2:$F$516=M$1)*('Récaptitulatif Résa PARIS 2018'!$I$2:$I$516))</f>
        <v>143</v>
      </c>
      <c r="N4" s="79">
        <f t="shared" si="0"/>
        <v>1729</v>
      </c>
    </row>
    <row r="5" spans="1:14" ht="17.45" customHeight="1">
      <c r="A5" s="66" t="s">
        <v>35</v>
      </c>
      <c r="B5" s="80">
        <f ca="1">SUM(INDIRECT("'Récapitulatif  Loyer PARIS 2018'!"&amp;ADDRESS(4,(COLUMN()-1)*2,4)&amp;":"&amp;ADDRESS(LastR1,(COLUMN()-1)*2,4)))</f>
        <v>0</v>
      </c>
      <c r="C5" s="80">
        <f ca="1">SUM(INDIRECT("'Récapitulatif  Loyer PARIS 2018'!"&amp;ADDRESS(4,(COLUMN()-1)*2,4)&amp;":"&amp;ADDRESS(LastR1,(COLUMN()-1)*2,4)))</f>
        <v>0</v>
      </c>
      <c r="D5" s="80">
        <f ca="1">SUM(INDIRECT("'Récapitulatif  Loyer PARIS 2018'!"&amp;ADDRESS(4,(COLUMN()-1)*2,4)&amp;":"&amp;ADDRESS(LastR1,(COLUMN()-1)*2,4)))</f>
        <v>0</v>
      </c>
      <c r="E5" s="80">
        <f ca="1">SUM(INDIRECT("'Récapitulatif  Loyer PARIS 2018'!"&amp;ADDRESS(4,(COLUMN()-1)*2,4)&amp;":"&amp;ADDRESS(LastR1,(COLUMN()-1)*2,4)))</f>
        <v>30</v>
      </c>
      <c r="F5" s="80">
        <f ca="1">SUM(INDIRECT("'Récapitulatif  Loyer PARIS 2018'!"&amp;ADDRESS(4,(COLUMN()-1)*2,4)&amp;":"&amp;ADDRESS(LastR1,(COLUMN()-1)*2,4)))</f>
        <v>61</v>
      </c>
      <c r="G5" s="80">
        <f ca="1">SUM(INDIRECT("'Récapitulatif  Loyer PARIS 2018'!"&amp;ADDRESS(4,(COLUMN()-1)*2,4)&amp;":"&amp;ADDRESS(LastR1,(COLUMN()-1)*2,4)))</f>
        <v>259</v>
      </c>
      <c r="H5" s="80">
        <f ca="1">SUM(INDIRECT("'Récapitulatif  Loyer PARIS 2018'!"&amp;ADDRESS(4,(COLUMN()-1)*2,4)&amp;":"&amp;ADDRESS(LastR1,(COLUMN()-1)*2,4)))</f>
        <v>326</v>
      </c>
      <c r="I5" s="80">
        <f ca="1">SUM(INDIRECT("'Récapitulatif  Loyer PARIS 2018'!"&amp;ADDRESS(4,(COLUMN()-1)*2,4)&amp;":"&amp;ADDRESS(LastR1,(COLUMN()-1)*2,4)))</f>
        <v>305</v>
      </c>
      <c r="J5" s="80">
        <f ca="1">SUM(INDIRECT("'Récapitulatif  Loyer PARIS 2018'!"&amp;ADDRESS(4,(COLUMN()-1)*2,4)&amp;":"&amp;ADDRESS(LastR1,(COLUMN()-1)*2,4)))</f>
        <v>279</v>
      </c>
      <c r="K5" s="80">
        <f ca="1">SUM(INDIRECT("'Récapitulatif  Loyer PARIS 2018'!"&amp;ADDRESS(4,(COLUMN()-1)*2,4)&amp;":"&amp;ADDRESS(LastR1,(COLUMN()-1)*2,4)))</f>
        <v>296</v>
      </c>
      <c r="L5" s="80">
        <f ca="1">SUM(INDIRECT("'Récapitulatif  Loyer PARIS 2018'!"&amp;ADDRESS(4,(COLUMN()-1)*2,4)&amp;":"&amp;ADDRESS(LastR1,(COLUMN()-1)*2,4)))</f>
        <v>288</v>
      </c>
      <c r="M5" s="80">
        <f ca="1">SUM(INDIRECT("'Récapitulatif  Loyer PARIS 2018'!"&amp;ADDRESS(4,(COLUMN()-1)*2,4)&amp;":"&amp;ADDRESS(LastR1,(COLUMN()-1)*2,4)))</f>
        <v>328</v>
      </c>
      <c r="N5" s="79">
        <f t="shared" ca="1" si="0"/>
        <v>2172</v>
      </c>
    </row>
    <row r="6" spans="1:14" ht="17.45" customHeight="1">
      <c r="A6" s="66" t="s">
        <v>41</v>
      </c>
      <c r="B6" s="81">
        <f ca="1">B5/B22</f>
        <v>0</v>
      </c>
      <c r="C6" s="81">
        <f t="shared" ref="C6:M6" ca="1" si="1">C5/C22</f>
        <v>0</v>
      </c>
      <c r="D6" s="81">
        <f t="shared" ca="1" si="1"/>
        <v>0</v>
      </c>
      <c r="E6" s="81">
        <f t="shared" ca="1" si="1"/>
        <v>1</v>
      </c>
      <c r="F6" s="81">
        <f t="shared" ca="1" si="1"/>
        <v>1.967741935483871</v>
      </c>
      <c r="G6" s="81">
        <f t="shared" ca="1" si="1"/>
        <v>8.6333333333333329</v>
      </c>
      <c r="H6" s="81">
        <f t="shared" ca="1" si="1"/>
        <v>10.516129032258064</v>
      </c>
      <c r="I6" s="81">
        <f t="shared" ca="1" si="1"/>
        <v>9.8387096774193541</v>
      </c>
      <c r="J6" s="81">
        <f t="shared" ca="1" si="1"/>
        <v>9.3000000000000007</v>
      </c>
      <c r="K6" s="81">
        <f t="shared" ca="1" si="1"/>
        <v>9.5483870967741939</v>
      </c>
      <c r="L6" s="81">
        <f t="shared" ca="1" si="1"/>
        <v>9.6</v>
      </c>
      <c r="M6" s="81">
        <f t="shared" ca="1" si="1"/>
        <v>10.580645161290322</v>
      </c>
      <c r="N6" s="82">
        <f ca="1">N5/N22</f>
        <v>5.9506849315068493</v>
      </c>
    </row>
    <row r="7" spans="1:14" ht="17.45" customHeight="1">
      <c r="A7" s="64" t="s">
        <v>20</v>
      </c>
      <c r="B7" s="27">
        <f>SUMPRODUCT(('Récaptitulatif Résa PARIS 2018'!$F$2:$F$516=B$1)*('Récaptitulatif Résa PARIS 2018'!$B$2:$B$516='Analyse Globale PARIS 2018 '!$A7)*('Récaptitulatif Résa PARIS 2018'!$J$2:$J$516))</f>
        <v>0</v>
      </c>
      <c r="C7" s="27">
        <f>SUMPRODUCT(('Récaptitulatif Résa PARIS 2018'!$F$2:$F$516=C$1)*('Récaptitulatif Résa PARIS 2018'!$B$2:$B$516='Analyse Globale PARIS 2018 '!$A7)*('Récaptitulatif Résa PARIS 2018'!$J$2:$J$516))</f>
        <v>0</v>
      </c>
      <c r="D7" s="27">
        <f>SUMPRODUCT(('Récaptitulatif Résa PARIS 2018'!$F$2:$F$516=D$1)*('Récaptitulatif Résa PARIS 2018'!$B$2:$B$516='Analyse Globale PARIS 2018 '!$A7)*('Récaptitulatif Résa PARIS 2018'!$J$2:$J$516))</f>
        <v>0</v>
      </c>
      <c r="E7" s="27">
        <f>SUMPRODUCT(('Récaptitulatif Résa PARIS 2018'!$F$2:$F$516=E$1)*('Récaptitulatif Résa PARIS 2018'!$B$2:$B$516='Analyse Globale PARIS 2018 '!$A7)*('Récaptitulatif Résa PARIS 2018'!$J$2:$J$516))</f>
        <v>1195</v>
      </c>
      <c r="F7" s="27">
        <f>SUMPRODUCT(('Récaptitulatif Résa PARIS 2018'!$F$2:$F$516=F$1)*('Récaptitulatif Résa PARIS 2018'!$B$2:$B$516='Analyse Globale PARIS 2018 '!$A7)*('Récaptitulatif Résa PARIS 2018'!$J$2:$J$516))</f>
        <v>2302.5500000000002</v>
      </c>
      <c r="G7" s="27">
        <f>SUMPRODUCT(('Récaptitulatif Résa PARIS 2018'!$F$2:$F$516=G$1)*('Récaptitulatif Résa PARIS 2018'!$B$2:$B$516='Analyse Globale PARIS 2018 '!$A7)*('Récaptitulatif Résa PARIS 2018'!$J$2:$J$516))</f>
        <v>10427.700000000001</v>
      </c>
      <c r="H7" s="27">
        <f>SUMPRODUCT(('Récaptitulatif Résa PARIS 2018'!$F$2:$F$516=H$1)*('Récaptitulatif Résa PARIS 2018'!$B$2:$B$516='Analyse Globale PARIS 2018 '!$A7)*('Récaptitulatif Résa PARIS 2018'!$J$2:$J$516))</f>
        <v>11125.54</v>
      </c>
      <c r="I7" s="27">
        <f>SUMPRODUCT(('Récaptitulatif Résa PARIS 2018'!$F$2:$F$516=I$1)*('Récaptitulatif Résa PARIS 2018'!$B$2:$B$516='Analyse Globale PARIS 2018 '!$A7)*('Récaptitulatif Résa PARIS 2018'!$J$2:$J$516))</f>
        <v>14230.730000000005</v>
      </c>
      <c r="J7" s="27">
        <f>SUMPRODUCT(('Récaptitulatif Résa PARIS 2018'!$F$2:$F$516=J$1)*('Récaptitulatif Résa PARIS 2018'!$B$2:$B$516='Analyse Globale PARIS 2018 '!$A7)*('Récaptitulatif Résa PARIS 2018'!$J$2:$J$516))</f>
        <v>13300.45</v>
      </c>
      <c r="K7" s="27">
        <f>SUMPRODUCT(('Récaptitulatif Résa PARIS 2018'!$F$2:$F$516=K$1)*('Récaptitulatif Résa PARIS 2018'!$B$2:$B$516='Analyse Globale PARIS 2018 '!$A7)*('Récaptitulatif Résa PARIS 2018'!$J$2:$J$516))</f>
        <v>13541.759999999997</v>
      </c>
      <c r="L7" s="27">
        <f>SUMPRODUCT(('Récaptitulatif Résa PARIS 2018'!$F$2:$F$516=L$1)*('Récaptitulatif Résa PARIS 2018'!$B$2:$B$516='Analyse Globale PARIS 2018 '!$A7)*('Récaptitulatif Résa PARIS 2018'!$J$2:$J$516))</f>
        <v>10623.62714285714</v>
      </c>
      <c r="M7" s="27">
        <f>SUMPRODUCT(('Récaptitulatif Résa PARIS 2018'!$F$2:$F$516=M$1)*('Récaptitulatif Résa PARIS 2018'!$B$2:$B$516='Analyse Globale PARIS 2018 '!$A7)*('Récaptitulatif Résa PARIS 2018'!$J$2:$J$516))</f>
        <v>10413.369999999999</v>
      </c>
      <c r="N7" s="28">
        <f>SUM(B7:M7)</f>
        <v>87160.727142857126</v>
      </c>
    </row>
    <row r="8" spans="1:14" ht="17.45" customHeight="1">
      <c r="A8" s="64" t="s">
        <v>22</v>
      </c>
      <c r="B8" s="27">
        <f>SUMPRODUCT(('Récaptitulatif Résa PARIS 2018'!$F$2:$F$516=B$1)*('Récaptitulatif Résa PARIS 2018'!$B$2:$B$516='Analyse Globale PARIS 2018 '!$A8)*('Récaptitulatif Résa PARIS 2018'!$J$2:$J$516))</f>
        <v>0</v>
      </c>
      <c r="C8" s="27">
        <f>SUMPRODUCT(('Récaptitulatif Résa PARIS 2018'!$F$2:$F$516=C$1)*('Récaptitulatif Résa PARIS 2018'!$B$2:$B$516='Analyse Globale PARIS 2018 '!$A8)*('Récaptitulatif Résa PARIS 2018'!$J$2:$J$516))</f>
        <v>0</v>
      </c>
      <c r="D8" s="27">
        <f>SUMPRODUCT(('Récaptitulatif Résa PARIS 2018'!$F$2:$F$516=D$1)*('Récaptitulatif Résa PARIS 2018'!$B$2:$B$516='Analyse Globale PARIS 2018 '!$A8)*('Récaptitulatif Résa PARIS 2018'!$J$2:$J$516))</f>
        <v>0</v>
      </c>
      <c r="E8" s="27">
        <f>SUMPRODUCT(('Récaptitulatif Résa PARIS 2018'!$F$2:$F$516=E$1)*('Récaptitulatif Résa PARIS 2018'!$B$2:$B$516='Analyse Globale PARIS 2018 '!$A8)*('Récaptitulatif Résa PARIS 2018'!$J$2:$J$516))</f>
        <v>0</v>
      </c>
      <c r="F8" s="27">
        <f>SUMPRODUCT(('Récaptitulatif Résa PARIS 2018'!$F$2:$F$516=F$1)*('Récaptitulatif Résa PARIS 2018'!$B$2:$B$516='Analyse Globale PARIS 2018 '!$A8)*('Récaptitulatif Résa PARIS 2018'!$J$2:$J$516))</f>
        <v>0</v>
      </c>
      <c r="G8" s="27">
        <f>SUMPRODUCT(('Récaptitulatif Résa PARIS 2018'!$F$2:$F$516=G$1)*('Récaptitulatif Résa PARIS 2018'!$B$2:$B$516='Analyse Globale PARIS 2018 '!$A8)*('Récaptitulatif Résa PARIS 2018'!$J$2:$J$516))</f>
        <v>200</v>
      </c>
      <c r="H8" s="27">
        <f>SUMPRODUCT(('Récaptitulatif Résa PARIS 2018'!$F$2:$F$516=H$1)*('Récaptitulatif Résa PARIS 2018'!$B$2:$B$516='Analyse Globale PARIS 2018 '!$A8)*('Récaptitulatif Résa PARIS 2018'!$J$2:$J$516))</f>
        <v>0</v>
      </c>
      <c r="I8" s="27">
        <f>SUMPRODUCT(('Récaptitulatif Résa PARIS 2018'!$F$2:$F$516=I$1)*('Récaptitulatif Résa PARIS 2018'!$B$2:$B$516='Analyse Globale PARIS 2018 '!$A8)*('Récaptitulatif Résa PARIS 2018'!$J$2:$J$516))</f>
        <v>425.4</v>
      </c>
      <c r="J8" s="27">
        <f>SUMPRODUCT(('Récaptitulatif Résa PARIS 2018'!$F$2:$F$516=J$1)*('Récaptitulatif Résa PARIS 2018'!$B$2:$B$516='Analyse Globale PARIS 2018 '!$A8)*('Récaptitulatif Résa PARIS 2018'!$J$2:$J$516))</f>
        <v>0</v>
      </c>
      <c r="K8" s="27">
        <f>SUMPRODUCT(('Récaptitulatif Résa PARIS 2018'!$F$2:$F$516=K$1)*('Récaptitulatif Résa PARIS 2018'!$B$2:$B$516='Analyse Globale PARIS 2018 '!$A8)*('Récaptitulatif Résa PARIS 2018'!$J$2:$J$516))</f>
        <v>0</v>
      </c>
      <c r="L8" s="27">
        <f>SUMPRODUCT(('Récaptitulatif Résa PARIS 2018'!$F$2:$F$516=L$1)*('Récaptitulatif Résa PARIS 2018'!$B$2:$B$516='Analyse Globale PARIS 2018 '!$A8)*('Récaptitulatif Résa PARIS 2018'!$J$2:$J$516))</f>
        <v>140.4</v>
      </c>
      <c r="M8" s="27">
        <f>SUMPRODUCT(('Récaptitulatif Résa PARIS 2018'!$F$2:$F$516=M$1)*('Récaptitulatif Résa PARIS 2018'!$B$2:$B$516='Analyse Globale PARIS 2018 '!$A8)*('Récaptitulatif Résa PARIS 2018'!$J$2:$J$516))</f>
        <v>301.86</v>
      </c>
      <c r="N8" s="28">
        <f t="shared" ref="N8:N10" si="2">SUM(B8:M8)</f>
        <v>1067.6599999999999</v>
      </c>
    </row>
    <row r="9" spans="1:14" ht="17.45" customHeight="1">
      <c r="A9" s="64" t="s">
        <v>21</v>
      </c>
      <c r="B9" s="27">
        <f>SUMPRODUCT(('Récaptitulatif Résa PARIS 2018'!$F$2:$F$516=B$1)*('Récaptitulatif Résa PARIS 2018'!$B$2:$B$516='Analyse Globale PARIS 2018 '!$A9)*('Récaptitulatif Résa PARIS 2018'!$J$2:$J$516))</f>
        <v>0</v>
      </c>
      <c r="C9" s="27">
        <f>SUMPRODUCT(('Récaptitulatif Résa PARIS 2018'!$F$2:$F$516=C$1)*('Récaptitulatif Résa PARIS 2018'!$B$2:$B$516='Analyse Globale PARIS 2018 '!$A9)*('Récaptitulatif Résa PARIS 2018'!$J$2:$J$516))</f>
        <v>0</v>
      </c>
      <c r="D9" s="27">
        <f>SUMPRODUCT(('Récaptitulatif Résa PARIS 2018'!$F$2:$F$516=D$1)*('Récaptitulatif Résa PARIS 2018'!$B$2:$B$516='Analyse Globale PARIS 2018 '!$A9)*('Récaptitulatif Résa PARIS 2018'!$J$2:$J$516))</f>
        <v>0</v>
      </c>
      <c r="E9" s="27">
        <f>SUMPRODUCT(('Récaptitulatif Résa PARIS 2018'!$F$2:$F$516=E$1)*('Récaptitulatif Résa PARIS 2018'!$B$2:$B$516='Analyse Globale PARIS 2018 '!$A9)*('Récaptitulatif Résa PARIS 2018'!$J$2:$J$516))</f>
        <v>0</v>
      </c>
      <c r="F9" s="27">
        <f>SUMPRODUCT(('Récaptitulatif Résa PARIS 2018'!$F$2:$F$516=F$1)*('Récaptitulatif Résa PARIS 2018'!$B$2:$B$516='Analyse Globale PARIS 2018 '!$A9)*('Récaptitulatif Résa PARIS 2018'!$J$2:$J$516))</f>
        <v>0</v>
      </c>
      <c r="G9" s="27">
        <f>SUMPRODUCT(('Récaptitulatif Résa PARIS 2018'!$F$2:$F$516=G$1)*('Récaptitulatif Résa PARIS 2018'!$B$2:$B$516='Analyse Globale PARIS 2018 '!$A9)*('Récaptitulatif Résa PARIS 2018'!$J$2:$J$516))</f>
        <v>0</v>
      </c>
      <c r="H9" s="27">
        <f>SUMPRODUCT(('Récaptitulatif Résa PARIS 2018'!$F$2:$F$516=H$1)*('Récaptitulatif Résa PARIS 2018'!$B$2:$B$516='Analyse Globale PARIS 2018 '!$A9)*('Récaptitulatif Résa PARIS 2018'!$J$2:$J$516))</f>
        <v>0</v>
      </c>
      <c r="I9" s="27">
        <f>SUMPRODUCT(('Récaptitulatif Résa PARIS 2018'!$F$2:$F$516=I$1)*('Récaptitulatif Résa PARIS 2018'!$B$2:$B$516='Analyse Globale PARIS 2018 '!$A9)*('Récaptitulatif Résa PARIS 2018'!$J$2:$J$516))</f>
        <v>20</v>
      </c>
      <c r="J9" s="27">
        <f>SUMPRODUCT(('Récaptitulatif Résa PARIS 2018'!$F$2:$F$516=J$1)*('Récaptitulatif Résa PARIS 2018'!$B$2:$B$516='Analyse Globale PARIS 2018 '!$A9)*('Récaptitulatif Résa PARIS 2018'!$J$2:$J$516))</f>
        <v>45</v>
      </c>
      <c r="K9" s="27">
        <f>SUMPRODUCT(('Récaptitulatif Résa PARIS 2018'!$F$2:$F$516=K$1)*('Récaptitulatif Résa PARIS 2018'!$B$2:$B$516='Analyse Globale PARIS 2018 '!$A9)*('Récaptitulatif Résa PARIS 2018'!$J$2:$J$516))</f>
        <v>23.8</v>
      </c>
      <c r="L9" s="27">
        <f>SUMPRODUCT(('Récaptitulatif Résa PARIS 2018'!$F$2:$F$516=L$1)*('Récaptitulatif Résa PARIS 2018'!$B$2:$B$516='Analyse Globale PARIS 2018 '!$A9)*('Récaptitulatif Résa PARIS 2018'!$J$2:$J$516))</f>
        <v>520</v>
      </c>
      <c r="M9" s="27">
        <f>SUMPRODUCT(('Récaptitulatif Résa PARIS 2018'!$F$2:$F$516=M$1)*('Récaptitulatif Résa PARIS 2018'!$B$2:$B$516='Analyse Globale PARIS 2018 '!$A9)*('Récaptitulatif Résa PARIS 2018'!$J$2:$J$516))</f>
        <v>780</v>
      </c>
      <c r="N9" s="28">
        <f t="shared" si="2"/>
        <v>1388.8</v>
      </c>
    </row>
    <row r="10" spans="1:14" ht="17.45" customHeight="1">
      <c r="A10" s="64" t="s">
        <v>28</v>
      </c>
      <c r="B10" s="27">
        <f>SUMPRODUCT(('Récaptitulatif Résa PARIS 2018'!$F$2:$F$516=B$1)*('Récaptitulatif Résa PARIS 2018'!$B$2:$B$516='Analyse Globale PARIS 2018 '!$A10)*('Récaptitulatif Résa PARIS 2018'!$J$2:$J$516))</f>
        <v>0</v>
      </c>
      <c r="C10" s="27">
        <f>SUMPRODUCT(('Récaptitulatif Résa PARIS 2018'!$F$2:$F$516=C$1)*('Récaptitulatif Résa PARIS 2018'!$B$2:$B$516='Analyse Globale PARIS 2018 '!$A10)*('Récaptitulatif Résa PARIS 2018'!$J$2:$J$516))</f>
        <v>0</v>
      </c>
      <c r="D10" s="27">
        <f>SUMPRODUCT(('Récaptitulatif Résa PARIS 2018'!$F$2:$F$516=D$1)*('Récaptitulatif Résa PARIS 2018'!$B$2:$B$516='Analyse Globale PARIS 2018 '!$A10)*('Récaptitulatif Résa PARIS 2018'!$J$2:$J$516))</f>
        <v>0</v>
      </c>
      <c r="E10" s="27">
        <f>SUMPRODUCT(('Récaptitulatif Résa PARIS 2018'!$F$2:$F$516=E$1)*('Récaptitulatif Résa PARIS 2018'!$B$2:$B$516='Analyse Globale PARIS 2018 '!$A10)*('Récaptitulatif Résa PARIS 2018'!$J$2:$J$516))</f>
        <v>0</v>
      </c>
      <c r="F10" s="27">
        <f>SUMPRODUCT(('Récaptitulatif Résa PARIS 2018'!$F$2:$F$516=F$1)*('Récaptitulatif Résa PARIS 2018'!$B$2:$B$516='Analyse Globale PARIS 2018 '!$A10)*('Récaptitulatif Résa PARIS 2018'!$J$2:$J$516))</f>
        <v>0</v>
      </c>
      <c r="G10" s="27">
        <f>SUMPRODUCT(('Récaptitulatif Résa PARIS 2018'!$F$2:$F$516=G$1)*('Récaptitulatif Résa PARIS 2018'!$B$2:$B$516='Analyse Globale PARIS 2018 '!$A10)*('Récaptitulatif Résa PARIS 2018'!$J$2:$J$516))</f>
        <v>0</v>
      </c>
      <c r="H10" s="27">
        <f>SUMPRODUCT(('Récaptitulatif Résa PARIS 2018'!$F$2:$F$516=H$1)*('Récaptitulatif Résa PARIS 2018'!$B$2:$B$516='Analyse Globale PARIS 2018 '!$A10)*('Récaptitulatif Résa PARIS 2018'!$J$2:$J$516))</f>
        <v>0</v>
      </c>
      <c r="I10" s="27">
        <f>SUMPRODUCT(('Récaptitulatif Résa PARIS 2018'!$F$2:$F$516=I$1)*('Récaptitulatif Résa PARIS 2018'!$B$2:$B$516='Analyse Globale PARIS 2018 '!$A10)*('Récaptitulatif Résa PARIS 2018'!$J$2:$J$516))</f>
        <v>0</v>
      </c>
      <c r="J10" s="27">
        <f>SUMPRODUCT(('Récaptitulatif Résa PARIS 2018'!$F$2:$F$516=J$1)*('Récaptitulatif Résa PARIS 2018'!$B$2:$B$516='Analyse Globale PARIS 2018 '!$A10)*('Récaptitulatif Résa PARIS 2018'!$J$2:$J$516))</f>
        <v>0</v>
      </c>
      <c r="K10" s="27">
        <f>SUMPRODUCT(('Récaptitulatif Résa PARIS 2018'!$F$2:$F$516=K$1)*('Récaptitulatif Résa PARIS 2018'!$B$2:$B$516='Analyse Globale PARIS 2018 '!$A10)*('Récaptitulatif Résa PARIS 2018'!$J$2:$J$516))</f>
        <v>0</v>
      </c>
      <c r="L10" s="27">
        <f>SUMPRODUCT(('Récaptitulatif Résa PARIS 2018'!$F$2:$F$516=L$1)*('Récaptitulatif Résa PARIS 2018'!$B$2:$B$516='Analyse Globale PARIS 2018 '!$A10)*('Récaptitulatif Résa PARIS 2018'!$J$2:$J$516))</f>
        <v>0</v>
      </c>
      <c r="M10" s="27">
        <f>SUMPRODUCT(('Récaptitulatif Résa PARIS 2018'!$F$2:$F$516=M$1)*('Récaptitulatif Résa PARIS 2018'!$B$2:$B$516='Analyse Globale PARIS 2018 '!$A10)*('Récaptitulatif Résa PARIS 2018'!$J$2:$J$516))</f>
        <v>0</v>
      </c>
      <c r="N10" s="28">
        <f t="shared" si="2"/>
        <v>0</v>
      </c>
    </row>
    <row r="11" spans="1:14" ht="17.45" customHeight="1">
      <c r="A11" s="13" t="s">
        <v>30</v>
      </c>
      <c r="B11" s="29">
        <f>SUM(B7:B10)</f>
        <v>0</v>
      </c>
      <c r="C11" s="29">
        <f t="shared" ref="C11:M11" si="3">SUM(C7:C10)</f>
        <v>0</v>
      </c>
      <c r="D11" s="29">
        <f t="shared" si="3"/>
        <v>0</v>
      </c>
      <c r="E11" s="29">
        <f t="shared" si="3"/>
        <v>1195</v>
      </c>
      <c r="F11" s="29">
        <f t="shared" si="3"/>
        <v>2302.5500000000002</v>
      </c>
      <c r="G11" s="29">
        <f t="shared" si="3"/>
        <v>10627.7</v>
      </c>
      <c r="H11" s="29">
        <f t="shared" si="3"/>
        <v>11125.54</v>
      </c>
      <c r="I11" s="29">
        <f t="shared" si="3"/>
        <v>14676.130000000005</v>
      </c>
      <c r="J11" s="29">
        <f t="shared" si="3"/>
        <v>13345.45</v>
      </c>
      <c r="K11" s="29">
        <f t="shared" si="3"/>
        <v>13565.559999999996</v>
      </c>
      <c r="L11" s="29">
        <f t="shared" si="3"/>
        <v>11284.02714285714</v>
      </c>
      <c r="M11" s="29">
        <f t="shared" si="3"/>
        <v>11495.23</v>
      </c>
      <c r="N11" s="29">
        <f>SUM(B11:M11)</f>
        <v>89617.187142857147</v>
      </c>
    </row>
    <row r="12" spans="1:14" ht="17.45" customHeight="1">
      <c r="A12" s="64" t="s">
        <v>14</v>
      </c>
      <c r="B12" s="30">
        <f ca="1">HLOOKUP(B1,'Récapitulatif  Loyer PARIS 2018'!$B$1:$Y$6,3,FALSE)</f>
        <v>0</v>
      </c>
      <c r="C12" s="30">
        <f ca="1">HLOOKUP(C1,'Récapitulatif  Loyer PARIS 2018'!$B$1:$Y$6,3,FALSE)</f>
        <v>0</v>
      </c>
      <c r="D12" s="30">
        <f ca="1">HLOOKUP(D1,'Récapitulatif  Loyer PARIS 2018'!$B$1:$Y$6,3,FALSE)</f>
        <v>0</v>
      </c>
      <c r="E12" s="30">
        <f ca="1">HLOOKUP(E1,'Récapitulatif  Loyer PARIS 2018'!$B$1:$Y$6,3,FALSE)</f>
        <v>750</v>
      </c>
      <c r="F12" s="30">
        <f ca="1">HLOOKUP(F1,'Récapitulatif  Loyer PARIS 2018'!$B$1:$Y$6,3,FALSE)</f>
        <v>1005</v>
      </c>
      <c r="G12" s="30">
        <f ca="1">HLOOKUP(G1,'Récapitulatif  Loyer PARIS 2018'!$B$1:$Y$6,3,FALSE)</f>
        <v>5447</v>
      </c>
      <c r="H12" s="30">
        <f ca="1">HLOOKUP(H1,'Récapitulatif  Loyer PARIS 2018'!$B$1:$Y$6,3,FALSE)</f>
        <v>7080.01</v>
      </c>
      <c r="I12" s="30">
        <f ca="1">HLOOKUP(I1,'Récapitulatif  Loyer PARIS 2018'!$B$1:$Y$6,3,FALSE)</f>
        <v>6665.7300000000005</v>
      </c>
      <c r="J12" s="30">
        <f ca="1">HLOOKUP(J1,'Récapitulatif  Loyer PARIS 2018'!$B$1:$Y$6,3,FALSE)</f>
        <v>6520.39</v>
      </c>
      <c r="K12" s="30">
        <f ca="1">HLOOKUP(K1,'Récapitulatif  Loyer PARIS 2018'!$B$1:$Y$6,3,FALSE)</f>
        <v>6011.91</v>
      </c>
      <c r="L12" s="30">
        <f ca="1">HLOOKUP(L1,'Récapitulatif  Loyer PARIS 2018'!$B$1:$Y$6,3,FALSE)</f>
        <v>5355.01</v>
      </c>
      <c r="M12" s="30">
        <f ca="1">HLOOKUP(M1,'Récapitulatif  Loyer PARIS 2018'!$B$1:$Y$6,3,FALSE)</f>
        <v>6115.01</v>
      </c>
      <c r="N12" s="28">
        <f t="shared" ref="N12" ca="1" si="4">SUM(B12:M12)</f>
        <v>44950.060000000005</v>
      </c>
    </row>
    <row r="13" spans="1:14" ht="17.45" customHeight="1">
      <c r="A13" s="13" t="s">
        <v>31</v>
      </c>
      <c r="B13" s="29">
        <f ca="1">B11-B12</f>
        <v>0</v>
      </c>
      <c r="C13" s="29">
        <f t="shared" ref="C13:N13" ca="1" si="5">C11-C12</f>
        <v>0</v>
      </c>
      <c r="D13" s="29">
        <f t="shared" ca="1" si="5"/>
        <v>0</v>
      </c>
      <c r="E13" s="29">
        <f t="shared" ca="1" si="5"/>
        <v>445</v>
      </c>
      <c r="F13" s="29">
        <f t="shared" ca="1" si="5"/>
        <v>1297.5500000000002</v>
      </c>
      <c r="G13" s="29">
        <f t="shared" ca="1" si="5"/>
        <v>5180.7000000000007</v>
      </c>
      <c r="H13" s="29">
        <f t="shared" ca="1" si="5"/>
        <v>4045.5300000000007</v>
      </c>
      <c r="I13" s="29">
        <f t="shared" ca="1" si="5"/>
        <v>8010.4000000000042</v>
      </c>
      <c r="J13" s="29">
        <f t="shared" ca="1" si="5"/>
        <v>6825.06</v>
      </c>
      <c r="K13" s="29">
        <f t="shared" ca="1" si="5"/>
        <v>7553.649999999996</v>
      </c>
      <c r="L13" s="29">
        <f t="shared" ca="1" si="5"/>
        <v>5929.0171428571393</v>
      </c>
      <c r="M13" s="29">
        <f t="shared" ca="1" si="5"/>
        <v>5380.2199999999993</v>
      </c>
      <c r="N13" s="29">
        <f t="shared" ca="1" si="5"/>
        <v>44667.127142857142</v>
      </c>
    </row>
    <row r="14" spans="1:14" ht="17.45" customHeight="1">
      <c r="A14" s="64" t="s">
        <v>32</v>
      </c>
      <c r="B14" s="31">
        <f ca="1">IFERROR(B13/B11,0)</f>
        <v>0</v>
      </c>
      <c r="C14" s="31">
        <f t="shared" ref="C14:M14" ca="1" si="6">IFERROR(C13/C11,0)</f>
        <v>0</v>
      </c>
      <c r="D14" s="31">
        <f t="shared" ca="1" si="6"/>
        <v>0</v>
      </c>
      <c r="E14" s="31">
        <f t="shared" ca="1" si="6"/>
        <v>0.3723849372384937</v>
      </c>
      <c r="F14" s="31">
        <f t="shared" ca="1" si="6"/>
        <v>0.5635273935419427</v>
      </c>
      <c r="G14" s="31">
        <f t="shared" ca="1" si="6"/>
        <v>0.48747141902763536</v>
      </c>
      <c r="H14" s="31">
        <f t="shared" ca="1" si="6"/>
        <v>0.36362549593098403</v>
      </c>
      <c r="I14" s="31">
        <f t="shared" ca="1" si="6"/>
        <v>0.54581146392134727</v>
      </c>
      <c r="J14" s="31">
        <f t="shared" ca="1" si="6"/>
        <v>0.51141475184426155</v>
      </c>
      <c r="K14" s="31">
        <f t="shared" ca="1" si="6"/>
        <v>0.55682551991956086</v>
      </c>
      <c r="L14" s="31">
        <f t="shared" ca="1" si="6"/>
        <v>0.52543449849907931</v>
      </c>
      <c r="M14" s="32">
        <f t="shared" ca="1" si="6"/>
        <v>0.4680393519746886</v>
      </c>
      <c r="N14" s="33">
        <f ca="1">IFERROR(N13/N11,0)</f>
        <v>0.49842143641100983</v>
      </c>
    </row>
    <row r="15" spans="1:14" ht="17.45" customHeight="1">
      <c r="A15" s="65" t="s">
        <v>43</v>
      </c>
      <c r="B15" s="67">
        <f t="shared" ref="B15:D15" ca="1" si="7">IFERROR(B11/B5,0)</f>
        <v>0</v>
      </c>
      <c r="C15" s="67">
        <f t="shared" ca="1" si="7"/>
        <v>0</v>
      </c>
      <c r="D15" s="67">
        <f t="shared" ca="1" si="7"/>
        <v>0</v>
      </c>
      <c r="E15" s="67">
        <f ca="1">IFERROR(E11/E5,0)</f>
        <v>39.833333333333336</v>
      </c>
      <c r="F15" s="67">
        <f t="shared" ref="F15:M15" ca="1" si="8">IFERROR(F11/F5,0)</f>
        <v>37.746721311475412</v>
      </c>
      <c r="G15" s="67">
        <f t="shared" ca="1" si="8"/>
        <v>41.033590733590735</v>
      </c>
      <c r="H15" s="67">
        <f t="shared" ca="1" si="8"/>
        <v>34.127423312883437</v>
      </c>
      <c r="I15" s="67">
        <f t="shared" ca="1" si="8"/>
        <v>48.118459016393459</v>
      </c>
      <c r="J15" s="67">
        <f t="shared" ca="1" si="8"/>
        <v>47.833154121863799</v>
      </c>
      <c r="K15" s="67">
        <f t="shared" ca="1" si="8"/>
        <v>45.829594594594582</v>
      </c>
      <c r="L15" s="67">
        <f t="shared" ca="1" si="8"/>
        <v>39.180649801587293</v>
      </c>
      <c r="M15" s="67">
        <f t="shared" ca="1" si="8"/>
        <v>35.046432926829269</v>
      </c>
      <c r="N15" s="83">
        <f ca="1">IFERROR(N11/N5,0)</f>
        <v>41.260215074980273</v>
      </c>
    </row>
    <row r="16" spans="1:14" ht="17.45" customHeight="1">
      <c r="A16" s="65" t="s">
        <v>44</v>
      </c>
      <c r="B16" s="67">
        <f t="shared" ref="B16:D16" ca="1" si="9">IFERROR(B12/B5,0)</f>
        <v>0</v>
      </c>
      <c r="C16" s="67">
        <f t="shared" ca="1" si="9"/>
        <v>0</v>
      </c>
      <c r="D16" s="67">
        <f t="shared" ca="1" si="9"/>
        <v>0</v>
      </c>
      <c r="E16" s="67">
        <f ca="1">IFERROR(E12/E5,0)</f>
        <v>25</v>
      </c>
      <c r="F16" s="67">
        <f t="shared" ref="F16:M16" ca="1" si="10">IFERROR(F12/F5,0)</f>
        <v>16.475409836065573</v>
      </c>
      <c r="G16" s="67">
        <f t="shared" ca="1" si="10"/>
        <v>21.030888030888033</v>
      </c>
      <c r="H16" s="67">
        <f t="shared" ca="1" si="10"/>
        <v>21.717822085889573</v>
      </c>
      <c r="I16" s="67">
        <f t="shared" ca="1" si="10"/>
        <v>21.854852459016396</v>
      </c>
      <c r="J16" s="67">
        <f t="shared" ca="1" si="10"/>
        <v>23.370573476702511</v>
      </c>
      <c r="K16" s="67">
        <f t="shared" ca="1" si="10"/>
        <v>20.310506756756755</v>
      </c>
      <c r="L16" s="67">
        <f t="shared" ca="1" si="10"/>
        <v>18.593784722222225</v>
      </c>
      <c r="M16" s="67">
        <f t="shared" ca="1" si="10"/>
        <v>18.643323170731708</v>
      </c>
      <c r="N16" s="83">
        <f ca="1">IFERROR(N12/N5,0)</f>
        <v>20.695239410681403</v>
      </c>
    </row>
    <row r="17" spans="1:14" ht="17.45" customHeight="1">
      <c r="A17" s="68" t="s">
        <v>45</v>
      </c>
      <c r="B17" s="67">
        <f ca="1">B15-B16</f>
        <v>0</v>
      </c>
      <c r="C17" s="67">
        <f t="shared" ref="C17:N17" ca="1" si="11">C15-C16</f>
        <v>0</v>
      </c>
      <c r="D17" s="67">
        <f t="shared" ca="1" si="11"/>
        <v>0</v>
      </c>
      <c r="E17" s="67">
        <f t="shared" ca="1" si="11"/>
        <v>14.833333333333336</v>
      </c>
      <c r="F17" s="67">
        <f t="shared" ca="1" si="11"/>
        <v>21.271311475409838</v>
      </c>
      <c r="G17" s="67">
        <f t="shared" ca="1" si="11"/>
        <v>20.002702702702702</v>
      </c>
      <c r="H17" s="67">
        <f t="shared" ca="1" si="11"/>
        <v>12.409601226993864</v>
      </c>
      <c r="I17" s="67">
        <f t="shared" ca="1" si="11"/>
        <v>26.263606557377063</v>
      </c>
      <c r="J17" s="67">
        <f t="shared" ca="1" si="11"/>
        <v>24.462580645161289</v>
      </c>
      <c r="K17" s="67">
        <f t="shared" ca="1" si="11"/>
        <v>25.519087837837827</v>
      </c>
      <c r="L17" s="67">
        <f t="shared" ca="1" si="11"/>
        <v>20.586865079365069</v>
      </c>
      <c r="M17" s="67">
        <f t="shared" ca="1" si="11"/>
        <v>16.40310975609756</v>
      </c>
      <c r="N17" s="83">
        <f t="shared" ca="1" si="11"/>
        <v>20.564975664298871</v>
      </c>
    </row>
    <row r="18" spans="1:14" ht="17.45" customHeight="1">
      <c r="A18" s="68" t="s">
        <v>42</v>
      </c>
      <c r="B18" s="85">
        <f t="shared" ref="B18:N18" ca="1" si="12">IFERROR(B2/B6,0)</f>
        <v>0</v>
      </c>
      <c r="C18" s="85">
        <f t="shared" ca="1" si="12"/>
        <v>0</v>
      </c>
      <c r="D18" s="85">
        <f t="shared" ca="1" si="12"/>
        <v>0</v>
      </c>
      <c r="E18" s="85">
        <f t="shared" ca="1" si="12"/>
        <v>0</v>
      </c>
      <c r="F18" s="85">
        <f t="shared" ca="1" si="12"/>
        <v>0</v>
      </c>
      <c r="G18" s="85">
        <f t="shared" ca="1" si="12"/>
        <v>0</v>
      </c>
      <c r="H18" s="85">
        <f t="shared" ca="1" si="12"/>
        <v>0</v>
      </c>
      <c r="I18" s="85">
        <f t="shared" ca="1" si="12"/>
        <v>0</v>
      </c>
      <c r="J18" s="85">
        <f t="shared" ca="1" si="12"/>
        <v>0</v>
      </c>
      <c r="K18" s="85">
        <f t="shared" ca="1" si="12"/>
        <v>0</v>
      </c>
      <c r="L18" s="85">
        <f t="shared" ca="1" si="12"/>
        <v>0</v>
      </c>
      <c r="M18" s="85">
        <f t="shared" ca="1" si="12"/>
        <v>0</v>
      </c>
      <c r="N18" s="84">
        <f t="shared" ca="1" si="12"/>
        <v>0</v>
      </c>
    </row>
    <row r="19" spans="1:14" ht="17.45" customHeight="1">
      <c r="A19" s="68" t="s">
        <v>46</v>
      </c>
      <c r="B19" s="85">
        <f t="shared" ref="B19:N19" ca="1" si="13">IFERROR(B3/B6,0)</f>
        <v>0</v>
      </c>
      <c r="C19" s="85">
        <f t="shared" ca="1" si="13"/>
        <v>0</v>
      </c>
      <c r="D19" s="85">
        <f t="shared" ca="1" si="13"/>
        <v>0</v>
      </c>
      <c r="E19" s="85">
        <f t="shared" ca="1" si="13"/>
        <v>8</v>
      </c>
      <c r="F19" s="85">
        <f t="shared" ca="1" si="13"/>
        <v>8.1311475409836067</v>
      </c>
      <c r="G19" s="85">
        <f t="shared" ca="1" si="13"/>
        <v>6.6023166023166029</v>
      </c>
      <c r="H19" s="85">
        <f t="shared" ca="1" si="13"/>
        <v>6.7515337423312882</v>
      </c>
      <c r="I19" s="85">
        <f t="shared" ca="1" si="13"/>
        <v>9.1475409836065573</v>
      </c>
      <c r="J19" s="85">
        <f t="shared" ca="1" si="13"/>
        <v>7.8494623655913971</v>
      </c>
      <c r="K19" s="85">
        <f t="shared" ca="1" si="13"/>
        <v>8.2736486486486491</v>
      </c>
      <c r="L19" s="85">
        <f t="shared" ca="1" si="13"/>
        <v>6.354166666666667</v>
      </c>
      <c r="M19" s="85">
        <f t="shared" ca="1" si="13"/>
        <v>3.780487804878049</v>
      </c>
      <c r="N19" s="84">
        <f t="shared" ca="1" si="13"/>
        <v>83.18370165745857</v>
      </c>
    </row>
    <row r="20" spans="1:14" ht="17.45" customHeight="1">
      <c r="A20" s="68" t="s">
        <v>47</v>
      </c>
      <c r="B20" s="85">
        <f t="shared" ref="B20:N20" ca="1" si="14">IFERROR(B4/B6,0)</f>
        <v>0</v>
      </c>
      <c r="C20" s="85">
        <f t="shared" ca="1" si="14"/>
        <v>0</v>
      </c>
      <c r="D20" s="85">
        <f t="shared" ca="1" si="14"/>
        <v>0</v>
      </c>
      <c r="E20" s="85">
        <f t="shared" ca="1" si="14"/>
        <v>22</v>
      </c>
      <c r="F20" s="85">
        <f t="shared" ca="1" si="14"/>
        <v>27.950819672131146</v>
      </c>
      <c r="G20" s="85">
        <f t="shared" ca="1" si="14"/>
        <v>22.81853281853282</v>
      </c>
      <c r="H20" s="85">
        <f t="shared" ca="1" si="14"/>
        <v>22.726993865030675</v>
      </c>
      <c r="I20" s="85">
        <f t="shared" ca="1" si="14"/>
        <v>33.236065573770496</v>
      </c>
      <c r="J20" s="85">
        <f t="shared" ca="1" si="14"/>
        <v>29.139784946236556</v>
      </c>
      <c r="K20" s="85">
        <f t="shared" ca="1" si="14"/>
        <v>26.91554054054054</v>
      </c>
      <c r="L20" s="85">
        <f t="shared" ca="1" si="14"/>
        <v>22.708333333333336</v>
      </c>
      <c r="M20" s="85">
        <f t="shared" ca="1" si="14"/>
        <v>13.515243902439025</v>
      </c>
      <c r="N20" s="84">
        <f t="shared" ca="1" si="14"/>
        <v>290.554788213628</v>
      </c>
    </row>
    <row r="21" spans="1:14" ht="17.45" customHeight="1">
      <c r="A21" s="68" t="s">
        <v>48</v>
      </c>
      <c r="B21" s="86">
        <f t="shared" ref="B21:N21" ca="1" si="15">IFERROR(B4/B5,0)</f>
        <v>0</v>
      </c>
      <c r="C21" s="86">
        <f t="shared" ca="1" si="15"/>
        <v>0</v>
      </c>
      <c r="D21" s="86">
        <f t="shared" ca="1" si="15"/>
        <v>0</v>
      </c>
      <c r="E21" s="86">
        <f t="shared" ca="1" si="15"/>
        <v>0.73333333333333328</v>
      </c>
      <c r="F21" s="86">
        <f t="shared" ca="1" si="15"/>
        <v>0.90163934426229508</v>
      </c>
      <c r="G21" s="86">
        <f t="shared" ca="1" si="15"/>
        <v>0.76061776061776065</v>
      </c>
      <c r="H21" s="86">
        <f t="shared" ca="1" si="15"/>
        <v>0.73312883435582821</v>
      </c>
      <c r="I21" s="86">
        <f t="shared" ca="1" si="15"/>
        <v>1.0721311475409836</v>
      </c>
      <c r="J21" s="86">
        <f t="shared" ca="1" si="15"/>
        <v>0.97132616487455192</v>
      </c>
      <c r="K21" s="86">
        <f t="shared" ca="1" si="15"/>
        <v>0.8682432432432432</v>
      </c>
      <c r="L21" s="86">
        <f t="shared" ca="1" si="15"/>
        <v>0.75694444444444442</v>
      </c>
      <c r="M21" s="86">
        <f t="shared" ca="1" si="15"/>
        <v>0.43597560975609756</v>
      </c>
      <c r="N21" s="87">
        <f t="shared" ca="1" si="15"/>
        <v>0.79604051565377532</v>
      </c>
    </row>
    <row r="22" spans="1:14" ht="15.75">
      <c r="A22" s="68" t="s">
        <v>55</v>
      </c>
      <c r="B22" s="70">
        <f>DAY(EOMONTH(DATE(2018,COLUMN()-1,1),0))</f>
        <v>31</v>
      </c>
      <c r="C22" s="70">
        <f t="shared" ref="C22:M22" si="16">DAY(EOMONTH(DATE(2018,COLUMN()-1,1),0))</f>
        <v>28</v>
      </c>
      <c r="D22" s="70">
        <f t="shared" si="16"/>
        <v>31</v>
      </c>
      <c r="E22" s="70">
        <f t="shared" si="16"/>
        <v>30</v>
      </c>
      <c r="F22" s="70">
        <f t="shared" si="16"/>
        <v>31</v>
      </c>
      <c r="G22" s="70">
        <f t="shared" si="16"/>
        <v>30</v>
      </c>
      <c r="H22" s="70">
        <f t="shared" si="16"/>
        <v>31</v>
      </c>
      <c r="I22" s="70">
        <f t="shared" si="16"/>
        <v>31</v>
      </c>
      <c r="J22" s="70">
        <f t="shared" si="16"/>
        <v>30</v>
      </c>
      <c r="K22" s="70">
        <f t="shared" si="16"/>
        <v>31</v>
      </c>
      <c r="L22" s="70">
        <f t="shared" si="16"/>
        <v>30</v>
      </c>
      <c r="M22" s="70">
        <f t="shared" si="16"/>
        <v>31</v>
      </c>
      <c r="N22" s="69">
        <f>SUM(B22:M22)</f>
        <v>365</v>
      </c>
    </row>
    <row r="23" spans="1:14">
      <c r="E23" s="95"/>
    </row>
    <row r="25" spans="1:14">
      <c r="E25" s="95"/>
    </row>
    <row r="26" spans="1:14">
      <c r="E26" s="95"/>
    </row>
    <row r="27" spans="1:14">
      <c r="E27" s="95"/>
    </row>
    <row r="28" spans="1:14">
      <c r="E28" s="9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L502"/>
  <sheetViews>
    <sheetView showGridLines="0" showZeros="0" tabSelected="1" zoomScaleNormal="100" workbookViewId="0"/>
  </sheetViews>
  <sheetFormatPr defaultColWidth="9" defaultRowHeight="12.75"/>
  <cols>
    <col min="1" max="1" width="15.7109375" style="46" customWidth="1"/>
    <col min="2" max="2" width="15.140625" style="47" customWidth="1"/>
    <col min="3" max="3" width="12.85546875" style="48" customWidth="1"/>
    <col min="4" max="4" width="12.28515625" style="48" customWidth="1"/>
    <col min="5" max="5" width="22.42578125" style="48" customWidth="1"/>
    <col min="6" max="6" width="17.42578125" style="46" customWidth="1"/>
    <col min="7" max="7" width="13.140625" style="47" bestFit="1" customWidth="1"/>
    <col min="8" max="8" width="19" style="46" customWidth="1"/>
    <col min="9" max="9" width="17.42578125" style="49" customWidth="1"/>
    <col min="10" max="10" width="14" style="50" bestFit="1" customWidth="1"/>
    <col min="11" max="11" width="12.5703125" style="50" customWidth="1"/>
    <col min="12" max="12" width="12.28515625" style="46" customWidth="1"/>
    <col min="13" max="16384" width="9" style="46"/>
  </cols>
  <sheetData>
    <row r="1" spans="1:12" s="34" customFormat="1" ht="56.25" customHeight="1" thickBot="1">
      <c r="A1" s="51" t="s">
        <v>5</v>
      </c>
      <c r="B1" s="14" t="s">
        <v>20</v>
      </c>
      <c r="C1" s="14" t="s">
        <v>22</v>
      </c>
      <c r="D1" s="14" t="s">
        <v>21</v>
      </c>
      <c r="E1" s="14" t="s">
        <v>28</v>
      </c>
      <c r="F1" s="14" t="s">
        <v>17</v>
      </c>
      <c r="G1" s="15" t="s">
        <v>34</v>
      </c>
      <c r="H1" s="35" t="s">
        <v>35</v>
      </c>
      <c r="I1" s="36" t="s">
        <v>36</v>
      </c>
      <c r="J1" s="37" t="s">
        <v>32</v>
      </c>
      <c r="K1" s="37" t="s">
        <v>37</v>
      </c>
    </row>
    <row r="2" spans="1:12" s="42" customFormat="1" ht="28.15" customHeight="1" thickBot="1">
      <c r="A2" s="38" t="s">
        <v>38</v>
      </c>
      <c r="B2" s="39">
        <f ca="1">SUM(B3:OFFSET(B3,LastR5-2,0))</f>
        <v>11125.54</v>
      </c>
      <c r="C2" s="39">
        <f ca="1">SUM(C3:OFFSET(C3,LastR5-2,0))</f>
        <v>0</v>
      </c>
      <c r="D2" s="39">
        <f ca="1">SUM(D3:OFFSET(D3,LastR5-2,0))</f>
        <v>0</v>
      </c>
      <c r="E2" s="39">
        <f ca="1">SUM(E3:OFFSET(E3,LastR5-2,0))</f>
        <v>0</v>
      </c>
      <c r="F2" s="92">
        <f ca="1">SUM(F3:OFFSET(F3,LastR5-2,0))</f>
        <v>239</v>
      </c>
      <c r="G2" s="39">
        <f ca="1">SUM(G3:OFFSET(G3,LastR5-2,0))</f>
        <v>5012.66</v>
      </c>
      <c r="H2" s="92">
        <f ca="1">SUM(H3:OFFSET(H3,LastR5-2,0))</f>
        <v>242</v>
      </c>
      <c r="I2" s="39">
        <f t="shared" ref="I2:I3" ca="1" si="0">B2-G2</f>
        <v>6112.880000000001</v>
      </c>
      <c r="J2" s="40">
        <f t="shared" ref="J2:J3" ca="1" si="1">IFERROR(I2/B2,"")</f>
        <v>0.54944568982719044</v>
      </c>
      <c r="K2" s="41">
        <f ca="1">IFERROR(F2/H2,"")</f>
        <v>0.98760330578512401</v>
      </c>
    </row>
    <row r="3" spans="1:12" ht="20.100000000000001" customHeight="1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BT</v>
      </c>
      <c r="B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1102.8400000000001</v>
      </c>
      <c r="C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91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3" s="43">
        <f ca="1">IFERROR(IF(A3="",0,INDIRECT("'Récapitulatif  Loyer PARIS 2018'!"&amp;ADDRESS(MATCH($A3,'Récapitulatif  Loyer PARIS 2018'!$A:$A,0),MATCH($A$1,'Récapitulatif  Loyer PARIS 2018'!$1:$1,0)+1,4))),0)</f>
        <v>800</v>
      </c>
      <c r="H3" s="91">
        <f ca="1">IFERROR(IF(A3="",0,INDIRECT("'Récapitulatif  Loyer PARIS 2018'!"&amp;ADDRESS(MATCH($A3,'Récapitulatif  Loyer PARIS 2018'!$A:$A,0),MATCH($A$1,'Récapitulatif  Loyer PARIS 2018'!$1:$1,0),4))),0)</f>
        <v>31</v>
      </c>
      <c r="I3" s="43">
        <f t="shared" ca="1" si="0"/>
        <v>302.84000000000015</v>
      </c>
      <c r="J3" s="44">
        <f t="shared" ca="1" si="1"/>
        <v>0.27460012331797912</v>
      </c>
      <c r="K3" s="45">
        <f t="shared" ref="K3" ca="1" si="2">IFERROR(F3/H3,"")</f>
        <v>0.70967741935483875</v>
      </c>
      <c r="L3" s="91"/>
    </row>
    <row r="4" spans="1:12" ht="20.100000000000001" customHeight="1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CFT</v>
      </c>
      <c r="B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795</v>
      </c>
      <c r="C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91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2018'!$I$2:INDIRECT("'Récaptitulatif Résa PARIS 2018'!I"&amp;TEXT(LastR2,"0"))))))</f>
        <v>20</v>
      </c>
      <c r="G4" s="43">
        <f ca="1">IFERROR(IF(A4="",0,INDIRECT("'Récapitulatif  Loyer PARIS 2018'!"&amp;ADDRESS(MATCH($A4,'Récapitulatif  Loyer PARIS 2018'!$A:$A,0),MATCH($A$1,'Récapitulatif  Loyer PARIS 2018'!$1:$1,0)+1,4))),0)</f>
        <v>403</v>
      </c>
      <c r="H4" s="91">
        <f ca="1">IFERROR(IF(A4="",0,INDIRECT("'Récapitulatif  Loyer PARIS 2018'!"&amp;ADDRESS(MATCH($A4,'Récapitulatif  Loyer PARIS 2018'!$A:$A,0),MATCH($A$1,'Récapitulatif  Loyer PARIS 2018'!$1:$1,0),4))),0)</f>
        <v>31</v>
      </c>
      <c r="I4" s="43">
        <f t="shared" ref="I4:I6" ca="1" si="3">B4-G4</f>
        <v>392</v>
      </c>
      <c r="J4" s="44">
        <f t="shared" ref="J4:J6" ca="1" si="4">IFERROR(I4/B4,"")</f>
        <v>0.49308176100628931</v>
      </c>
      <c r="K4" s="45">
        <f t="shared" ref="K4:K6" ca="1" si="5">IFERROR(F4/H4,"")</f>
        <v>0.64516129032258063</v>
      </c>
      <c r="L4" s="91"/>
    </row>
    <row r="5" spans="1:12" ht="20.100000000000001" customHeight="1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CR</v>
      </c>
      <c r="B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1008.7</v>
      </c>
      <c r="C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91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2018'!$I$2:INDIRECT("'Récaptitulatif Résa PARIS 2018'!I"&amp;TEXT(LastR2,"0"))))))</f>
        <v>11</v>
      </c>
      <c r="G5" s="43">
        <f ca="1">IFERROR(IF(A5="",0,INDIRECT("'Récapitulatif  Loyer PARIS 2018'!"&amp;ADDRESS(MATCH($A5,'Récapitulatif  Loyer PARIS 2018'!$A:$A,0),MATCH($A$1,'Récapitulatif  Loyer PARIS 2018'!$1:$1,0)+1,4))),0)</f>
        <v>830</v>
      </c>
      <c r="H5" s="91">
        <f ca="1">IFERROR(IF(A5="",0,INDIRECT("'Récapitulatif  Loyer PARIS 2018'!"&amp;ADDRESS(MATCH($A5,'Récapitulatif  Loyer PARIS 2018'!$A:$A,0),MATCH($A$1,'Récapitulatif  Loyer PARIS 2018'!$1:$1,0),4))),0)</f>
        <v>31</v>
      </c>
      <c r="I5" s="43">
        <f t="shared" ca="1" si="3"/>
        <v>178.70000000000005</v>
      </c>
      <c r="J5" s="44">
        <f t="shared" ca="1" si="4"/>
        <v>0.17715871914345199</v>
      </c>
      <c r="K5" s="45">
        <f t="shared" ca="1" si="5"/>
        <v>0.35483870967741937</v>
      </c>
    </row>
    <row r="6" spans="1:12" ht="20.100000000000001" customHeight="1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DER</v>
      </c>
      <c r="B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1400</v>
      </c>
      <c r="C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91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6" s="43">
        <f ca="1">IFERROR(IF(A6="",0,INDIRECT("'Récapitulatif  Loyer PARIS 2018'!"&amp;ADDRESS(MATCH($A6,'Récapitulatif  Loyer PARIS 2018'!$A:$A,0),MATCH($A$1,'Récapitulatif  Loyer PARIS 2018'!$1:$1,0)+1,4))),0)</f>
        <v>700</v>
      </c>
      <c r="H6" s="91">
        <f ca="1">IFERROR(IF(A6="",0,INDIRECT("'Récapitulatif  Loyer PARIS 2018'!"&amp;ADDRESS(MATCH($A6,'Récapitulatif  Loyer PARIS 2018'!$A:$A,0),MATCH($A$1,'Récapitulatif  Loyer PARIS 2018'!$1:$1,0),4))),0)</f>
        <v>31</v>
      </c>
      <c r="I6" s="43">
        <f t="shared" ca="1" si="3"/>
        <v>700</v>
      </c>
      <c r="J6" s="44">
        <f t="shared" ca="1" si="4"/>
        <v>0.5</v>
      </c>
      <c r="K6" s="45">
        <f t="shared" ca="1" si="5"/>
        <v>0.74193548387096775</v>
      </c>
    </row>
    <row r="7" spans="1:12" ht="20.100000000000001" customHeight="1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FN</v>
      </c>
      <c r="B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754</v>
      </c>
      <c r="C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91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2018'!$I$2:INDIRECT("'Récaptitulatif Résa PARIS 2018'!I"&amp;TEXT(LastR2,"0"))))))</f>
        <v>18</v>
      </c>
      <c r="G7" s="43">
        <f ca="1">IFERROR(IF(A7="",0,INDIRECT("'Récapitulatif  Loyer PARIS 2018'!"&amp;ADDRESS(MATCH($A7,'Récapitulatif  Loyer PARIS 2018'!$A:$A,0),MATCH($A$1,'Récapitulatif  Loyer PARIS 2018'!$1:$1,0)+1,4))),0)</f>
        <v>273</v>
      </c>
      <c r="H7" s="91">
        <f ca="1">IFERROR(IF(A7="",0,INDIRECT("'Récapitulatif  Loyer PARIS 2018'!"&amp;ADDRESS(MATCH($A7,'Récapitulatif  Loyer PARIS 2018'!$A:$A,0),MATCH($A$1,'Récapitulatif  Loyer PARIS 2018'!$1:$1,0),4))),0)</f>
        <v>31</v>
      </c>
      <c r="I7" s="43">
        <f t="shared" ref="I7:I13" ca="1" si="6">B7-G7</f>
        <v>481</v>
      </c>
      <c r="J7" s="44">
        <f t="shared" ref="J7:J13" ca="1" si="7">IFERROR(I7/B7,"")</f>
        <v>0.63793103448275867</v>
      </c>
      <c r="K7" s="45">
        <f t="shared" ref="K7:K13" ca="1" si="8">IFERROR(F7/H7,"")</f>
        <v>0.58064516129032262</v>
      </c>
    </row>
    <row r="8" spans="1:12" ht="20.100000000000001" customHeight="1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LN</v>
      </c>
      <c r="B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973</v>
      </c>
      <c r="C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91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2018'!$I$2:INDIRECT("'Récaptitulatif Résa PARIS 2018'!I"&amp;TEXT(LastR2,"0"))))))</f>
        <v>29</v>
      </c>
      <c r="G8" s="43">
        <f ca="1">IFERROR(IF(A8="",0,INDIRECT("'Récapitulatif  Loyer PARIS 2018'!"&amp;ADDRESS(MATCH($A8,'Récapitulatif  Loyer PARIS 2018'!$A:$A,0),MATCH($A$1,'Récapitulatif  Loyer PARIS 2018'!$1:$1,0)+1,4))),0)</f>
        <v>541.66</v>
      </c>
      <c r="H8" s="91">
        <f ca="1">IFERROR(IF(A8="",0,INDIRECT("'Récapitulatif  Loyer PARIS 2018'!"&amp;ADDRESS(MATCH($A8,'Récapitulatif  Loyer PARIS 2018'!$A:$A,0),MATCH($A$1,'Récapitulatif  Loyer PARIS 2018'!$1:$1,0),4))),0)</f>
        <v>25</v>
      </c>
      <c r="I8" s="43">
        <f t="shared" ca="1" si="6"/>
        <v>431.34000000000003</v>
      </c>
      <c r="J8" s="44">
        <f t="shared" ca="1" si="7"/>
        <v>0.44330935251798564</v>
      </c>
      <c r="K8" s="45">
        <f t="shared" ca="1" si="8"/>
        <v>1.1599999999999999</v>
      </c>
    </row>
    <row r="9" spans="1:12" ht="20.100000000000001" customHeight="1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SA</v>
      </c>
      <c r="B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1516</v>
      </c>
      <c r="C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91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2018'!$I$2:INDIRECT("'Récaptitulatif Résa PARIS 2018'!I"&amp;TEXT(LastR2,"0"))))))</f>
        <v>21</v>
      </c>
      <c r="G9" s="43">
        <f ca="1">IFERROR(IF(A9="",0,INDIRECT("'Récapitulatif  Loyer PARIS 2018'!"&amp;ADDRESS(MATCH($A9,'Récapitulatif  Loyer PARIS 2018'!$A:$A,0),MATCH($A$1,'Récapitulatif  Loyer PARIS 2018'!$1:$1,0)+1,4))),0)</f>
        <v>0</v>
      </c>
      <c r="H9" s="91">
        <f ca="1">IFERROR(IF(A9="",0,INDIRECT("'Récapitulatif  Loyer PARIS 2018'!"&amp;ADDRESS(MATCH($A9,'Récapitulatif  Loyer PARIS 2018'!$A:$A,0),MATCH($A$1,'Récapitulatif  Loyer PARIS 2018'!$1:$1,0),4))),0)</f>
        <v>0</v>
      </c>
      <c r="I9" s="43">
        <f t="shared" ca="1" si="6"/>
        <v>1516</v>
      </c>
      <c r="J9" s="44">
        <f t="shared" ca="1" si="7"/>
        <v>1</v>
      </c>
      <c r="K9" s="45" t="str">
        <f t="shared" ca="1" si="8"/>
        <v/>
      </c>
    </row>
    <row r="10" spans="1:12" ht="20.100000000000001" customHeight="1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VR</v>
      </c>
      <c r="B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1090</v>
      </c>
      <c r="C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91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10" s="43">
        <f ca="1">IFERROR(IF(A10="",0,INDIRECT("'Récapitulatif  Loyer PARIS 2018'!"&amp;ADDRESS(MATCH($A10,'Récapitulatif  Loyer PARIS 2018'!$A:$A,0),MATCH($A$1,'Récapitulatif  Loyer PARIS 2018'!$1:$1,0)+1,4))),0)</f>
        <v>0</v>
      </c>
      <c r="H10" s="91">
        <f ca="1">IFERROR(IF(A10="",0,INDIRECT("'Récapitulatif  Loyer PARIS 2018'!"&amp;ADDRESS(MATCH($A10,'Récapitulatif  Loyer PARIS 2018'!$A:$A,0),MATCH($A$1,'Récapitulatif  Loyer PARIS 2018'!$1:$1,0),4))),0)</f>
        <v>0</v>
      </c>
      <c r="I10" s="43">
        <f t="shared" ca="1" si="6"/>
        <v>1090</v>
      </c>
      <c r="J10" s="44">
        <f t="shared" ca="1" si="7"/>
        <v>1</v>
      </c>
      <c r="K10" s="45" t="str">
        <f t="shared" ca="1" si="8"/>
        <v/>
      </c>
    </row>
    <row r="11" spans="1:12" ht="20.100000000000001" customHeight="1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CE</v>
      </c>
      <c r="B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876</v>
      </c>
      <c r="C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91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2018'!$I$2:INDIRECT("'Récaptitulatif Résa PARIS 2018'!I"&amp;TEXT(LastR2,"0"))))))</f>
        <v>27</v>
      </c>
      <c r="G11" s="43">
        <f ca="1">IFERROR(IF(A11="",0,INDIRECT("'Récapitulatif  Loyer PARIS 2018'!"&amp;ADDRESS(MATCH($A11,'Récapitulatif  Loyer PARIS 2018'!$A:$A,0),MATCH($A$1,'Récapitulatif  Loyer PARIS 2018'!$1:$1,0)+1,4))),0)</f>
        <v>625</v>
      </c>
      <c r="H11" s="91">
        <f ca="1">IFERROR(IF(A11="",0,INDIRECT("'Récapitulatif  Loyer PARIS 2018'!"&amp;ADDRESS(MATCH($A11,'Récapitulatif  Loyer PARIS 2018'!$A:$A,0),MATCH($A$1,'Récapitulatif  Loyer PARIS 2018'!$1:$1,0),4))),0)</f>
        <v>31</v>
      </c>
      <c r="I11" s="43">
        <f t="shared" ca="1" si="6"/>
        <v>251</v>
      </c>
      <c r="J11" s="44">
        <f t="shared" ca="1" si="7"/>
        <v>0.2865296803652968</v>
      </c>
      <c r="K11" s="45">
        <f t="shared" ca="1" si="8"/>
        <v>0.87096774193548387</v>
      </c>
    </row>
    <row r="12" spans="1:12" ht="20.100000000000001" customHeight="1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LE</v>
      </c>
      <c r="B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688</v>
      </c>
      <c r="C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91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2018'!$I$2:INDIRECT("'Récaptitulatif Résa PARIS 2018'!I"&amp;TEXT(LastR2,"0"))))))</f>
        <v>22</v>
      </c>
      <c r="G12" s="43">
        <f ca="1">IFERROR(IF(A12="",0,INDIRECT("'Récapitulatif  Loyer PARIS 2018'!"&amp;ADDRESS(MATCH($A12,'Récapitulatif  Loyer PARIS 2018'!$A:$A,0),MATCH($A$1,'Récapitulatif  Loyer PARIS 2018'!$1:$1,0)+1,4))),0)</f>
        <v>840</v>
      </c>
      <c r="H12" s="91">
        <f ca="1">IFERROR(IF(A12="",0,INDIRECT("'Récapitulatif  Loyer PARIS 2018'!"&amp;ADDRESS(MATCH($A12,'Récapitulatif  Loyer PARIS 2018'!$A:$A,0),MATCH($A$1,'Récapitulatif  Loyer PARIS 2018'!$1:$1,0),4))),0)</f>
        <v>31</v>
      </c>
      <c r="I12" s="43">
        <f t="shared" ca="1" si="6"/>
        <v>-152</v>
      </c>
      <c r="J12" s="44">
        <f t="shared" ca="1" si="7"/>
        <v>-0.22093023255813954</v>
      </c>
      <c r="K12" s="45">
        <f t="shared" ca="1" si="8"/>
        <v>0.70967741935483875</v>
      </c>
    </row>
    <row r="13" spans="1:12" ht="20.100000000000001" customHeight="1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>TMN</v>
      </c>
      <c r="B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848</v>
      </c>
      <c r="C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91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2018'!$I$2:INDIRECT("'Récaptitulatif Résa PARIS 2018'!I"&amp;TEXT(LastR2,"0"))))))</f>
        <v>21</v>
      </c>
      <c r="G13" s="43">
        <f ca="1">IFERROR(IF(A13="",0,INDIRECT("'Récapitulatif  Loyer PARIS 2018'!"&amp;ADDRESS(MATCH($A13,'Récapitulatif  Loyer PARIS 2018'!$A:$A,0),MATCH($A$1,'Récapitulatif  Loyer PARIS 2018'!$1:$1,0)+1,4))),0)</f>
        <v>0</v>
      </c>
      <c r="H13" s="91">
        <f ca="1">IFERROR(IF(A13="",0,INDIRECT("'Récapitulatif  Loyer PARIS 2018'!"&amp;ADDRESS(MATCH($A13,'Récapitulatif  Loyer PARIS 2018'!$A:$A,0),MATCH($A$1,'Récapitulatif  Loyer PARIS 2018'!$1:$1,0),4))),0)</f>
        <v>0</v>
      </c>
      <c r="I13" s="43">
        <f t="shared" ca="1" si="6"/>
        <v>848</v>
      </c>
      <c r="J13" s="44">
        <f t="shared" ca="1" si="7"/>
        <v>1</v>
      </c>
      <c r="K13" s="45" t="str">
        <f t="shared" ca="1" si="8"/>
        <v/>
      </c>
    </row>
    <row r="14" spans="1:12" ht="20.100000000000001" customHeight="1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>SAT</v>
      </c>
      <c r="B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74</v>
      </c>
      <c r="C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91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2018'!$I$2:INDIRECT("'Récaptitulatif Résa PARIS 2018'!I"&amp;TEXT(LastR2,"0"))))))</f>
        <v>2</v>
      </c>
      <c r="G14" s="43">
        <f ca="1">IFERROR(IF(A14="",0,INDIRECT("'Récapitulatif  Loyer PARIS 2018'!"&amp;ADDRESS(MATCH($A14,'Récapitulatif  Loyer PARIS 2018'!$A:$A,0),MATCH($A$1,'Récapitulatif  Loyer PARIS 2018'!$1:$1,0)+1,4))),0)</f>
        <v>0</v>
      </c>
      <c r="H14" s="91">
        <f ca="1">IFERROR(IF(A14="",0,INDIRECT("'Récapitulatif  Loyer PARIS 2018'!"&amp;ADDRESS(MATCH($A14,'Récapitulatif  Loyer PARIS 2018'!$A:$A,0),MATCH($A$1,'Récapitulatif  Loyer PARIS 2018'!$1:$1,0),4))),0)</f>
        <v>0</v>
      </c>
      <c r="I14" s="43">
        <f t="shared" ref="I14:I20" ca="1" si="9">B14-G14</f>
        <v>74</v>
      </c>
      <c r="J14" s="44">
        <f t="shared" ref="J14:J20" ca="1" si="10">IFERROR(I14/B14,"")</f>
        <v>1</v>
      </c>
      <c r="K14" s="45" t="str">
        <f t="shared" ref="K14:K20" ca="1" si="11">IFERROR(F14/H14,"")</f>
        <v/>
      </c>
    </row>
    <row r="15" spans="1:12" ht="20.100000000000001" customHeight="1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91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5" s="43">
        <f ca="1">IFERROR(IF(A15="",0,INDIRECT("'Récapitulatif  Loyer PARIS 2018'!"&amp;ADDRESS(MATCH($A15,'Récapitulatif  Loyer PARIS 2018'!$A:$A,0),MATCH($A$1,'Récapitulatif  Loyer PARIS 2018'!$1:$1,0)+1,4))),0)</f>
        <v>0</v>
      </c>
      <c r="H15" s="91">
        <f ca="1">IFERROR(IF(A15="",0,INDIRECT("'Récapitulatif  Loyer PARIS 2018'!"&amp;ADDRESS(MATCH($A15,'Récapitulatif  Loyer PARIS 2018'!$A:$A,0),MATCH($A$1,'Récapitulatif  Loyer PARIS 2018'!$1:$1,0),4))),0)</f>
        <v>0</v>
      </c>
      <c r="I15" s="43">
        <f t="shared" ca="1" si="9"/>
        <v>0</v>
      </c>
      <c r="J15" s="44" t="str">
        <f t="shared" ca="1" si="10"/>
        <v/>
      </c>
      <c r="K15" s="45" t="str">
        <f t="shared" ca="1" si="11"/>
        <v/>
      </c>
    </row>
    <row r="16" spans="1:12" ht="20.100000000000001" customHeight="1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91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6" s="43">
        <f ca="1">IFERROR(IF(A16="",0,INDIRECT("'Récapitulatif  Loyer PARIS 2018'!"&amp;ADDRESS(MATCH($A16,'Récapitulatif  Loyer PARIS 2018'!$A:$A,0),MATCH($A$1,'Récapitulatif  Loyer PARIS 2018'!$1:$1,0)+1,4))),0)</f>
        <v>0</v>
      </c>
      <c r="H16" s="91">
        <f ca="1">IFERROR(IF(A16="",0,INDIRECT("'Récapitulatif  Loyer PARIS 2018'!"&amp;ADDRESS(MATCH($A16,'Récapitulatif  Loyer PARIS 2018'!$A:$A,0),MATCH($A$1,'Récapitulatif  Loyer PARIS 2018'!$1:$1,0),4))),0)</f>
        <v>0</v>
      </c>
      <c r="I16" s="43">
        <f t="shared" ca="1" si="9"/>
        <v>0</v>
      </c>
      <c r="J16" s="44" t="str">
        <f t="shared" ca="1" si="10"/>
        <v/>
      </c>
      <c r="K16" s="45" t="str">
        <f t="shared" ca="1" si="11"/>
        <v/>
      </c>
    </row>
    <row r="17" spans="1:11" ht="20.100000000000001" customHeight="1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91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7" s="43">
        <f ca="1">IFERROR(IF(A17="",0,INDIRECT("'Récapitulatif  Loyer PARIS 2018'!"&amp;ADDRESS(MATCH($A17,'Récapitulatif  Loyer PARIS 2018'!$A:$A,0),MATCH($A$1,'Récapitulatif  Loyer PARIS 2018'!$1:$1,0)+1,4))),0)</f>
        <v>0</v>
      </c>
      <c r="H17" s="91">
        <f ca="1">IFERROR(IF(A17="",0,INDIRECT("'Récapitulatif  Loyer PARIS 2018'!"&amp;ADDRESS(MATCH($A17,'Récapitulatif  Loyer PARIS 2018'!$A:$A,0),MATCH($A$1,'Récapitulatif  Loyer PARIS 2018'!$1:$1,0),4))),0)</f>
        <v>0</v>
      </c>
      <c r="I17" s="43">
        <f t="shared" ca="1" si="9"/>
        <v>0</v>
      </c>
      <c r="J17" s="44" t="str">
        <f t="shared" ca="1" si="10"/>
        <v/>
      </c>
      <c r="K17" s="45" t="str">
        <f t="shared" ca="1" si="11"/>
        <v/>
      </c>
    </row>
    <row r="18" spans="1:11" ht="20.100000000000001" customHeight="1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91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8" s="43">
        <f ca="1">IFERROR(IF(A18="",0,INDIRECT("'Récapitulatif  Loyer PARIS 2018'!"&amp;ADDRESS(MATCH($A18,'Récapitulatif  Loyer PARIS 2018'!$A:$A,0),MATCH($A$1,'Récapitulatif  Loyer PARIS 2018'!$1:$1,0)+1,4))),0)</f>
        <v>0</v>
      </c>
      <c r="H18" s="91">
        <f ca="1">IFERROR(IF(A18="",0,INDIRECT("'Récapitulatif  Loyer PARIS 2018'!"&amp;ADDRESS(MATCH($A18,'Récapitulatif  Loyer PARIS 2018'!$A:$A,0),MATCH($A$1,'Récapitulatif  Loyer PARIS 2018'!$1:$1,0),4))),0)</f>
        <v>0</v>
      </c>
      <c r="I18" s="43">
        <f t="shared" ca="1" si="9"/>
        <v>0</v>
      </c>
      <c r="J18" s="44" t="str">
        <f t="shared" ca="1" si="10"/>
        <v/>
      </c>
      <c r="K18" s="45" t="str">
        <f t="shared" ca="1" si="11"/>
        <v/>
      </c>
    </row>
    <row r="19" spans="1:11" ht="20.100000000000001" customHeight="1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91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9" s="43">
        <f ca="1">IFERROR(IF(A19="",0,INDIRECT("'Récapitulatif  Loyer PARIS 2018'!"&amp;ADDRESS(MATCH($A19,'Récapitulatif  Loyer PARIS 2018'!$A:$A,0),MATCH($A$1,'Récapitulatif  Loyer PARIS 2018'!$1:$1,0)+1,4))),0)</f>
        <v>0</v>
      </c>
      <c r="H19" s="91">
        <f ca="1">IFERROR(IF(A19="",0,INDIRECT("'Récapitulatif  Loyer PARIS 2018'!"&amp;ADDRESS(MATCH($A19,'Récapitulatif  Loyer PARIS 2018'!$A:$A,0),MATCH($A$1,'Récapitulatif  Loyer PARIS 2018'!$1:$1,0),4))),0)</f>
        <v>0</v>
      </c>
      <c r="I19" s="43">
        <f t="shared" ca="1" si="9"/>
        <v>0</v>
      </c>
      <c r="J19" s="44" t="str">
        <f t="shared" ca="1" si="10"/>
        <v/>
      </c>
      <c r="K19" s="45" t="str">
        <f t="shared" ca="1" si="11"/>
        <v/>
      </c>
    </row>
    <row r="20" spans="1:11" ht="20.100000000000001" customHeight="1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91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0" s="43">
        <f ca="1">IFERROR(IF(A20="",0,INDIRECT("'Récapitulatif  Loyer PARIS 2018'!"&amp;ADDRESS(MATCH($A20,'Récapitulatif  Loyer PARIS 2018'!$A:$A,0),MATCH($A$1,'Récapitulatif  Loyer PARIS 2018'!$1:$1,0)+1,4))),0)</f>
        <v>0</v>
      </c>
      <c r="H20" s="91">
        <f ca="1">IFERROR(IF(A20="",0,INDIRECT("'Récapitulatif  Loyer PARIS 2018'!"&amp;ADDRESS(MATCH($A20,'Récapitulatif  Loyer PARIS 2018'!$A:$A,0),MATCH($A$1,'Récapitulatif  Loyer PARIS 2018'!$1:$1,0),4))),0)</f>
        <v>0</v>
      </c>
      <c r="I20" s="43">
        <f t="shared" ca="1" si="9"/>
        <v>0</v>
      </c>
      <c r="J20" s="44" t="str">
        <f t="shared" ca="1" si="10"/>
        <v/>
      </c>
      <c r="K20" s="45" t="str">
        <f t="shared" ca="1" si="11"/>
        <v/>
      </c>
    </row>
    <row r="21" spans="1:11" ht="20.100000000000001" customHeight="1">
      <c r="A21"/>
      <c r="B21" s="43"/>
      <c r="C21" s="43"/>
      <c r="D21" s="43"/>
      <c r="E21" s="43"/>
      <c r="F21" s="43"/>
      <c r="G21" s="43"/>
      <c r="H21" s="91"/>
      <c r="I21" s="43"/>
      <c r="J21" s="44"/>
      <c r="K21" s="45"/>
    </row>
    <row r="22" spans="1:11" ht="20.100000000000001" customHeight="1">
      <c r="A22"/>
      <c r="B22" s="43"/>
      <c r="C22" s="43"/>
      <c r="D22" s="43"/>
      <c r="E22" s="43"/>
      <c r="F22" s="43"/>
      <c r="G22" s="43"/>
      <c r="H22" s="91"/>
      <c r="I22" s="43"/>
      <c r="J22" s="44"/>
      <c r="K22" s="45"/>
    </row>
    <row r="23" spans="1:11" ht="20.100000000000001" customHeight="1">
      <c r="A23"/>
      <c r="B23" s="43"/>
      <c r="C23" s="43"/>
      <c r="D23" s="43"/>
      <c r="E23" s="43"/>
      <c r="F23" s="43"/>
      <c r="G23" s="43"/>
      <c r="H23" s="91"/>
      <c r="I23" s="43"/>
      <c r="J23" s="44"/>
      <c r="K23" s="45"/>
    </row>
    <row r="24" spans="1:11" ht="20.100000000000001" customHeight="1">
      <c r="A24"/>
      <c r="B24" s="43"/>
      <c r="C24" s="43"/>
      <c r="D24" s="43"/>
      <c r="E24" s="43"/>
      <c r="F24" s="43"/>
      <c r="G24" s="43"/>
      <c r="H24" s="91"/>
      <c r="I24" s="43"/>
      <c r="J24" s="44"/>
      <c r="K24" s="45"/>
    </row>
    <row r="25" spans="1:11" ht="20.100000000000001" customHeight="1">
      <c r="A25"/>
      <c r="B25" s="43"/>
      <c r="C25" s="43"/>
      <c r="D25" s="43"/>
      <c r="E25" s="43"/>
      <c r="F25" s="43"/>
      <c r="G25" s="43"/>
      <c r="H25" s="91"/>
      <c r="I25" s="43"/>
      <c r="J25" s="44"/>
      <c r="K25" s="45"/>
    </row>
    <row r="26" spans="1:11" ht="20.100000000000001" customHeight="1">
      <c r="A26"/>
      <c r="B26" s="43"/>
      <c r="C26" s="43"/>
      <c r="D26" s="43"/>
      <c r="E26" s="43"/>
      <c r="F26" s="43"/>
      <c r="G26" s="43"/>
      <c r="H26" s="91"/>
      <c r="I26" s="43"/>
      <c r="J26" s="44"/>
      <c r="K26" s="45"/>
    </row>
    <row r="27" spans="1:11" ht="20.100000000000001" customHeight="1">
      <c r="A27"/>
      <c r="B27" s="43"/>
      <c r="C27" s="43"/>
      <c r="D27" s="43"/>
      <c r="E27" s="43"/>
      <c r="F27" s="43"/>
      <c r="G27" s="43"/>
      <c r="H27" s="91"/>
      <c r="I27" s="43"/>
      <c r="J27" s="44"/>
      <c r="K27" s="45"/>
    </row>
    <row r="28" spans="1:11" ht="20.100000000000001" customHeight="1">
      <c r="A28"/>
      <c r="B28" s="43"/>
      <c r="C28" s="43"/>
      <c r="D28" s="43"/>
      <c r="E28" s="43"/>
      <c r="F28" s="43"/>
      <c r="G28" s="43"/>
      <c r="H28" s="91"/>
      <c r="I28" s="43"/>
      <c r="J28" s="44"/>
      <c r="K28" s="45"/>
    </row>
    <row r="29" spans="1:11" ht="20.100000000000001" customHeight="1">
      <c r="A29"/>
      <c r="B29" s="43"/>
      <c r="C29" s="43"/>
      <c r="D29" s="43"/>
      <c r="E29" s="43"/>
      <c r="F29" s="43"/>
      <c r="G29" s="43"/>
      <c r="H29" s="91"/>
      <c r="I29" s="43"/>
      <c r="J29" s="44"/>
      <c r="K29" s="45"/>
    </row>
    <row r="30" spans="1:11" ht="20.100000000000001" customHeight="1">
      <c r="A30"/>
      <c r="B30" s="43"/>
      <c r="C30" s="43"/>
      <c r="D30" s="43"/>
      <c r="E30" s="43"/>
      <c r="F30" s="43"/>
      <c r="G30" s="43"/>
      <c r="H30" s="91"/>
      <c r="I30" s="43"/>
      <c r="J30" s="44"/>
      <c r="K30" s="45"/>
    </row>
    <row r="31" spans="1:11" ht="20.100000000000001" customHeight="1">
      <c r="A31"/>
      <c r="B31" s="43"/>
      <c r="C31" s="43"/>
      <c r="D31" s="43"/>
      <c r="E31" s="43"/>
      <c r="F31" s="43"/>
      <c r="G31" s="43"/>
      <c r="H31" s="91"/>
      <c r="I31" s="43"/>
      <c r="J31" s="44"/>
      <c r="K31" s="45"/>
    </row>
    <row r="32" spans="1:11" ht="20.100000000000001" customHeight="1">
      <c r="A32"/>
      <c r="B32" s="43"/>
      <c r="C32" s="43"/>
      <c r="D32" s="43"/>
      <c r="E32" s="43"/>
      <c r="F32" s="43"/>
      <c r="G32" s="43"/>
      <c r="H32" s="91"/>
      <c r="I32" s="43"/>
      <c r="J32" s="44"/>
      <c r="K32" s="45"/>
    </row>
    <row r="33" spans="1:11" ht="20.100000000000001" customHeight="1">
      <c r="A33"/>
      <c r="B33" s="43"/>
      <c r="C33" s="43"/>
      <c r="D33" s="43"/>
      <c r="E33" s="43"/>
      <c r="F33" s="43"/>
      <c r="G33" s="43"/>
      <c r="H33" s="91"/>
      <c r="I33" s="43"/>
      <c r="J33" s="44"/>
      <c r="K33" s="45"/>
    </row>
    <row r="34" spans="1:11" ht="20.100000000000001" customHeight="1">
      <c r="A34"/>
      <c r="B34" s="43"/>
      <c r="C34" s="43"/>
      <c r="D34" s="43"/>
      <c r="E34" s="43"/>
      <c r="F34" s="43"/>
      <c r="G34" s="43"/>
      <c r="H34" s="91"/>
      <c r="I34" s="43"/>
      <c r="J34" s="44"/>
      <c r="K34" s="45"/>
    </row>
    <row r="35" spans="1:11" ht="20.100000000000001" customHeight="1">
      <c r="A35"/>
      <c r="B35" s="43"/>
      <c r="C35" s="43"/>
      <c r="D35" s="43"/>
      <c r="E35" s="43"/>
      <c r="F35" s="43"/>
      <c r="G35" s="43"/>
      <c r="H35" s="91"/>
      <c r="I35" s="43"/>
      <c r="J35" s="44"/>
      <c r="K35" s="45"/>
    </row>
    <row r="36" spans="1:11" ht="20.100000000000001" customHeight="1">
      <c r="A36"/>
      <c r="B36" s="43"/>
      <c r="C36" s="43"/>
      <c r="D36" s="43"/>
      <c r="E36" s="43"/>
      <c r="F36" s="43"/>
      <c r="G36" s="43"/>
      <c r="H36" s="91"/>
      <c r="I36" s="43"/>
      <c r="J36" s="44"/>
      <c r="K36" s="45"/>
    </row>
    <row r="37" spans="1:11" ht="20.100000000000001" customHeight="1">
      <c r="A37"/>
      <c r="B37" s="43"/>
      <c r="C37" s="43"/>
      <c r="D37" s="43"/>
      <c r="E37" s="43"/>
      <c r="F37" s="43"/>
      <c r="G37" s="43"/>
      <c r="H37" s="91"/>
      <c r="I37" s="43"/>
      <c r="J37" s="44"/>
      <c r="K37" s="45"/>
    </row>
    <row r="38" spans="1:11" ht="20.100000000000001" customHeight="1">
      <c r="A38"/>
      <c r="B38" s="43"/>
      <c r="C38" s="43"/>
      <c r="D38" s="43"/>
      <c r="E38" s="43"/>
      <c r="F38" s="43"/>
      <c r="G38" s="43"/>
      <c r="H38" s="91"/>
      <c r="I38" s="43"/>
      <c r="J38" s="44"/>
      <c r="K38" s="45"/>
    </row>
    <row r="39" spans="1:11" ht="20.100000000000001" customHeight="1">
      <c r="A39"/>
      <c r="B39" s="43"/>
      <c r="C39" s="43"/>
      <c r="D39" s="43"/>
      <c r="E39" s="43"/>
      <c r="F39" s="43"/>
      <c r="G39" s="43"/>
      <c r="H39" s="91"/>
      <c r="I39" s="43"/>
      <c r="J39" s="44"/>
      <c r="K39" s="45"/>
    </row>
    <row r="40" spans="1:11" ht="20.100000000000001" customHeight="1">
      <c r="A40"/>
      <c r="B40" s="43"/>
      <c r="C40" s="43"/>
      <c r="D40" s="43"/>
      <c r="E40" s="43"/>
      <c r="F40" s="43"/>
      <c r="G40" s="43"/>
      <c r="H40" s="91"/>
      <c r="I40" s="43"/>
      <c r="J40" s="44"/>
      <c r="K40" s="45"/>
    </row>
    <row r="41" spans="1:11" ht="20.100000000000001" customHeight="1">
      <c r="A41"/>
      <c r="B41" s="43"/>
      <c r="C41" s="43"/>
      <c r="D41" s="43"/>
      <c r="E41" s="43"/>
      <c r="F41" s="43"/>
      <c r="G41" s="43"/>
      <c r="H41" s="91"/>
      <c r="I41" s="43"/>
      <c r="J41" s="44"/>
      <c r="K41" s="45"/>
    </row>
    <row r="42" spans="1:11" ht="20.100000000000001" customHeight="1">
      <c r="A42"/>
      <c r="B42" s="43"/>
      <c r="C42" s="43"/>
      <c r="D42" s="43"/>
      <c r="E42" s="43"/>
      <c r="F42" s="43"/>
      <c r="G42" s="43"/>
      <c r="H42" s="91"/>
      <c r="I42" s="43"/>
      <c r="J42" s="44"/>
      <c r="K42" s="45"/>
    </row>
    <row r="43" spans="1:11" ht="20.100000000000001" customHeight="1">
      <c r="A43"/>
      <c r="B43" s="43"/>
      <c r="C43" s="43"/>
      <c r="D43" s="43"/>
      <c r="E43" s="43"/>
      <c r="F43" s="43"/>
      <c r="G43" s="43"/>
      <c r="H43" s="91"/>
      <c r="I43" s="43"/>
      <c r="J43" s="44"/>
      <c r="K43" s="45"/>
    </row>
    <row r="44" spans="1:11" ht="20.100000000000001" customHeight="1">
      <c r="A44"/>
      <c r="B44" s="43"/>
      <c r="C44" s="43"/>
      <c r="D44" s="43"/>
      <c r="E44" s="43"/>
      <c r="F44" s="43"/>
      <c r="G44" s="43"/>
      <c r="H44" s="91"/>
      <c r="I44" s="43"/>
      <c r="J44" s="44"/>
      <c r="K44" s="45"/>
    </row>
    <row r="45" spans="1:11" ht="20.100000000000001" customHeight="1">
      <c r="A45"/>
      <c r="B45" s="43"/>
      <c r="C45" s="43"/>
      <c r="D45" s="43"/>
      <c r="E45" s="43"/>
      <c r="F45" s="43"/>
      <c r="G45" s="43"/>
      <c r="H45" s="91"/>
      <c r="I45" s="43"/>
      <c r="J45" s="44"/>
      <c r="K45" s="45"/>
    </row>
    <row r="46" spans="1:11" ht="20.100000000000001" customHeight="1">
      <c r="A46"/>
      <c r="B46" s="43"/>
      <c r="C46" s="43"/>
      <c r="D46" s="43"/>
      <c r="E46" s="43"/>
      <c r="F46" s="43"/>
      <c r="G46" s="43"/>
      <c r="H46" s="91"/>
      <c r="I46" s="43"/>
      <c r="J46" s="44"/>
      <c r="K46" s="45"/>
    </row>
    <row r="47" spans="1:11" ht="20.100000000000001" customHeight="1">
      <c r="A47"/>
      <c r="B47" s="43"/>
      <c r="C47" s="43"/>
      <c r="D47" s="43"/>
      <c r="E47" s="43"/>
      <c r="F47" s="43"/>
      <c r="G47" s="43"/>
      <c r="H47" s="91"/>
      <c r="I47" s="43"/>
      <c r="J47" s="44"/>
      <c r="K47" s="45"/>
    </row>
    <row r="48" spans="1:11" ht="20.100000000000001" customHeight="1">
      <c r="A48"/>
      <c r="B48" s="43"/>
      <c r="C48" s="43"/>
      <c r="D48" s="43"/>
      <c r="E48" s="43"/>
      <c r="F48" s="43"/>
      <c r="G48" s="43"/>
      <c r="H48" s="91"/>
      <c r="I48" s="43"/>
      <c r="J48" s="44"/>
      <c r="K48" s="45"/>
    </row>
    <row r="49" spans="1:11" ht="20.100000000000001" customHeight="1">
      <c r="A49"/>
      <c r="B49" s="43"/>
      <c r="C49" s="43"/>
      <c r="D49" s="43"/>
      <c r="E49" s="43"/>
      <c r="F49" s="43"/>
      <c r="G49" s="43"/>
      <c r="H49" s="91"/>
      <c r="I49" s="43"/>
      <c r="J49" s="44"/>
      <c r="K49" s="45"/>
    </row>
    <row r="50" spans="1:11" ht="20.100000000000001" customHeight="1">
      <c r="A50"/>
      <c r="B50" s="43"/>
      <c r="C50" s="43"/>
      <c r="D50" s="43"/>
      <c r="E50" s="43"/>
      <c r="F50" s="43"/>
      <c r="G50" s="43"/>
      <c r="H50" s="91"/>
      <c r="I50" s="43"/>
      <c r="J50" s="44"/>
      <c r="K50" s="45"/>
    </row>
    <row r="51" spans="1:11" ht="20.100000000000001" customHeight="1">
      <c r="A51"/>
      <c r="B51" s="43"/>
      <c r="C51" s="43"/>
      <c r="D51" s="43"/>
      <c r="E51" s="43"/>
      <c r="F51" s="43"/>
      <c r="G51" s="43"/>
      <c r="H51" s="91"/>
      <c r="I51" s="43"/>
      <c r="J51" s="44"/>
      <c r="K51" s="45"/>
    </row>
    <row r="52" spans="1:11" ht="20.100000000000001" customHeight="1">
      <c r="A52"/>
      <c r="B52" s="43"/>
      <c r="C52" s="43"/>
      <c r="D52" s="43"/>
      <c r="E52" s="43"/>
      <c r="F52" s="43"/>
      <c r="G52" s="43"/>
      <c r="H52" s="91"/>
      <c r="I52" s="43"/>
      <c r="J52" s="44"/>
      <c r="K52" s="45"/>
    </row>
    <row r="53" spans="1:11" ht="20.100000000000001" customHeight="1">
      <c r="A53"/>
      <c r="B53" s="43"/>
      <c r="C53" s="43"/>
      <c r="D53" s="43"/>
      <c r="E53" s="43"/>
      <c r="F53" s="43"/>
      <c r="G53" s="43"/>
      <c r="H53" s="91"/>
      <c r="I53" s="43"/>
      <c r="J53" s="44"/>
      <c r="K53" s="45"/>
    </row>
    <row r="54" spans="1:11" ht="20.100000000000001" customHeight="1">
      <c r="A54"/>
      <c r="B54" s="43"/>
      <c r="C54" s="43"/>
      <c r="D54" s="43"/>
      <c r="E54" s="43"/>
      <c r="F54" s="43"/>
      <c r="G54" s="43"/>
      <c r="H54" s="91"/>
      <c r="I54" s="43"/>
      <c r="J54" s="44"/>
      <c r="K54" s="45"/>
    </row>
    <row r="55" spans="1:11" ht="20.100000000000001" customHeight="1">
      <c r="A55"/>
      <c r="B55" s="43"/>
      <c r="C55" s="43"/>
      <c r="D55" s="43"/>
      <c r="E55" s="43"/>
      <c r="F55" s="43"/>
      <c r="G55" s="43"/>
      <c r="H55" s="91"/>
      <c r="I55" s="43"/>
      <c r="J55" s="44"/>
      <c r="K55" s="45"/>
    </row>
    <row r="56" spans="1:11" ht="20.100000000000001" customHeight="1">
      <c r="A56"/>
      <c r="B56" s="43"/>
      <c r="C56" s="43"/>
      <c r="D56" s="43"/>
      <c r="E56" s="43"/>
      <c r="F56" s="43"/>
      <c r="G56" s="43"/>
      <c r="H56" s="91"/>
      <c r="I56" s="43"/>
      <c r="J56" s="44"/>
      <c r="K56" s="45"/>
    </row>
    <row r="57" spans="1:11" ht="20.100000000000001" customHeight="1">
      <c r="A57"/>
      <c r="B57" s="43"/>
      <c r="C57" s="43"/>
      <c r="D57" s="43"/>
      <c r="E57" s="43"/>
      <c r="F57" s="43"/>
      <c r="G57" s="43"/>
      <c r="H57" s="91"/>
      <c r="I57" s="43"/>
      <c r="J57" s="44"/>
      <c r="K57" s="45"/>
    </row>
    <row r="58" spans="1:11" ht="20.100000000000001" customHeight="1">
      <c r="A58"/>
      <c r="B58" s="43"/>
      <c r="C58" s="43"/>
      <c r="D58" s="43"/>
      <c r="E58" s="43"/>
      <c r="F58" s="43"/>
      <c r="G58" s="43"/>
      <c r="H58" s="91"/>
      <c r="I58" s="43"/>
      <c r="J58" s="44"/>
      <c r="K58" s="45"/>
    </row>
    <row r="59" spans="1:11" ht="20.100000000000001" customHeight="1">
      <c r="A59"/>
      <c r="B59" s="43"/>
      <c r="C59" s="43"/>
      <c r="D59" s="43"/>
      <c r="E59" s="43"/>
      <c r="F59" s="43"/>
      <c r="G59" s="43"/>
      <c r="H59" s="91"/>
      <c r="I59" s="43"/>
      <c r="J59" s="44"/>
      <c r="K59" s="45"/>
    </row>
    <row r="60" spans="1:11" ht="20.100000000000001" customHeight="1">
      <c r="A60"/>
      <c r="B60" s="43"/>
      <c r="C60" s="43"/>
      <c r="D60" s="43"/>
      <c r="E60" s="43"/>
      <c r="F60" s="43"/>
      <c r="G60" s="43"/>
      <c r="H60" s="91"/>
      <c r="I60" s="43"/>
      <c r="J60" s="44"/>
      <c r="K60" s="45"/>
    </row>
    <row r="61" spans="1:11" ht="20.100000000000001" customHeight="1">
      <c r="A61"/>
      <c r="B61" s="43"/>
      <c r="C61" s="43"/>
      <c r="D61" s="43"/>
      <c r="E61" s="43"/>
      <c r="F61" s="43"/>
      <c r="G61" s="43"/>
      <c r="H61" s="91"/>
      <c r="I61" s="43"/>
      <c r="J61" s="44"/>
      <c r="K61" s="45"/>
    </row>
    <row r="62" spans="1:11" ht="20.100000000000001" customHeight="1">
      <c r="A62"/>
      <c r="B62" s="43"/>
      <c r="C62" s="43"/>
      <c r="D62" s="43"/>
      <c r="E62" s="43"/>
      <c r="F62" s="43"/>
      <c r="G62" s="43"/>
      <c r="H62" s="91"/>
      <c r="I62" s="43"/>
      <c r="J62" s="44"/>
      <c r="K62" s="45"/>
    </row>
    <row r="63" spans="1:11" ht="20.100000000000001" customHeight="1">
      <c r="A63"/>
      <c r="B63" s="43"/>
      <c r="C63" s="43"/>
      <c r="D63" s="43"/>
      <c r="E63" s="43"/>
      <c r="F63" s="43"/>
      <c r="G63" s="43"/>
      <c r="H63" s="91"/>
      <c r="I63" s="43"/>
      <c r="J63" s="44"/>
      <c r="K63" s="45"/>
    </row>
    <row r="64" spans="1:11" ht="20.100000000000001" customHeight="1">
      <c r="A64"/>
      <c r="B64" s="43"/>
      <c r="C64" s="43"/>
      <c r="D64" s="43"/>
      <c r="E64" s="43"/>
      <c r="F64" s="43"/>
      <c r="G64" s="43"/>
      <c r="H64" s="91"/>
      <c r="I64" s="43"/>
      <c r="J64" s="44"/>
      <c r="K64" s="45"/>
    </row>
    <row r="65" spans="1:11" ht="20.100000000000001" customHeight="1">
      <c r="A65"/>
      <c r="B65" s="43"/>
      <c r="C65" s="43"/>
      <c r="D65" s="43"/>
      <c r="E65" s="43"/>
      <c r="F65" s="43"/>
      <c r="G65" s="43"/>
      <c r="H65" s="91"/>
      <c r="I65" s="43"/>
      <c r="J65" s="44"/>
      <c r="K65" s="45"/>
    </row>
    <row r="66" spans="1:11" ht="20.100000000000001" customHeight="1">
      <c r="A66"/>
      <c r="B66" s="43"/>
      <c r="C66" s="43"/>
      <c r="D66" s="43"/>
      <c r="E66" s="43"/>
      <c r="F66" s="43"/>
      <c r="G66" s="43"/>
      <c r="H66" s="91"/>
      <c r="I66" s="43"/>
      <c r="J66" s="44"/>
      <c r="K66" s="45"/>
    </row>
    <row r="67" spans="1:11" ht="20.100000000000001" customHeight="1">
      <c r="A67"/>
      <c r="B67" s="43"/>
      <c r="C67" s="43"/>
      <c r="D67" s="43"/>
      <c r="E67" s="43"/>
      <c r="F67" s="43"/>
      <c r="G67" s="43"/>
      <c r="H67" s="91"/>
      <c r="I67" s="43"/>
      <c r="J67" s="44"/>
      <c r="K67" s="45"/>
    </row>
    <row r="68" spans="1:11" ht="20.100000000000001" customHeight="1">
      <c r="A68"/>
      <c r="B68" s="43"/>
      <c r="C68" s="43"/>
      <c r="D68" s="43"/>
      <c r="E68" s="43"/>
      <c r="F68" s="43"/>
      <c r="G68" s="43"/>
      <c r="H68" s="91"/>
      <c r="I68" s="43"/>
      <c r="J68" s="44"/>
      <c r="K68" s="45"/>
    </row>
    <row r="69" spans="1:11" ht="20.100000000000001" customHeight="1">
      <c r="A69"/>
      <c r="B69" s="43"/>
      <c r="C69" s="43"/>
      <c r="D69" s="43"/>
      <c r="E69" s="43"/>
      <c r="F69" s="43"/>
      <c r="G69" s="43"/>
      <c r="H69" s="91"/>
      <c r="I69" s="43"/>
      <c r="J69" s="44"/>
      <c r="K69" s="45"/>
    </row>
    <row r="70" spans="1:11" ht="20.100000000000001" customHeight="1">
      <c r="A70"/>
      <c r="B70" s="43"/>
      <c r="C70" s="43"/>
      <c r="D70" s="43"/>
      <c r="E70" s="43"/>
      <c r="F70" s="43"/>
      <c r="G70" s="43"/>
      <c r="H70" s="91"/>
      <c r="I70" s="43"/>
      <c r="J70" s="44"/>
      <c r="K70" s="45"/>
    </row>
    <row r="71" spans="1:11" ht="20.100000000000001" customHeight="1">
      <c r="A71"/>
      <c r="B71" s="43"/>
      <c r="C71" s="43"/>
      <c r="D71" s="43"/>
      <c r="E71" s="43"/>
      <c r="F71" s="43"/>
      <c r="G71" s="43"/>
      <c r="H71" s="91"/>
      <c r="I71" s="43"/>
      <c r="J71" s="44"/>
      <c r="K71" s="45"/>
    </row>
    <row r="72" spans="1:11" ht="20.100000000000001" customHeight="1">
      <c r="A72"/>
      <c r="B72" s="43"/>
      <c r="C72" s="43"/>
      <c r="D72" s="43"/>
      <c r="E72" s="43"/>
      <c r="F72" s="43"/>
      <c r="G72" s="43"/>
      <c r="H72" s="91"/>
      <c r="I72" s="43"/>
      <c r="J72" s="44"/>
      <c r="K72" s="45"/>
    </row>
    <row r="73" spans="1:11" ht="20.100000000000001" customHeight="1">
      <c r="A73"/>
      <c r="B73" s="43"/>
      <c r="C73" s="43"/>
      <c r="D73" s="43"/>
      <c r="E73" s="43"/>
      <c r="F73" s="43"/>
      <c r="G73" s="43"/>
      <c r="H73" s="91"/>
      <c r="I73" s="43"/>
      <c r="J73" s="44"/>
      <c r="K73" s="45"/>
    </row>
    <row r="74" spans="1:11" ht="20.100000000000001" customHeight="1">
      <c r="A74"/>
      <c r="B74" s="43"/>
      <c r="C74" s="43"/>
      <c r="D74" s="43"/>
      <c r="E74" s="43"/>
      <c r="F74" s="43"/>
      <c r="G74" s="43"/>
      <c r="H74" s="91"/>
      <c r="I74" s="43"/>
      <c r="J74" s="44"/>
      <c r="K74" s="45"/>
    </row>
    <row r="75" spans="1:11" ht="20.100000000000001" customHeight="1">
      <c r="A75"/>
      <c r="B75" s="43"/>
      <c r="C75" s="43"/>
      <c r="D75" s="43"/>
      <c r="E75" s="43"/>
      <c r="F75" s="43"/>
      <c r="G75" s="43"/>
      <c r="H75" s="91"/>
      <c r="I75" s="43"/>
      <c r="J75" s="44"/>
      <c r="K75" s="45"/>
    </row>
    <row r="76" spans="1:11" ht="20.100000000000001" customHeight="1">
      <c r="A76"/>
      <c r="B76" s="43"/>
      <c r="C76" s="43"/>
      <c r="D76" s="43"/>
      <c r="E76" s="43"/>
      <c r="F76" s="43"/>
      <c r="G76" s="43"/>
      <c r="H76" s="91"/>
      <c r="I76" s="43"/>
      <c r="J76" s="44"/>
      <c r="K76" s="45"/>
    </row>
    <row r="77" spans="1:11" ht="20.100000000000001" customHeight="1">
      <c r="A77"/>
      <c r="B77" s="43"/>
      <c r="C77" s="43"/>
      <c r="D77" s="43"/>
      <c r="E77" s="43"/>
      <c r="F77" s="43"/>
      <c r="G77" s="43"/>
      <c r="H77" s="91"/>
      <c r="I77" s="43"/>
      <c r="J77" s="44"/>
      <c r="K77" s="45"/>
    </row>
    <row r="78" spans="1:11" ht="20.100000000000001" customHeight="1">
      <c r="A78"/>
      <c r="B78" s="43"/>
      <c r="C78" s="43"/>
      <c r="D78" s="43"/>
      <c r="E78" s="43"/>
      <c r="F78" s="43"/>
      <c r="G78" s="43"/>
      <c r="H78" s="91"/>
      <c r="I78" s="43"/>
      <c r="J78" s="44"/>
      <c r="K78" s="45"/>
    </row>
    <row r="79" spans="1:11" ht="20.100000000000001" customHeight="1">
      <c r="A79"/>
      <c r="B79" s="43"/>
      <c r="C79" s="43"/>
      <c r="D79" s="43"/>
      <c r="E79" s="43"/>
      <c r="F79" s="43"/>
      <c r="G79" s="43"/>
      <c r="H79" s="91"/>
      <c r="I79" s="43"/>
      <c r="J79" s="44"/>
      <c r="K79" s="45"/>
    </row>
    <row r="80" spans="1:11" ht="20.100000000000001" customHeight="1">
      <c r="A80"/>
      <c r="B80" s="43"/>
      <c r="C80" s="43"/>
      <c r="D80" s="43"/>
      <c r="E80" s="43"/>
      <c r="F80" s="43"/>
      <c r="G80" s="43"/>
      <c r="H80" s="91"/>
      <c r="I80" s="43"/>
      <c r="J80" s="44"/>
      <c r="K80" s="45"/>
    </row>
    <row r="81" spans="1:11" ht="20.100000000000001" customHeight="1">
      <c r="A81"/>
      <c r="B81" s="43"/>
      <c r="C81" s="43"/>
      <c r="D81" s="43"/>
      <c r="E81" s="43"/>
      <c r="F81" s="43"/>
      <c r="G81" s="43"/>
      <c r="H81" s="91"/>
      <c r="I81" s="43"/>
      <c r="J81" s="44"/>
      <c r="K81" s="45"/>
    </row>
    <row r="82" spans="1:11" ht="20.100000000000001" customHeight="1">
      <c r="A82"/>
      <c r="B82" s="43"/>
      <c r="C82" s="43"/>
      <c r="D82" s="43"/>
      <c r="E82" s="43"/>
      <c r="F82" s="43"/>
      <c r="G82" s="43"/>
      <c r="H82" s="91"/>
      <c r="I82" s="43"/>
      <c r="J82" s="44"/>
      <c r="K82" s="45"/>
    </row>
    <row r="83" spans="1:11" ht="20.100000000000001" customHeight="1">
      <c r="A83"/>
      <c r="B83" s="43"/>
      <c r="C83" s="43"/>
      <c r="D83" s="43"/>
      <c r="E83" s="43"/>
      <c r="F83" s="43"/>
      <c r="G83" s="43"/>
      <c r="H83" s="91"/>
      <c r="I83" s="43"/>
      <c r="J83" s="44"/>
      <c r="K83" s="45"/>
    </row>
    <row r="84" spans="1:11" ht="20.100000000000001" customHeight="1">
      <c r="A84"/>
      <c r="B84" s="43"/>
      <c r="C84" s="43"/>
      <c r="D84" s="43"/>
      <c r="E84" s="43"/>
      <c r="F84" s="43"/>
      <c r="G84" s="43"/>
      <c r="H84" s="91"/>
      <c r="I84" s="43"/>
      <c r="J84" s="44"/>
      <c r="K84" s="45"/>
    </row>
    <row r="85" spans="1:11" ht="20.100000000000001" customHeight="1">
      <c r="A85"/>
      <c r="B85" s="43"/>
      <c r="C85" s="43"/>
      <c r="D85" s="43"/>
      <c r="E85" s="43"/>
      <c r="F85" s="43"/>
      <c r="G85" s="43"/>
      <c r="H85" s="91"/>
      <c r="I85" s="43"/>
      <c r="J85" s="44"/>
      <c r="K85" s="45"/>
    </row>
    <row r="86" spans="1:11" ht="20.100000000000001" customHeight="1">
      <c r="A86"/>
      <c r="B86" s="43"/>
      <c r="C86" s="43"/>
      <c r="D86" s="43"/>
      <c r="E86" s="43"/>
      <c r="F86" s="43"/>
      <c r="G86" s="43"/>
      <c r="H86" s="91"/>
      <c r="I86" s="43"/>
      <c r="J86" s="44"/>
      <c r="K86" s="45"/>
    </row>
    <row r="87" spans="1:11" ht="20.100000000000001" customHeight="1">
      <c r="A87"/>
      <c r="B87" s="43"/>
      <c r="C87" s="43"/>
      <c r="D87" s="43"/>
      <c r="E87" s="43"/>
      <c r="F87" s="43"/>
      <c r="G87" s="43"/>
      <c r="H87" s="91"/>
      <c r="I87" s="43"/>
      <c r="J87" s="44"/>
      <c r="K87" s="45"/>
    </row>
    <row r="88" spans="1:11" ht="20.100000000000001" customHeight="1">
      <c r="A88"/>
      <c r="B88" s="43"/>
      <c r="C88" s="43"/>
      <c r="D88" s="43"/>
      <c r="E88" s="43"/>
      <c r="F88" s="43"/>
      <c r="G88" s="43"/>
      <c r="H88" s="91"/>
      <c r="I88" s="43"/>
      <c r="J88" s="44"/>
      <c r="K88" s="45"/>
    </row>
    <row r="89" spans="1:11" ht="20.100000000000001" customHeight="1">
      <c r="A89"/>
      <c r="B89" s="43"/>
      <c r="C89" s="43"/>
      <c r="D89" s="43"/>
      <c r="E89" s="43"/>
      <c r="F89" s="43"/>
      <c r="G89" s="43"/>
      <c r="H89" s="91"/>
      <c r="I89" s="43"/>
      <c r="J89" s="44"/>
      <c r="K89" s="45"/>
    </row>
    <row r="90" spans="1:11" ht="20.100000000000001" customHeight="1">
      <c r="A90"/>
      <c r="B90" s="43"/>
      <c r="C90" s="43"/>
      <c r="D90" s="43"/>
      <c r="E90" s="43"/>
      <c r="F90" s="43"/>
      <c r="G90" s="43"/>
      <c r="H90" s="91"/>
      <c r="I90" s="43"/>
      <c r="J90" s="44"/>
      <c r="K90" s="45"/>
    </row>
    <row r="91" spans="1:11" ht="20.100000000000001" customHeight="1">
      <c r="A91"/>
      <c r="B91" s="43"/>
      <c r="C91" s="43"/>
      <c r="D91" s="43"/>
      <c r="E91" s="43"/>
      <c r="F91" s="43"/>
      <c r="G91" s="43"/>
      <c r="H91" s="91"/>
      <c r="I91" s="43"/>
      <c r="J91" s="44"/>
      <c r="K91" s="45"/>
    </row>
    <row r="92" spans="1:11" ht="20.100000000000001" customHeight="1">
      <c r="A92"/>
      <c r="B92" s="43"/>
      <c r="C92" s="43"/>
      <c r="D92" s="43"/>
      <c r="E92" s="43"/>
      <c r="F92" s="43"/>
      <c r="G92" s="43"/>
      <c r="H92" s="91"/>
      <c r="I92" s="43"/>
      <c r="J92" s="44"/>
      <c r="K92" s="45"/>
    </row>
    <row r="93" spans="1:11" ht="20.100000000000001" customHeight="1">
      <c r="A93"/>
      <c r="B93" s="43"/>
      <c r="C93" s="43"/>
      <c r="D93" s="43"/>
      <c r="E93" s="43"/>
      <c r="F93" s="43"/>
      <c r="G93" s="43"/>
      <c r="H93" s="91"/>
      <c r="I93" s="43"/>
      <c r="J93" s="44"/>
      <c r="K93" s="45"/>
    </row>
    <row r="94" spans="1:11" ht="20.100000000000001" customHeight="1">
      <c r="A94"/>
      <c r="B94" s="43"/>
      <c r="C94" s="43"/>
      <c r="D94" s="43"/>
      <c r="E94" s="43"/>
      <c r="F94" s="43"/>
      <c r="G94" s="43"/>
      <c r="H94" s="91"/>
      <c r="I94" s="43"/>
      <c r="J94" s="44"/>
      <c r="K94" s="45"/>
    </row>
    <row r="95" spans="1:11" ht="20.100000000000001" customHeight="1">
      <c r="A95"/>
      <c r="B95" s="43"/>
      <c r="C95" s="43"/>
      <c r="D95" s="43"/>
      <c r="E95" s="43"/>
      <c r="F95" s="43"/>
      <c r="G95" s="43"/>
      <c r="H95" s="91"/>
      <c r="I95" s="43"/>
      <c r="J95" s="44"/>
      <c r="K95" s="45"/>
    </row>
    <row r="96" spans="1:11" ht="20.100000000000001" customHeight="1">
      <c r="A96"/>
      <c r="B96" s="43"/>
      <c r="C96" s="43"/>
      <c r="D96" s="43"/>
      <c r="E96" s="43"/>
      <c r="F96" s="43"/>
      <c r="G96" s="43"/>
      <c r="H96" s="91"/>
      <c r="I96" s="43"/>
      <c r="J96" s="44"/>
      <c r="K96" s="45"/>
    </row>
    <row r="97" spans="1:11" ht="20.100000000000001" customHeight="1">
      <c r="A97"/>
      <c r="B97" s="43"/>
      <c r="C97" s="43"/>
      <c r="D97" s="43"/>
      <c r="E97" s="43"/>
      <c r="F97" s="43"/>
      <c r="G97" s="43"/>
      <c r="H97" s="91"/>
      <c r="I97" s="43"/>
      <c r="J97" s="44"/>
      <c r="K97" s="45"/>
    </row>
    <row r="98" spans="1:11" ht="20.100000000000001" customHeight="1">
      <c r="A98"/>
      <c r="B98" s="43"/>
      <c r="C98" s="43"/>
      <c r="D98" s="43"/>
      <c r="E98" s="43"/>
      <c r="F98" s="43"/>
      <c r="G98" s="43"/>
      <c r="H98" s="91"/>
      <c r="I98" s="43"/>
      <c r="J98" s="44"/>
      <c r="K98" s="45"/>
    </row>
    <row r="99" spans="1:11" ht="20.100000000000001" customHeight="1">
      <c r="A99"/>
      <c r="B99" s="43"/>
      <c r="C99" s="43"/>
      <c r="D99" s="43"/>
      <c r="E99" s="43"/>
      <c r="F99" s="43"/>
      <c r="G99" s="43"/>
      <c r="H99" s="91"/>
      <c r="I99" s="43"/>
      <c r="J99" s="44"/>
      <c r="K99" s="45"/>
    </row>
    <row r="100" spans="1:11" ht="20.100000000000001" customHeight="1">
      <c r="A100"/>
      <c r="B100" s="43"/>
      <c r="C100" s="43"/>
      <c r="D100" s="43"/>
      <c r="E100" s="43"/>
      <c r="F100" s="43"/>
      <c r="G100" s="43"/>
      <c r="H100" s="91"/>
      <c r="I100" s="43"/>
      <c r="J100" s="44"/>
      <c r="K100" s="45"/>
    </row>
    <row r="101" spans="1:11" ht="20.100000000000001" customHeight="1">
      <c r="A101"/>
      <c r="B101" s="43"/>
      <c r="C101" s="43"/>
      <c r="D101" s="43"/>
      <c r="E101" s="43"/>
      <c r="F101" s="43"/>
      <c r="G101" s="43"/>
      <c r="H101" s="91"/>
      <c r="I101" s="43"/>
      <c r="J101" s="44"/>
      <c r="K101" s="45"/>
    </row>
    <row r="102" spans="1:11" ht="20.100000000000001" customHeight="1">
      <c r="A102"/>
      <c r="B102" s="43"/>
      <c r="C102" s="43"/>
      <c r="D102" s="43"/>
      <c r="E102" s="43"/>
      <c r="F102" s="43"/>
      <c r="G102" s="43"/>
      <c r="H102" s="91"/>
      <c r="I102" s="43"/>
      <c r="J102" s="44"/>
      <c r="K102" s="45"/>
    </row>
    <row r="103" spans="1:11" ht="20.100000000000001" customHeight="1">
      <c r="A103"/>
      <c r="B103" s="43"/>
      <c r="C103" s="43"/>
      <c r="D103" s="43"/>
      <c r="E103" s="43"/>
      <c r="F103" s="43"/>
      <c r="G103" s="43"/>
      <c r="H103" s="91"/>
      <c r="I103" s="43"/>
      <c r="J103" s="44"/>
      <c r="K103" s="45"/>
    </row>
    <row r="104" spans="1:11" ht="20.100000000000001" customHeight="1">
      <c r="A104"/>
      <c r="B104" s="43"/>
      <c r="C104" s="43"/>
      <c r="D104" s="43"/>
      <c r="E104" s="43"/>
      <c r="F104" s="43"/>
      <c r="G104" s="43"/>
      <c r="H104" s="91"/>
      <c r="I104" s="43"/>
      <c r="J104" s="44"/>
      <c r="K104" s="45"/>
    </row>
    <row r="105" spans="1:11" ht="20.100000000000001" customHeight="1">
      <c r="A105"/>
      <c r="B105" s="43"/>
      <c r="C105" s="43"/>
      <c r="D105" s="43"/>
      <c r="E105" s="43"/>
      <c r="F105" s="43"/>
      <c r="G105" s="43"/>
      <c r="H105" s="91"/>
      <c r="I105" s="43"/>
      <c r="J105" s="44"/>
      <c r="K105" s="45"/>
    </row>
    <row r="106" spans="1:11" ht="20.100000000000001" customHeight="1">
      <c r="A106"/>
      <c r="B106" s="43"/>
      <c r="C106" s="43"/>
      <c r="D106" s="43"/>
      <c r="E106" s="43"/>
      <c r="F106" s="43"/>
      <c r="G106" s="43"/>
      <c r="H106" s="91"/>
      <c r="I106" s="43"/>
      <c r="J106" s="44"/>
      <c r="K106" s="45"/>
    </row>
    <row r="107" spans="1:11" ht="20.100000000000001" customHeight="1">
      <c r="A107"/>
      <c r="B107" s="43"/>
      <c r="C107" s="43"/>
      <c r="D107" s="43"/>
      <c r="E107" s="43"/>
      <c r="F107" s="43"/>
      <c r="G107" s="43"/>
      <c r="H107" s="91"/>
      <c r="I107" s="43"/>
      <c r="J107" s="44"/>
      <c r="K107" s="45"/>
    </row>
    <row r="108" spans="1:11" ht="20.100000000000001" customHeight="1">
      <c r="A108"/>
      <c r="B108" s="43"/>
      <c r="C108" s="43"/>
      <c r="D108" s="43"/>
      <c r="E108" s="43"/>
      <c r="F108" s="43"/>
      <c r="G108" s="43"/>
      <c r="H108" s="91"/>
      <c r="I108" s="43"/>
      <c r="J108" s="44"/>
      <c r="K108" s="45"/>
    </row>
    <row r="109" spans="1:11" ht="20.100000000000001" customHeight="1">
      <c r="A109"/>
      <c r="B109" s="43"/>
      <c r="C109" s="43"/>
      <c r="D109" s="43"/>
      <c r="E109" s="43"/>
      <c r="F109" s="43"/>
      <c r="G109" s="43"/>
      <c r="H109" s="91"/>
      <c r="I109" s="43"/>
      <c r="J109" s="44"/>
      <c r="K109" s="45"/>
    </row>
    <row r="110" spans="1:11" ht="20.100000000000001" customHeight="1">
      <c r="A110"/>
      <c r="B110" s="43"/>
      <c r="C110" s="43"/>
      <c r="D110" s="43"/>
      <c r="E110" s="43"/>
      <c r="F110" s="43"/>
      <c r="G110" s="43"/>
      <c r="H110" s="91"/>
      <c r="I110" s="43"/>
      <c r="J110" s="44"/>
      <c r="K110" s="45"/>
    </row>
    <row r="111" spans="1:11" ht="20.100000000000001" customHeight="1">
      <c r="A111"/>
      <c r="B111" s="43"/>
      <c r="C111" s="43"/>
      <c r="D111" s="43"/>
      <c r="E111" s="43"/>
      <c r="F111" s="43"/>
      <c r="G111" s="43"/>
      <c r="H111" s="91"/>
      <c r="I111" s="43"/>
      <c r="J111" s="44"/>
      <c r="K111" s="45"/>
    </row>
    <row r="112" spans="1:11" ht="20.100000000000001" customHeight="1">
      <c r="A112"/>
      <c r="B112" s="43"/>
      <c r="C112" s="43"/>
      <c r="D112" s="43"/>
      <c r="E112" s="43"/>
      <c r="F112" s="43"/>
      <c r="G112" s="43"/>
      <c r="H112" s="91"/>
      <c r="I112" s="43"/>
      <c r="J112" s="44"/>
      <c r="K112" s="45"/>
    </row>
    <row r="113" spans="1:11" ht="20.100000000000001" customHeight="1">
      <c r="A113"/>
      <c r="B113" s="43"/>
      <c r="C113" s="43"/>
      <c r="D113" s="43"/>
      <c r="E113" s="43"/>
      <c r="F113" s="43"/>
      <c r="G113" s="43"/>
      <c r="H113" s="91"/>
      <c r="I113" s="43"/>
      <c r="J113" s="44"/>
      <c r="K113" s="45"/>
    </row>
    <row r="114" spans="1:11" ht="20.100000000000001" customHeight="1">
      <c r="A114"/>
      <c r="B114" s="43"/>
      <c r="C114" s="43"/>
      <c r="D114" s="43"/>
      <c r="E114" s="43"/>
      <c r="F114" s="43"/>
      <c r="G114" s="43"/>
      <c r="H114" s="91"/>
      <c r="I114" s="43"/>
      <c r="J114" s="44"/>
      <c r="K114" s="45"/>
    </row>
    <row r="115" spans="1:11" ht="20.100000000000001" customHeight="1">
      <c r="A115"/>
      <c r="B115" s="43"/>
      <c r="C115" s="43"/>
      <c r="D115" s="43"/>
      <c r="E115" s="43"/>
      <c r="F115" s="43"/>
      <c r="G115" s="43"/>
      <c r="H115" s="91"/>
      <c r="I115" s="43"/>
      <c r="J115" s="44"/>
      <c r="K115" s="45"/>
    </row>
    <row r="116" spans="1:11" ht="20.100000000000001" customHeight="1">
      <c r="A116"/>
      <c r="B116" s="43"/>
      <c r="C116" s="43"/>
      <c r="D116" s="43"/>
      <c r="E116" s="43"/>
      <c r="F116" s="43"/>
      <c r="G116" s="43"/>
      <c r="H116" s="91"/>
      <c r="I116" s="43"/>
      <c r="J116" s="44"/>
      <c r="K116" s="45"/>
    </row>
    <row r="117" spans="1:11" ht="20.100000000000001" customHeight="1">
      <c r="A117"/>
      <c r="B117" s="43"/>
      <c r="C117" s="43"/>
      <c r="D117" s="43"/>
      <c r="E117" s="43"/>
      <c r="F117" s="43"/>
      <c r="G117" s="43"/>
      <c r="H117" s="91"/>
      <c r="I117" s="43"/>
      <c r="J117" s="44"/>
      <c r="K117" s="45"/>
    </row>
    <row r="118" spans="1:11" ht="20.100000000000001" customHeight="1">
      <c r="A118"/>
      <c r="B118" s="43"/>
      <c r="C118" s="43"/>
      <c r="D118" s="43"/>
      <c r="E118" s="43"/>
      <c r="F118" s="43"/>
      <c r="G118" s="43"/>
      <c r="H118" s="91"/>
      <c r="I118" s="43"/>
      <c r="J118" s="44"/>
      <c r="K118" s="45"/>
    </row>
    <row r="119" spans="1:11" ht="20.100000000000001" customHeight="1">
      <c r="A119"/>
      <c r="B119" s="43"/>
      <c r="C119" s="43"/>
      <c r="D119" s="43"/>
      <c r="E119" s="43"/>
      <c r="F119" s="43"/>
      <c r="G119" s="43"/>
      <c r="H119" s="91"/>
      <c r="I119" s="43"/>
      <c r="J119" s="44"/>
      <c r="K119" s="45"/>
    </row>
    <row r="120" spans="1:11" ht="20.100000000000001" customHeight="1">
      <c r="A120"/>
      <c r="B120" s="43"/>
      <c r="C120" s="43"/>
      <c r="D120" s="43"/>
      <c r="E120" s="43"/>
      <c r="F120" s="43"/>
      <c r="G120" s="43"/>
      <c r="H120" s="91"/>
      <c r="I120" s="43"/>
      <c r="J120" s="44"/>
      <c r="K120" s="45"/>
    </row>
    <row r="121" spans="1:11" ht="20.100000000000001" customHeight="1">
      <c r="A121"/>
      <c r="B121" s="43"/>
      <c r="C121" s="43"/>
      <c r="D121" s="43"/>
      <c r="E121" s="43"/>
      <c r="F121" s="43"/>
      <c r="G121" s="43"/>
      <c r="H121" s="91"/>
      <c r="I121" s="43"/>
      <c r="J121" s="44"/>
      <c r="K121" s="45"/>
    </row>
    <row r="122" spans="1:11" ht="20.100000000000001" customHeight="1">
      <c r="A122"/>
      <c r="B122" s="43"/>
      <c r="C122" s="43"/>
      <c r="D122" s="43"/>
      <c r="E122" s="43"/>
      <c r="F122" s="43"/>
      <c r="G122" s="43"/>
      <c r="H122" s="91"/>
      <c r="I122" s="43"/>
      <c r="J122" s="44"/>
      <c r="K122" s="45"/>
    </row>
    <row r="123" spans="1:11" ht="20.100000000000001" customHeight="1">
      <c r="A123"/>
      <c r="B123" s="43"/>
      <c r="C123" s="43"/>
      <c r="D123" s="43"/>
      <c r="E123" s="43"/>
      <c r="F123" s="43"/>
      <c r="G123" s="43"/>
      <c r="H123" s="91"/>
      <c r="I123" s="43"/>
      <c r="J123" s="44"/>
      <c r="K123" s="45"/>
    </row>
    <row r="124" spans="1:11" ht="20.100000000000001" customHeight="1">
      <c r="A124"/>
      <c r="B124" s="43"/>
      <c r="C124" s="43"/>
      <c r="D124" s="43"/>
      <c r="E124" s="43"/>
      <c r="F124" s="43"/>
      <c r="G124" s="43"/>
      <c r="H124" s="91"/>
      <c r="I124" s="43"/>
      <c r="J124" s="44"/>
      <c r="K124" s="45"/>
    </row>
    <row r="125" spans="1:11" ht="20.100000000000001" customHeight="1">
      <c r="A125"/>
      <c r="B125" s="43"/>
      <c r="C125" s="43"/>
      <c r="D125" s="43"/>
      <c r="E125" s="43"/>
      <c r="F125" s="43"/>
      <c r="G125" s="43"/>
      <c r="H125" s="91"/>
      <c r="I125" s="43"/>
      <c r="J125" s="44"/>
      <c r="K125" s="45"/>
    </row>
    <row r="126" spans="1:11" ht="20.100000000000001" customHeight="1">
      <c r="A126"/>
      <c r="B126" s="43"/>
      <c r="C126" s="43"/>
      <c r="D126" s="43"/>
      <c r="E126" s="43"/>
      <c r="F126" s="43"/>
      <c r="G126" s="43"/>
      <c r="H126" s="91"/>
      <c r="I126" s="43"/>
      <c r="J126" s="44"/>
      <c r="K126" s="45"/>
    </row>
    <row r="127" spans="1:11" ht="20.100000000000001" customHeight="1">
      <c r="A127"/>
      <c r="B127" s="43"/>
      <c r="C127" s="43"/>
      <c r="D127" s="43"/>
      <c r="E127" s="43"/>
      <c r="F127" s="43"/>
      <c r="G127" s="43"/>
      <c r="H127" s="91"/>
      <c r="I127" s="43"/>
      <c r="J127" s="44"/>
      <c r="K127" s="45"/>
    </row>
    <row r="128" spans="1:11" ht="20.100000000000001" customHeight="1">
      <c r="A128"/>
      <c r="B128" s="43"/>
      <c r="C128" s="43"/>
      <c r="D128" s="43"/>
      <c r="E128" s="43"/>
      <c r="F128" s="43"/>
      <c r="G128" s="43"/>
      <c r="H128" s="91"/>
      <c r="I128" s="43"/>
      <c r="J128" s="44"/>
      <c r="K128" s="45"/>
    </row>
    <row r="129" spans="1:11" ht="20.100000000000001" customHeight="1">
      <c r="A129"/>
      <c r="B129" s="43"/>
      <c r="C129" s="43"/>
      <c r="D129" s="43"/>
      <c r="E129" s="43"/>
      <c r="F129" s="43"/>
      <c r="G129" s="43"/>
      <c r="H129" s="91"/>
      <c r="I129" s="43"/>
      <c r="J129" s="44"/>
      <c r="K129" s="45"/>
    </row>
    <row r="130" spans="1:11" ht="20.100000000000001" customHeight="1">
      <c r="A130"/>
      <c r="B130" s="43"/>
      <c r="C130" s="43"/>
      <c r="D130" s="43"/>
      <c r="E130" s="43"/>
      <c r="F130" s="43"/>
      <c r="G130" s="43"/>
      <c r="H130" s="91"/>
      <c r="I130" s="43"/>
      <c r="J130" s="44"/>
      <c r="K130" s="45"/>
    </row>
    <row r="131" spans="1:11" ht="20.100000000000001" customHeight="1">
      <c r="A131"/>
      <c r="B131" s="43"/>
      <c r="C131" s="43"/>
      <c r="D131" s="43"/>
      <c r="E131" s="43"/>
      <c r="F131" s="43"/>
      <c r="G131" s="43"/>
      <c r="H131" s="91"/>
      <c r="I131" s="43"/>
      <c r="J131" s="44"/>
      <c r="K131" s="45"/>
    </row>
    <row r="132" spans="1:11" ht="20.100000000000001" customHeight="1">
      <c r="A132"/>
      <c r="B132" s="43"/>
      <c r="C132" s="43"/>
      <c r="D132" s="43"/>
      <c r="E132" s="43"/>
      <c r="F132" s="43"/>
      <c r="G132" s="43"/>
      <c r="H132" s="91"/>
      <c r="I132" s="43"/>
      <c r="J132" s="44"/>
      <c r="K132" s="45"/>
    </row>
    <row r="133" spans="1:11" ht="20.100000000000001" customHeight="1">
      <c r="A133"/>
      <c r="B133" s="43"/>
      <c r="C133" s="43"/>
      <c r="D133" s="43"/>
      <c r="E133" s="43"/>
      <c r="F133" s="43"/>
      <c r="G133" s="43"/>
      <c r="H133" s="91"/>
      <c r="I133" s="43"/>
      <c r="J133" s="44"/>
      <c r="K133" s="45"/>
    </row>
    <row r="134" spans="1:11" ht="20.100000000000001" customHeight="1">
      <c r="A134"/>
      <c r="B134" s="43"/>
      <c r="C134" s="43"/>
      <c r="D134" s="43"/>
      <c r="E134" s="43"/>
      <c r="F134" s="43"/>
      <c r="G134" s="43"/>
      <c r="H134" s="91"/>
      <c r="I134" s="43"/>
      <c r="J134" s="44"/>
      <c r="K134" s="45"/>
    </row>
    <row r="135" spans="1:11" ht="20.100000000000001" customHeight="1">
      <c r="A135"/>
      <c r="B135" s="43"/>
      <c r="C135" s="43"/>
      <c r="D135" s="43"/>
      <c r="E135" s="43"/>
      <c r="F135" s="43"/>
      <c r="G135" s="43"/>
      <c r="H135" s="91"/>
      <c r="I135" s="43"/>
      <c r="J135" s="44"/>
      <c r="K135" s="45"/>
    </row>
    <row r="136" spans="1:11" ht="20.100000000000001" customHeight="1">
      <c r="A136"/>
      <c r="B136" s="43"/>
      <c r="C136" s="43"/>
      <c r="D136" s="43"/>
      <c r="E136" s="43"/>
      <c r="F136" s="43"/>
      <c r="G136" s="43"/>
      <c r="H136" s="91"/>
      <c r="I136" s="43"/>
      <c r="J136" s="44"/>
      <c r="K136" s="45"/>
    </row>
    <row r="137" spans="1:11" ht="20.100000000000001" customHeight="1">
      <c r="A137"/>
      <c r="B137" s="43"/>
      <c r="C137" s="43"/>
      <c r="D137" s="43"/>
      <c r="E137" s="43"/>
      <c r="F137" s="43"/>
      <c r="G137" s="43"/>
      <c r="H137" s="91"/>
      <c r="I137" s="43"/>
      <c r="J137" s="44"/>
      <c r="K137" s="45"/>
    </row>
    <row r="138" spans="1:11" ht="20.100000000000001" customHeight="1">
      <c r="A138"/>
      <c r="B138" s="43"/>
      <c r="C138" s="43"/>
      <c r="D138" s="43"/>
      <c r="E138" s="43"/>
      <c r="F138" s="43"/>
      <c r="G138" s="43"/>
      <c r="H138" s="91"/>
      <c r="I138" s="43"/>
      <c r="J138" s="44"/>
      <c r="K138" s="45"/>
    </row>
    <row r="139" spans="1:11" ht="20.100000000000001" customHeight="1">
      <c r="A139"/>
      <c r="B139" s="43"/>
      <c r="C139" s="43"/>
      <c r="D139" s="43"/>
      <c r="E139" s="43"/>
      <c r="F139" s="43"/>
      <c r="G139" s="43"/>
      <c r="H139" s="91"/>
      <c r="I139" s="43"/>
      <c r="J139" s="44"/>
      <c r="K139" s="45"/>
    </row>
    <row r="140" spans="1:11" ht="20.100000000000001" customHeight="1">
      <c r="A140"/>
      <c r="B140" s="43"/>
      <c r="C140" s="43"/>
      <c r="D140" s="43"/>
      <c r="E140" s="43"/>
      <c r="F140" s="43"/>
      <c r="G140" s="43"/>
      <c r="H140" s="91"/>
      <c r="I140" s="43"/>
      <c r="J140" s="44"/>
      <c r="K140" s="45"/>
    </row>
    <row r="141" spans="1:11" ht="20.100000000000001" customHeight="1">
      <c r="A141"/>
      <c r="B141" s="43"/>
      <c r="C141" s="43"/>
      <c r="D141" s="43"/>
      <c r="E141" s="43"/>
      <c r="F141" s="43"/>
      <c r="G141" s="43"/>
      <c r="H141" s="91"/>
      <c r="I141" s="43"/>
      <c r="J141" s="44"/>
      <c r="K141" s="45"/>
    </row>
    <row r="142" spans="1:11" ht="20.100000000000001" customHeight="1">
      <c r="A142"/>
      <c r="B142" s="43"/>
      <c r="C142" s="43"/>
      <c r="D142" s="43"/>
      <c r="E142" s="43"/>
      <c r="F142" s="43"/>
      <c r="G142" s="43"/>
      <c r="H142" s="91"/>
      <c r="I142" s="43"/>
      <c r="J142" s="44"/>
      <c r="K142" s="45"/>
    </row>
    <row r="143" spans="1:11" ht="20.100000000000001" customHeight="1">
      <c r="A143"/>
      <c r="B143" s="43"/>
      <c r="C143" s="43"/>
      <c r="D143" s="43"/>
      <c r="E143" s="43"/>
      <c r="F143" s="43"/>
      <c r="G143" s="43"/>
      <c r="H143" s="91"/>
      <c r="I143" s="43"/>
      <c r="J143" s="44"/>
      <c r="K143" s="45"/>
    </row>
    <row r="144" spans="1:11" ht="20.100000000000001" customHeight="1">
      <c r="A144"/>
      <c r="B144" s="43"/>
      <c r="C144" s="43"/>
      <c r="D144" s="43"/>
      <c r="E144" s="43"/>
      <c r="F144" s="43"/>
      <c r="G144" s="43"/>
      <c r="H144" s="91"/>
      <c r="I144" s="43"/>
      <c r="J144" s="44"/>
      <c r="K144" s="45"/>
    </row>
    <row r="145" spans="1:11" ht="20.100000000000001" customHeight="1">
      <c r="A145"/>
      <c r="B145" s="43"/>
      <c r="C145" s="43"/>
      <c r="D145" s="43"/>
      <c r="E145" s="43"/>
      <c r="F145" s="43"/>
      <c r="G145" s="43"/>
      <c r="H145" s="91"/>
      <c r="I145" s="43"/>
      <c r="J145" s="44"/>
      <c r="K145" s="45"/>
    </row>
    <row r="146" spans="1:11" ht="20.100000000000001" customHeight="1">
      <c r="A146"/>
      <c r="B146" s="43"/>
      <c r="C146" s="43"/>
      <c r="D146" s="43"/>
      <c r="E146" s="43"/>
      <c r="F146" s="43"/>
      <c r="G146" s="43"/>
      <c r="H146" s="91"/>
      <c r="I146" s="43"/>
      <c r="J146" s="44"/>
      <c r="K146" s="45"/>
    </row>
    <row r="147" spans="1:11" ht="20.100000000000001" customHeight="1">
      <c r="A147"/>
      <c r="B147" s="43"/>
      <c r="C147" s="43"/>
      <c r="D147" s="43"/>
      <c r="E147" s="43"/>
      <c r="F147" s="43"/>
      <c r="G147" s="43"/>
      <c r="H147" s="91"/>
      <c r="I147" s="43"/>
      <c r="J147" s="44"/>
      <c r="K147" s="45"/>
    </row>
    <row r="148" spans="1:11" ht="20.100000000000001" customHeight="1">
      <c r="A148"/>
      <c r="B148" s="43"/>
      <c r="C148" s="43"/>
      <c r="D148" s="43"/>
      <c r="E148" s="43"/>
      <c r="F148" s="43"/>
      <c r="G148" s="43"/>
      <c r="H148" s="91"/>
      <c r="I148" s="43"/>
      <c r="J148" s="44"/>
      <c r="K148" s="45"/>
    </row>
    <row r="149" spans="1:11" ht="20.100000000000001" customHeight="1">
      <c r="A149"/>
      <c r="B149" s="43"/>
      <c r="C149" s="43"/>
      <c r="D149" s="43"/>
      <c r="E149" s="43"/>
      <c r="F149" s="43"/>
      <c r="G149" s="43"/>
      <c r="H149" s="91"/>
      <c r="I149" s="43"/>
      <c r="J149" s="44"/>
      <c r="K149" s="45"/>
    </row>
    <row r="150" spans="1:11" ht="20.100000000000001" customHeight="1">
      <c r="A150"/>
      <c r="B150" s="43"/>
      <c r="C150" s="43"/>
      <c r="D150" s="43"/>
      <c r="E150" s="43"/>
      <c r="F150" s="43"/>
      <c r="G150" s="43"/>
      <c r="H150" s="91"/>
      <c r="I150" s="43"/>
      <c r="J150" s="44"/>
      <c r="K150" s="45"/>
    </row>
    <row r="151" spans="1:11" ht="20.100000000000001" customHeight="1">
      <c r="A151"/>
      <c r="B151" s="43"/>
      <c r="C151" s="43"/>
      <c r="D151" s="43"/>
      <c r="E151" s="43"/>
      <c r="F151" s="43"/>
      <c r="G151" s="43"/>
      <c r="H151" s="91"/>
      <c r="I151" s="43"/>
      <c r="J151" s="44"/>
      <c r="K151" s="45"/>
    </row>
    <row r="152" spans="1:11" ht="20.100000000000001" customHeight="1">
      <c r="A152"/>
      <c r="B152" s="43"/>
      <c r="C152" s="43"/>
      <c r="D152" s="43"/>
      <c r="E152" s="43"/>
      <c r="F152" s="43"/>
      <c r="G152" s="43"/>
      <c r="H152" s="91"/>
      <c r="I152" s="43"/>
      <c r="J152" s="44"/>
      <c r="K152" s="45"/>
    </row>
    <row r="153" spans="1:11" ht="20.100000000000001" customHeight="1">
      <c r="A153"/>
      <c r="B153" s="43"/>
      <c r="C153" s="43"/>
      <c r="D153" s="43"/>
      <c r="E153" s="43"/>
      <c r="F153" s="43"/>
      <c r="G153" s="43"/>
      <c r="H153" s="91"/>
      <c r="I153" s="43"/>
      <c r="J153" s="44"/>
      <c r="K153" s="45"/>
    </row>
    <row r="154" spans="1:11" ht="20.100000000000001" customHeight="1">
      <c r="A154"/>
      <c r="B154" s="43"/>
      <c r="C154" s="43"/>
      <c r="D154" s="43"/>
      <c r="E154" s="43"/>
      <c r="F154" s="43"/>
      <c r="G154" s="43"/>
      <c r="H154" s="91"/>
      <c r="I154" s="43"/>
      <c r="J154" s="44"/>
      <c r="K154" s="45"/>
    </row>
    <row r="155" spans="1:11" ht="20.100000000000001" customHeight="1">
      <c r="A155"/>
      <c r="B155" s="43"/>
      <c r="C155" s="43"/>
      <c r="D155" s="43"/>
      <c r="E155" s="43"/>
      <c r="F155" s="43"/>
      <c r="G155" s="43"/>
      <c r="H155" s="91"/>
      <c r="I155" s="43"/>
      <c r="J155" s="44"/>
      <c r="K155" s="45"/>
    </row>
    <row r="156" spans="1:11" ht="20.100000000000001" customHeight="1">
      <c r="A156"/>
      <c r="B156" s="43"/>
      <c r="C156" s="43"/>
      <c r="D156" s="43"/>
      <c r="E156" s="43"/>
      <c r="F156" s="43"/>
      <c r="G156" s="43"/>
      <c r="H156" s="91"/>
      <c r="I156" s="43"/>
      <c r="J156" s="44"/>
      <c r="K156" s="45"/>
    </row>
    <row r="157" spans="1:11" ht="20.100000000000001" customHeight="1">
      <c r="A157"/>
      <c r="B157" s="43"/>
      <c r="C157" s="43"/>
      <c r="D157" s="43"/>
      <c r="E157" s="43"/>
      <c r="F157" s="43"/>
      <c r="G157" s="43"/>
      <c r="H157" s="91"/>
      <c r="I157" s="43"/>
      <c r="J157" s="44"/>
      <c r="K157" s="45"/>
    </row>
    <row r="158" spans="1:11" ht="20.100000000000001" customHeight="1">
      <c r="A158"/>
      <c r="B158" s="43"/>
      <c r="C158" s="43"/>
      <c r="D158" s="43"/>
      <c r="E158" s="43"/>
      <c r="F158" s="43"/>
      <c r="G158" s="43"/>
      <c r="H158" s="91"/>
      <c r="I158" s="43"/>
      <c r="J158" s="44"/>
      <c r="K158" s="45"/>
    </row>
    <row r="159" spans="1:11" ht="20.100000000000001" customHeight="1">
      <c r="A159"/>
      <c r="B159" s="43"/>
      <c r="C159" s="43"/>
      <c r="D159" s="43"/>
      <c r="E159" s="43"/>
      <c r="F159" s="43"/>
      <c r="G159" s="43"/>
      <c r="H159" s="91"/>
      <c r="I159" s="43"/>
      <c r="J159" s="44"/>
      <c r="K159" s="45"/>
    </row>
    <row r="160" spans="1:11" ht="20.100000000000001" customHeight="1">
      <c r="A160"/>
      <c r="B160" s="43"/>
      <c r="C160" s="43"/>
      <c r="D160" s="43"/>
      <c r="E160" s="43"/>
      <c r="F160" s="43"/>
      <c r="G160" s="43"/>
      <c r="H160" s="91"/>
      <c r="I160" s="43"/>
      <c r="J160" s="44"/>
      <c r="K160" s="45"/>
    </row>
    <row r="161" spans="1:11" ht="20.100000000000001" customHeight="1">
      <c r="A161"/>
      <c r="B161" s="43"/>
      <c r="C161" s="43"/>
      <c r="D161" s="43"/>
      <c r="E161" s="43"/>
      <c r="F161" s="43"/>
      <c r="G161" s="43"/>
      <c r="H161" s="91"/>
      <c r="I161" s="43"/>
      <c r="J161" s="44"/>
      <c r="K161" s="45"/>
    </row>
    <row r="162" spans="1:11" ht="20.100000000000001" customHeight="1">
      <c r="A162"/>
      <c r="B162" s="43"/>
      <c r="C162" s="43"/>
      <c r="D162" s="43"/>
      <c r="E162" s="43"/>
      <c r="F162" s="43"/>
      <c r="G162" s="43"/>
      <c r="H162" s="91"/>
      <c r="I162" s="43"/>
      <c r="J162" s="44"/>
      <c r="K162" s="45"/>
    </row>
    <row r="163" spans="1:11" ht="20.100000000000001" customHeight="1">
      <c r="A163"/>
      <c r="B163" s="43"/>
      <c r="C163" s="43"/>
      <c r="D163" s="43"/>
      <c r="E163" s="43"/>
      <c r="F163" s="43"/>
      <c r="G163" s="43"/>
      <c r="H163" s="91"/>
      <c r="I163" s="43"/>
      <c r="J163" s="44"/>
      <c r="K163" s="45"/>
    </row>
    <row r="164" spans="1:11" ht="20.100000000000001" customHeight="1">
      <c r="A164"/>
      <c r="B164" s="43"/>
      <c r="C164" s="43"/>
      <c r="D164" s="43"/>
      <c r="E164" s="43"/>
      <c r="F164" s="43"/>
      <c r="G164" s="43"/>
      <c r="H164" s="91"/>
      <c r="I164" s="43"/>
      <c r="J164" s="44"/>
      <c r="K164" s="45"/>
    </row>
    <row r="165" spans="1:11" ht="20.100000000000001" customHeight="1">
      <c r="A165"/>
      <c r="B165" s="43"/>
      <c r="C165" s="43"/>
      <c r="D165" s="43"/>
      <c r="E165" s="43"/>
      <c r="F165" s="43"/>
      <c r="G165" s="43"/>
      <c r="H165" s="91"/>
      <c r="I165" s="43"/>
      <c r="J165" s="44"/>
      <c r="K165" s="45"/>
    </row>
    <row r="166" spans="1:11" ht="20.100000000000001" customHeight="1">
      <c r="A166"/>
      <c r="B166" s="43"/>
      <c r="C166" s="43"/>
      <c r="D166" s="43"/>
      <c r="E166" s="43"/>
      <c r="F166" s="43"/>
      <c r="G166" s="43"/>
      <c r="H166" s="91"/>
      <c r="I166" s="43"/>
      <c r="J166" s="44"/>
      <c r="K166" s="45"/>
    </row>
    <row r="167" spans="1:11" ht="20.100000000000001" customHeight="1">
      <c r="A167"/>
      <c r="B167" s="43"/>
      <c r="C167" s="43"/>
      <c r="D167" s="43"/>
      <c r="E167" s="43"/>
      <c r="F167" s="43"/>
      <c r="G167" s="43"/>
      <c r="H167" s="91"/>
      <c r="I167" s="43"/>
      <c r="J167" s="44"/>
      <c r="K167" s="45"/>
    </row>
    <row r="168" spans="1:11" ht="20.100000000000001" customHeight="1">
      <c r="A168"/>
      <c r="B168" s="43"/>
      <c r="C168" s="43"/>
      <c r="D168" s="43"/>
      <c r="E168" s="43"/>
      <c r="F168" s="43"/>
      <c r="G168" s="43"/>
      <c r="H168" s="91"/>
      <c r="I168" s="43"/>
      <c r="J168" s="44"/>
      <c r="K168" s="45"/>
    </row>
    <row r="169" spans="1:11" ht="20.100000000000001" customHeight="1">
      <c r="A169"/>
      <c r="B169" s="43"/>
      <c r="C169" s="43"/>
      <c r="D169" s="43"/>
      <c r="E169" s="43"/>
      <c r="F169" s="43"/>
      <c r="G169" s="43"/>
      <c r="H169" s="91"/>
      <c r="I169" s="43"/>
      <c r="J169" s="44"/>
      <c r="K169" s="45"/>
    </row>
    <row r="170" spans="1:11" ht="20.100000000000001" customHeight="1">
      <c r="A170"/>
      <c r="B170" s="43"/>
      <c r="C170" s="43"/>
      <c r="D170" s="43"/>
      <c r="E170" s="43"/>
      <c r="F170" s="43"/>
      <c r="G170" s="43"/>
      <c r="H170" s="91"/>
      <c r="I170" s="43"/>
      <c r="J170" s="44"/>
      <c r="K170" s="45"/>
    </row>
    <row r="171" spans="1:11" ht="20.100000000000001" customHeight="1">
      <c r="A171"/>
      <c r="B171" s="43"/>
      <c r="C171" s="43"/>
      <c r="D171" s="43"/>
      <c r="E171" s="43"/>
      <c r="F171" s="43"/>
      <c r="G171" s="43"/>
      <c r="H171" s="91"/>
      <c r="I171" s="43"/>
      <c r="J171" s="44"/>
      <c r="K171" s="45"/>
    </row>
    <row r="172" spans="1:11" ht="20.100000000000001" customHeight="1">
      <c r="A172"/>
      <c r="B172" s="43"/>
      <c r="C172" s="43"/>
      <c r="D172" s="43"/>
      <c r="E172" s="43"/>
      <c r="F172" s="43"/>
      <c r="G172" s="43"/>
      <c r="H172" s="91"/>
      <c r="I172" s="43"/>
      <c r="J172" s="44"/>
      <c r="K172" s="45"/>
    </row>
    <row r="173" spans="1:11" ht="20.100000000000001" customHeight="1">
      <c r="A173"/>
      <c r="B173" s="43"/>
      <c r="C173" s="43"/>
      <c r="D173" s="43"/>
      <c r="E173" s="43"/>
      <c r="F173" s="43"/>
      <c r="G173" s="43"/>
      <c r="H173" s="91"/>
      <c r="I173" s="43"/>
      <c r="J173" s="44"/>
      <c r="K173" s="45"/>
    </row>
    <row r="174" spans="1:11" ht="20.100000000000001" customHeight="1">
      <c r="A174"/>
      <c r="B174" s="43"/>
      <c r="C174" s="43"/>
      <c r="D174" s="43"/>
      <c r="E174" s="43"/>
      <c r="F174" s="43"/>
      <c r="G174" s="43"/>
      <c r="H174" s="91"/>
      <c r="I174" s="43"/>
      <c r="J174" s="44"/>
      <c r="K174" s="45"/>
    </row>
    <row r="175" spans="1:11" ht="20.100000000000001" customHeight="1">
      <c r="A175"/>
      <c r="B175" s="43"/>
      <c r="C175" s="43"/>
      <c r="D175" s="43"/>
      <c r="E175" s="43"/>
      <c r="F175" s="43"/>
      <c r="G175" s="43"/>
      <c r="H175" s="91"/>
      <c r="I175" s="43"/>
      <c r="J175" s="44"/>
      <c r="K175" s="45"/>
    </row>
    <row r="176" spans="1:11" ht="20.100000000000001" customHeight="1">
      <c r="A176"/>
      <c r="B176" s="43"/>
      <c r="C176" s="43"/>
      <c r="D176" s="43"/>
      <c r="E176" s="43"/>
      <c r="F176" s="43"/>
      <c r="G176" s="43"/>
      <c r="H176" s="91"/>
      <c r="I176" s="43"/>
      <c r="J176" s="44"/>
      <c r="K176" s="45"/>
    </row>
    <row r="177" spans="1:11" ht="20.100000000000001" customHeight="1">
      <c r="A177"/>
      <c r="B177" s="43"/>
      <c r="C177" s="43"/>
      <c r="D177" s="43"/>
      <c r="E177" s="43"/>
      <c r="F177" s="43"/>
      <c r="G177" s="43"/>
      <c r="H177" s="91"/>
      <c r="I177" s="43"/>
      <c r="J177" s="44"/>
      <c r="K177" s="45"/>
    </row>
    <row r="178" spans="1:11" ht="20.100000000000001" customHeight="1">
      <c r="A178"/>
      <c r="B178" s="43"/>
      <c r="C178" s="43"/>
      <c r="D178" s="43"/>
      <c r="E178" s="43"/>
      <c r="F178" s="43"/>
      <c r="G178" s="43"/>
      <c r="H178" s="91"/>
      <c r="I178" s="43"/>
      <c r="J178" s="44"/>
      <c r="K178" s="45"/>
    </row>
    <row r="179" spans="1:11" ht="20.100000000000001" customHeight="1">
      <c r="A179"/>
      <c r="B179" s="43"/>
      <c r="C179" s="43"/>
      <c r="D179" s="43"/>
      <c r="E179" s="43"/>
      <c r="F179" s="43"/>
      <c r="G179" s="43"/>
      <c r="H179" s="91"/>
      <c r="I179" s="43"/>
      <c r="J179" s="44"/>
      <c r="K179" s="45"/>
    </row>
    <row r="180" spans="1:11" ht="20.100000000000001" customHeight="1">
      <c r="A180"/>
      <c r="B180" s="43"/>
      <c r="C180" s="43"/>
      <c r="D180" s="43"/>
      <c r="E180" s="43"/>
      <c r="F180" s="43"/>
      <c r="G180" s="43"/>
      <c r="H180" s="91"/>
      <c r="I180" s="43"/>
      <c r="J180" s="44"/>
      <c r="K180" s="45"/>
    </row>
    <row r="181" spans="1:11" ht="20.100000000000001" customHeight="1">
      <c r="A181"/>
      <c r="B181" s="43"/>
      <c r="C181" s="43"/>
      <c r="D181" s="43"/>
      <c r="E181" s="43"/>
      <c r="F181" s="43"/>
      <c r="G181" s="43"/>
      <c r="H181" s="91"/>
      <c r="I181" s="43"/>
      <c r="J181" s="44"/>
      <c r="K181" s="45"/>
    </row>
    <row r="182" spans="1:11" ht="20.100000000000001" customHeight="1">
      <c r="A182"/>
      <c r="B182" s="43"/>
      <c r="C182" s="43"/>
      <c r="D182" s="43"/>
      <c r="E182" s="43"/>
      <c r="F182" s="43"/>
      <c r="G182" s="43"/>
      <c r="H182" s="91"/>
      <c r="I182" s="43"/>
      <c r="J182" s="44"/>
      <c r="K182" s="45"/>
    </row>
    <row r="183" spans="1:11" ht="20.100000000000001" customHeight="1">
      <c r="A183"/>
      <c r="B183" s="43"/>
      <c r="C183" s="43"/>
      <c r="D183" s="43"/>
      <c r="E183" s="43"/>
      <c r="F183" s="43"/>
      <c r="G183" s="43"/>
      <c r="H183" s="91"/>
      <c r="I183" s="43"/>
      <c r="J183" s="44"/>
      <c r="K183" s="45"/>
    </row>
    <row r="184" spans="1:11" ht="20.100000000000001" customHeight="1">
      <c r="A184"/>
      <c r="B184" s="43"/>
      <c r="C184" s="43"/>
      <c r="D184" s="43"/>
      <c r="E184" s="43"/>
      <c r="F184" s="43"/>
      <c r="G184" s="43"/>
      <c r="H184" s="91"/>
      <c r="I184" s="43"/>
      <c r="J184" s="44"/>
      <c r="K184" s="45"/>
    </row>
    <row r="185" spans="1:11" ht="20.100000000000001" customHeight="1">
      <c r="A185"/>
      <c r="B185" s="43"/>
      <c r="C185" s="43"/>
      <c r="D185" s="43"/>
      <c r="E185" s="43"/>
      <c r="F185" s="43"/>
      <c r="G185" s="43"/>
      <c r="H185" s="91"/>
      <c r="I185" s="43"/>
      <c r="J185" s="44"/>
      <c r="K185" s="45"/>
    </row>
    <row r="186" spans="1:11" ht="20.100000000000001" customHeight="1">
      <c r="A186"/>
      <c r="B186" s="43"/>
      <c r="C186" s="43"/>
      <c r="D186" s="43"/>
      <c r="E186" s="43"/>
      <c r="F186" s="43"/>
      <c r="G186" s="43"/>
      <c r="H186" s="91"/>
      <c r="I186" s="43"/>
      <c r="J186" s="44"/>
      <c r="K186" s="45"/>
    </row>
    <row r="187" spans="1:11" ht="20.100000000000001" customHeight="1">
      <c r="A187"/>
      <c r="B187" s="43"/>
      <c r="C187" s="43"/>
      <c r="D187" s="43"/>
      <c r="E187" s="43"/>
      <c r="F187" s="43"/>
      <c r="G187" s="43"/>
      <c r="H187" s="91"/>
      <c r="I187" s="43"/>
      <c r="J187" s="44"/>
      <c r="K187" s="45"/>
    </row>
    <row r="188" spans="1:11" ht="20.100000000000001" customHeight="1">
      <c r="A188"/>
      <c r="B188" s="43"/>
      <c r="C188" s="43"/>
      <c r="D188" s="43"/>
      <c r="E188" s="43"/>
      <c r="F188" s="43"/>
      <c r="G188" s="43"/>
      <c r="H188" s="91"/>
      <c r="I188" s="43"/>
      <c r="J188" s="44"/>
      <c r="K188" s="45"/>
    </row>
    <row r="189" spans="1:11" ht="20.100000000000001" customHeight="1">
      <c r="A189"/>
      <c r="B189" s="43"/>
      <c r="C189" s="43"/>
      <c r="D189" s="43"/>
      <c r="E189" s="43"/>
      <c r="F189" s="43"/>
      <c r="G189" s="43"/>
      <c r="H189" s="91"/>
      <c r="I189" s="43"/>
      <c r="J189" s="44"/>
      <c r="K189" s="45"/>
    </row>
    <row r="190" spans="1:11" ht="20.100000000000001" customHeight="1">
      <c r="A190"/>
      <c r="B190" s="43"/>
      <c r="C190" s="43"/>
      <c r="D190" s="43"/>
      <c r="E190" s="43"/>
      <c r="F190" s="43"/>
      <c r="G190" s="43"/>
      <c r="H190" s="91"/>
      <c r="I190" s="43"/>
      <c r="J190" s="44"/>
      <c r="K190" s="45"/>
    </row>
    <row r="191" spans="1:11" ht="20.100000000000001" customHeight="1">
      <c r="A191"/>
      <c r="B191" s="43"/>
      <c r="C191" s="43"/>
      <c r="D191" s="43"/>
      <c r="E191" s="43"/>
      <c r="F191" s="43"/>
      <c r="G191" s="43"/>
      <c r="H191" s="91"/>
      <c r="I191" s="43"/>
      <c r="J191" s="44"/>
      <c r="K191" s="45"/>
    </row>
    <row r="192" spans="1:11" ht="20.100000000000001" customHeight="1">
      <c r="A192"/>
      <c r="B192" s="43"/>
      <c r="C192" s="43"/>
      <c r="D192" s="43"/>
      <c r="E192" s="43"/>
      <c r="F192" s="43"/>
      <c r="G192" s="43"/>
      <c r="H192" s="91"/>
      <c r="I192" s="43"/>
      <c r="J192" s="44"/>
      <c r="K192" s="45"/>
    </row>
    <row r="193" spans="1:11" ht="20.100000000000001" customHeight="1">
      <c r="A193"/>
      <c r="B193" s="43"/>
      <c r="C193" s="43"/>
      <c r="D193" s="43"/>
      <c r="E193" s="43"/>
      <c r="F193" s="43"/>
      <c r="G193" s="43"/>
      <c r="H193" s="91"/>
      <c r="I193" s="43"/>
      <c r="J193" s="44"/>
      <c r="K193" s="45"/>
    </row>
    <row r="194" spans="1:11" ht="20.100000000000001" customHeight="1">
      <c r="A194"/>
      <c r="B194" s="43"/>
      <c r="C194" s="43"/>
      <c r="D194" s="43"/>
      <c r="E194" s="43"/>
      <c r="F194" s="43"/>
      <c r="G194" s="43"/>
      <c r="H194" s="91"/>
      <c r="I194" s="43"/>
      <c r="J194" s="44"/>
      <c r="K194" s="45"/>
    </row>
    <row r="195" spans="1:11" ht="20.100000000000001" customHeight="1">
      <c r="A195"/>
      <c r="B195" s="43"/>
      <c r="C195" s="43"/>
      <c r="D195" s="43"/>
      <c r="E195" s="43"/>
      <c r="F195" s="43"/>
      <c r="G195" s="43"/>
      <c r="H195" s="91"/>
      <c r="I195" s="43"/>
      <c r="J195" s="44"/>
      <c r="K195" s="45"/>
    </row>
    <row r="196" spans="1:11" ht="20.100000000000001" customHeight="1">
      <c r="A196"/>
      <c r="B196" s="43"/>
      <c r="C196" s="43"/>
      <c r="D196" s="43"/>
      <c r="E196" s="43"/>
      <c r="F196" s="43"/>
      <c r="G196" s="43"/>
      <c r="H196" s="91"/>
      <c r="I196" s="43"/>
      <c r="J196" s="44"/>
      <c r="K196" s="45"/>
    </row>
    <row r="197" spans="1:11" ht="20.100000000000001" customHeight="1">
      <c r="A197"/>
      <c r="B197" s="43"/>
      <c r="C197" s="43"/>
      <c r="D197" s="43"/>
      <c r="E197" s="43"/>
      <c r="F197" s="43"/>
      <c r="G197" s="43"/>
      <c r="H197" s="91"/>
      <c r="I197" s="43"/>
      <c r="J197" s="44"/>
      <c r="K197" s="45"/>
    </row>
    <row r="198" spans="1:11" ht="20.100000000000001" customHeight="1">
      <c r="A198"/>
      <c r="B198" s="43"/>
      <c r="C198" s="43"/>
      <c r="D198" s="43"/>
      <c r="E198" s="43"/>
      <c r="F198" s="43"/>
      <c r="G198" s="43"/>
      <c r="H198" s="91"/>
      <c r="I198" s="43"/>
      <c r="J198" s="44"/>
      <c r="K198" s="45"/>
    </row>
    <row r="199" spans="1:11" ht="20.100000000000001" customHeight="1">
      <c r="A199"/>
      <c r="B199" s="43"/>
      <c r="C199" s="43"/>
      <c r="D199" s="43"/>
      <c r="E199" s="43"/>
      <c r="F199" s="43"/>
      <c r="G199" s="43"/>
      <c r="H199" s="91"/>
      <c r="I199" s="43"/>
      <c r="J199" s="44"/>
      <c r="K199" s="45"/>
    </row>
    <row r="200" spans="1:11" ht="20.100000000000001" customHeight="1">
      <c r="A200"/>
      <c r="B200" s="43"/>
      <c r="C200" s="43"/>
      <c r="D200" s="43"/>
      <c r="E200" s="43"/>
      <c r="F200" s="43"/>
      <c r="G200" s="43"/>
      <c r="H200" s="91"/>
      <c r="I200" s="43"/>
      <c r="J200" s="44"/>
      <c r="K200" s="45"/>
    </row>
    <row r="201" spans="1:11" ht="20.100000000000001" customHeight="1">
      <c r="A201"/>
      <c r="B201" s="43"/>
      <c r="C201" s="43"/>
      <c r="D201" s="43"/>
      <c r="E201" s="43"/>
      <c r="F201" s="43"/>
      <c r="G201" s="43"/>
      <c r="H201" s="91"/>
      <c r="I201" s="43"/>
      <c r="J201" s="44"/>
      <c r="K201" s="45"/>
    </row>
    <row r="202" spans="1:11" ht="20.100000000000001" customHeight="1">
      <c r="A202"/>
      <c r="B202" s="43"/>
      <c r="C202" s="43"/>
      <c r="D202" s="43"/>
      <c r="E202" s="43"/>
      <c r="F202" s="43"/>
      <c r="G202" s="43"/>
      <c r="H202" s="91"/>
      <c r="I202" s="43"/>
      <c r="J202" s="44"/>
      <c r="K202" s="45"/>
    </row>
    <row r="203" spans="1:11" ht="20.100000000000001" customHeight="1">
      <c r="A203"/>
      <c r="B203" s="43"/>
      <c r="C203" s="43"/>
      <c r="D203" s="43"/>
      <c r="E203" s="43"/>
      <c r="F203" s="43"/>
      <c r="G203" s="43"/>
      <c r="H203" s="91"/>
      <c r="I203" s="43"/>
      <c r="J203" s="44"/>
      <c r="K203" s="45"/>
    </row>
    <row r="204" spans="1:11" ht="20.100000000000001" customHeight="1">
      <c r="A204"/>
      <c r="B204" s="43"/>
      <c r="C204" s="43"/>
      <c r="D204" s="43"/>
      <c r="E204" s="43"/>
      <c r="F204" s="43"/>
      <c r="G204" s="43"/>
      <c r="H204" s="91"/>
      <c r="I204" s="43"/>
      <c r="J204" s="44"/>
      <c r="K204" s="45"/>
    </row>
    <row r="205" spans="1:11" ht="20.100000000000001" customHeight="1">
      <c r="A205"/>
      <c r="B205" s="43"/>
      <c r="C205" s="43"/>
      <c r="D205" s="43"/>
      <c r="E205" s="43"/>
      <c r="F205" s="43"/>
      <c r="G205" s="43"/>
      <c r="H205" s="91"/>
      <c r="I205" s="43"/>
      <c r="J205" s="44"/>
      <c r="K205" s="45"/>
    </row>
    <row r="206" spans="1:11" ht="20.100000000000001" customHeight="1">
      <c r="A206"/>
      <c r="B206" s="43"/>
      <c r="C206" s="43"/>
      <c r="D206" s="43"/>
      <c r="E206" s="43"/>
      <c r="F206" s="43"/>
      <c r="G206" s="43"/>
      <c r="H206" s="91"/>
      <c r="I206" s="43"/>
      <c r="J206" s="44"/>
      <c r="K206" s="45"/>
    </row>
    <row r="207" spans="1:11" ht="20.100000000000001" customHeight="1">
      <c r="A207"/>
      <c r="B207" s="43"/>
      <c r="C207" s="43"/>
      <c r="D207" s="43"/>
      <c r="E207" s="43"/>
      <c r="F207" s="43"/>
      <c r="G207" s="43"/>
      <c r="H207" s="91"/>
      <c r="I207" s="43"/>
      <c r="J207" s="44"/>
      <c r="K207" s="45"/>
    </row>
    <row r="208" spans="1:11" ht="20.100000000000001" customHeight="1">
      <c r="A208"/>
      <c r="B208" s="43"/>
      <c r="C208" s="43"/>
      <c r="D208" s="43"/>
      <c r="E208" s="43"/>
      <c r="F208" s="43"/>
      <c r="G208" s="43"/>
      <c r="H208" s="91"/>
      <c r="I208" s="43"/>
      <c r="J208" s="44"/>
      <c r="K208" s="45"/>
    </row>
    <row r="209" spans="1:11" ht="20.100000000000001" customHeight="1">
      <c r="A209"/>
      <c r="B209" s="43"/>
      <c r="C209" s="43"/>
      <c r="D209" s="43"/>
      <c r="E209" s="43"/>
      <c r="F209" s="43"/>
      <c r="G209" s="43"/>
      <c r="H209" s="91"/>
      <c r="I209" s="43"/>
      <c r="J209" s="44"/>
      <c r="K209" s="45"/>
    </row>
    <row r="210" spans="1:11" ht="20.100000000000001" customHeight="1">
      <c r="A210"/>
      <c r="B210" s="43"/>
      <c r="C210" s="43"/>
      <c r="D210" s="43"/>
      <c r="E210" s="43"/>
      <c r="F210" s="43"/>
      <c r="G210" s="43"/>
      <c r="H210" s="91"/>
      <c r="I210" s="43"/>
      <c r="J210" s="44"/>
      <c r="K210" s="45"/>
    </row>
    <row r="211" spans="1:11" ht="20.100000000000001" customHeight="1">
      <c r="A211"/>
      <c r="B211" s="43"/>
      <c r="C211" s="43"/>
      <c r="D211" s="43"/>
      <c r="E211" s="43"/>
      <c r="F211" s="43"/>
      <c r="G211" s="43"/>
      <c r="H211" s="91"/>
      <c r="I211" s="43"/>
      <c r="J211" s="44"/>
      <c r="K211" s="45"/>
    </row>
    <row r="212" spans="1:11" ht="20.100000000000001" customHeight="1">
      <c r="A212"/>
      <c r="B212" s="43"/>
      <c r="C212" s="43"/>
      <c r="D212" s="43"/>
      <c r="E212" s="43"/>
      <c r="F212" s="43"/>
      <c r="G212" s="43"/>
      <c r="H212" s="91"/>
      <c r="I212" s="43"/>
      <c r="J212" s="44"/>
      <c r="K212" s="45"/>
    </row>
    <row r="213" spans="1:11" ht="20.100000000000001" customHeight="1">
      <c r="A213"/>
      <c r="B213" s="43"/>
      <c r="C213" s="43"/>
      <c r="D213" s="43"/>
      <c r="E213" s="43"/>
      <c r="F213" s="43"/>
      <c r="G213" s="43"/>
      <c r="H213" s="91"/>
      <c r="I213" s="43"/>
      <c r="J213" s="44"/>
      <c r="K213" s="45"/>
    </row>
    <row r="214" spans="1:11" ht="20.100000000000001" customHeight="1">
      <c r="A214"/>
      <c r="B214" s="43"/>
      <c r="C214" s="43"/>
      <c r="D214" s="43"/>
      <c r="E214" s="43"/>
      <c r="F214" s="43"/>
      <c r="G214" s="43"/>
      <c r="H214" s="91"/>
      <c r="I214" s="43"/>
      <c r="J214" s="44"/>
      <c r="K214" s="45"/>
    </row>
    <row r="215" spans="1:11" ht="20.100000000000001" customHeight="1">
      <c r="A215"/>
      <c r="B215" s="43"/>
      <c r="C215" s="43"/>
      <c r="D215" s="43"/>
      <c r="E215" s="43"/>
      <c r="F215" s="43"/>
      <c r="G215" s="43"/>
      <c r="H215" s="91"/>
      <c r="I215" s="43"/>
      <c r="J215" s="44"/>
      <c r="K215" s="45"/>
    </row>
    <row r="216" spans="1:11" ht="20.100000000000001" customHeight="1">
      <c r="A216"/>
      <c r="B216" s="43"/>
      <c r="C216" s="43"/>
      <c r="D216" s="43"/>
      <c r="E216" s="43"/>
      <c r="F216" s="43"/>
      <c r="G216" s="43"/>
      <c r="H216" s="91"/>
      <c r="I216" s="43"/>
      <c r="J216" s="44"/>
      <c r="K216" s="45"/>
    </row>
    <row r="217" spans="1:11" ht="20.100000000000001" customHeight="1">
      <c r="A217"/>
      <c r="B217" s="43"/>
      <c r="C217" s="43"/>
      <c r="D217" s="43"/>
      <c r="E217" s="43"/>
      <c r="F217" s="43"/>
      <c r="G217" s="43"/>
      <c r="H217" s="91"/>
      <c r="I217" s="43"/>
      <c r="J217" s="44"/>
      <c r="K217" s="45"/>
    </row>
    <row r="218" spans="1:11" ht="20.100000000000001" customHeight="1">
      <c r="A218"/>
      <c r="B218" s="43"/>
      <c r="C218" s="43"/>
      <c r="D218" s="43"/>
      <c r="E218" s="43"/>
      <c r="F218" s="43"/>
      <c r="G218" s="43"/>
      <c r="H218" s="91"/>
      <c r="I218" s="43"/>
      <c r="J218" s="44"/>
      <c r="K218" s="45"/>
    </row>
    <row r="219" spans="1:11" ht="20.100000000000001" customHeight="1">
      <c r="A219"/>
      <c r="B219" s="43"/>
      <c r="C219" s="43"/>
      <c r="D219" s="43"/>
      <c r="E219" s="43"/>
      <c r="F219" s="43"/>
      <c r="G219" s="43"/>
      <c r="H219" s="91"/>
      <c r="I219" s="43"/>
      <c r="J219" s="44"/>
      <c r="K219" s="45"/>
    </row>
    <row r="220" spans="1:11" ht="20.100000000000001" customHeight="1">
      <c r="A220"/>
      <c r="B220" s="43"/>
      <c r="C220" s="43"/>
      <c r="D220" s="43"/>
      <c r="E220" s="43"/>
      <c r="F220" s="43"/>
      <c r="G220" s="43"/>
      <c r="H220" s="91"/>
      <c r="I220" s="43"/>
      <c r="J220" s="44"/>
      <c r="K220" s="45"/>
    </row>
    <row r="221" spans="1:11" ht="20.100000000000001" customHeight="1">
      <c r="A221"/>
      <c r="B221" s="43"/>
      <c r="C221" s="43"/>
      <c r="D221" s="43"/>
      <c r="E221" s="43"/>
      <c r="F221" s="43"/>
      <c r="G221" s="43"/>
      <c r="H221" s="91"/>
      <c r="I221" s="43"/>
      <c r="J221" s="44"/>
      <c r="K221" s="45"/>
    </row>
    <row r="222" spans="1:11" ht="20.100000000000001" customHeight="1">
      <c r="A222"/>
      <c r="B222" s="43"/>
      <c r="C222" s="43"/>
      <c r="D222" s="43"/>
      <c r="E222" s="43"/>
      <c r="F222" s="43"/>
      <c r="G222" s="43"/>
      <c r="H222" s="91"/>
      <c r="I222" s="43"/>
      <c r="J222" s="44"/>
      <c r="K222" s="45"/>
    </row>
    <row r="223" spans="1:11" ht="20.100000000000001" customHeight="1">
      <c r="A223"/>
      <c r="B223" s="43"/>
      <c r="C223" s="43"/>
      <c r="D223" s="43"/>
      <c r="E223" s="43"/>
      <c r="F223" s="43"/>
      <c r="G223" s="43"/>
      <c r="H223" s="91"/>
      <c r="I223" s="43"/>
      <c r="J223" s="44"/>
      <c r="K223" s="45"/>
    </row>
    <row r="224" spans="1:11" ht="20.100000000000001" customHeight="1">
      <c r="A224"/>
      <c r="B224" s="43"/>
      <c r="C224" s="43"/>
      <c r="D224" s="43"/>
      <c r="E224" s="43"/>
      <c r="F224" s="43"/>
      <c r="G224" s="43"/>
      <c r="H224" s="91"/>
      <c r="I224" s="43"/>
      <c r="J224" s="44"/>
      <c r="K224" s="45"/>
    </row>
    <row r="225" spans="1:11" ht="20.100000000000001" customHeight="1">
      <c r="A225"/>
      <c r="B225" s="43"/>
      <c r="C225" s="43"/>
      <c r="D225" s="43"/>
      <c r="E225" s="43"/>
      <c r="F225" s="43"/>
      <c r="G225" s="43"/>
      <c r="H225" s="91"/>
      <c r="I225" s="43"/>
      <c r="J225" s="44"/>
      <c r="K225" s="45"/>
    </row>
    <row r="226" spans="1:11" ht="20.100000000000001" customHeight="1">
      <c r="A226"/>
      <c r="B226" s="43"/>
      <c r="C226" s="43"/>
      <c r="D226" s="43"/>
      <c r="E226" s="43"/>
      <c r="F226" s="43"/>
      <c r="G226" s="43"/>
      <c r="H226" s="91"/>
      <c r="I226" s="43"/>
      <c r="J226" s="44"/>
      <c r="K226" s="45"/>
    </row>
    <row r="227" spans="1:11" ht="20.100000000000001" customHeight="1">
      <c r="A227"/>
      <c r="B227" s="43"/>
      <c r="C227" s="43"/>
      <c r="D227" s="43"/>
      <c r="E227" s="43"/>
      <c r="F227" s="43"/>
      <c r="G227" s="43"/>
      <c r="H227" s="91"/>
      <c r="I227" s="43"/>
      <c r="J227" s="44"/>
      <c r="K227" s="45"/>
    </row>
    <row r="228" spans="1:11" ht="20.100000000000001" customHeight="1">
      <c r="A228"/>
      <c r="B228" s="43"/>
      <c r="C228" s="43"/>
      <c r="D228" s="43"/>
      <c r="E228" s="43"/>
      <c r="F228" s="43"/>
      <c r="G228" s="43"/>
      <c r="H228" s="91"/>
      <c r="I228" s="43"/>
      <c r="J228" s="44"/>
      <c r="K228" s="45"/>
    </row>
    <row r="229" spans="1:11" ht="20.100000000000001" customHeight="1">
      <c r="A229"/>
      <c r="B229" s="43"/>
      <c r="C229" s="43"/>
      <c r="D229" s="43"/>
      <c r="E229" s="43"/>
      <c r="F229" s="43"/>
      <c r="G229" s="43"/>
      <c r="H229" s="91"/>
      <c r="I229" s="43"/>
      <c r="J229" s="44"/>
      <c r="K229" s="45"/>
    </row>
    <row r="230" spans="1:11" ht="20.100000000000001" customHeight="1">
      <c r="A230"/>
      <c r="B230" s="43"/>
      <c r="C230" s="43"/>
      <c r="D230" s="43"/>
      <c r="E230" s="43"/>
      <c r="F230" s="43"/>
      <c r="G230" s="43"/>
      <c r="H230" s="91"/>
      <c r="I230" s="43"/>
      <c r="J230" s="44"/>
      <c r="K230" s="45"/>
    </row>
    <row r="231" spans="1:11" ht="20.100000000000001" customHeight="1">
      <c r="A231"/>
      <c r="B231" s="43"/>
      <c r="C231" s="43"/>
      <c r="D231" s="43"/>
      <c r="E231" s="43"/>
      <c r="F231" s="43"/>
      <c r="G231" s="43"/>
      <c r="H231" s="91"/>
      <c r="I231" s="43"/>
      <c r="J231" s="44"/>
      <c r="K231" s="45"/>
    </row>
    <row r="232" spans="1:11" ht="20.100000000000001" customHeight="1">
      <c r="A232"/>
      <c r="B232" s="43"/>
      <c r="C232" s="43"/>
      <c r="D232" s="43"/>
      <c r="E232" s="43"/>
      <c r="F232" s="43"/>
      <c r="G232" s="43"/>
      <c r="H232" s="91"/>
      <c r="I232" s="43"/>
      <c r="J232" s="44"/>
      <c r="K232" s="45"/>
    </row>
    <row r="233" spans="1:11" ht="20.100000000000001" customHeight="1">
      <c r="A233"/>
      <c r="B233" s="43"/>
      <c r="C233" s="43"/>
      <c r="D233" s="43"/>
      <c r="E233" s="43"/>
      <c r="F233" s="43"/>
      <c r="G233" s="43"/>
      <c r="H233" s="91"/>
      <c r="I233" s="43"/>
      <c r="J233" s="44"/>
      <c r="K233" s="45"/>
    </row>
    <row r="234" spans="1:11" ht="20.100000000000001" customHeight="1">
      <c r="A234"/>
      <c r="B234" s="43"/>
      <c r="C234" s="43"/>
      <c r="D234" s="43"/>
      <c r="E234" s="43"/>
      <c r="F234" s="43"/>
      <c r="G234" s="43"/>
      <c r="H234" s="91"/>
      <c r="I234" s="43"/>
      <c r="J234" s="44"/>
      <c r="K234" s="45"/>
    </row>
    <row r="235" spans="1:11" ht="20.100000000000001" customHeight="1">
      <c r="A235"/>
      <c r="B235" s="43"/>
      <c r="C235" s="43"/>
      <c r="D235" s="43"/>
      <c r="E235" s="43"/>
      <c r="F235" s="43"/>
      <c r="G235" s="43"/>
      <c r="H235" s="91"/>
      <c r="I235" s="43"/>
      <c r="J235" s="44"/>
      <c r="K235" s="45"/>
    </row>
    <row r="236" spans="1:11" ht="20.100000000000001" customHeight="1">
      <c r="A236"/>
      <c r="B236" s="43"/>
      <c r="C236" s="43"/>
      <c r="D236" s="43"/>
      <c r="E236" s="43"/>
      <c r="F236" s="43"/>
      <c r="G236" s="43"/>
      <c r="H236" s="91"/>
      <c r="I236" s="43"/>
      <c r="J236" s="44"/>
      <c r="K236" s="45"/>
    </row>
    <row r="237" spans="1:11" ht="20.100000000000001" customHeight="1">
      <c r="A237"/>
      <c r="B237" s="43"/>
      <c r="C237" s="43"/>
      <c r="D237" s="43"/>
      <c r="E237" s="43"/>
      <c r="F237" s="43"/>
      <c r="G237" s="43"/>
      <c r="H237" s="91"/>
      <c r="I237" s="43"/>
      <c r="J237" s="44"/>
      <c r="K237" s="45"/>
    </row>
    <row r="238" spans="1:11" ht="20.100000000000001" customHeight="1">
      <c r="A238"/>
      <c r="B238" s="43"/>
      <c r="C238" s="43"/>
      <c r="D238" s="43"/>
      <c r="E238" s="43"/>
      <c r="F238" s="43"/>
      <c r="G238" s="43"/>
      <c r="H238" s="91"/>
      <c r="I238" s="43"/>
      <c r="J238" s="44"/>
      <c r="K238" s="45"/>
    </row>
    <row r="239" spans="1:11" ht="20.100000000000001" customHeight="1">
      <c r="A239"/>
      <c r="B239" s="43"/>
      <c r="C239" s="43"/>
      <c r="D239" s="43"/>
      <c r="E239" s="43"/>
      <c r="F239" s="43"/>
      <c r="G239" s="43"/>
      <c r="H239" s="91"/>
      <c r="I239" s="43"/>
      <c r="J239" s="44"/>
      <c r="K239" s="45"/>
    </row>
    <row r="240" spans="1:11" ht="20.100000000000001" customHeight="1">
      <c r="A240"/>
      <c r="B240" s="43"/>
      <c r="C240" s="43"/>
      <c r="D240" s="43"/>
      <c r="E240" s="43"/>
      <c r="F240" s="43"/>
      <c r="G240" s="43"/>
      <c r="H240" s="91"/>
      <c r="I240" s="43"/>
      <c r="J240" s="44"/>
      <c r="K240" s="45"/>
    </row>
    <row r="241" spans="1:11" ht="20.100000000000001" customHeight="1">
      <c r="A241"/>
      <c r="B241" s="43"/>
      <c r="C241" s="43"/>
      <c r="D241" s="43"/>
      <c r="E241" s="43"/>
      <c r="F241" s="43"/>
      <c r="G241" s="43"/>
      <c r="H241" s="91"/>
      <c r="I241" s="43"/>
      <c r="J241" s="44"/>
      <c r="K241" s="45"/>
    </row>
    <row r="242" spans="1:11" ht="20.100000000000001" customHeight="1">
      <c r="A242"/>
      <c r="B242" s="43"/>
      <c r="C242" s="43"/>
      <c r="D242" s="43"/>
      <c r="E242" s="43"/>
      <c r="F242" s="43"/>
      <c r="G242" s="43"/>
      <c r="H242" s="91"/>
      <c r="I242" s="43"/>
      <c r="J242" s="44"/>
      <c r="K242" s="45"/>
    </row>
    <row r="243" spans="1:11" ht="20.100000000000001" customHeight="1">
      <c r="A243"/>
      <c r="B243" s="43"/>
      <c r="C243" s="43"/>
      <c r="D243" s="43"/>
      <c r="E243" s="43"/>
      <c r="F243" s="43"/>
      <c r="G243" s="43"/>
      <c r="H243" s="91"/>
      <c r="I243" s="43"/>
      <c r="J243" s="44"/>
      <c r="K243" s="45"/>
    </row>
    <row r="244" spans="1:11" ht="20.100000000000001" customHeight="1">
      <c r="A244"/>
      <c r="B244" s="43"/>
      <c r="C244" s="43"/>
      <c r="D244" s="43"/>
      <c r="E244" s="43"/>
      <c r="F244" s="43"/>
      <c r="G244" s="43"/>
      <c r="H244" s="91"/>
      <c r="I244" s="43"/>
      <c r="J244" s="44"/>
      <c r="K244" s="45"/>
    </row>
    <row r="245" spans="1:11" ht="20.100000000000001" customHeight="1">
      <c r="A245"/>
      <c r="B245" s="43"/>
      <c r="C245" s="43"/>
      <c r="D245" s="43"/>
      <c r="E245" s="43"/>
      <c r="F245" s="43"/>
      <c r="G245" s="43"/>
      <c r="H245" s="91"/>
      <c r="I245" s="43"/>
      <c r="J245" s="44"/>
      <c r="K245" s="45"/>
    </row>
    <row r="246" spans="1:11" ht="20.100000000000001" customHeight="1">
      <c r="A246"/>
      <c r="B246" s="43"/>
      <c r="C246" s="43"/>
      <c r="D246" s="43"/>
      <c r="E246" s="43"/>
      <c r="F246" s="43"/>
      <c r="G246" s="43"/>
      <c r="H246" s="91"/>
      <c r="I246" s="43"/>
      <c r="J246" s="44"/>
      <c r="K246" s="45"/>
    </row>
    <row r="247" spans="1:11" ht="20.100000000000001" customHeight="1">
      <c r="A247"/>
      <c r="B247" s="43"/>
      <c r="C247" s="43"/>
      <c r="D247" s="43"/>
      <c r="E247" s="43"/>
      <c r="F247" s="43"/>
      <c r="G247" s="43"/>
      <c r="H247" s="91"/>
      <c r="I247" s="43"/>
      <c r="J247" s="44"/>
      <c r="K247" s="45"/>
    </row>
    <row r="248" spans="1:11" ht="20.100000000000001" customHeight="1">
      <c r="A248"/>
      <c r="B248" s="43"/>
      <c r="C248" s="43"/>
      <c r="D248" s="43"/>
      <c r="E248" s="43"/>
      <c r="F248" s="43"/>
      <c r="G248" s="43"/>
      <c r="H248" s="91"/>
      <c r="I248" s="43"/>
      <c r="J248" s="44"/>
      <c r="K248" s="45"/>
    </row>
    <row r="249" spans="1:11" ht="20.100000000000001" customHeight="1">
      <c r="A249"/>
      <c r="B249" s="43"/>
      <c r="C249" s="43"/>
      <c r="D249" s="43"/>
      <c r="E249" s="43"/>
      <c r="F249" s="43"/>
      <c r="G249" s="43"/>
      <c r="H249" s="91"/>
      <c r="I249" s="43"/>
      <c r="J249" s="44"/>
      <c r="K249" s="45"/>
    </row>
    <row r="250" spans="1:11" ht="20.100000000000001" customHeight="1">
      <c r="A250"/>
      <c r="B250" s="43"/>
      <c r="C250" s="43"/>
      <c r="D250" s="43"/>
      <c r="E250" s="43"/>
      <c r="F250" s="43"/>
      <c r="G250" s="43"/>
      <c r="H250" s="91"/>
      <c r="I250" s="43"/>
      <c r="J250" s="44"/>
      <c r="K250" s="45"/>
    </row>
    <row r="251" spans="1:11" ht="20.100000000000001" customHeight="1">
      <c r="A251"/>
      <c r="B251" s="43"/>
      <c r="C251" s="43"/>
      <c r="D251" s="43"/>
      <c r="E251" s="43"/>
      <c r="F251" s="43"/>
      <c r="G251" s="43"/>
      <c r="H251" s="91"/>
      <c r="I251" s="43"/>
      <c r="J251" s="44"/>
      <c r="K251" s="45"/>
    </row>
    <row r="252" spans="1:11" ht="20.100000000000001" customHeight="1">
      <c r="A252"/>
      <c r="B252" s="43"/>
      <c r="C252" s="43"/>
      <c r="D252" s="43"/>
      <c r="E252" s="43"/>
      <c r="F252" s="43"/>
      <c r="G252" s="43"/>
      <c r="H252" s="91"/>
      <c r="I252" s="43"/>
      <c r="J252" s="44"/>
      <c r="K252" s="45"/>
    </row>
    <row r="253" spans="1:11" ht="20.100000000000001" customHeight="1">
      <c r="A253"/>
      <c r="B253" s="43"/>
      <c r="C253" s="43"/>
      <c r="D253" s="43"/>
      <c r="E253" s="43"/>
      <c r="F253" s="43"/>
      <c r="G253" s="43"/>
      <c r="H253" s="91"/>
      <c r="I253" s="43"/>
      <c r="J253" s="44"/>
      <c r="K253" s="45"/>
    </row>
    <row r="254" spans="1:11" ht="20.100000000000001" customHeight="1">
      <c r="A254"/>
      <c r="B254" s="43"/>
      <c r="C254" s="43"/>
      <c r="D254" s="43"/>
      <c r="E254" s="43"/>
      <c r="F254" s="43"/>
      <c r="G254" s="43"/>
      <c r="H254" s="91"/>
      <c r="I254" s="43"/>
      <c r="J254" s="44"/>
      <c r="K254" s="45"/>
    </row>
    <row r="255" spans="1:11" ht="20.100000000000001" customHeight="1">
      <c r="A255"/>
      <c r="B255" s="43"/>
      <c r="C255" s="43"/>
      <c r="D255" s="43"/>
      <c r="E255" s="43"/>
      <c r="F255" s="43"/>
      <c r="G255" s="43"/>
      <c r="H255" s="91"/>
      <c r="I255" s="43"/>
      <c r="J255" s="44"/>
      <c r="K255" s="45"/>
    </row>
    <row r="256" spans="1:11" ht="20.100000000000001" customHeight="1">
      <c r="A256"/>
      <c r="B256" s="43"/>
      <c r="C256" s="43"/>
      <c r="D256" s="43"/>
      <c r="E256" s="43"/>
      <c r="F256" s="43"/>
      <c r="G256" s="43"/>
      <c r="H256" s="91"/>
      <c r="I256" s="43"/>
      <c r="J256" s="44"/>
      <c r="K256" s="45"/>
    </row>
    <row r="257" spans="1:11" ht="20.100000000000001" customHeight="1">
      <c r="A257"/>
      <c r="B257" s="43"/>
      <c r="C257" s="43"/>
      <c r="D257" s="43"/>
      <c r="E257" s="43"/>
      <c r="F257" s="43"/>
      <c r="G257" s="43"/>
      <c r="H257" s="91"/>
      <c r="I257" s="43"/>
      <c r="J257" s="44"/>
      <c r="K257" s="45"/>
    </row>
    <row r="258" spans="1:11" ht="20.100000000000001" customHeight="1">
      <c r="A258"/>
      <c r="B258" s="43"/>
      <c r="C258" s="43"/>
      <c r="D258" s="43"/>
      <c r="E258" s="43"/>
      <c r="F258" s="43"/>
      <c r="G258" s="43"/>
      <c r="H258" s="91"/>
      <c r="I258" s="43"/>
      <c r="J258" s="44"/>
      <c r="K258" s="45"/>
    </row>
    <row r="259" spans="1:11" ht="20.100000000000001" customHeight="1">
      <c r="A259"/>
      <c r="B259" s="43"/>
      <c r="C259" s="43"/>
      <c r="D259" s="43"/>
      <c r="E259" s="43"/>
      <c r="F259" s="43"/>
      <c r="G259" s="43"/>
      <c r="H259" s="91"/>
      <c r="I259" s="43"/>
      <c r="J259" s="44"/>
      <c r="K259" s="45"/>
    </row>
    <row r="260" spans="1:11" ht="20.100000000000001" customHeight="1">
      <c r="A260"/>
      <c r="B260" s="43"/>
      <c r="C260" s="43"/>
      <c r="D260" s="43"/>
      <c r="E260" s="43"/>
      <c r="F260" s="43"/>
      <c r="G260" s="43"/>
      <c r="H260" s="91"/>
      <c r="I260" s="43"/>
      <c r="J260" s="44"/>
      <c r="K260" s="45"/>
    </row>
    <row r="261" spans="1:11" ht="20.100000000000001" customHeight="1">
      <c r="A261"/>
      <c r="B261" s="43"/>
      <c r="C261" s="43"/>
      <c r="D261" s="43"/>
      <c r="E261" s="43"/>
      <c r="F261" s="43"/>
      <c r="G261" s="43"/>
      <c r="H261" s="91"/>
      <c r="I261" s="43"/>
      <c r="J261" s="44"/>
      <c r="K261" s="45"/>
    </row>
    <row r="262" spans="1:11" ht="20.100000000000001" customHeight="1">
      <c r="A262"/>
      <c r="B262" s="43"/>
      <c r="C262" s="43"/>
      <c r="D262" s="43"/>
      <c r="E262" s="43"/>
      <c r="F262" s="43"/>
      <c r="G262" s="43"/>
      <c r="H262" s="91"/>
      <c r="I262" s="43"/>
      <c r="J262" s="44"/>
      <c r="K262" s="45"/>
    </row>
    <row r="263" spans="1:11" ht="20.100000000000001" customHeight="1">
      <c r="A263"/>
      <c r="B263" s="43"/>
      <c r="C263" s="43"/>
      <c r="D263" s="43"/>
      <c r="E263" s="43"/>
      <c r="F263" s="43"/>
      <c r="G263" s="43"/>
      <c r="H263" s="91"/>
      <c r="I263" s="43"/>
      <c r="J263" s="44"/>
      <c r="K263" s="45"/>
    </row>
    <row r="264" spans="1:11" ht="20.100000000000001" customHeight="1">
      <c r="A264"/>
      <c r="B264" s="43"/>
      <c r="C264" s="43"/>
      <c r="D264" s="43"/>
      <c r="E264" s="43"/>
      <c r="F264" s="43"/>
      <c r="G264" s="43"/>
      <c r="H264" s="91"/>
      <c r="I264" s="43"/>
      <c r="J264" s="44"/>
      <c r="K264" s="45"/>
    </row>
    <row r="265" spans="1:11" ht="20.100000000000001" customHeight="1">
      <c r="A265"/>
      <c r="B265" s="43"/>
      <c r="C265" s="43"/>
      <c r="D265" s="43"/>
      <c r="E265" s="43"/>
      <c r="F265" s="43"/>
      <c r="G265" s="43"/>
      <c r="H265" s="91"/>
      <c r="I265" s="43"/>
      <c r="J265" s="44"/>
      <c r="K265" s="45"/>
    </row>
    <row r="266" spans="1:11" ht="20.100000000000001" customHeight="1">
      <c r="A266"/>
      <c r="B266" s="43"/>
      <c r="C266" s="43"/>
      <c r="D266" s="43"/>
      <c r="E266" s="43"/>
      <c r="F266" s="43"/>
      <c r="G266" s="43"/>
      <c r="H266" s="91"/>
      <c r="I266" s="43"/>
      <c r="J266" s="44"/>
      <c r="K266" s="45"/>
    </row>
    <row r="267" spans="1:11" ht="20.100000000000001" customHeight="1">
      <c r="A267"/>
      <c r="B267" s="43"/>
      <c r="C267" s="43"/>
      <c r="D267" s="43"/>
      <c r="E267" s="43"/>
      <c r="F267" s="43"/>
      <c r="G267" s="43"/>
      <c r="H267" s="91"/>
      <c r="I267" s="43"/>
      <c r="J267" s="44"/>
      <c r="K267" s="45"/>
    </row>
    <row r="268" spans="1:11" ht="20.100000000000001" customHeight="1">
      <c r="A268"/>
      <c r="B268" s="43"/>
      <c r="C268" s="43"/>
      <c r="D268" s="43"/>
      <c r="E268" s="43"/>
      <c r="F268" s="43"/>
      <c r="G268" s="43"/>
      <c r="H268" s="91"/>
      <c r="I268" s="43"/>
      <c r="J268" s="44"/>
      <c r="K268" s="45"/>
    </row>
    <row r="269" spans="1:11" ht="20.100000000000001" customHeight="1">
      <c r="A269"/>
      <c r="B269" s="43"/>
      <c r="C269" s="43"/>
      <c r="D269" s="43"/>
      <c r="E269" s="43"/>
      <c r="F269" s="43"/>
      <c r="G269" s="43"/>
      <c r="H269" s="91"/>
      <c r="I269" s="43"/>
      <c r="J269" s="44"/>
      <c r="K269" s="45"/>
    </row>
    <row r="270" spans="1:11" ht="20.100000000000001" customHeight="1">
      <c r="A270"/>
      <c r="B270" s="43"/>
      <c r="C270" s="43"/>
      <c r="D270" s="43"/>
      <c r="E270" s="43"/>
      <c r="F270" s="43"/>
      <c r="G270" s="43"/>
      <c r="H270" s="91"/>
      <c r="I270" s="43"/>
      <c r="J270" s="44"/>
      <c r="K270" s="45"/>
    </row>
    <row r="271" spans="1:11" ht="20.100000000000001" customHeight="1">
      <c r="A271"/>
      <c r="B271" s="43"/>
      <c r="C271" s="43"/>
      <c r="D271" s="43"/>
      <c r="E271" s="43"/>
      <c r="F271" s="43"/>
      <c r="G271" s="43"/>
      <c r="H271" s="91"/>
      <c r="I271" s="43"/>
      <c r="J271" s="44"/>
      <c r="K271" s="45"/>
    </row>
    <row r="272" spans="1:11" ht="20.100000000000001" customHeight="1">
      <c r="A272"/>
      <c r="B272" s="43"/>
      <c r="C272" s="43"/>
      <c r="D272" s="43"/>
      <c r="E272" s="43"/>
      <c r="F272" s="43"/>
      <c r="G272" s="43"/>
      <c r="H272" s="91"/>
      <c r="I272" s="43"/>
      <c r="J272" s="44"/>
      <c r="K272" s="45"/>
    </row>
    <row r="273" spans="1:11" ht="20.100000000000001" customHeight="1">
      <c r="A273"/>
      <c r="B273" s="43"/>
      <c r="C273" s="43"/>
      <c r="D273" s="43"/>
      <c r="E273" s="43"/>
      <c r="F273" s="43"/>
      <c r="G273" s="43"/>
      <c r="H273" s="91"/>
      <c r="I273" s="43"/>
      <c r="J273" s="44"/>
      <c r="K273" s="45"/>
    </row>
    <row r="274" spans="1:11" ht="20.100000000000001" customHeight="1">
      <c r="A274"/>
      <c r="B274" s="43"/>
      <c r="C274" s="43"/>
      <c r="D274" s="43"/>
      <c r="E274" s="43"/>
      <c r="F274" s="43"/>
      <c r="G274" s="43"/>
      <c r="H274" s="91"/>
      <c r="I274" s="43"/>
      <c r="J274" s="44"/>
      <c r="K274" s="45"/>
    </row>
    <row r="275" spans="1:11" ht="20.100000000000001" customHeight="1">
      <c r="A275"/>
      <c r="B275" s="43"/>
      <c r="C275" s="43"/>
      <c r="D275" s="43"/>
      <c r="E275" s="43"/>
      <c r="F275" s="43"/>
      <c r="G275" s="43"/>
      <c r="H275" s="91"/>
      <c r="I275" s="43"/>
      <c r="J275" s="44"/>
      <c r="K275" s="45"/>
    </row>
    <row r="276" spans="1:11" ht="20.100000000000001" customHeight="1">
      <c r="A276"/>
      <c r="B276" s="43"/>
      <c r="C276" s="43"/>
      <c r="D276" s="43"/>
      <c r="E276" s="43"/>
      <c r="F276" s="43"/>
      <c r="G276" s="43"/>
      <c r="H276" s="91"/>
      <c r="I276" s="43"/>
      <c r="J276" s="44"/>
      <c r="K276" s="45"/>
    </row>
    <row r="277" spans="1:11" ht="20.100000000000001" customHeight="1">
      <c r="A277"/>
      <c r="B277" s="43"/>
      <c r="C277" s="43"/>
      <c r="D277" s="43"/>
      <c r="E277" s="43"/>
      <c r="F277" s="43"/>
      <c r="G277" s="43"/>
      <c r="H277" s="91"/>
      <c r="I277" s="43"/>
      <c r="J277" s="44"/>
      <c r="K277" s="45"/>
    </row>
    <row r="278" spans="1:11" ht="20.100000000000001" customHeight="1">
      <c r="A278"/>
      <c r="B278" s="43"/>
      <c r="C278" s="43"/>
      <c r="D278" s="43"/>
      <c r="E278" s="43"/>
      <c r="F278" s="43"/>
      <c r="G278" s="43"/>
      <c r="H278" s="91"/>
      <c r="I278" s="43"/>
      <c r="J278" s="44"/>
      <c r="K278" s="45"/>
    </row>
    <row r="279" spans="1:11" ht="20.100000000000001" customHeight="1">
      <c r="A279"/>
      <c r="B279" s="43"/>
      <c r="C279" s="43"/>
      <c r="D279" s="43"/>
      <c r="E279" s="43"/>
      <c r="F279" s="43"/>
      <c r="G279" s="43"/>
      <c r="H279" s="91"/>
      <c r="I279" s="43"/>
      <c r="J279" s="44"/>
      <c r="K279" s="45"/>
    </row>
    <row r="280" spans="1:11" ht="20.100000000000001" customHeight="1">
      <c r="A280"/>
      <c r="B280" s="43"/>
      <c r="C280" s="43"/>
      <c r="D280" s="43"/>
      <c r="E280" s="43"/>
      <c r="F280" s="43"/>
      <c r="G280" s="43"/>
      <c r="H280" s="91"/>
      <c r="I280" s="43"/>
      <c r="J280" s="44"/>
      <c r="K280" s="45"/>
    </row>
    <row r="281" spans="1:11" ht="20.100000000000001" customHeight="1">
      <c r="A281"/>
      <c r="B281" s="43"/>
      <c r="C281" s="43"/>
      <c r="D281" s="43"/>
      <c r="E281" s="43"/>
      <c r="F281" s="43"/>
      <c r="G281" s="43"/>
      <c r="H281" s="91"/>
      <c r="I281" s="43"/>
      <c r="J281" s="44"/>
      <c r="K281" s="45"/>
    </row>
    <row r="282" spans="1:11" ht="20.100000000000001" customHeight="1">
      <c r="A282"/>
      <c r="B282" s="43"/>
      <c r="C282" s="43"/>
      <c r="D282" s="43"/>
      <c r="E282" s="43"/>
      <c r="F282" s="43"/>
      <c r="G282" s="43"/>
      <c r="H282" s="91"/>
      <c r="I282" s="43"/>
      <c r="J282" s="44"/>
      <c r="K282" s="45"/>
    </row>
    <row r="283" spans="1:11" ht="20.100000000000001" customHeight="1">
      <c r="A283"/>
      <c r="B283" s="43"/>
      <c r="C283" s="43"/>
      <c r="D283" s="43"/>
      <c r="E283" s="43"/>
      <c r="F283" s="43"/>
      <c r="G283" s="43"/>
      <c r="H283" s="91"/>
      <c r="I283" s="43"/>
      <c r="J283" s="44"/>
      <c r="K283" s="45"/>
    </row>
    <row r="284" spans="1:11" ht="20.100000000000001" customHeight="1">
      <c r="A284"/>
      <c r="B284" s="43"/>
      <c r="C284" s="43"/>
      <c r="D284" s="43"/>
      <c r="E284" s="43"/>
      <c r="F284" s="43"/>
      <c r="G284" s="43"/>
      <c r="H284" s="91"/>
      <c r="I284" s="43"/>
      <c r="J284" s="44"/>
      <c r="K284" s="45"/>
    </row>
    <row r="285" spans="1:11" ht="20.100000000000001" customHeight="1">
      <c r="A285"/>
      <c r="B285" s="43"/>
      <c r="C285" s="43"/>
      <c r="D285" s="43"/>
      <c r="E285" s="43"/>
      <c r="F285" s="43"/>
      <c r="G285" s="43"/>
      <c r="H285" s="91"/>
      <c r="I285" s="43"/>
      <c r="J285" s="44"/>
      <c r="K285" s="45"/>
    </row>
    <row r="286" spans="1:11" ht="20.100000000000001" customHeight="1">
      <c r="A286"/>
      <c r="B286" s="43"/>
      <c r="C286" s="43"/>
      <c r="D286" s="43"/>
      <c r="E286" s="43"/>
      <c r="F286" s="43"/>
      <c r="G286" s="43"/>
      <c r="H286" s="91"/>
      <c r="I286" s="43"/>
      <c r="J286" s="44"/>
      <c r="K286" s="45"/>
    </row>
    <row r="287" spans="1:11" ht="20.100000000000001" customHeight="1">
      <c r="A287"/>
      <c r="B287" s="43"/>
      <c r="C287" s="43"/>
      <c r="D287" s="43"/>
      <c r="E287" s="43"/>
      <c r="F287" s="43"/>
      <c r="G287" s="43"/>
      <c r="H287" s="91"/>
      <c r="I287" s="43"/>
      <c r="J287" s="44"/>
      <c r="K287" s="45"/>
    </row>
    <row r="288" spans="1:11" ht="20.100000000000001" customHeight="1">
      <c r="A288"/>
      <c r="B288" s="43"/>
      <c r="C288" s="43"/>
      <c r="D288" s="43"/>
      <c r="E288" s="43"/>
      <c r="F288" s="43"/>
      <c r="G288" s="43"/>
      <c r="H288" s="91"/>
      <c r="I288" s="43"/>
      <c r="J288" s="44"/>
      <c r="K288" s="45"/>
    </row>
    <row r="289" spans="1:11" ht="20.100000000000001" customHeight="1">
      <c r="A289"/>
      <c r="B289" s="43"/>
      <c r="C289" s="43"/>
      <c r="D289" s="43"/>
      <c r="E289" s="43"/>
      <c r="F289" s="43"/>
      <c r="G289" s="43"/>
      <c r="H289" s="91"/>
      <c r="I289" s="43"/>
      <c r="J289" s="44"/>
      <c r="K289" s="45"/>
    </row>
    <row r="290" spans="1:11" ht="20.100000000000001" customHeight="1">
      <c r="A290"/>
      <c r="B290" s="43"/>
      <c r="C290" s="43"/>
      <c r="D290" s="43"/>
      <c r="E290" s="43"/>
      <c r="F290" s="43"/>
      <c r="G290" s="43"/>
      <c r="H290" s="91"/>
      <c r="I290" s="43"/>
      <c r="J290" s="44"/>
      <c r="K290" s="45"/>
    </row>
    <row r="291" spans="1:11" ht="20.100000000000001" customHeight="1">
      <c r="A291"/>
      <c r="B291" s="43"/>
      <c r="C291" s="43"/>
      <c r="D291" s="43"/>
      <c r="E291" s="43"/>
      <c r="F291" s="43"/>
      <c r="G291" s="43"/>
      <c r="H291" s="91"/>
      <c r="I291" s="43"/>
      <c r="J291" s="44"/>
      <c r="K291" s="45"/>
    </row>
    <row r="292" spans="1:11" ht="20.100000000000001" customHeight="1">
      <c r="A292"/>
      <c r="B292" s="43"/>
      <c r="C292" s="43"/>
      <c r="D292" s="43"/>
      <c r="E292" s="43"/>
      <c r="F292" s="43"/>
      <c r="G292" s="43"/>
      <c r="H292" s="91"/>
      <c r="I292" s="43"/>
      <c r="J292" s="44"/>
      <c r="K292" s="45"/>
    </row>
    <row r="293" spans="1:11" ht="20.100000000000001" customHeight="1">
      <c r="A293"/>
      <c r="B293" s="43"/>
      <c r="C293" s="43"/>
      <c r="D293" s="43"/>
      <c r="E293" s="43"/>
      <c r="F293" s="43"/>
      <c r="G293" s="43"/>
      <c r="H293" s="91"/>
      <c r="I293" s="43"/>
      <c r="J293" s="44"/>
      <c r="K293" s="45"/>
    </row>
    <row r="294" spans="1:11" ht="20.100000000000001" customHeight="1">
      <c r="A294"/>
      <c r="B294" s="43"/>
      <c r="C294" s="43"/>
      <c r="D294" s="43"/>
      <c r="E294" s="43"/>
      <c r="F294" s="43"/>
      <c r="G294" s="43"/>
      <c r="H294" s="91"/>
      <c r="I294" s="43"/>
      <c r="J294" s="44"/>
      <c r="K294" s="45"/>
    </row>
    <row r="295" spans="1:11" ht="20.100000000000001" customHeight="1">
      <c r="A295"/>
      <c r="B295" s="43"/>
      <c r="C295" s="43"/>
      <c r="D295" s="43"/>
      <c r="E295" s="43"/>
      <c r="F295" s="43"/>
      <c r="G295" s="43"/>
      <c r="H295" s="91"/>
      <c r="I295" s="43"/>
      <c r="J295" s="44"/>
      <c r="K295" s="45"/>
    </row>
    <row r="296" spans="1:11" ht="20.100000000000001" customHeight="1">
      <c r="A296"/>
      <c r="B296" s="43"/>
      <c r="C296" s="43"/>
      <c r="D296" s="43"/>
      <c r="E296" s="43"/>
      <c r="F296" s="43"/>
      <c r="G296" s="43"/>
      <c r="H296" s="91"/>
      <c r="I296" s="43"/>
      <c r="J296" s="44"/>
      <c r="K296" s="45"/>
    </row>
    <row r="297" spans="1:11" ht="20.100000000000001" customHeight="1">
      <c r="A297"/>
      <c r="B297" s="43"/>
      <c r="C297" s="43"/>
      <c r="D297" s="43"/>
      <c r="E297" s="43"/>
      <c r="F297" s="43"/>
      <c r="G297" s="43"/>
      <c r="H297" s="91"/>
      <c r="I297" s="43"/>
      <c r="J297" s="44"/>
      <c r="K297" s="45"/>
    </row>
    <row r="298" spans="1:11" ht="20.100000000000001" customHeight="1">
      <c r="A298"/>
      <c r="B298" s="43"/>
      <c r="C298" s="43"/>
      <c r="D298" s="43"/>
      <c r="E298" s="43"/>
      <c r="F298" s="43"/>
      <c r="G298" s="43"/>
      <c r="H298" s="91"/>
      <c r="I298" s="43"/>
      <c r="J298" s="44"/>
      <c r="K298" s="45"/>
    </row>
    <row r="299" spans="1:11" ht="20.100000000000001" customHeight="1">
      <c r="A299"/>
      <c r="B299" s="43"/>
      <c r="C299" s="43"/>
      <c r="D299" s="43"/>
      <c r="E299" s="43"/>
      <c r="F299" s="43"/>
      <c r="G299" s="43"/>
      <c r="H299" s="91"/>
      <c r="I299" s="43"/>
      <c r="J299" s="44"/>
      <c r="K299" s="45"/>
    </row>
    <row r="300" spans="1:11" ht="20.100000000000001" customHeight="1">
      <c r="A300"/>
      <c r="B300" s="43"/>
      <c r="C300" s="43"/>
      <c r="D300" s="43"/>
      <c r="E300" s="43"/>
      <c r="F300" s="43"/>
      <c r="G300" s="43"/>
      <c r="H300" s="91"/>
      <c r="I300" s="43"/>
      <c r="J300" s="44"/>
      <c r="K300" s="45"/>
    </row>
    <row r="301" spans="1:11" ht="20.100000000000001" customHeight="1">
      <c r="A301"/>
      <c r="B301" s="43"/>
      <c r="C301" s="43"/>
      <c r="D301" s="43"/>
      <c r="E301" s="43"/>
      <c r="F301" s="43"/>
      <c r="G301" s="43"/>
      <c r="H301" s="91"/>
      <c r="I301" s="43"/>
      <c r="J301" s="44"/>
      <c r="K301" s="45"/>
    </row>
    <row r="302" spans="1:11" ht="20.100000000000001" customHeight="1">
      <c r="A302"/>
      <c r="B302" s="43"/>
      <c r="C302" s="43"/>
      <c r="D302" s="43"/>
      <c r="E302" s="43"/>
      <c r="F302" s="43"/>
      <c r="G302" s="43"/>
      <c r="H302" s="91"/>
      <c r="I302" s="43"/>
      <c r="J302" s="44"/>
      <c r="K302" s="45"/>
    </row>
    <row r="303" spans="1:11" ht="20.100000000000001" customHeight="1">
      <c r="A303"/>
      <c r="B303" s="43"/>
      <c r="C303" s="43"/>
      <c r="D303" s="43"/>
      <c r="E303" s="43"/>
      <c r="F303" s="43"/>
      <c r="G303" s="43"/>
      <c r="H303" s="91"/>
      <c r="I303" s="43"/>
      <c r="J303" s="44"/>
      <c r="K303" s="45"/>
    </row>
    <row r="304" spans="1:11" ht="20.100000000000001" customHeight="1">
      <c r="A304"/>
      <c r="B304" s="43"/>
      <c r="C304" s="43"/>
      <c r="D304" s="43"/>
      <c r="E304" s="43"/>
      <c r="F304" s="43"/>
      <c r="G304" s="43"/>
      <c r="H304" s="91"/>
      <c r="I304" s="43"/>
      <c r="J304" s="44"/>
      <c r="K304" s="45"/>
    </row>
    <row r="305" spans="1:11" ht="20.100000000000001" customHeight="1">
      <c r="A305"/>
      <c r="B305" s="43"/>
      <c r="C305" s="43"/>
      <c r="D305" s="43"/>
      <c r="E305" s="43"/>
      <c r="F305" s="43"/>
      <c r="G305" s="43"/>
      <c r="H305" s="91"/>
      <c r="I305" s="43"/>
      <c r="J305" s="44"/>
      <c r="K305" s="45"/>
    </row>
    <row r="306" spans="1:11" ht="20.100000000000001" customHeight="1">
      <c r="A306"/>
      <c r="B306" s="43"/>
      <c r="C306" s="43"/>
      <c r="D306" s="43"/>
      <c r="E306" s="43"/>
      <c r="F306" s="43"/>
      <c r="G306" s="43"/>
      <c r="H306" s="91"/>
      <c r="I306" s="43"/>
      <c r="J306" s="44"/>
      <c r="K306" s="45"/>
    </row>
    <row r="307" spans="1:11" ht="20.100000000000001" customHeight="1">
      <c r="A307"/>
      <c r="B307" s="43"/>
      <c r="C307" s="43"/>
      <c r="D307" s="43"/>
      <c r="E307" s="43"/>
      <c r="F307" s="43"/>
      <c r="G307" s="43"/>
      <c r="H307" s="91"/>
      <c r="I307" s="43"/>
      <c r="J307" s="44"/>
      <c r="K307" s="45"/>
    </row>
    <row r="308" spans="1:11" ht="20.100000000000001" customHeight="1">
      <c r="A308"/>
      <c r="B308" s="43"/>
      <c r="C308" s="43"/>
      <c r="D308" s="43"/>
      <c r="E308" s="43"/>
      <c r="F308" s="43"/>
      <c r="G308" s="43"/>
      <c r="H308" s="91"/>
      <c r="I308" s="43"/>
      <c r="J308" s="44"/>
      <c r="K308" s="45"/>
    </row>
    <row r="309" spans="1:11" ht="20.100000000000001" customHeight="1">
      <c r="A309"/>
      <c r="B309" s="43"/>
      <c r="C309" s="43"/>
      <c r="D309" s="43"/>
      <c r="E309" s="43"/>
      <c r="F309" s="43"/>
      <c r="G309" s="43"/>
      <c r="H309" s="91"/>
      <c r="I309" s="43"/>
      <c r="J309" s="44"/>
      <c r="K309" s="45"/>
    </row>
    <row r="310" spans="1:11" ht="20.100000000000001" customHeight="1">
      <c r="A310"/>
      <c r="B310" s="43"/>
      <c r="C310" s="43"/>
      <c r="D310" s="43"/>
      <c r="E310" s="43"/>
      <c r="F310" s="43"/>
      <c r="G310" s="43"/>
      <c r="H310" s="91"/>
      <c r="I310" s="43"/>
      <c r="J310" s="44"/>
      <c r="K310" s="45"/>
    </row>
    <row r="311" spans="1:11" ht="20.100000000000001" customHeight="1">
      <c r="A311"/>
      <c r="B311" s="43"/>
      <c r="C311" s="43"/>
      <c r="D311" s="43"/>
      <c r="E311" s="43"/>
      <c r="F311" s="43"/>
      <c r="G311" s="43"/>
      <c r="H311" s="91"/>
      <c r="I311" s="43"/>
      <c r="J311" s="44"/>
      <c r="K311" s="45"/>
    </row>
    <row r="312" spans="1:11" ht="20.100000000000001" customHeight="1">
      <c r="A312"/>
      <c r="B312" s="43"/>
      <c r="C312" s="43"/>
      <c r="D312" s="43"/>
      <c r="E312" s="43"/>
      <c r="F312" s="43"/>
      <c r="G312" s="43"/>
      <c r="H312" s="91"/>
      <c r="I312" s="43"/>
      <c r="J312" s="44"/>
      <c r="K312" s="45"/>
    </row>
    <row r="313" spans="1:11" ht="20.100000000000001" customHeight="1">
      <c r="A313"/>
      <c r="B313" s="43"/>
      <c r="C313" s="43"/>
      <c r="D313" s="43"/>
      <c r="E313" s="43"/>
      <c r="F313" s="43"/>
      <c r="G313" s="43"/>
      <c r="H313" s="91"/>
      <c r="I313" s="43"/>
      <c r="J313" s="44"/>
      <c r="K313" s="45"/>
    </row>
    <row r="314" spans="1:11" ht="20.100000000000001" customHeight="1">
      <c r="A314"/>
      <c r="B314" s="43"/>
      <c r="C314" s="43"/>
      <c r="D314" s="43"/>
      <c r="E314" s="43"/>
      <c r="F314" s="43"/>
      <c r="G314" s="43"/>
      <c r="H314" s="91"/>
      <c r="I314" s="43"/>
      <c r="J314" s="44"/>
      <c r="K314" s="45"/>
    </row>
    <row r="315" spans="1:11" ht="20.100000000000001" customHeight="1">
      <c r="A315"/>
      <c r="B315" s="43"/>
      <c r="C315" s="43"/>
      <c r="D315" s="43"/>
      <c r="E315" s="43"/>
      <c r="F315" s="43"/>
      <c r="G315" s="43"/>
      <c r="H315" s="91"/>
      <c r="I315" s="43"/>
      <c r="J315" s="44"/>
      <c r="K315" s="45"/>
    </row>
    <row r="316" spans="1:11" ht="20.100000000000001" customHeight="1">
      <c r="A316"/>
      <c r="B316" s="43"/>
      <c r="C316" s="43"/>
      <c r="D316" s="43"/>
      <c r="E316" s="43"/>
      <c r="F316" s="43"/>
      <c r="G316" s="43"/>
      <c r="H316" s="91"/>
      <c r="I316" s="43"/>
      <c r="J316" s="44"/>
      <c r="K316" s="45"/>
    </row>
    <row r="317" spans="1:11" ht="20.100000000000001" customHeight="1">
      <c r="A317"/>
      <c r="B317" s="43"/>
      <c r="C317" s="43"/>
      <c r="D317" s="43"/>
      <c r="E317" s="43"/>
      <c r="F317" s="43"/>
      <c r="G317" s="43"/>
      <c r="H317" s="91"/>
      <c r="I317" s="43"/>
      <c r="J317" s="44"/>
      <c r="K317" s="45"/>
    </row>
    <row r="318" spans="1:11" ht="20.100000000000001" customHeight="1">
      <c r="A318"/>
      <c r="B318" s="43"/>
      <c r="C318" s="43"/>
      <c r="D318" s="43"/>
      <c r="E318" s="43"/>
      <c r="F318" s="43"/>
      <c r="G318" s="43"/>
      <c r="H318" s="91"/>
      <c r="I318" s="43"/>
      <c r="J318" s="44"/>
      <c r="K318" s="45"/>
    </row>
    <row r="319" spans="1:11" ht="20.100000000000001" customHeight="1">
      <c r="A319"/>
      <c r="B319" s="43"/>
      <c r="C319" s="43"/>
      <c r="D319" s="43"/>
      <c r="E319" s="43"/>
      <c r="F319" s="43"/>
      <c r="G319" s="43"/>
      <c r="H319" s="91"/>
      <c r="I319" s="43"/>
      <c r="J319" s="44"/>
      <c r="K319" s="45"/>
    </row>
    <row r="320" spans="1:11" ht="20.100000000000001" customHeight="1">
      <c r="A320"/>
      <c r="B320" s="43"/>
      <c r="C320" s="43"/>
      <c r="D320" s="43"/>
      <c r="E320" s="43"/>
      <c r="F320" s="43"/>
      <c r="G320" s="43"/>
      <c r="H320" s="91"/>
      <c r="I320" s="43"/>
      <c r="J320" s="44"/>
      <c r="K320" s="45"/>
    </row>
    <row r="321" spans="1:11" ht="20.100000000000001" customHeight="1">
      <c r="A321"/>
      <c r="B321" s="43"/>
      <c r="C321" s="43"/>
      <c r="D321" s="43"/>
      <c r="E321" s="43"/>
      <c r="F321" s="43"/>
      <c r="G321" s="43"/>
      <c r="H321" s="91"/>
      <c r="I321" s="43"/>
      <c r="J321" s="44"/>
      <c r="K321" s="45"/>
    </row>
    <row r="322" spans="1:11" ht="20.100000000000001" customHeight="1">
      <c r="A322"/>
      <c r="B322" s="43"/>
      <c r="C322" s="43"/>
      <c r="D322" s="43"/>
      <c r="E322" s="43"/>
      <c r="F322" s="43"/>
      <c r="G322" s="43"/>
      <c r="H322" s="91"/>
      <c r="I322" s="43"/>
      <c r="J322" s="44"/>
      <c r="K322" s="45"/>
    </row>
    <row r="323" spans="1:11" ht="20.100000000000001" customHeight="1">
      <c r="A323"/>
      <c r="B323" s="43"/>
      <c r="C323" s="43"/>
      <c r="D323" s="43"/>
      <c r="E323" s="43"/>
      <c r="F323" s="43"/>
      <c r="G323" s="43"/>
      <c r="H323" s="91"/>
      <c r="I323" s="43"/>
      <c r="J323" s="44"/>
      <c r="K323" s="45"/>
    </row>
    <row r="324" spans="1:11" ht="20.100000000000001" customHeight="1">
      <c r="A324"/>
      <c r="B324" s="43"/>
      <c r="C324" s="43"/>
      <c r="D324" s="43"/>
      <c r="E324" s="43"/>
      <c r="F324" s="43"/>
      <c r="G324" s="43"/>
      <c r="H324" s="91"/>
      <c r="I324" s="43"/>
      <c r="J324" s="44"/>
      <c r="K324" s="45"/>
    </row>
    <row r="325" spans="1:11" ht="20.100000000000001" customHeight="1">
      <c r="A325"/>
      <c r="B325" s="43"/>
      <c r="C325" s="43"/>
      <c r="D325" s="43"/>
      <c r="E325" s="43"/>
      <c r="F325" s="43"/>
      <c r="G325" s="43"/>
      <c r="H325" s="91"/>
      <c r="I325" s="43"/>
      <c r="J325" s="44"/>
      <c r="K325" s="45"/>
    </row>
    <row r="326" spans="1:11" ht="20.100000000000001" customHeight="1">
      <c r="A326"/>
      <c r="B326" s="43"/>
      <c r="C326" s="43"/>
      <c r="D326" s="43"/>
      <c r="E326" s="43"/>
      <c r="F326" s="43"/>
      <c r="G326" s="43"/>
      <c r="H326" s="91"/>
      <c r="I326" s="43"/>
      <c r="J326" s="44"/>
      <c r="K326" s="45"/>
    </row>
    <row r="327" spans="1:11" ht="20.100000000000001" customHeight="1">
      <c r="A327"/>
      <c r="B327" s="43"/>
      <c r="C327" s="43"/>
      <c r="D327" s="43"/>
      <c r="E327" s="43"/>
      <c r="F327" s="43"/>
      <c r="G327" s="43"/>
      <c r="H327" s="91"/>
      <c r="I327" s="43"/>
      <c r="J327" s="44"/>
      <c r="K327" s="45"/>
    </row>
    <row r="328" spans="1:11" ht="20.100000000000001" customHeight="1">
      <c r="A328"/>
      <c r="B328" s="43"/>
      <c r="C328" s="43"/>
      <c r="D328" s="43"/>
      <c r="E328" s="43"/>
      <c r="F328" s="43"/>
      <c r="G328" s="43"/>
      <c r="H328" s="91"/>
      <c r="I328" s="43"/>
      <c r="J328" s="44"/>
      <c r="K328" s="45"/>
    </row>
    <row r="329" spans="1:11" ht="20.100000000000001" customHeight="1">
      <c r="A329"/>
      <c r="B329" s="43"/>
      <c r="C329" s="43"/>
      <c r="D329" s="43"/>
      <c r="E329" s="43"/>
      <c r="F329" s="43"/>
      <c r="G329" s="43"/>
      <c r="H329" s="91"/>
      <c r="I329" s="43"/>
      <c r="J329" s="44"/>
      <c r="K329" s="45"/>
    </row>
    <row r="330" spans="1:11" ht="20.100000000000001" customHeight="1">
      <c r="A330"/>
      <c r="B330" s="43"/>
      <c r="C330" s="43"/>
      <c r="D330" s="43"/>
      <c r="E330" s="43"/>
      <c r="F330" s="43"/>
      <c r="G330" s="43"/>
      <c r="H330" s="91"/>
      <c r="I330" s="43"/>
      <c r="J330" s="44"/>
      <c r="K330" s="45"/>
    </row>
    <row r="331" spans="1:11" ht="20.100000000000001" customHeight="1">
      <c r="A331"/>
      <c r="B331" s="43"/>
      <c r="C331" s="43"/>
      <c r="D331" s="43"/>
      <c r="E331" s="43"/>
      <c r="F331" s="43"/>
      <c r="G331" s="43"/>
      <c r="H331" s="91"/>
      <c r="I331" s="43"/>
      <c r="J331" s="44"/>
      <c r="K331" s="45"/>
    </row>
    <row r="332" spans="1:11" ht="20.100000000000001" customHeight="1">
      <c r="A332"/>
      <c r="B332" s="43"/>
      <c r="C332" s="43"/>
      <c r="D332" s="43"/>
      <c r="E332" s="43"/>
      <c r="F332" s="43"/>
      <c r="G332" s="43"/>
      <c r="H332" s="91"/>
      <c r="I332" s="43"/>
      <c r="J332" s="44"/>
      <c r="K332" s="45"/>
    </row>
    <row r="333" spans="1:11" ht="20.100000000000001" customHeight="1">
      <c r="A333"/>
      <c r="B333" s="43"/>
      <c r="C333" s="43"/>
      <c r="D333" s="43"/>
      <c r="E333" s="43"/>
      <c r="F333" s="43"/>
      <c r="G333" s="43"/>
      <c r="H333" s="91"/>
      <c r="I333" s="43"/>
      <c r="J333" s="44"/>
      <c r="K333" s="45"/>
    </row>
    <row r="334" spans="1:11" ht="20.100000000000001" customHeight="1">
      <c r="A334"/>
      <c r="B334" s="43"/>
      <c r="C334" s="43"/>
      <c r="D334" s="43"/>
      <c r="E334" s="43"/>
      <c r="F334" s="43"/>
      <c r="G334" s="43"/>
      <c r="H334" s="91"/>
      <c r="I334" s="43"/>
      <c r="J334" s="44"/>
      <c r="K334" s="45"/>
    </row>
    <row r="335" spans="1:11" ht="20.100000000000001" customHeight="1">
      <c r="A335"/>
      <c r="B335" s="43"/>
      <c r="C335" s="43"/>
      <c r="D335" s="43"/>
      <c r="E335" s="43"/>
      <c r="F335" s="43"/>
      <c r="G335" s="43"/>
      <c r="H335" s="91"/>
      <c r="I335" s="43"/>
      <c r="J335" s="44"/>
      <c r="K335" s="45"/>
    </row>
    <row r="336" spans="1:11" ht="20.100000000000001" customHeight="1">
      <c r="A336"/>
      <c r="B336" s="43"/>
      <c r="C336" s="43"/>
      <c r="D336" s="43"/>
      <c r="E336" s="43"/>
      <c r="F336" s="43"/>
      <c r="G336" s="43"/>
      <c r="H336" s="91"/>
      <c r="I336" s="43"/>
      <c r="J336" s="44"/>
      <c r="K336" s="45"/>
    </row>
    <row r="337" spans="1:11" ht="20.100000000000001" customHeight="1">
      <c r="A337"/>
      <c r="B337" s="43"/>
      <c r="C337" s="43"/>
      <c r="D337" s="43"/>
      <c r="E337" s="43"/>
      <c r="F337" s="43"/>
      <c r="G337" s="43"/>
      <c r="H337" s="91"/>
      <c r="I337" s="43"/>
      <c r="J337" s="44"/>
      <c r="K337" s="45"/>
    </row>
    <row r="338" spans="1:11" ht="20.100000000000001" customHeight="1">
      <c r="A338"/>
      <c r="B338" s="43"/>
      <c r="C338" s="43"/>
      <c r="D338" s="43"/>
      <c r="E338" s="43"/>
      <c r="F338" s="43"/>
      <c r="G338" s="43"/>
      <c r="H338" s="91"/>
      <c r="I338" s="43"/>
      <c r="J338" s="44"/>
      <c r="K338" s="45"/>
    </row>
    <row r="339" spans="1:11" ht="20.100000000000001" customHeight="1">
      <c r="A339"/>
      <c r="B339" s="43"/>
      <c r="C339" s="43"/>
      <c r="D339" s="43"/>
      <c r="E339" s="43"/>
      <c r="F339" s="43"/>
      <c r="G339" s="43"/>
      <c r="H339" s="91"/>
      <c r="I339" s="43"/>
      <c r="J339" s="44"/>
      <c r="K339" s="45"/>
    </row>
    <row r="340" spans="1:11" ht="20.100000000000001" customHeight="1">
      <c r="A340"/>
      <c r="B340" s="43"/>
      <c r="C340" s="43"/>
      <c r="D340" s="43"/>
      <c r="E340" s="43"/>
      <c r="F340" s="43"/>
      <c r="G340" s="43"/>
      <c r="H340" s="91"/>
      <c r="I340" s="43"/>
      <c r="J340" s="44"/>
      <c r="K340" s="45"/>
    </row>
    <row r="341" spans="1:11" ht="20.100000000000001" customHeight="1">
      <c r="A341"/>
      <c r="B341" s="43"/>
      <c r="C341" s="43"/>
      <c r="D341" s="43"/>
      <c r="E341" s="43"/>
      <c r="F341" s="43"/>
      <c r="G341" s="43"/>
      <c r="H341" s="91"/>
      <c r="I341" s="43"/>
      <c r="J341" s="44"/>
      <c r="K341" s="45"/>
    </row>
    <row r="342" spans="1:11" ht="20.100000000000001" customHeight="1">
      <c r="A342"/>
      <c r="B342" s="43"/>
      <c r="C342" s="43"/>
      <c r="D342" s="43"/>
      <c r="E342" s="43"/>
      <c r="F342" s="43"/>
      <c r="G342" s="43"/>
      <c r="H342" s="91"/>
      <c r="I342" s="43"/>
      <c r="J342" s="44"/>
      <c r="K342" s="45"/>
    </row>
    <row r="343" spans="1:11" ht="20.100000000000001" customHeight="1">
      <c r="A343"/>
      <c r="B343" s="43"/>
      <c r="C343" s="43"/>
      <c r="D343" s="43"/>
      <c r="E343" s="43"/>
      <c r="F343" s="43"/>
      <c r="G343" s="43"/>
      <c r="H343" s="91"/>
      <c r="I343" s="43"/>
      <c r="J343" s="44"/>
      <c r="K343" s="45"/>
    </row>
    <row r="344" spans="1:11" ht="20.100000000000001" customHeight="1">
      <c r="A344"/>
      <c r="B344" s="43"/>
      <c r="C344" s="43"/>
      <c r="D344" s="43"/>
      <c r="E344" s="43"/>
      <c r="F344" s="43"/>
      <c r="G344" s="43"/>
      <c r="H344" s="91"/>
      <c r="I344" s="43"/>
      <c r="J344" s="44"/>
      <c r="K344" s="45"/>
    </row>
    <row r="345" spans="1:11" ht="20.100000000000001" customHeight="1">
      <c r="A345"/>
      <c r="B345" s="43"/>
      <c r="C345" s="43"/>
      <c r="D345" s="43"/>
      <c r="E345" s="43"/>
      <c r="F345" s="43"/>
      <c r="G345" s="43"/>
      <c r="H345" s="91"/>
      <c r="I345" s="43"/>
      <c r="J345" s="44"/>
      <c r="K345" s="45"/>
    </row>
    <row r="346" spans="1:11" ht="20.100000000000001" customHeight="1">
      <c r="A346"/>
      <c r="B346" s="43"/>
      <c r="C346" s="43"/>
      <c r="D346" s="43"/>
      <c r="E346" s="43"/>
      <c r="F346" s="43"/>
      <c r="G346" s="43"/>
      <c r="H346" s="91"/>
      <c r="I346" s="43"/>
      <c r="J346" s="44"/>
      <c r="K346" s="45"/>
    </row>
    <row r="347" spans="1:11" ht="20.100000000000001" customHeight="1">
      <c r="A347"/>
      <c r="B347" s="43"/>
      <c r="C347" s="43"/>
      <c r="D347" s="43"/>
      <c r="E347" s="43"/>
      <c r="F347" s="43"/>
      <c r="G347" s="43"/>
      <c r="H347" s="91"/>
      <c r="I347" s="43"/>
      <c r="J347" s="44"/>
      <c r="K347" s="45"/>
    </row>
    <row r="348" spans="1:11" ht="20.100000000000001" customHeight="1">
      <c r="A348"/>
      <c r="B348" s="43"/>
      <c r="C348" s="43"/>
      <c r="D348" s="43"/>
      <c r="E348" s="43"/>
      <c r="F348" s="43"/>
      <c r="G348" s="43"/>
      <c r="H348" s="91"/>
      <c r="I348" s="43"/>
      <c r="J348" s="44"/>
      <c r="K348" s="45"/>
    </row>
    <row r="349" spans="1:11" ht="20.100000000000001" customHeight="1">
      <c r="A349"/>
      <c r="B349" s="43"/>
      <c r="C349" s="43"/>
      <c r="D349" s="43"/>
      <c r="E349" s="43"/>
      <c r="F349" s="43"/>
      <c r="G349" s="43"/>
      <c r="H349" s="91"/>
      <c r="I349" s="43"/>
      <c r="J349" s="44"/>
      <c r="K349" s="45"/>
    </row>
    <row r="350" spans="1:11" ht="20.100000000000001" customHeight="1">
      <c r="A350"/>
      <c r="B350" s="43"/>
      <c r="C350" s="43"/>
      <c r="D350" s="43"/>
      <c r="E350" s="43"/>
      <c r="F350" s="43"/>
      <c r="G350" s="43"/>
      <c r="H350" s="91"/>
      <c r="I350" s="43"/>
      <c r="J350" s="44"/>
      <c r="K350" s="45"/>
    </row>
    <row r="351" spans="1:11" ht="20.100000000000001" customHeight="1">
      <c r="A351"/>
      <c r="B351" s="43"/>
      <c r="C351" s="43"/>
      <c r="D351" s="43"/>
      <c r="E351" s="43"/>
      <c r="F351" s="43"/>
      <c r="G351" s="43"/>
      <c r="H351" s="91"/>
      <c r="I351" s="43"/>
      <c r="J351" s="44"/>
      <c r="K351" s="45"/>
    </row>
    <row r="352" spans="1:11" ht="20.100000000000001" customHeight="1">
      <c r="A352"/>
      <c r="B352" s="43"/>
      <c r="C352" s="43"/>
      <c r="D352" s="43"/>
      <c r="E352" s="43"/>
      <c r="F352" s="43"/>
      <c r="G352" s="43"/>
      <c r="H352" s="91"/>
      <c r="I352" s="43"/>
      <c r="J352" s="44"/>
      <c r="K352" s="45"/>
    </row>
    <row r="353" spans="1:11" ht="20.100000000000001" customHeight="1">
      <c r="A353"/>
      <c r="B353" s="43"/>
      <c r="C353" s="43"/>
      <c r="D353" s="43"/>
      <c r="E353" s="43"/>
      <c r="F353" s="43"/>
      <c r="G353" s="43"/>
      <c r="H353" s="91"/>
      <c r="I353" s="43"/>
      <c r="J353" s="44"/>
      <c r="K353" s="45"/>
    </row>
    <row r="354" spans="1:11" ht="20.100000000000001" customHeight="1">
      <c r="A354"/>
      <c r="B354" s="43"/>
      <c r="C354" s="43"/>
      <c r="D354" s="43"/>
      <c r="E354" s="43"/>
      <c r="F354" s="43"/>
      <c r="G354" s="43"/>
      <c r="H354" s="91"/>
      <c r="I354" s="43"/>
      <c r="J354" s="44"/>
      <c r="K354" s="45"/>
    </row>
    <row r="355" spans="1:11" ht="20.100000000000001" customHeight="1">
      <c r="A355"/>
      <c r="B355" s="43"/>
      <c r="C355" s="43"/>
      <c r="D355" s="43"/>
      <c r="E355" s="43"/>
      <c r="F355" s="43"/>
      <c r="G355" s="43"/>
      <c r="H355" s="91"/>
      <c r="I355" s="43"/>
      <c r="J355" s="44"/>
      <c r="K355" s="45"/>
    </row>
    <row r="356" spans="1:11" ht="20.100000000000001" customHeight="1">
      <c r="A356"/>
      <c r="B356" s="43"/>
      <c r="C356" s="43"/>
      <c r="D356" s="43"/>
      <c r="E356" s="43"/>
      <c r="F356" s="43"/>
      <c r="G356" s="43"/>
      <c r="H356" s="91"/>
      <c r="I356" s="43"/>
      <c r="J356" s="44"/>
      <c r="K356" s="45"/>
    </row>
    <row r="357" spans="1:11" ht="20.100000000000001" customHeight="1">
      <c r="A357"/>
      <c r="B357" s="43"/>
      <c r="C357" s="43"/>
      <c r="D357" s="43"/>
      <c r="E357" s="43"/>
      <c r="F357" s="43"/>
      <c r="G357" s="43"/>
      <c r="H357" s="91"/>
      <c r="I357" s="43"/>
      <c r="J357" s="44"/>
      <c r="K357" s="45"/>
    </row>
    <row r="358" spans="1:11" ht="20.100000000000001" customHeight="1">
      <c r="A358"/>
      <c r="B358" s="43"/>
      <c r="C358" s="43"/>
      <c r="D358" s="43"/>
      <c r="E358" s="43"/>
      <c r="F358" s="43"/>
      <c r="G358" s="43"/>
      <c r="H358" s="91"/>
      <c r="I358" s="43"/>
      <c r="J358" s="44"/>
      <c r="K358" s="45"/>
    </row>
    <row r="359" spans="1:11" ht="20.100000000000001" customHeight="1">
      <c r="A359"/>
      <c r="B359" s="43"/>
      <c r="C359" s="43"/>
      <c r="D359" s="43"/>
      <c r="E359" s="43"/>
      <c r="F359" s="43"/>
      <c r="G359" s="43"/>
      <c r="H359" s="91"/>
      <c r="I359" s="43"/>
      <c r="J359" s="44"/>
      <c r="K359" s="45"/>
    </row>
    <row r="360" spans="1:11" ht="20.100000000000001" customHeight="1">
      <c r="A360"/>
      <c r="B360" s="43"/>
      <c r="C360" s="43"/>
      <c r="D360" s="43"/>
      <c r="E360" s="43"/>
      <c r="F360" s="43"/>
      <c r="G360" s="43"/>
      <c r="H360" s="91"/>
      <c r="I360" s="43"/>
      <c r="J360" s="44"/>
      <c r="K360" s="45"/>
    </row>
    <row r="361" spans="1:11" ht="20.100000000000001" customHeight="1">
      <c r="A361"/>
      <c r="B361" s="43"/>
      <c r="C361" s="43"/>
      <c r="D361" s="43"/>
      <c r="E361" s="43"/>
      <c r="F361" s="43"/>
      <c r="G361" s="43"/>
      <c r="H361" s="91"/>
      <c r="I361" s="43"/>
      <c r="J361" s="44"/>
      <c r="K361" s="45"/>
    </row>
    <row r="362" spans="1:11" ht="20.100000000000001" customHeight="1">
      <c r="A362"/>
      <c r="B362" s="43"/>
      <c r="C362" s="43"/>
      <c r="D362" s="43"/>
      <c r="E362" s="43"/>
      <c r="F362" s="43"/>
      <c r="G362" s="43"/>
      <c r="H362" s="91"/>
      <c r="I362" s="43"/>
      <c r="J362" s="44"/>
      <c r="K362" s="45"/>
    </row>
    <row r="363" spans="1:11" ht="20.100000000000001" customHeight="1">
      <c r="A363"/>
      <c r="B363" s="43"/>
      <c r="C363" s="43"/>
      <c r="D363" s="43"/>
      <c r="E363" s="43"/>
      <c r="F363" s="43"/>
      <c r="G363" s="43"/>
      <c r="H363" s="91"/>
      <c r="I363" s="43"/>
      <c r="J363" s="44"/>
      <c r="K363" s="45"/>
    </row>
    <row r="364" spans="1:11" ht="20.100000000000001" customHeight="1">
      <c r="A364"/>
      <c r="B364" s="43"/>
      <c r="C364" s="43"/>
      <c r="D364" s="43"/>
      <c r="E364" s="43"/>
      <c r="F364" s="43"/>
      <c r="G364" s="43"/>
      <c r="H364" s="91"/>
      <c r="I364" s="43"/>
      <c r="J364" s="44"/>
      <c r="K364" s="45"/>
    </row>
    <row r="365" spans="1:11" ht="20.100000000000001" customHeight="1">
      <c r="A365"/>
      <c r="B365" s="43"/>
      <c r="C365" s="43"/>
      <c r="D365" s="43"/>
      <c r="E365" s="43"/>
      <c r="F365" s="43"/>
      <c r="G365" s="43"/>
      <c r="H365" s="91"/>
      <c r="I365" s="43"/>
      <c r="J365" s="44"/>
      <c r="K365" s="45"/>
    </row>
    <row r="366" spans="1:11" ht="20.100000000000001" customHeight="1">
      <c r="A366"/>
      <c r="B366" s="43"/>
      <c r="C366" s="43"/>
      <c r="D366" s="43"/>
      <c r="E366" s="43"/>
      <c r="F366" s="43"/>
      <c r="G366" s="43"/>
      <c r="H366" s="91"/>
      <c r="I366" s="43"/>
      <c r="J366" s="44"/>
      <c r="K366" s="45"/>
    </row>
    <row r="367" spans="1:11" ht="20.100000000000001" customHeight="1">
      <c r="A367"/>
      <c r="B367" s="43"/>
      <c r="C367" s="43"/>
      <c r="D367" s="43"/>
      <c r="E367" s="43"/>
      <c r="F367" s="43"/>
      <c r="G367" s="43"/>
      <c r="H367" s="91"/>
      <c r="I367" s="43"/>
      <c r="J367" s="44"/>
      <c r="K367" s="45"/>
    </row>
    <row r="368" spans="1:11" ht="20.100000000000001" customHeight="1">
      <c r="A368"/>
      <c r="B368" s="43"/>
      <c r="C368" s="43"/>
      <c r="D368" s="43"/>
      <c r="E368" s="43"/>
      <c r="F368" s="43"/>
      <c r="G368" s="43"/>
      <c r="H368" s="91"/>
      <c r="I368" s="43"/>
      <c r="J368" s="44"/>
      <c r="K368" s="45"/>
    </row>
    <row r="369" spans="1:11" ht="20.100000000000001" customHeight="1">
      <c r="A369"/>
      <c r="B369" s="43"/>
      <c r="C369" s="43"/>
      <c r="D369" s="43"/>
      <c r="E369" s="43"/>
      <c r="F369" s="43"/>
      <c r="G369" s="43"/>
      <c r="H369" s="91"/>
      <c r="I369" s="43"/>
      <c r="J369" s="44"/>
      <c r="K369" s="45"/>
    </row>
    <row r="370" spans="1:11" ht="20.100000000000001" customHeight="1">
      <c r="A370"/>
      <c r="B370" s="43"/>
      <c r="C370" s="43"/>
      <c r="D370" s="43"/>
      <c r="E370" s="43"/>
      <c r="F370" s="43"/>
      <c r="G370" s="43"/>
      <c r="H370" s="91"/>
      <c r="I370" s="43"/>
      <c r="J370" s="44"/>
      <c r="K370" s="45"/>
    </row>
    <row r="371" spans="1:11" ht="20.100000000000001" customHeight="1">
      <c r="A371"/>
      <c r="B371" s="43"/>
      <c r="C371" s="43"/>
      <c r="D371" s="43"/>
      <c r="E371" s="43"/>
      <c r="F371" s="43"/>
      <c r="G371" s="43"/>
      <c r="H371" s="91"/>
      <c r="I371" s="43"/>
      <c r="J371" s="44"/>
      <c r="K371" s="45"/>
    </row>
    <row r="372" spans="1:11" ht="20.100000000000001" customHeight="1">
      <c r="A372"/>
      <c r="B372" s="43"/>
      <c r="C372" s="43"/>
      <c r="D372" s="43"/>
      <c r="E372" s="43"/>
      <c r="F372" s="43"/>
      <c r="G372" s="43"/>
      <c r="H372" s="91"/>
      <c r="I372" s="43"/>
      <c r="J372" s="44"/>
      <c r="K372" s="45"/>
    </row>
    <row r="373" spans="1:11" ht="20.100000000000001" customHeight="1">
      <c r="A373"/>
      <c r="B373" s="43"/>
      <c r="C373" s="43"/>
      <c r="D373" s="43"/>
      <c r="E373" s="43"/>
      <c r="F373" s="43"/>
      <c r="G373" s="43"/>
      <c r="H373" s="91"/>
      <c r="I373" s="43"/>
      <c r="J373" s="44"/>
      <c r="K373" s="45"/>
    </row>
    <row r="374" spans="1:11" ht="20.100000000000001" customHeight="1">
      <c r="A374"/>
      <c r="B374" s="43"/>
      <c r="C374" s="43"/>
      <c r="D374" s="43"/>
      <c r="E374" s="43"/>
      <c r="F374" s="43"/>
      <c r="G374" s="43"/>
      <c r="H374" s="91"/>
      <c r="I374" s="43"/>
      <c r="J374" s="44"/>
      <c r="K374" s="45"/>
    </row>
    <row r="375" spans="1:11" ht="20.100000000000001" customHeight="1">
      <c r="A375"/>
      <c r="B375" s="43"/>
      <c r="C375" s="43"/>
      <c r="D375" s="43"/>
      <c r="E375" s="43"/>
      <c r="F375" s="43"/>
      <c r="G375" s="43"/>
      <c r="H375" s="91"/>
      <c r="I375" s="43"/>
      <c r="J375" s="44"/>
      <c r="K375" s="45"/>
    </row>
    <row r="376" spans="1:11" ht="20.100000000000001" customHeight="1">
      <c r="A376"/>
      <c r="B376" s="43"/>
      <c r="C376" s="43"/>
      <c r="D376" s="43"/>
      <c r="E376" s="43"/>
      <c r="F376" s="43"/>
      <c r="G376" s="43"/>
      <c r="H376" s="91"/>
      <c r="I376" s="43"/>
      <c r="J376" s="44"/>
      <c r="K376" s="45"/>
    </row>
    <row r="377" spans="1:11" ht="20.100000000000001" customHeight="1">
      <c r="A377"/>
      <c r="B377" s="43"/>
      <c r="C377" s="43"/>
      <c r="D377" s="43"/>
      <c r="E377" s="43"/>
      <c r="F377" s="43"/>
      <c r="G377" s="43"/>
      <c r="H377" s="91"/>
      <c r="I377" s="43"/>
      <c r="J377" s="44"/>
      <c r="K377" s="45"/>
    </row>
    <row r="378" spans="1:11" ht="20.100000000000001" customHeight="1">
      <c r="A378"/>
      <c r="B378" s="43"/>
      <c r="C378" s="43"/>
      <c r="D378" s="43"/>
      <c r="E378" s="43"/>
      <c r="F378" s="43"/>
      <c r="G378" s="43"/>
      <c r="H378" s="91"/>
      <c r="I378" s="43"/>
      <c r="J378" s="44"/>
      <c r="K378" s="45"/>
    </row>
    <row r="379" spans="1:11" ht="20.100000000000001" customHeight="1">
      <c r="A379"/>
      <c r="B379" s="43"/>
      <c r="C379" s="43"/>
      <c r="D379" s="43"/>
      <c r="E379" s="43"/>
      <c r="F379" s="43"/>
      <c r="G379" s="43"/>
      <c r="H379" s="91"/>
      <c r="I379" s="43"/>
      <c r="J379" s="44"/>
      <c r="K379" s="45"/>
    </row>
    <row r="380" spans="1:11" ht="20.100000000000001" customHeight="1">
      <c r="A380"/>
      <c r="B380" s="43"/>
      <c r="C380" s="43"/>
      <c r="D380" s="43"/>
      <c r="E380" s="43"/>
      <c r="F380" s="43"/>
      <c r="G380" s="43"/>
      <c r="H380" s="91"/>
      <c r="I380" s="43"/>
      <c r="J380" s="44"/>
      <c r="K380" s="45"/>
    </row>
    <row r="381" spans="1:11" ht="20.100000000000001" customHeight="1">
      <c r="A381"/>
      <c r="B381" s="43"/>
      <c r="C381" s="43"/>
      <c r="D381" s="43"/>
      <c r="E381" s="43"/>
      <c r="F381" s="43"/>
      <c r="G381" s="43"/>
      <c r="H381" s="91"/>
      <c r="I381" s="43"/>
      <c r="J381" s="44"/>
      <c r="K381" s="45"/>
    </row>
    <row r="382" spans="1:11" ht="20.100000000000001" customHeight="1">
      <c r="A382"/>
      <c r="B382" s="43"/>
      <c r="C382" s="43"/>
      <c r="D382" s="43"/>
      <c r="E382" s="43"/>
      <c r="F382" s="43"/>
      <c r="G382" s="43"/>
      <c r="H382" s="91"/>
      <c r="I382" s="43"/>
      <c r="J382" s="44"/>
      <c r="K382" s="45"/>
    </row>
    <row r="383" spans="1:11" ht="20.100000000000001" customHeight="1">
      <c r="A383"/>
      <c r="B383" s="43"/>
      <c r="C383" s="43"/>
      <c r="D383" s="43"/>
      <c r="E383" s="43"/>
      <c r="F383" s="43"/>
      <c r="G383" s="43"/>
      <c r="H383" s="91"/>
      <c r="I383" s="43"/>
      <c r="J383" s="44"/>
      <c r="K383" s="45"/>
    </row>
    <row r="384" spans="1:11" ht="20.100000000000001" customHeight="1">
      <c r="A384"/>
      <c r="B384" s="43"/>
      <c r="C384" s="43"/>
      <c r="D384" s="43"/>
      <c r="E384" s="43"/>
      <c r="F384" s="43"/>
      <c r="G384" s="43"/>
      <c r="H384" s="91"/>
      <c r="I384" s="43"/>
      <c r="J384" s="44"/>
      <c r="K384" s="45"/>
    </row>
    <row r="385" spans="1:11" ht="20.100000000000001" customHeight="1">
      <c r="A385"/>
      <c r="B385" s="43"/>
      <c r="C385" s="43"/>
      <c r="D385" s="43"/>
      <c r="E385" s="43"/>
      <c r="F385" s="43"/>
      <c r="G385" s="43"/>
      <c r="H385" s="91"/>
      <c r="I385" s="43"/>
      <c r="J385" s="44"/>
      <c r="K385" s="45"/>
    </row>
    <row r="386" spans="1:11" ht="20.100000000000001" customHeight="1">
      <c r="A386"/>
      <c r="B386" s="43"/>
      <c r="C386" s="43"/>
      <c r="D386" s="43"/>
      <c r="E386" s="43"/>
      <c r="F386" s="43"/>
      <c r="G386" s="43"/>
      <c r="H386" s="91"/>
      <c r="I386" s="43"/>
      <c r="J386" s="44"/>
      <c r="K386" s="45"/>
    </row>
    <row r="387" spans="1:11" ht="20.100000000000001" customHeight="1">
      <c r="A387"/>
      <c r="B387" s="43"/>
      <c r="C387" s="43"/>
      <c r="D387" s="43"/>
      <c r="E387" s="43"/>
      <c r="F387" s="43"/>
      <c r="G387" s="43"/>
      <c r="H387" s="91"/>
      <c r="I387" s="43"/>
      <c r="J387" s="44"/>
      <c r="K387" s="45"/>
    </row>
    <row r="388" spans="1:11" ht="20.100000000000001" customHeight="1">
      <c r="A388"/>
      <c r="B388" s="43"/>
      <c r="C388" s="43"/>
      <c r="D388" s="43"/>
      <c r="E388" s="43"/>
      <c r="F388" s="43"/>
      <c r="G388" s="43"/>
      <c r="H388" s="91"/>
      <c r="I388" s="43"/>
      <c r="J388" s="44"/>
      <c r="K388" s="45"/>
    </row>
    <row r="389" spans="1:11" ht="20.100000000000001" customHeight="1">
      <c r="A389"/>
      <c r="B389" s="43"/>
      <c r="C389" s="43"/>
      <c r="D389" s="43"/>
      <c r="E389" s="43"/>
      <c r="F389" s="43"/>
      <c r="G389" s="43"/>
      <c r="H389" s="91"/>
      <c r="I389" s="43"/>
      <c r="J389" s="44"/>
      <c r="K389" s="45"/>
    </row>
    <row r="390" spans="1:11" ht="20.100000000000001" customHeight="1">
      <c r="A390"/>
      <c r="B390" s="43"/>
      <c r="C390" s="43"/>
      <c r="D390" s="43"/>
      <c r="E390" s="43"/>
      <c r="F390" s="43"/>
      <c r="G390" s="43"/>
      <c r="H390" s="91"/>
      <c r="I390" s="43"/>
      <c r="J390" s="44"/>
      <c r="K390" s="45"/>
    </row>
    <row r="391" spans="1:11" ht="20.100000000000001" customHeight="1">
      <c r="A391"/>
      <c r="B391" s="43"/>
      <c r="C391" s="43"/>
      <c r="D391" s="43"/>
      <c r="E391" s="43"/>
      <c r="F391" s="43"/>
      <c r="G391" s="43"/>
      <c r="H391" s="91"/>
      <c r="I391" s="43"/>
      <c r="J391" s="44"/>
      <c r="K391" s="45"/>
    </row>
    <row r="392" spans="1:11" ht="20.100000000000001" customHeight="1">
      <c r="A392"/>
      <c r="B392" s="43"/>
      <c r="C392" s="43"/>
      <c r="D392" s="43"/>
      <c r="E392" s="43"/>
      <c r="F392" s="43"/>
      <c r="G392" s="43"/>
      <c r="H392" s="91"/>
      <c r="I392" s="43"/>
      <c r="J392" s="44"/>
      <c r="K392" s="45"/>
    </row>
    <row r="393" spans="1:11" ht="20.100000000000001" customHeight="1">
      <c r="A393"/>
      <c r="B393" s="43"/>
      <c r="C393" s="43"/>
      <c r="D393" s="43"/>
      <c r="E393" s="43"/>
      <c r="F393" s="43"/>
      <c r="G393" s="43"/>
      <c r="H393" s="91"/>
      <c r="I393" s="43"/>
      <c r="J393" s="44"/>
      <c r="K393" s="45"/>
    </row>
    <row r="394" spans="1:11" ht="20.100000000000001" customHeight="1">
      <c r="A394"/>
      <c r="B394" s="43"/>
      <c r="C394" s="43"/>
      <c r="D394" s="43"/>
      <c r="E394" s="43"/>
      <c r="F394" s="43"/>
      <c r="G394" s="43"/>
      <c r="H394" s="91"/>
      <c r="I394" s="43"/>
      <c r="J394" s="44"/>
      <c r="K394" s="45"/>
    </row>
    <row r="395" spans="1:11" ht="20.100000000000001" customHeight="1">
      <c r="A395"/>
      <c r="B395" s="43"/>
      <c r="C395" s="43"/>
      <c r="D395" s="43"/>
      <c r="E395" s="43"/>
      <c r="F395" s="43"/>
      <c r="G395" s="43"/>
      <c r="H395" s="91"/>
      <c r="I395" s="43"/>
      <c r="J395" s="44"/>
      <c r="K395" s="45"/>
    </row>
    <row r="396" spans="1:11" ht="20.100000000000001" customHeight="1">
      <c r="A396"/>
      <c r="B396" s="43"/>
      <c r="C396" s="43"/>
      <c r="D396" s="43"/>
      <c r="E396" s="43"/>
      <c r="F396" s="43"/>
      <c r="G396" s="43"/>
      <c r="H396" s="91"/>
      <c r="I396" s="43"/>
      <c r="J396" s="44"/>
      <c r="K396" s="45"/>
    </row>
    <row r="397" spans="1:11" ht="20.100000000000001" customHeight="1">
      <c r="A397"/>
      <c r="B397" s="43"/>
      <c r="C397" s="43"/>
      <c r="D397" s="43"/>
      <c r="E397" s="43"/>
      <c r="F397" s="43"/>
      <c r="G397" s="43"/>
      <c r="H397" s="91"/>
      <c r="I397" s="43"/>
      <c r="J397" s="44"/>
      <c r="K397" s="45"/>
    </row>
    <row r="398" spans="1:11" ht="20.100000000000001" customHeight="1">
      <c r="A398"/>
      <c r="B398" s="43"/>
      <c r="C398" s="43"/>
      <c r="D398" s="43"/>
      <c r="E398" s="43"/>
      <c r="F398" s="43"/>
      <c r="G398" s="43"/>
      <c r="H398" s="91"/>
      <c r="I398" s="43"/>
      <c r="J398" s="44"/>
      <c r="K398" s="45"/>
    </row>
    <row r="399" spans="1:11" ht="20.100000000000001" customHeight="1">
      <c r="A399"/>
      <c r="B399" s="43"/>
      <c r="C399" s="43"/>
      <c r="D399" s="43"/>
      <c r="E399" s="43"/>
      <c r="F399" s="43"/>
      <c r="G399" s="43"/>
      <c r="H399" s="91"/>
      <c r="I399" s="43"/>
      <c r="J399" s="44"/>
      <c r="K399" s="45"/>
    </row>
    <row r="400" spans="1:11" ht="20.100000000000001" customHeight="1">
      <c r="A400"/>
      <c r="B400" s="43"/>
      <c r="C400" s="43"/>
      <c r="D400" s="43"/>
      <c r="E400" s="43"/>
      <c r="F400" s="43"/>
      <c r="G400" s="43"/>
      <c r="H400" s="91"/>
      <c r="I400" s="43"/>
      <c r="J400" s="44"/>
      <c r="K400" s="45"/>
    </row>
    <row r="401" spans="1:11" ht="20.100000000000001" customHeight="1">
      <c r="A401"/>
      <c r="B401" s="43"/>
      <c r="C401" s="43"/>
      <c r="D401" s="43"/>
      <c r="E401" s="43"/>
      <c r="F401" s="43"/>
      <c r="G401" s="43"/>
      <c r="H401" s="91"/>
      <c r="I401" s="43"/>
      <c r="J401" s="44"/>
      <c r="K401" s="45"/>
    </row>
    <row r="402" spans="1:11" ht="20.100000000000001" customHeight="1">
      <c r="A402"/>
      <c r="B402" s="43"/>
      <c r="C402" s="43"/>
      <c r="D402" s="43"/>
      <c r="E402" s="43"/>
      <c r="F402" s="43"/>
      <c r="G402" s="43"/>
      <c r="H402" s="91"/>
      <c r="I402" s="43"/>
      <c r="J402" s="44"/>
      <c r="K402" s="45"/>
    </row>
    <row r="403" spans="1:11" ht="20.100000000000001" customHeight="1">
      <c r="A403"/>
      <c r="B403" s="43"/>
      <c r="C403" s="43"/>
      <c r="D403" s="43"/>
      <c r="E403" s="43"/>
      <c r="F403" s="43"/>
      <c r="G403" s="43"/>
      <c r="H403" s="91"/>
      <c r="I403" s="43"/>
      <c r="J403" s="44"/>
      <c r="K403" s="45"/>
    </row>
    <row r="404" spans="1:11" ht="20.100000000000001" customHeight="1">
      <c r="A404"/>
      <c r="B404" s="43"/>
      <c r="C404" s="43"/>
      <c r="D404" s="43"/>
      <c r="E404" s="43"/>
      <c r="F404" s="43"/>
      <c r="G404" s="43"/>
      <c r="H404" s="91"/>
      <c r="I404" s="43"/>
      <c r="J404" s="44"/>
      <c r="K404" s="45"/>
    </row>
    <row r="405" spans="1:11" ht="20.100000000000001" customHeight="1">
      <c r="A405"/>
      <c r="B405" s="43"/>
      <c r="C405" s="43"/>
      <c r="D405" s="43"/>
      <c r="E405" s="43"/>
      <c r="F405" s="43"/>
      <c r="G405" s="43"/>
      <c r="H405" s="91"/>
      <c r="I405" s="43"/>
      <c r="J405" s="44"/>
      <c r="K405" s="45"/>
    </row>
    <row r="406" spans="1:11" ht="20.100000000000001" customHeight="1">
      <c r="A406"/>
      <c r="B406" s="43"/>
      <c r="C406" s="43"/>
      <c r="D406" s="43"/>
      <c r="E406" s="43"/>
      <c r="F406" s="43"/>
      <c r="G406" s="43"/>
      <c r="H406" s="91"/>
      <c r="I406" s="43"/>
      <c r="J406" s="44"/>
      <c r="K406" s="45"/>
    </row>
    <row r="407" spans="1:11" ht="20.100000000000001" customHeight="1">
      <c r="A407"/>
      <c r="B407" s="43"/>
      <c r="C407" s="43"/>
      <c r="D407" s="43"/>
      <c r="E407" s="43"/>
      <c r="F407" s="43"/>
      <c r="G407" s="43"/>
      <c r="H407" s="91"/>
      <c r="I407" s="43"/>
      <c r="J407" s="44"/>
      <c r="K407" s="45"/>
    </row>
    <row r="408" spans="1:11" ht="20.100000000000001" customHeight="1">
      <c r="A408"/>
      <c r="B408" s="43"/>
      <c r="C408" s="43"/>
      <c r="D408" s="43"/>
      <c r="E408" s="43"/>
      <c r="F408" s="43"/>
      <c r="G408" s="43"/>
      <c r="H408" s="91"/>
      <c r="I408" s="43"/>
      <c r="J408" s="44"/>
      <c r="K408" s="45"/>
    </row>
    <row r="409" spans="1:11" ht="20.100000000000001" customHeight="1">
      <c r="A409"/>
      <c r="B409" s="43"/>
      <c r="C409" s="43"/>
      <c r="D409" s="43"/>
      <c r="E409" s="43"/>
      <c r="F409" s="43"/>
      <c r="G409" s="43"/>
      <c r="H409" s="91"/>
      <c r="I409" s="43"/>
      <c r="J409" s="44"/>
      <c r="K409" s="45"/>
    </row>
    <row r="410" spans="1:11" ht="20.100000000000001" customHeight="1">
      <c r="A410"/>
      <c r="B410" s="43"/>
      <c r="C410" s="43"/>
      <c r="D410" s="43"/>
      <c r="E410" s="43"/>
      <c r="F410" s="43"/>
      <c r="G410" s="43"/>
      <c r="H410" s="91"/>
      <c r="I410" s="43"/>
      <c r="J410" s="44"/>
      <c r="K410" s="45"/>
    </row>
    <row r="411" spans="1:11" ht="20.100000000000001" customHeight="1">
      <c r="A411"/>
      <c r="B411" s="43"/>
      <c r="C411" s="43"/>
      <c r="D411" s="43"/>
      <c r="E411" s="43"/>
      <c r="F411" s="43"/>
      <c r="G411" s="43"/>
      <c r="H411" s="91"/>
      <c r="I411" s="43"/>
      <c r="J411" s="44"/>
      <c r="K411" s="45"/>
    </row>
    <row r="412" spans="1:11" ht="20.100000000000001" customHeight="1">
      <c r="A412"/>
      <c r="B412" s="43"/>
      <c r="C412" s="43"/>
      <c r="D412" s="43"/>
      <c r="E412" s="43"/>
      <c r="F412" s="43"/>
      <c r="G412" s="43"/>
      <c r="H412" s="91"/>
      <c r="I412" s="43"/>
      <c r="J412" s="44"/>
      <c r="K412" s="45"/>
    </row>
    <row r="413" spans="1:11" ht="20.100000000000001" customHeight="1">
      <c r="A413"/>
      <c r="B413" s="43"/>
      <c r="C413" s="43"/>
      <c r="D413" s="43"/>
      <c r="E413" s="43"/>
      <c r="F413" s="43"/>
      <c r="G413" s="43"/>
      <c r="H413" s="91"/>
      <c r="I413" s="43"/>
      <c r="J413" s="44"/>
      <c r="K413" s="45"/>
    </row>
    <row r="414" spans="1:11" ht="20.100000000000001" customHeight="1">
      <c r="A414"/>
      <c r="B414" s="43"/>
      <c r="C414" s="43"/>
      <c r="D414" s="43"/>
      <c r="E414" s="43"/>
      <c r="F414" s="43"/>
      <c r="G414" s="43"/>
      <c r="H414" s="91"/>
      <c r="I414" s="43"/>
      <c r="J414" s="44"/>
      <c r="K414" s="45"/>
    </row>
    <row r="415" spans="1:11" ht="20.100000000000001" customHeight="1">
      <c r="A415"/>
      <c r="B415" s="43"/>
      <c r="C415" s="43"/>
      <c r="D415" s="43"/>
      <c r="E415" s="43"/>
      <c r="F415" s="43"/>
      <c r="G415" s="43"/>
      <c r="H415" s="91"/>
      <c r="I415" s="43"/>
      <c r="J415" s="44"/>
      <c r="K415" s="45"/>
    </row>
    <row r="416" spans="1:11" ht="20.100000000000001" customHeight="1">
      <c r="A416"/>
      <c r="B416" s="43"/>
      <c r="C416" s="43"/>
      <c r="D416" s="43"/>
      <c r="E416" s="43"/>
      <c r="F416" s="43"/>
      <c r="G416" s="43"/>
      <c r="H416" s="91"/>
      <c r="I416" s="43"/>
      <c r="J416" s="44"/>
      <c r="K416" s="45"/>
    </row>
    <row r="417" spans="1:11" ht="20.100000000000001" customHeight="1">
      <c r="A417"/>
      <c r="B417" s="43"/>
      <c r="C417" s="43"/>
      <c r="D417" s="43"/>
      <c r="E417" s="43"/>
      <c r="F417" s="43"/>
      <c r="G417" s="43"/>
      <c r="H417" s="91"/>
      <c r="I417" s="43"/>
      <c r="J417" s="44"/>
      <c r="K417" s="45"/>
    </row>
    <row r="418" spans="1:11" ht="20.100000000000001" customHeight="1">
      <c r="A418"/>
      <c r="B418" s="43"/>
      <c r="C418" s="43"/>
      <c r="D418" s="43"/>
      <c r="E418" s="43"/>
      <c r="F418" s="43"/>
      <c r="G418" s="43"/>
      <c r="H418" s="91"/>
      <c r="I418" s="43"/>
      <c r="J418" s="44"/>
      <c r="K418" s="45"/>
    </row>
    <row r="419" spans="1:11" ht="20.100000000000001" customHeight="1">
      <c r="A419"/>
      <c r="B419" s="43"/>
      <c r="C419" s="43"/>
      <c r="D419" s="43"/>
      <c r="E419" s="43"/>
      <c r="F419" s="43"/>
      <c r="G419" s="43"/>
      <c r="H419" s="91"/>
      <c r="I419" s="43"/>
      <c r="J419" s="44"/>
      <c r="K419" s="45"/>
    </row>
    <row r="420" spans="1:11" ht="20.100000000000001" customHeight="1">
      <c r="A420"/>
      <c r="B420" s="43"/>
      <c r="C420" s="43"/>
      <c r="D420" s="43"/>
      <c r="E420" s="43"/>
      <c r="F420" s="43"/>
      <c r="G420" s="43"/>
      <c r="H420" s="91"/>
      <c r="I420" s="43"/>
      <c r="J420" s="44"/>
      <c r="K420" s="45"/>
    </row>
    <row r="421" spans="1:11" ht="20.100000000000001" customHeight="1">
      <c r="A421"/>
      <c r="B421" s="43"/>
      <c r="C421" s="43"/>
      <c r="D421" s="43"/>
      <c r="E421" s="43"/>
      <c r="F421" s="43"/>
      <c r="G421" s="43"/>
      <c r="H421" s="91"/>
      <c r="I421" s="43"/>
      <c r="J421" s="44"/>
      <c r="K421" s="45"/>
    </row>
    <row r="422" spans="1:11" ht="20.100000000000001" customHeight="1">
      <c r="A422"/>
      <c r="B422" s="43"/>
      <c r="C422" s="43"/>
      <c r="D422" s="43"/>
      <c r="E422" s="43"/>
      <c r="F422" s="43"/>
      <c r="G422" s="43"/>
      <c r="H422" s="91"/>
      <c r="I422" s="43"/>
      <c r="J422" s="44"/>
      <c r="K422" s="45"/>
    </row>
    <row r="423" spans="1:11" ht="20.100000000000001" customHeight="1">
      <c r="A423"/>
      <c r="B423" s="43"/>
      <c r="C423" s="43"/>
      <c r="D423" s="43"/>
      <c r="E423" s="43"/>
      <c r="F423" s="43"/>
      <c r="G423" s="43"/>
      <c r="H423" s="91"/>
      <c r="I423" s="43"/>
      <c r="J423" s="44"/>
      <c r="K423" s="45"/>
    </row>
    <row r="424" spans="1:11" ht="20.100000000000001" customHeight="1">
      <c r="A424"/>
      <c r="B424" s="43"/>
      <c r="C424" s="43"/>
      <c r="D424" s="43"/>
      <c r="E424" s="43"/>
      <c r="F424" s="43"/>
      <c r="G424" s="43"/>
      <c r="H424" s="91"/>
      <c r="I424" s="43"/>
      <c r="J424" s="44"/>
      <c r="K424" s="45"/>
    </row>
    <row r="425" spans="1:11" ht="20.100000000000001" customHeight="1">
      <c r="A425"/>
      <c r="B425" s="43"/>
      <c r="C425" s="43"/>
      <c r="D425" s="43"/>
      <c r="E425" s="43"/>
      <c r="F425" s="43"/>
      <c r="G425" s="43"/>
      <c r="H425" s="91"/>
      <c r="I425" s="43"/>
      <c r="J425" s="44"/>
      <c r="K425" s="45"/>
    </row>
    <row r="426" spans="1:11" ht="20.100000000000001" customHeight="1">
      <c r="A426"/>
      <c r="B426" s="43"/>
      <c r="C426" s="43"/>
      <c r="D426" s="43"/>
      <c r="E426" s="43"/>
      <c r="F426" s="43"/>
      <c r="G426" s="43"/>
      <c r="H426" s="91"/>
      <c r="I426" s="43"/>
      <c r="J426" s="44"/>
      <c r="K426" s="45"/>
    </row>
    <row r="427" spans="1:11" ht="20.100000000000001" customHeight="1">
      <c r="A427"/>
      <c r="B427" s="43"/>
      <c r="C427" s="43"/>
      <c r="D427" s="43"/>
      <c r="E427" s="43"/>
      <c r="F427" s="43"/>
      <c r="G427" s="43"/>
      <c r="H427" s="91"/>
      <c r="I427" s="43"/>
      <c r="J427" s="44"/>
      <c r="K427" s="45"/>
    </row>
    <row r="428" spans="1:11" ht="20.100000000000001" customHeight="1">
      <c r="A428"/>
      <c r="B428" s="43"/>
      <c r="C428" s="43"/>
      <c r="D428" s="43"/>
      <c r="E428" s="43"/>
      <c r="F428" s="43"/>
      <c r="G428" s="43"/>
      <c r="H428" s="91"/>
      <c r="I428" s="43"/>
      <c r="J428" s="44"/>
      <c r="K428" s="45"/>
    </row>
    <row r="429" spans="1:11" ht="20.100000000000001" customHeight="1">
      <c r="A429"/>
      <c r="B429" s="43"/>
      <c r="C429" s="43"/>
      <c r="D429" s="43"/>
      <c r="E429" s="43"/>
      <c r="F429" s="43"/>
      <c r="G429" s="43"/>
      <c r="H429" s="91"/>
      <c r="I429" s="43"/>
      <c r="J429" s="44"/>
      <c r="K429" s="45"/>
    </row>
    <row r="430" spans="1:11" ht="20.100000000000001" customHeight="1">
      <c r="A430"/>
      <c r="B430" s="43"/>
      <c r="C430" s="43"/>
      <c r="D430" s="43"/>
      <c r="E430" s="43"/>
      <c r="F430" s="43"/>
      <c r="G430" s="43"/>
      <c r="H430" s="91"/>
      <c r="I430" s="43"/>
      <c r="J430" s="44"/>
      <c r="K430" s="45"/>
    </row>
    <row r="431" spans="1:11" ht="20.100000000000001" customHeight="1">
      <c r="A431"/>
      <c r="B431" s="43"/>
      <c r="C431" s="43"/>
      <c r="D431" s="43"/>
      <c r="E431" s="43"/>
      <c r="F431" s="43"/>
      <c r="G431" s="43"/>
      <c r="H431" s="91"/>
      <c r="I431" s="43"/>
      <c r="J431" s="44"/>
      <c r="K431" s="45"/>
    </row>
    <row r="432" spans="1:11" ht="20.100000000000001" customHeight="1">
      <c r="A432"/>
      <c r="B432" s="43"/>
      <c r="C432" s="43"/>
      <c r="D432" s="43"/>
      <c r="E432" s="43"/>
      <c r="F432" s="43"/>
      <c r="G432" s="43"/>
      <c r="H432" s="91"/>
      <c r="I432" s="43"/>
      <c r="J432" s="44"/>
      <c r="K432" s="45"/>
    </row>
    <row r="433" spans="1:11" ht="20.100000000000001" customHeight="1">
      <c r="A433"/>
      <c r="B433" s="43"/>
      <c r="C433" s="43"/>
      <c r="D433" s="43"/>
      <c r="E433" s="43"/>
      <c r="F433" s="43"/>
      <c r="G433" s="43"/>
      <c r="H433" s="91"/>
      <c r="I433" s="43"/>
      <c r="J433" s="44"/>
      <c r="K433" s="45"/>
    </row>
    <row r="434" spans="1:11" ht="20.100000000000001" customHeight="1">
      <c r="A434"/>
      <c r="B434" s="43"/>
      <c r="C434" s="43"/>
      <c r="D434" s="43"/>
      <c r="E434" s="43"/>
      <c r="F434" s="43"/>
      <c r="G434" s="43"/>
      <c r="H434" s="91"/>
      <c r="I434" s="43"/>
      <c r="J434" s="44"/>
      <c r="K434" s="45"/>
    </row>
    <row r="435" spans="1:11" ht="20.100000000000001" customHeight="1">
      <c r="A435"/>
      <c r="B435" s="43"/>
      <c r="C435" s="43"/>
      <c r="D435" s="43"/>
      <c r="E435" s="43"/>
      <c r="F435" s="43"/>
      <c r="G435" s="43"/>
      <c r="H435" s="91"/>
      <c r="I435" s="43"/>
      <c r="J435" s="44"/>
      <c r="K435" s="45"/>
    </row>
    <row r="436" spans="1:11" ht="20.100000000000001" customHeight="1">
      <c r="A436"/>
      <c r="B436" s="43"/>
      <c r="C436" s="43"/>
      <c r="D436" s="43"/>
      <c r="E436" s="43"/>
      <c r="F436" s="43"/>
      <c r="G436" s="43"/>
      <c r="H436" s="91"/>
      <c r="I436" s="43"/>
      <c r="J436" s="44"/>
      <c r="K436" s="45"/>
    </row>
    <row r="437" spans="1:11" ht="20.100000000000001" customHeight="1">
      <c r="A437"/>
      <c r="B437" s="43"/>
      <c r="C437" s="43"/>
      <c r="D437" s="43"/>
      <c r="E437" s="43"/>
      <c r="F437" s="43"/>
      <c r="G437" s="43"/>
      <c r="H437" s="91"/>
      <c r="I437" s="43"/>
      <c r="J437" s="44"/>
      <c r="K437" s="45"/>
    </row>
    <row r="438" spans="1:11" ht="20.100000000000001" customHeight="1">
      <c r="A438"/>
      <c r="B438" s="43"/>
      <c r="C438" s="43"/>
      <c r="D438" s="43"/>
      <c r="E438" s="43"/>
      <c r="F438" s="43"/>
      <c r="G438" s="43"/>
      <c r="H438" s="91"/>
      <c r="I438" s="43"/>
      <c r="J438" s="44"/>
      <c r="K438" s="45"/>
    </row>
    <row r="439" spans="1:11" ht="20.100000000000001" customHeight="1">
      <c r="A439"/>
      <c r="B439" s="43"/>
      <c r="C439" s="43"/>
      <c r="D439" s="43"/>
      <c r="E439" s="43"/>
      <c r="F439" s="43"/>
      <c r="G439" s="43"/>
      <c r="H439" s="91"/>
      <c r="I439" s="43"/>
      <c r="J439" s="44"/>
      <c r="K439" s="45"/>
    </row>
    <row r="440" spans="1:11" ht="20.100000000000001" customHeight="1">
      <c r="A440"/>
      <c r="B440" s="43"/>
      <c r="C440" s="43"/>
      <c r="D440" s="43"/>
      <c r="E440" s="43"/>
      <c r="F440" s="43"/>
      <c r="G440" s="43"/>
      <c r="H440" s="91"/>
      <c r="I440" s="43"/>
      <c r="J440" s="44"/>
      <c r="K440" s="45"/>
    </row>
    <row r="441" spans="1:11" ht="20.100000000000001" customHeight="1">
      <c r="A441"/>
      <c r="B441" s="43"/>
      <c r="C441" s="43"/>
      <c r="D441" s="43"/>
      <c r="E441" s="43"/>
      <c r="F441" s="43"/>
      <c r="G441" s="43"/>
      <c r="H441" s="91"/>
      <c r="I441" s="43"/>
      <c r="J441" s="44"/>
      <c r="K441" s="45"/>
    </row>
    <row r="442" spans="1:11" ht="20.100000000000001" customHeight="1">
      <c r="A442"/>
      <c r="B442" s="43"/>
      <c r="C442" s="43"/>
      <c r="D442" s="43"/>
      <c r="E442" s="43"/>
      <c r="F442" s="43"/>
      <c r="G442" s="43"/>
      <c r="H442" s="91"/>
      <c r="I442" s="43"/>
      <c r="J442" s="44"/>
      <c r="K442" s="45"/>
    </row>
    <row r="443" spans="1:11" ht="20.100000000000001" customHeight="1">
      <c r="A443"/>
      <c r="B443" s="43"/>
      <c r="C443" s="43"/>
      <c r="D443" s="43"/>
      <c r="E443" s="43"/>
      <c r="F443" s="43"/>
      <c r="G443" s="43"/>
      <c r="H443" s="91"/>
      <c r="I443" s="43"/>
      <c r="J443" s="44"/>
      <c r="K443" s="45"/>
    </row>
    <row r="444" spans="1:11" ht="20.100000000000001" customHeight="1">
      <c r="A444"/>
      <c r="B444" s="43"/>
      <c r="C444" s="43"/>
      <c r="D444" s="43"/>
      <c r="E444" s="43"/>
      <c r="F444" s="43"/>
      <c r="G444" s="43"/>
      <c r="H444" s="91"/>
      <c r="I444" s="43"/>
      <c r="J444" s="44"/>
      <c r="K444" s="45"/>
    </row>
    <row r="445" spans="1:11" ht="20.100000000000001" customHeight="1">
      <c r="A445"/>
      <c r="B445" s="43"/>
      <c r="C445" s="43"/>
      <c r="D445" s="43"/>
      <c r="E445" s="43"/>
      <c r="F445" s="43"/>
      <c r="G445" s="43"/>
      <c r="H445" s="91"/>
      <c r="I445" s="43"/>
      <c r="J445" s="44"/>
      <c r="K445" s="45"/>
    </row>
    <row r="446" spans="1:11" ht="20.100000000000001" customHeight="1">
      <c r="A446"/>
      <c r="B446" s="43"/>
      <c r="C446" s="43"/>
      <c r="D446" s="43"/>
      <c r="E446" s="43"/>
      <c r="F446" s="43"/>
      <c r="G446" s="43"/>
      <c r="H446" s="91"/>
      <c r="I446" s="43"/>
      <c r="J446" s="44"/>
      <c r="K446" s="45"/>
    </row>
    <row r="447" spans="1:11" ht="20.100000000000001" customHeight="1">
      <c r="A447"/>
      <c r="B447" s="43"/>
      <c r="C447" s="43"/>
      <c r="D447" s="43"/>
      <c r="E447" s="43"/>
      <c r="F447" s="43"/>
      <c r="G447" s="43"/>
      <c r="H447" s="91"/>
      <c r="I447" s="43"/>
      <c r="J447" s="44"/>
      <c r="K447" s="45"/>
    </row>
    <row r="448" spans="1:11" ht="20.100000000000001" customHeight="1">
      <c r="A448"/>
      <c r="B448" s="43"/>
      <c r="C448" s="43"/>
      <c r="D448" s="43"/>
      <c r="E448" s="43"/>
      <c r="F448" s="43"/>
      <c r="G448" s="43"/>
      <c r="H448" s="91"/>
      <c r="I448" s="43"/>
      <c r="J448" s="44"/>
      <c r="K448" s="45"/>
    </row>
    <row r="449" spans="1:11" ht="20.100000000000001" customHeight="1">
      <c r="A449"/>
      <c r="B449" s="43"/>
      <c r="C449" s="43"/>
      <c r="D449" s="43"/>
      <c r="E449" s="43"/>
      <c r="F449" s="43"/>
      <c r="G449" s="43"/>
      <c r="H449" s="91"/>
      <c r="I449" s="43"/>
      <c r="J449" s="44"/>
      <c r="K449" s="45"/>
    </row>
    <row r="450" spans="1:11" ht="20.100000000000001" customHeight="1">
      <c r="A450"/>
      <c r="B450" s="43"/>
      <c r="C450" s="43"/>
      <c r="D450" s="43"/>
      <c r="E450" s="43"/>
      <c r="F450" s="43"/>
      <c r="G450" s="43"/>
      <c r="H450" s="91"/>
      <c r="I450" s="43"/>
      <c r="J450" s="44"/>
      <c r="K450" s="45"/>
    </row>
    <row r="451" spans="1:11" ht="20.100000000000001" customHeight="1">
      <c r="A451"/>
      <c r="B451" s="43"/>
      <c r="C451" s="43"/>
      <c r="D451" s="43"/>
      <c r="E451" s="43"/>
      <c r="F451" s="43"/>
      <c r="G451" s="43"/>
      <c r="H451" s="91"/>
      <c r="I451" s="43"/>
      <c r="J451" s="44"/>
      <c r="K451" s="45"/>
    </row>
    <row r="452" spans="1:11" ht="20.100000000000001" customHeight="1">
      <c r="A452"/>
      <c r="B452" s="43"/>
      <c r="C452" s="43"/>
      <c r="D452" s="43"/>
      <c r="E452" s="43"/>
      <c r="F452" s="43"/>
      <c r="G452" s="43"/>
      <c r="H452" s="91"/>
      <c r="I452" s="43"/>
      <c r="J452" s="44"/>
      <c r="K452" s="45"/>
    </row>
    <row r="453" spans="1:11" ht="20.100000000000001" customHeight="1">
      <c r="A453"/>
      <c r="B453" s="43"/>
      <c r="C453" s="43"/>
      <c r="D453" s="43"/>
      <c r="E453" s="43"/>
      <c r="F453" s="43"/>
      <c r="G453" s="43"/>
      <c r="H453" s="91"/>
      <c r="I453" s="43"/>
      <c r="J453" s="44"/>
      <c r="K453" s="45"/>
    </row>
    <row r="454" spans="1:11" ht="20.100000000000001" customHeight="1">
      <c r="A454"/>
      <c r="B454" s="43"/>
      <c r="C454" s="43"/>
      <c r="D454" s="43"/>
      <c r="E454" s="43"/>
      <c r="F454" s="43"/>
      <c r="G454" s="43"/>
      <c r="H454" s="91"/>
      <c r="I454" s="43"/>
      <c r="J454" s="44"/>
      <c r="K454" s="45"/>
    </row>
    <row r="455" spans="1:11" ht="20.100000000000001" customHeight="1">
      <c r="A455"/>
      <c r="B455" s="43"/>
      <c r="C455" s="43"/>
      <c r="D455" s="43"/>
      <c r="E455" s="43"/>
      <c r="F455" s="43"/>
      <c r="G455" s="43"/>
      <c r="H455" s="91"/>
      <c r="I455" s="43"/>
      <c r="J455" s="44"/>
      <c r="K455" s="45"/>
    </row>
    <row r="456" spans="1:11" ht="20.100000000000001" customHeight="1">
      <c r="A456"/>
      <c r="B456" s="43"/>
      <c r="C456" s="43"/>
      <c r="D456" s="43"/>
      <c r="E456" s="43"/>
      <c r="F456" s="43"/>
      <c r="G456" s="43"/>
      <c r="H456" s="91"/>
      <c r="I456" s="43"/>
      <c r="J456" s="44"/>
      <c r="K456" s="45"/>
    </row>
    <row r="457" spans="1:11" ht="20.100000000000001" customHeight="1">
      <c r="A457"/>
      <c r="B457" s="43"/>
      <c r="C457" s="43"/>
      <c r="D457" s="43"/>
      <c r="E457" s="43"/>
      <c r="F457" s="43"/>
      <c r="G457" s="43"/>
      <c r="H457" s="91"/>
      <c r="I457" s="43"/>
      <c r="J457" s="44"/>
      <c r="K457" s="45"/>
    </row>
    <row r="458" spans="1:11" ht="20.100000000000001" customHeight="1">
      <c r="A458"/>
      <c r="B458" s="43"/>
      <c r="C458" s="43"/>
      <c r="D458" s="43"/>
      <c r="E458" s="43"/>
      <c r="F458" s="43"/>
      <c r="G458" s="43"/>
      <c r="H458" s="91"/>
      <c r="I458" s="43"/>
      <c r="J458" s="44"/>
      <c r="K458" s="45"/>
    </row>
    <row r="459" spans="1:11" ht="20.100000000000001" customHeight="1">
      <c r="A459"/>
      <c r="B459" s="43"/>
      <c r="C459" s="43"/>
      <c r="D459" s="43"/>
      <c r="E459" s="43"/>
      <c r="F459" s="43"/>
      <c r="G459" s="43"/>
      <c r="H459" s="91"/>
      <c r="I459" s="43"/>
      <c r="J459" s="44"/>
      <c r="K459" s="45"/>
    </row>
    <row r="460" spans="1:11" ht="20.100000000000001" customHeight="1">
      <c r="A460"/>
      <c r="B460" s="43"/>
      <c r="C460" s="43"/>
      <c r="D460" s="43"/>
      <c r="E460" s="43"/>
      <c r="F460" s="43"/>
      <c r="G460" s="43"/>
      <c r="H460" s="91"/>
      <c r="I460" s="43"/>
      <c r="J460" s="44"/>
      <c r="K460" s="45"/>
    </row>
    <row r="461" spans="1:11" ht="20.100000000000001" customHeight="1">
      <c r="A461"/>
      <c r="B461" s="43"/>
      <c r="C461" s="43"/>
      <c r="D461" s="43"/>
      <c r="E461" s="43"/>
      <c r="F461" s="43"/>
      <c r="G461" s="43"/>
      <c r="H461" s="91"/>
      <c r="I461" s="43"/>
      <c r="J461" s="44"/>
      <c r="K461" s="45"/>
    </row>
    <row r="462" spans="1:11" ht="20.100000000000001" customHeight="1">
      <c r="A462"/>
      <c r="B462" s="43"/>
      <c r="C462" s="43"/>
      <c r="D462" s="43"/>
      <c r="E462" s="43"/>
      <c r="F462" s="43"/>
      <c r="G462" s="43"/>
      <c r="H462" s="91"/>
      <c r="I462" s="43"/>
      <c r="J462" s="44"/>
      <c r="K462" s="45"/>
    </row>
    <row r="463" spans="1:11" ht="20.100000000000001" customHeight="1">
      <c r="A463"/>
      <c r="B463" s="43"/>
      <c r="C463" s="43"/>
      <c r="D463" s="43"/>
      <c r="E463" s="43"/>
      <c r="F463" s="43"/>
      <c r="G463" s="43"/>
      <c r="H463" s="91"/>
      <c r="I463" s="43"/>
      <c r="J463" s="44"/>
      <c r="K463" s="45"/>
    </row>
    <row r="464" spans="1:11" ht="20.100000000000001" customHeight="1">
      <c r="A464"/>
      <c r="B464" s="43"/>
      <c r="C464" s="43"/>
      <c r="D464" s="43"/>
      <c r="E464" s="43"/>
      <c r="F464" s="43"/>
      <c r="G464" s="43"/>
      <c r="H464" s="91"/>
      <c r="I464" s="43"/>
      <c r="J464" s="44"/>
      <c r="K464" s="45"/>
    </row>
    <row r="465" spans="1:11" ht="20.100000000000001" customHeight="1">
      <c r="A465"/>
      <c r="B465" s="43"/>
      <c r="C465" s="43"/>
      <c r="D465" s="43"/>
      <c r="E465" s="43"/>
      <c r="F465" s="43"/>
      <c r="G465" s="43"/>
      <c r="H465" s="91"/>
      <c r="I465" s="43"/>
      <c r="J465" s="44"/>
      <c r="K465" s="45"/>
    </row>
    <row r="466" spans="1:11" ht="20.100000000000001" customHeight="1">
      <c r="A466"/>
      <c r="B466" s="43"/>
      <c r="C466" s="43"/>
      <c r="D466" s="43"/>
      <c r="E466" s="43"/>
      <c r="F466" s="43"/>
      <c r="G466" s="43"/>
      <c r="H466" s="91"/>
      <c r="I466" s="43"/>
      <c r="J466" s="44"/>
      <c r="K466" s="45"/>
    </row>
    <row r="467" spans="1:11" ht="20.100000000000001" customHeight="1">
      <c r="A467"/>
      <c r="B467" s="43"/>
      <c r="C467" s="43"/>
      <c r="D467" s="43"/>
      <c r="E467" s="43"/>
      <c r="F467" s="43"/>
      <c r="G467" s="43"/>
      <c r="H467" s="91"/>
      <c r="I467" s="43"/>
      <c r="J467" s="44"/>
      <c r="K467" s="45"/>
    </row>
    <row r="468" spans="1:11" ht="20.100000000000001" customHeight="1">
      <c r="A468"/>
      <c r="B468" s="43"/>
      <c r="C468" s="43"/>
      <c r="D468" s="43"/>
      <c r="E468" s="43"/>
      <c r="F468" s="43"/>
      <c r="G468" s="43"/>
      <c r="H468" s="91"/>
      <c r="I468" s="43"/>
      <c r="J468" s="44"/>
      <c r="K468" s="45"/>
    </row>
    <row r="469" spans="1:11" ht="20.100000000000001" customHeight="1">
      <c r="A469"/>
      <c r="B469" s="43"/>
      <c r="C469" s="43"/>
      <c r="D469" s="43"/>
      <c r="E469" s="43"/>
      <c r="F469" s="43"/>
      <c r="G469" s="43"/>
      <c r="H469" s="91"/>
      <c r="I469" s="43"/>
      <c r="J469" s="44"/>
      <c r="K469" s="45"/>
    </row>
    <row r="470" spans="1:11" ht="20.100000000000001" customHeight="1">
      <c r="A470"/>
      <c r="B470" s="43"/>
      <c r="C470" s="43"/>
      <c r="D470" s="43"/>
      <c r="E470" s="43"/>
      <c r="F470" s="43"/>
      <c r="G470" s="43"/>
      <c r="H470" s="91"/>
      <c r="I470" s="43"/>
      <c r="J470" s="44"/>
      <c r="K470" s="45"/>
    </row>
    <row r="471" spans="1:11" ht="20.100000000000001" customHeight="1">
      <c r="A471"/>
      <c r="B471" s="43"/>
      <c r="C471" s="43"/>
      <c r="D471" s="43"/>
      <c r="E471" s="43"/>
      <c r="F471" s="43"/>
      <c r="G471" s="43"/>
      <c r="H471" s="91"/>
      <c r="I471" s="43"/>
      <c r="J471" s="44"/>
      <c r="K471" s="45"/>
    </row>
    <row r="472" spans="1:11" ht="20.100000000000001" customHeight="1">
      <c r="A472"/>
      <c r="B472" s="43"/>
      <c r="C472" s="43"/>
      <c r="D472" s="43"/>
      <c r="E472" s="43"/>
      <c r="F472" s="43"/>
      <c r="G472" s="43"/>
      <c r="H472" s="91"/>
      <c r="I472" s="43"/>
      <c r="J472" s="44"/>
      <c r="K472" s="45"/>
    </row>
    <row r="473" spans="1:11" ht="20.100000000000001" customHeight="1">
      <c r="A473"/>
      <c r="B473" s="43"/>
      <c r="C473" s="43"/>
      <c r="D473" s="43"/>
      <c r="E473" s="43"/>
      <c r="F473" s="43"/>
      <c r="G473" s="43"/>
      <c r="H473" s="91"/>
      <c r="I473" s="43"/>
      <c r="J473" s="44"/>
      <c r="K473" s="45"/>
    </row>
    <row r="474" spans="1:11" ht="20.100000000000001" customHeight="1">
      <c r="A474"/>
      <c r="B474" s="43"/>
      <c r="C474" s="43"/>
      <c r="D474" s="43"/>
      <c r="E474" s="43"/>
      <c r="F474" s="43"/>
      <c r="G474" s="43"/>
      <c r="H474" s="91"/>
      <c r="I474" s="43"/>
      <c r="J474" s="44"/>
      <c r="K474" s="45"/>
    </row>
    <row r="475" spans="1:11" ht="20.100000000000001" customHeight="1">
      <c r="A475"/>
      <c r="B475" s="43"/>
      <c r="C475" s="43"/>
      <c r="D475" s="43"/>
      <c r="E475" s="43"/>
      <c r="F475" s="43"/>
      <c r="G475" s="43"/>
      <c r="H475" s="91"/>
      <c r="I475" s="43"/>
      <c r="J475" s="44"/>
      <c r="K475" s="45"/>
    </row>
    <row r="476" spans="1:11" ht="20.100000000000001" customHeight="1">
      <c r="A476"/>
      <c r="B476" s="43"/>
      <c r="C476" s="43"/>
      <c r="D476" s="43"/>
      <c r="E476" s="43"/>
      <c r="F476" s="43"/>
      <c r="G476" s="43"/>
      <c r="H476" s="91"/>
      <c r="I476" s="43"/>
      <c r="J476" s="44"/>
      <c r="K476" s="45"/>
    </row>
    <row r="477" spans="1:11" ht="20.100000000000001" customHeight="1">
      <c r="A477"/>
      <c r="B477" s="43"/>
      <c r="C477" s="43"/>
      <c r="D477" s="43"/>
      <c r="E477" s="43"/>
      <c r="F477" s="43"/>
      <c r="G477" s="43"/>
      <c r="H477" s="91"/>
      <c r="I477" s="43"/>
      <c r="J477" s="44"/>
      <c r="K477" s="45"/>
    </row>
    <row r="478" spans="1:11" ht="20.100000000000001" customHeight="1">
      <c r="A478"/>
      <c r="B478" s="43"/>
      <c r="C478" s="43"/>
      <c r="D478" s="43"/>
      <c r="E478" s="43"/>
      <c r="F478" s="43"/>
      <c r="G478" s="43"/>
      <c r="H478" s="91"/>
      <c r="I478" s="43"/>
      <c r="J478" s="44"/>
      <c r="K478" s="45"/>
    </row>
    <row r="479" spans="1:11" ht="20.100000000000001" customHeight="1">
      <c r="A479"/>
      <c r="B479" s="43"/>
      <c r="C479" s="43"/>
      <c r="D479" s="43"/>
      <c r="E479" s="43"/>
      <c r="F479" s="43"/>
      <c r="G479" s="43"/>
      <c r="H479" s="91"/>
      <c r="I479" s="43"/>
      <c r="J479" s="44"/>
      <c r="K479" s="45"/>
    </row>
    <row r="480" spans="1:11" ht="20.100000000000001" customHeight="1">
      <c r="A480"/>
      <c r="B480" s="43"/>
      <c r="C480" s="43"/>
      <c r="D480" s="43"/>
      <c r="E480" s="43"/>
      <c r="F480" s="43"/>
      <c r="G480" s="43"/>
      <c r="H480" s="91"/>
      <c r="I480" s="43"/>
      <c r="J480" s="44"/>
      <c r="K480" s="45"/>
    </row>
    <row r="481" spans="1:11" ht="20.100000000000001" customHeight="1">
      <c r="A481"/>
      <c r="B481" s="43"/>
      <c r="C481" s="43"/>
      <c r="D481" s="43"/>
      <c r="E481" s="43"/>
      <c r="F481" s="43"/>
      <c r="G481" s="43"/>
      <c r="H481" s="91"/>
      <c r="I481" s="43"/>
      <c r="J481" s="44"/>
      <c r="K481" s="45"/>
    </row>
    <row r="482" spans="1:11" ht="20.100000000000001" customHeight="1">
      <c r="A482"/>
      <c r="B482" s="43"/>
      <c r="C482" s="43"/>
      <c r="D482" s="43"/>
      <c r="E482" s="43"/>
      <c r="F482" s="43"/>
      <c r="G482" s="43"/>
      <c r="H482" s="91"/>
      <c r="I482" s="43"/>
      <c r="J482" s="44"/>
      <c r="K482" s="45"/>
    </row>
    <row r="483" spans="1:11" ht="20.100000000000001" customHeight="1">
      <c r="A483"/>
      <c r="B483" s="43"/>
      <c r="C483" s="43"/>
      <c r="D483" s="43"/>
      <c r="E483" s="43"/>
      <c r="F483" s="43"/>
      <c r="G483" s="43"/>
      <c r="H483" s="91"/>
      <c r="I483" s="43"/>
      <c r="J483" s="44"/>
      <c r="K483" s="45"/>
    </row>
    <row r="484" spans="1:11" ht="20.100000000000001" customHeight="1">
      <c r="A484"/>
      <c r="B484" s="43"/>
      <c r="C484" s="43"/>
      <c r="D484" s="43"/>
      <c r="E484" s="43"/>
      <c r="F484" s="43"/>
      <c r="G484" s="43"/>
      <c r="H484" s="91"/>
      <c r="I484" s="43"/>
      <c r="J484" s="44"/>
      <c r="K484" s="45"/>
    </row>
    <row r="485" spans="1:11" ht="20.100000000000001" customHeight="1">
      <c r="A485"/>
      <c r="B485" s="43"/>
      <c r="C485" s="43"/>
      <c r="D485" s="43"/>
      <c r="E485" s="43"/>
      <c r="F485" s="43"/>
      <c r="G485" s="43"/>
      <c r="H485" s="91"/>
      <c r="I485" s="43"/>
      <c r="J485" s="44"/>
      <c r="K485" s="45"/>
    </row>
    <row r="486" spans="1:11" ht="20.100000000000001" customHeight="1">
      <c r="A486"/>
      <c r="B486" s="43"/>
      <c r="C486" s="43"/>
      <c r="D486" s="43"/>
      <c r="E486" s="43"/>
      <c r="F486" s="43"/>
      <c r="G486" s="43"/>
      <c r="H486" s="91"/>
      <c r="I486" s="43"/>
      <c r="J486" s="44"/>
      <c r="K486" s="45"/>
    </row>
    <row r="487" spans="1:11" ht="20.100000000000001" customHeight="1">
      <c r="A487"/>
      <c r="B487" s="43"/>
      <c r="C487" s="43"/>
      <c r="D487" s="43"/>
      <c r="E487" s="43"/>
      <c r="F487" s="43"/>
      <c r="G487" s="43"/>
      <c r="H487" s="91"/>
      <c r="I487" s="43"/>
      <c r="J487" s="44"/>
      <c r="K487" s="45"/>
    </row>
    <row r="488" spans="1:11" ht="20.100000000000001" customHeight="1">
      <c r="A488"/>
      <c r="B488" s="43"/>
      <c r="C488" s="43"/>
      <c r="D488" s="43"/>
      <c r="E488" s="43"/>
      <c r="F488" s="43"/>
      <c r="G488" s="43"/>
      <c r="H488" s="91"/>
      <c r="I488" s="43"/>
      <c r="J488" s="44"/>
      <c r="K488" s="45"/>
    </row>
    <row r="489" spans="1:11" ht="20.100000000000001" customHeight="1">
      <c r="A489"/>
      <c r="B489" s="43"/>
      <c r="C489" s="43"/>
      <c r="D489" s="43"/>
      <c r="E489" s="43"/>
      <c r="F489" s="43"/>
      <c r="G489" s="43"/>
      <c r="H489" s="91"/>
      <c r="I489" s="43"/>
      <c r="J489" s="44"/>
      <c r="K489" s="45"/>
    </row>
    <row r="490" spans="1:11" ht="20.100000000000001" customHeight="1">
      <c r="A490"/>
      <c r="B490" s="43"/>
      <c r="C490" s="43"/>
      <c r="D490" s="43"/>
      <c r="E490" s="43"/>
      <c r="F490" s="43"/>
      <c r="G490" s="43"/>
      <c r="H490" s="91"/>
      <c r="I490" s="43"/>
      <c r="J490" s="44"/>
      <c r="K490" s="45"/>
    </row>
    <row r="491" spans="1:11" ht="20.100000000000001" customHeight="1">
      <c r="A491"/>
      <c r="B491" s="43"/>
      <c r="C491" s="43"/>
      <c r="D491" s="43"/>
      <c r="E491" s="43"/>
      <c r="F491" s="43"/>
      <c r="G491" s="43"/>
      <c r="H491" s="91"/>
      <c r="I491" s="43"/>
      <c r="J491" s="44"/>
      <c r="K491" s="45"/>
    </row>
    <row r="492" spans="1:11" ht="20.100000000000001" customHeight="1">
      <c r="A492"/>
      <c r="B492" s="43"/>
      <c r="C492" s="43"/>
      <c r="D492" s="43"/>
      <c r="E492" s="43"/>
      <c r="F492" s="43"/>
      <c r="G492" s="43"/>
      <c r="H492" s="91"/>
      <c r="I492" s="43"/>
      <c r="J492" s="44"/>
      <c r="K492" s="45"/>
    </row>
    <row r="493" spans="1:11" ht="20.100000000000001" customHeight="1">
      <c r="A493"/>
      <c r="B493" s="43"/>
      <c r="C493" s="43"/>
      <c r="D493" s="43"/>
      <c r="E493" s="43"/>
      <c r="F493" s="43"/>
      <c r="G493" s="43"/>
      <c r="H493" s="91"/>
      <c r="I493" s="43"/>
      <c r="J493" s="44"/>
      <c r="K493" s="45"/>
    </row>
    <row r="494" spans="1:11" ht="20.100000000000001" customHeight="1">
      <c r="A494"/>
      <c r="B494" s="43"/>
      <c r="C494" s="43"/>
      <c r="D494" s="43"/>
      <c r="E494" s="43"/>
      <c r="F494" s="43"/>
      <c r="G494" s="43"/>
      <c r="H494" s="91"/>
      <c r="I494" s="43"/>
      <c r="J494" s="44"/>
      <c r="K494" s="45"/>
    </row>
    <row r="495" spans="1:11" ht="20.100000000000001" customHeight="1">
      <c r="A495"/>
      <c r="B495" s="43"/>
      <c r="C495" s="43"/>
      <c r="D495" s="43"/>
      <c r="E495" s="43"/>
      <c r="F495" s="43"/>
      <c r="G495" s="43"/>
      <c r="H495" s="91"/>
      <c r="I495" s="43"/>
      <c r="J495" s="44"/>
      <c r="K495" s="45"/>
    </row>
    <row r="496" spans="1:11" ht="20.100000000000001" customHeight="1">
      <c r="A496"/>
      <c r="B496" s="43"/>
      <c r="C496" s="43"/>
      <c r="D496" s="43"/>
      <c r="E496" s="43"/>
      <c r="F496" s="43"/>
      <c r="G496" s="43"/>
      <c r="H496" s="91"/>
      <c r="I496" s="43"/>
      <c r="J496" s="44"/>
      <c r="K496" s="45"/>
    </row>
    <row r="497" spans="1:11" ht="20.100000000000001" customHeight="1">
      <c r="A497"/>
      <c r="B497" s="43"/>
      <c r="C497" s="43"/>
      <c r="D497" s="43"/>
      <c r="E497" s="43"/>
      <c r="F497" s="43"/>
      <c r="G497" s="43"/>
      <c r="H497" s="91"/>
      <c r="I497" s="43"/>
      <c r="J497" s="44"/>
      <c r="K497" s="45"/>
    </row>
    <row r="498" spans="1:11" ht="20.100000000000001" customHeight="1">
      <c r="A498"/>
      <c r="B498" s="43"/>
      <c r="C498" s="43"/>
      <c r="D498" s="43"/>
      <c r="E498" s="43"/>
      <c r="F498" s="43"/>
      <c r="G498" s="43"/>
      <c r="H498" s="91"/>
      <c r="I498" s="43"/>
      <c r="J498" s="44"/>
      <c r="K498" s="45"/>
    </row>
    <row r="499" spans="1:11" ht="20.100000000000001" customHeight="1">
      <c r="A499"/>
      <c r="B499" s="43"/>
      <c r="C499" s="43"/>
      <c r="D499" s="43"/>
      <c r="E499" s="43"/>
      <c r="F499" s="43"/>
      <c r="G499" s="43"/>
      <c r="H499" s="91"/>
      <c r="I499" s="43"/>
      <c r="J499" s="44"/>
      <c r="K499" s="45"/>
    </row>
    <row r="500" spans="1:11" ht="20.100000000000001" customHeight="1">
      <c r="A500"/>
      <c r="B500" s="43"/>
      <c r="C500" s="43"/>
      <c r="D500" s="43"/>
      <c r="E500" s="43"/>
      <c r="F500" s="43"/>
      <c r="G500" s="43"/>
      <c r="H500" s="91"/>
      <c r="I500" s="43"/>
      <c r="J500" s="44"/>
      <c r="K500" s="45"/>
    </row>
    <row r="501" spans="1:11" ht="20.100000000000001" customHeight="1">
      <c r="A501"/>
      <c r="B501" s="43"/>
      <c r="C501" s="43"/>
      <c r="D501" s="43"/>
      <c r="E501" s="43"/>
      <c r="F501" s="43"/>
      <c r="G501" s="43"/>
      <c r="H501" s="91"/>
      <c r="I501" s="43"/>
      <c r="J501" s="44"/>
      <c r="K501" s="45"/>
    </row>
    <row r="502" spans="1:11" ht="20.100000000000001" customHeight="1">
      <c r="A502"/>
      <c r="B502" s="43"/>
      <c r="C502" s="43"/>
      <c r="D502" s="43"/>
      <c r="E502" s="43"/>
      <c r="F502" s="43"/>
      <c r="G502" s="43"/>
      <c r="H502" s="91"/>
      <c r="I502" s="43"/>
      <c r="J502" s="44"/>
      <c r="K502" s="45"/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502">
    <cfRule type="cellIs" dxfId="4" priority="6" operator="greaterThan">
      <formula>1000</formula>
    </cfRule>
  </conditionalFormatting>
  <conditionalFormatting sqref="I2:I502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502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Carim</cp:lastModifiedBy>
  <dcterms:created xsi:type="dcterms:W3CDTF">2016-09-14T15:49:27Z</dcterms:created>
  <dcterms:modified xsi:type="dcterms:W3CDTF">2018-01-31T21:55:39Z</dcterms:modified>
  <cp:contentStatus>V1</cp:contentStatus>
</cp:coreProperties>
</file>