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8190" activeTab="1"/>
  </bookViews>
  <sheets>
    <sheet name="Config" sheetId="1" r:id="rId1"/>
    <sheet name="Prestations" sheetId="2" r:id="rId2"/>
  </sheets>
  <externalReferences>
    <externalReference r:id="rId3"/>
  </externalReferences>
  <definedNames>
    <definedName name="Date">[1]!TableauPrixPrestation[[#This Row],[Date Début]]</definedName>
    <definedName name="DateDemandePrestation">Prestations!#REF!</definedName>
    <definedName name="DateEvenement">Prestations!$B$1</definedName>
    <definedName name="DatePrix">[1]!TableauPrixPrestation[Date Début]</definedName>
    <definedName name="DebN">TIMEVALUE("21:00")</definedName>
    <definedName name="Evenement">Prestations!#REF!</definedName>
    <definedName name="FinN">TIMEVALUE("06:00")</definedName>
    <definedName name="HeureDebutEvenement">Prestations!#REF!</definedName>
    <definedName name="HeureDebutPrestation">Prestations!$C$1</definedName>
    <definedName name="HeureFinEvenement">Prestations!#REF!</definedName>
    <definedName name="HeureFinPrestation">Prestations!$D$1</definedName>
    <definedName name="NbreG4S">Prestations!#REF!</definedName>
    <definedName name="Numero">Prestations!$A$1</definedName>
    <definedName name="NumFacture">Prestations!#REF!</definedName>
    <definedName name="PrestationConfirme">Prestations!#REF!</definedName>
    <definedName name="PrixJours">[1]!TableauPrixPrestation[Date fin]</definedName>
    <definedName name="PrixNuit">[1]!TableauPrixPrestation[Jours]</definedName>
    <definedName name="PrixPrestation">Prestations!$K$1</definedName>
    <definedName name="TauxHoraireJour">[1]Config!$C$7</definedName>
    <definedName name="TauxHoraireNuit">[1]Config!$D$7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2"/>
  <c r="K3"/>
  <c r="I2"/>
  <c r="I3"/>
  <c r="I4"/>
  <c r="I5"/>
  <c r="I6"/>
  <c r="I7"/>
  <c r="H2"/>
  <c r="K2" s="1"/>
  <c r="H3"/>
  <c r="H4"/>
  <c r="H5"/>
  <c r="H6"/>
  <c r="H7"/>
  <c r="M7" l="1"/>
  <c r="L7"/>
  <c r="G7"/>
  <c r="A7"/>
  <c r="M6"/>
  <c r="L6"/>
  <c r="G6"/>
  <c r="F6" s="1"/>
  <c r="A6"/>
  <c r="M5"/>
  <c r="L5"/>
  <c r="G5"/>
  <c r="A5"/>
  <c r="M4"/>
  <c r="L4"/>
  <c r="G4"/>
  <c r="A4"/>
  <c r="M3"/>
  <c r="L3"/>
  <c r="G3"/>
  <c r="A3"/>
  <c r="M2"/>
  <c r="L2"/>
  <c r="G2"/>
  <c r="A2"/>
  <c r="F5" l="1"/>
  <c r="F3"/>
  <c r="F2"/>
  <c r="E6"/>
  <c r="F7"/>
  <c r="F4"/>
  <c r="K5" l="1"/>
  <c r="E5"/>
  <c r="E3"/>
  <c r="E2"/>
  <c r="K6"/>
  <c r="E4"/>
  <c r="E7"/>
  <c r="K7"/>
</calcChain>
</file>

<file path=xl/sharedStrings.xml><?xml version="1.0" encoding="utf-8"?>
<sst xmlns="http://schemas.openxmlformats.org/spreadsheetml/2006/main" count="24" uniqueCount="22">
  <si>
    <t>Numéro</t>
  </si>
  <si>
    <t>Date Evènement</t>
  </si>
  <si>
    <t>Début Prestation</t>
  </si>
  <si>
    <t>Fin Prestation</t>
  </si>
  <si>
    <t>Durée Prestation</t>
  </si>
  <si>
    <t>Nbre heure jour</t>
  </si>
  <si>
    <t>Nbre heure de nuit</t>
  </si>
  <si>
    <t>Prix Heures de jours HT</t>
  </si>
  <si>
    <t>Prix Heures de nuit HT</t>
  </si>
  <si>
    <t>Nbre Presents</t>
  </si>
  <si>
    <t>Prix prestation</t>
  </si>
  <si>
    <t>Mois</t>
  </si>
  <si>
    <t>Année</t>
  </si>
  <si>
    <t>Tableau de changement des prix horaires</t>
  </si>
  <si>
    <t>Date Début</t>
  </si>
  <si>
    <t>Date fin</t>
  </si>
  <si>
    <t>Jours</t>
  </si>
  <si>
    <t>Nuit</t>
  </si>
  <si>
    <t>Heures diurnes</t>
  </si>
  <si>
    <t>Heures nocturnes</t>
  </si>
  <si>
    <t>début</t>
  </si>
  <si>
    <t>Fin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</si>
</sst>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0.00;[Red]0.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9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41">
    <dxf>
      <numFmt numFmtId="165" formatCode="0.00;[Red]0.0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2" formatCode="0.00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h:mm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h:mm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dd/mm/yyyy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4" formatCode="h:mm;@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4" formatCode="h:mm;@"/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h:mm;@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4" formatCode="h:mm;@"/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2" formatCode="0.00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dd/mm/yyyy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Documents/EXCEL/Tableau%20de%20suivi%202017-201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fig"/>
      <sheetName val="Evenements"/>
      <sheetName val="Feuil1"/>
      <sheetName val="Tableau de suivi 2017-2018"/>
    </sheetNames>
    <sheetDataSet>
      <sheetData sheetId="0">
        <row r="7">
          <cell r="C7">
            <v>241.58</v>
          </cell>
          <cell r="D7">
            <v>274.68</v>
          </cell>
        </row>
      </sheetData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2" name="TableauPrixPrestation" displayName="TableauPrixPrestation" ref="A2:D4" totalsRowShown="0" headerRowDxfId="40" dataDxfId="38" headerRowBorderDxfId="39" tableBorderDxfId="37" totalsRowBorderDxfId="36">
  <autoFilter ref="A2:D4"/>
  <tableColumns count="4">
    <tableColumn id="1" name="Date Début" dataDxfId="35"/>
    <tableColumn id="2" name="Date fin" dataDxfId="34"/>
    <tableColumn id="3" name="Jours" dataDxfId="33"/>
    <tableColumn id="4" name="Nuit" dataDxfId="32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F3:G4" totalsRowShown="0" headerRowDxfId="31" dataDxfId="29" headerRowBorderDxfId="30" tableBorderDxfId="28" totalsRowBorderDxfId="27">
  <autoFilter ref="F3:G4"/>
  <tableColumns count="2">
    <tableColumn id="1" name="début" dataDxfId="26"/>
    <tableColumn id="2" name="Fin" dataDxfId="25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H3:I4" totalsRowShown="0" headerRowDxfId="24" dataDxfId="22" headerRowBorderDxfId="23" tableBorderDxfId="21" totalsRowBorderDxfId="20">
  <autoFilter ref="H3:I4"/>
  <tableColumns count="2">
    <tableColumn id="1" name="début" dataDxfId="19"/>
    <tableColumn id="2" name="Fin" dataDxfId="18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M7" totalsRowShown="0" headerRowDxfId="17" dataDxfId="15" headerRowBorderDxfId="16" tableBorderDxfId="14" totalsRowBorderDxfId="13">
  <autoFilter ref="A1:M7"/>
  <tableColumns count="13">
    <tableColumn id="1" name="Numéro" dataDxfId="12">
      <calculatedColumnFormula>ROW(A2)-1</calculatedColumnFormula>
    </tableColumn>
    <tableColumn id="3" name="Date Evènement" dataDxfId="11"/>
    <tableColumn id="8" name="Début Prestation" dataDxfId="10"/>
    <tableColumn id="9" name="Fin Prestation" dataDxfId="9"/>
    <tableColumn id="23" name="Durée Prestation" dataDxfId="8">
      <calculatedColumnFormula>IF(OR(Tableau1[[#This Row],[Début Prestation]]="",Tableau1[[#This Row],[Fin Prestation]]=""),"",Tableau1[[#This Row],[Nbre heure jour]]+Tableau1[[#This Row],[Nbre heure de nuit]])</calculatedColumnFormula>
    </tableColumn>
    <tableColumn id="16" name="Nbre heure jour" dataDxfId="7">
      <calculatedColumnFormula>IF(OR(Tableau1[[#This Row],[Début Prestation]]="",Tableau1[[#This Row],[Fin Prestation]]=""),"",MOD(Tableau1[[#This Row],[Fin Prestation]]-Tableau1[[#This Row],[Début Prestation]],1)-Tableau1[[#This Row],[Nbre heure de nuit]])</calculatedColumnFormula>
    </tableColumn>
    <tableColumn id="19" name="Nbre heure de nuit" dataDxfId="6">
      <calculatedColumnFormula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calculatedColumnFormula>
    </tableColumn>
    <tableColumn id="21" name="Prix Heures de jours HT" dataDxfId="1">
      <calculatedColumnFormula>VLOOKUP(B2,TableauPrixPrestation[],3)</calculatedColumnFormula>
    </tableColumn>
    <tableColumn id="22" name="Prix Heures de nuit HT" dataDxfId="0">
      <calculatedColumnFormula>VLOOKUP(B2,TableauPrixPrestation[],4)</calculatedColumnFormula>
    </tableColumn>
    <tableColumn id="10" name="Nbre Presents" dataDxfId="5"/>
    <tableColumn id="13" name="Prix prestation" dataDxfId="4">
      <calculatedColumnFormula>IF(Tableau1[[#This Row],[Prix Heures de jours HT]]="","",Tableau1[[#This Row],[Prix Heures de jours HT]]+Tableau1[[#This Row],[Prix Heures de nuit HT]])</calculatedColumnFormula>
    </tableColumn>
    <tableColumn id="17" name="Mois" dataDxfId="3">
      <calculatedColumnFormula>MONTH(Tableau1[[#This Row],[Date Evènement]])</calculatedColumnFormula>
    </tableColumn>
    <tableColumn id="18" name="Année" dataDxfId="2">
      <calculatedColumnFormula>YEAR(Tableau1[[#This Row],[Date Evènement]])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4"/>
  <sheetViews>
    <sheetView workbookViewId="0">
      <selection activeCell="B3" sqref="B3"/>
    </sheetView>
  </sheetViews>
  <sheetFormatPr defaultColWidth="11.42578125" defaultRowHeight="15"/>
  <cols>
    <col min="1" max="1" width="14.85546875" bestFit="1" customWidth="1"/>
    <col min="2" max="2" width="12" bestFit="1" customWidth="1"/>
    <col min="6" max="9" width="11.28515625" style="32" customWidth="1"/>
  </cols>
  <sheetData>
    <row r="1" spans="1:9" ht="15.75" thickBot="1">
      <c r="A1" s="33" t="s">
        <v>13</v>
      </c>
      <c r="B1" s="33"/>
      <c r="C1" s="33"/>
      <c r="D1" s="33"/>
    </row>
    <row r="2" spans="1:9">
      <c r="A2" s="21" t="s">
        <v>14</v>
      </c>
      <c r="B2" s="21" t="s">
        <v>15</v>
      </c>
      <c r="C2" s="21" t="s">
        <v>16</v>
      </c>
      <c r="D2" s="21" t="s">
        <v>17</v>
      </c>
      <c r="F2" s="34" t="s">
        <v>18</v>
      </c>
      <c r="G2" s="35"/>
      <c r="H2" s="36" t="s">
        <v>19</v>
      </c>
      <c r="I2" s="37"/>
    </row>
    <row r="3" spans="1:9">
      <c r="A3" s="22">
        <v>42736</v>
      </c>
      <c r="B3" s="23">
        <v>42916</v>
      </c>
      <c r="C3" s="24">
        <v>240</v>
      </c>
      <c r="D3" s="25">
        <v>275</v>
      </c>
      <c r="F3" s="28" t="s">
        <v>20</v>
      </c>
      <c r="G3" s="29" t="s">
        <v>21</v>
      </c>
      <c r="H3" s="28" t="s">
        <v>20</v>
      </c>
      <c r="I3" s="29" t="s">
        <v>21</v>
      </c>
    </row>
    <row r="4" spans="1:9">
      <c r="A4" s="26">
        <v>42917</v>
      </c>
      <c r="B4" s="26">
        <v>43100</v>
      </c>
      <c r="C4" s="27">
        <v>250</v>
      </c>
      <c r="D4" s="27">
        <v>290</v>
      </c>
      <c r="F4" s="30">
        <v>0.25</v>
      </c>
      <c r="G4" s="31">
        <v>0.875</v>
      </c>
      <c r="H4" s="30">
        <v>0.875</v>
      </c>
      <c r="I4" s="31">
        <v>0.25</v>
      </c>
    </row>
  </sheetData>
  <mergeCells count="3">
    <mergeCell ref="A1:D1"/>
    <mergeCell ref="F2:G2"/>
    <mergeCell ref="H2:I2"/>
  </mergeCell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10"/>
  <sheetViews>
    <sheetView tabSelected="1" workbookViewId="0">
      <selection activeCell="H2" sqref="H2"/>
    </sheetView>
  </sheetViews>
  <sheetFormatPr defaultColWidth="11.42578125" defaultRowHeight="15"/>
  <cols>
    <col min="1" max="1" width="11.42578125" style="3"/>
    <col min="2" max="2" width="17.85546875" style="3" customWidth="1"/>
    <col min="3" max="3" width="18.140625" style="3" customWidth="1"/>
    <col min="4" max="5" width="15.42578125" style="3" customWidth="1"/>
    <col min="6" max="6" width="14.85546875" style="3" bestFit="1" customWidth="1"/>
    <col min="7" max="7" width="17.42578125" style="3" bestFit="1" customWidth="1"/>
    <col min="8" max="8" width="14.85546875" style="3" bestFit="1" customWidth="1"/>
    <col min="9" max="9" width="14.7109375" style="3" bestFit="1" customWidth="1"/>
    <col min="10" max="10" width="15.7109375" style="3" customWidth="1"/>
    <col min="11" max="11" width="16.140625" style="3" customWidth="1"/>
    <col min="12" max="16384" width="11.42578125" style="3"/>
  </cols>
  <sheetData>
    <row r="1" spans="1:13" ht="49.5" customHeigh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>
      <c r="A2" s="4">
        <f t="shared" ref="A2:A6" si="0">ROW(A2)-1</f>
        <v>1</v>
      </c>
      <c r="B2" s="6">
        <v>42856</v>
      </c>
      <c r="C2" s="7">
        <v>0.60416666666666663</v>
      </c>
      <c r="D2" s="7">
        <v>0.79166666666666663</v>
      </c>
      <c r="E2" s="7">
        <f>IF(OR(Tableau1[[#This Row],[Début Prestation]]="",Tableau1[[#This Row],[Fin Prestation]]=""),"",Tableau1[[#This Row],[Nbre heure jour]]+Tableau1[[#This Row],[Nbre heure de nuit]])</f>
        <v>0.1875</v>
      </c>
      <c r="F2" s="8">
        <f>IF(OR(Tableau1[[#This Row],[Début Prestation]]="",Tableau1[[#This Row],[Fin Prestation]]=""),"",MOD(Tableau1[[#This Row],[Fin Prestation]]-Tableau1[[#This Row],[Début Prestation]],1)-Tableau1[[#This Row],[Nbre heure de nuit]])</f>
        <v>0.1875</v>
      </c>
      <c r="G2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0</v>
      </c>
      <c r="H2" s="9">
        <f>VLOOKUP(B2,TableauPrixPrestation[],3)</f>
        <v>240</v>
      </c>
      <c r="I2" s="10">
        <f>VLOOKUP(B2,TableauPrixPrestation[],4)</f>
        <v>275</v>
      </c>
      <c r="J2" s="5">
        <v>1</v>
      </c>
      <c r="K2" s="11">
        <f>IF(Tableau1[[#This Row],[Prix Heures de jours HT]]="","",Tableau1[[#This Row],[Prix Heures de jours HT]]+Tableau1[[#This Row],[Prix Heures de nuit HT]])</f>
        <v>515</v>
      </c>
      <c r="L2" s="12">
        <f>MONTH(Tableau1[[#This Row],[Date Evènement]])</f>
        <v>5</v>
      </c>
      <c r="M2" s="12">
        <f>YEAR(Tableau1[[#This Row],[Date Evènement]])</f>
        <v>2017</v>
      </c>
    </row>
    <row r="3" spans="1:13">
      <c r="A3" s="4">
        <f t="shared" si="0"/>
        <v>2</v>
      </c>
      <c r="B3" s="6">
        <v>43062</v>
      </c>
      <c r="C3" s="7">
        <v>0.77083333333333337</v>
      </c>
      <c r="D3" s="7">
        <v>0.91666666666666663</v>
      </c>
      <c r="E3" s="7">
        <f>IF(OR(Tableau1[[#This Row],[Début Prestation]]="",Tableau1[[#This Row],[Fin Prestation]]=""),"",Tableau1[[#This Row],[Nbre heure jour]]+Tableau1[[#This Row],[Nbre heure de nuit]])</f>
        <v>0.14583333333333326</v>
      </c>
      <c r="F3" s="8">
        <f>IF(OR(Tableau1[[#This Row],[Début Prestation]]="",Tableau1[[#This Row],[Fin Prestation]]=""),"",MOD(Tableau1[[#This Row],[Fin Prestation]]-Tableau1[[#This Row],[Début Prestation]],1)-Tableau1[[#This Row],[Nbre heure de nuit]])</f>
        <v>0.10416666666666663</v>
      </c>
      <c r="G3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4.166666666666663E-2</v>
      </c>
      <c r="H3" s="9">
        <f>VLOOKUP(B3,TableauPrixPrestation[],3)</f>
        <v>250</v>
      </c>
      <c r="I3" s="10">
        <f>VLOOKUP(B3,TableauPrixPrestation[],4)</f>
        <v>290</v>
      </c>
      <c r="J3" s="5">
        <v>1</v>
      </c>
      <c r="K3" s="11">
        <f>IF(Tableau1[[#This Row],[Prix Heures de jours HT]]="","",Tableau1[[#This Row],[Prix Heures de jours HT]]+Tableau1[[#This Row],[Prix Heures de nuit HT]])</f>
        <v>540</v>
      </c>
      <c r="L3" s="5">
        <f>MONTH(Tableau1[[#This Row],[Date Evènement]])</f>
        <v>11</v>
      </c>
      <c r="M3" s="5">
        <f>YEAR(Tableau1[[#This Row],[Date Evènement]])</f>
        <v>2017</v>
      </c>
    </row>
    <row r="4" spans="1:13">
      <c r="A4" s="4">
        <f t="shared" si="0"/>
        <v>3</v>
      </c>
      <c r="B4" s="6">
        <v>43060</v>
      </c>
      <c r="C4" s="8">
        <v>0.58333333333333337</v>
      </c>
      <c r="D4" s="8">
        <v>0.91666666666666663</v>
      </c>
      <c r="E4" s="8">
        <f>IF(OR(Tableau1[[#This Row],[Début Prestation]]="",Tableau1[[#This Row],[Fin Prestation]]=""),"",Tableau1[[#This Row],[Nbre heure jour]]+Tableau1[[#This Row],[Nbre heure de nuit]])</f>
        <v>0.33333333333333326</v>
      </c>
      <c r="F4" s="8">
        <f>IF(OR(Tableau1[[#This Row],[Début Prestation]]="",Tableau1[[#This Row],[Fin Prestation]]=""),"",MOD(Tableau1[[#This Row],[Fin Prestation]]-Tableau1[[#This Row],[Début Prestation]],1)-Tableau1[[#This Row],[Nbre heure de nuit]])</f>
        <v>0.29166666666666663</v>
      </c>
      <c r="G4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4.166666666666663E-2</v>
      </c>
      <c r="H4" s="9">
        <f>VLOOKUP(B4,TableauPrixPrestation[],3)</f>
        <v>250</v>
      </c>
      <c r="I4" s="10">
        <f>VLOOKUP(B4,TableauPrixPrestation[],4)</f>
        <v>290</v>
      </c>
      <c r="J4" s="5">
        <v>1</v>
      </c>
      <c r="K4" s="11">
        <f>IF(Tableau1[[#This Row],[Prix Heures de jours HT]]="","",Tableau1[[#This Row],[Prix Heures de jours HT]]+Tableau1[[#This Row],[Prix Heures de nuit HT]])</f>
        <v>540</v>
      </c>
      <c r="L4" s="5">
        <f>MONTH(Tableau1[[#This Row],[Date Evènement]])</f>
        <v>11</v>
      </c>
      <c r="M4" s="5">
        <f>YEAR(Tableau1[[#This Row],[Date Evènement]])</f>
        <v>2017</v>
      </c>
    </row>
    <row r="5" spans="1:13">
      <c r="A5" s="4">
        <f t="shared" si="0"/>
        <v>4</v>
      </c>
      <c r="B5" s="6">
        <v>43068</v>
      </c>
      <c r="C5" s="7">
        <v>0.75</v>
      </c>
      <c r="D5" s="7">
        <v>0.95833333333333337</v>
      </c>
      <c r="E5" s="7">
        <f>IF(OR(Tableau1[[#This Row],[Début Prestation]]="",Tableau1[[#This Row],[Fin Prestation]]=""),"",Tableau1[[#This Row],[Nbre heure jour]]+Tableau1[[#This Row],[Nbre heure de nuit]])</f>
        <v>0.20833333333333337</v>
      </c>
      <c r="F5" s="8">
        <f>IF(OR(Tableau1[[#This Row],[Début Prestation]]="",Tableau1[[#This Row],[Fin Prestation]]=""),"",MOD(Tableau1[[#This Row],[Fin Prestation]]-Tableau1[[#This Row],[Début Prestation]],1)-Tableau1[[#This Row],[Nbre heure de nuit]])</f>
        <v>0.125</v>
      </c>
      <c r="G5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8.333333333333337E-2</v>
      </c>
      <c r="H5" s="9">
        <f>VLOOKUP(B5,TableauPrixPrestation[],3)</f>
        <v>250</v>
      </c>
      <c r="I5" s="10">
        <f>VLOOKUP(B5,TableauPrixPrestation[],4)</f>
        <v>290</v>
      </c>
      <c r="J5" s="5">
        <v>1</v>
      </c>
      <c r="K5" s="11">
        <f>IF(Tableau1[[#This Row],[Prix Heures de jours HT]]="","",Tableau1[[#This Row],[Prix Heures de jours HT]]+Tableau1[[#This Row],[Prix Heures de nuit HT]])</f>
        <v>540</v>
      </c>
      <c r="L5" s="5">
        <f>MONTH(Tableau1[[#This Row],[Date Evènement]])</f>
        <v>11</v>
      </c>
      <c r="M5" s="5">
        <f>YEAR(Tableau1[[#This Row],[Date Evènement]])</f>
        <v>2017</v>
      </c>
    </row>
    <row r="6" spans="1:13">
      <c r="A6" s="13">
        <f t="shared" si="0"/>
        <v>5</v>
      </c>
      <c r="B6" s="15">
        <v>43083</v>
      </c>
      <c r="C6" s="8">
        <v>0.58333333333333337</v>
      </c>
      <c r="D6" s="8">
        <v>0.91666666666666663</v>
      </c>
      <c r="E6" s="8">
        <f>IF(OR(Tableau1[[#This Row],[Début Prestation]]="",Tableau1[[#This Row],[Fin Prestation]]=""),"",Tableau1[[#This Row],[Nbre heure jour]]+Tableau1[[#This Row],[Nbre heure de nuit]])</f>
        <v>0.33333333333333326</v>
      </c>
      <c r="F6" s="8">
        <f>IF(OR(Tableau1[[#This Row],[Début Prestation]]="",Tableau1[[#This Row],[Fin Prestation]]=""),"",MOD(Tableau1[[#This Row],[Fin Prestation]]-Tableau1[[#This Row],[Début Prestation]],1)-Tableau1[[#This Row],[Nbre heure de nuit]])</f>
        <v>0.29166666666666663</v>
      </c>
      <c r="G6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4.166666666666663E-2</v>
      </c>
      <c r="H6" s="11">
        <f>VLOOKUP(B6,TableauPrixPrestation[],3)</f>
        <v>250</v>
      </c>
      <c r="I6" s="16">
        <f>VLOOKUP(B6,TableauPrixPrestation[],4)</f>
        <v>290</v>
      </c>
      <c r="J6" s="14">
        <v>1</v>
      </c>
      <c r="K6" s="11">
        <f>IF(Tableau1[[#This Row],[Prix Heures de jours HT]]="","",Tableau1[[#This Row],[Prix Heures de jours HT]]+Tableau1[[#This Row],[Prix Heures de nuit HT]])</f>
        <v>540</v>
      </c>
      <c r="L6" s="14">
        <f>MONTH(Tableau1[[#This Row],[Date Evènement]])</f>
        <v>12</v>
      </c>
      <c r="M6" s="14">
        <f>YEAR(Tableau1[[#This Row],[Date Evènement]])</f>
        <v>2017</v>
      </c>
    </row>
    <row r="7" spans="1:13">
      <c r="A7" s="17">
        <f>ROW(A7)-1</f>
        <v>6</v>
      </c>
      <c r="B7" s="15">
        <v>43101</v>
      </c>
      <c r="C7" s="8">
        <v>0.79166666666666663</v>
      </c>
      <c r="D7" s="8">
        <v>4.1666666666666664E-2</v>
      </c>
      <c r="E7" s="8">
        <f>IF(OR(Tableau1[[#This Row],[Début Prestation]]="",Tableau1[[#This Row],[Fin Prestation]]=""),"",Tableau1[[#This Row],[Nbre heure jour]]+Tableau1[[#This Row],[Nbre heure de nuit]])</f>
        <v>0.25</v>
      </c>
      <c r="F7" s="8">
        <f>IF(OR(Tableau1[[#This Row],[Début Prestation]]="",Tableau1[[#This Row],[Fin Prestation]]=""),"",MOD(Tableau1[[#This Row],[Fin Prestation]]-Tableau1[[#This Row],[Début Prestation]],1)-Tableau1[[#This Row],[Nbre heure de nuit]])</f>
        <v>8.333333333333337E-2</v>
      </c>
      <c r="G7" s="8">
        <f>IF(AND(Tableau1[[#This Row],[Début Prestation]]&lt;DebN,Tableau1[[#This Row],[Début Prestation]]&gt;=FinN),IF(Tableau1[[#This Row],[Fin Prestation]]&gt;Tableau1[[#This Row],[Début Prestation]],IF(Tableau1[[#This Row],[Fin Prestation]]&lt;=DebN,0,MOD(Tableau1[[#This Row],[Fin Prestation]]-DebN,1)),IF(Tableau1[[#This Row],[Fin Prestation]]&gt;=FinN,MOD(FinN-DebN,1),MOD(Tableau1[[#This Row],[Fin Prestation]]-DebN,1))),IF(Tableau1[[#This Row],[Début Prestation]]&gt;=DebN,IF(OR(Tableau1[[#This Row],[Fin Prestation]]&gt;Tableau1[[#This Row],[Début Prestation]],Tableau1[[#This Row],[Fin Prestation]]&lt;=FinN),MOD(Tableau1[[#This Row],[Fin Prestation]]-Tableau1[[#This Row],[Début Prestation]],1),IF(Tableau1[[#This Row],[Fin Prestation]]&lt;=DebN,MOD(FinN-Tableau1[[#This Row],[Début Prestation]],1),MOD(FinN-Tableau1[[#This Row],[Début Prestation]],1)+MOD(Tableau1[[#This Row],[Fin Prestation]]-DebN,1))),IF(OR(Tableau1[[#This Row],[Fin Prestation]]&lt;Tableau1[[#This Row],[Début Prestation]],Tableau1[[#This Row],[Fin Prestation]]&gt;DebN),MOD(FinN-Tableau1[[#This Row],[Début Prestation]],1)+MOD(Tableau1[[#This Row],[Fin Prestation]]-DebN,1),IF(Tableau1[[#This Row],[Fin Prestation]]&lt;FinN,MOD(Tableau1[[#This Row],[Fin Prestation]]-Tableau1[[#This Row],[Début Prestation]],1),MOD(FinN-Tableau1[[#This Row],[Début Prestation]],1)))))</f>
        <v>0.16666666666666663</v>
      </c>
      <c r="H7" s="11">
        <f>VLOOKUP(B7,TableauPrixPrestation[],3)</f>
        <v>250</v>
      </c>
      <c r="I7" s="16">
        <f>VLOOKUP(B7,TableauPrixPrestation[],4)</f>
        <v>290</v>
      </c>
      <c r="J7" s="14">
        <v>1</v>
      </c>
      <c r="K7" s="11">
        <f>IF(Tableau1[[#This Row],[Prix Heures de jours HT]]="","",Tableau1[[#This Row],[Prix Heures de jours HT]]+Tableau1[[#This Row],[Prix Heures de nuit HT]])</f>
        <v>540</v>
      </c>
      <c r="L7" s="18">
        <f>MONTH(Tableau1[[#This Row],[Date Evènement]])</f>
        <v>1</v>
      </c>
      <c r="M7" s="18">
        <f>YEAR(Tableau1[[#This Row],[Date Evènement]])</f>
        <v>2018</v>
      </c>
    </row>
    <row r="9" spans="1:13">
      <c r="F9" s="19"/>
    </row>
    <row r="10" spans="1:13">
      <c r="C10" s="20"/>
      <c r="D10" s="20"/>
      <c r="E10" s="20"/>
      <c r="F10" s="20"/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Config</vt:lpstr>
      <vt:lpstr>Prestations</vt:lpstr>
      <vt:lpstr>DateEvenement</vt:lpstr>
      <vt:lpstr>HeureDebutPrestation</vt:lpstr>
      <vt:lpstr>HeureFinPrestation</vt:lpstr>
      <vt:lpstr>Numero</vt:lpstr>
      <vt:lpstr>PrixPrestation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GARCIA</dc:creator>
  <cp:lastModifiedBy>Carim</cp:lastModifiedBy>
  <dcterms:created xsi:type="dcterms:W3CDTF">2017-12-17T14:34:43Z</dcterms:created>
  <dcterms:modified xsi:type="dcterms:W3CDTF">2017-12-17T15:50:07Z</dcterms:modified>
</cp:coreProperties>
</file>