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date1904="1" codeName="ThisWorkbook" hidePivotFieldList="1"/>
  <bookViews>
    <workbookView xWindow="0" yWindow="0" windowWidth="19200" windowHeight="6945" tabRatio="741" activeTab="1"/>
  </bookViews>
  <sheets>
    <sheet name="Données" sheetId="1" r:id="rId1"/>
    <sheet name="GESTION DES ABSENCES" sheetId="18" r:id="rId2"/>
    <sheet name="GESTION DES HORAIRES" sheetId="34" r:id="rId3"/>
    <sheet name="TOTAL DES HEURES" sheetId="32" r:id="rId4"/>
    <sheet name="RÉSULTATS DÉTAILLÉS" sheetId="33" r:id="rId5"/>
  </sheets>
  <externalReferences>
    <externalReference r:id="rId6"/>
  </externalReferences>
  <definedNames>
    <definedName name="An">'[1]Récap annuel'!$A$1</definedName>
    <definedName name="CODE">Données!$H$12:$H$12</definedName>
    <definedName name="COULEUR">Données!$I$12:$I$12</definedName>
    <definedName name="Fériés">Données!$H$2:$H$10</definedName>
    <definedName name="Mois">Données!#REF!</definedName>
  </definedNames>
  <calcPr calcId="125725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12" i="18"/>
  <c r="AI12"/>
  <c r="AH12"/>
  <c r="AG12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H10" i="1"/>
  <c r="H9"/>
  <c r="H8"/>
  <c r="H7"/>
  <c r="H6"/>
  <c r="H5"/>
  <c r="H4"/>
  <c r="H3"/>
  <c r="H2"/>
  <c r="AM234" i="32" l="1"/>
  <c r="AM214"/>
  <c r="AM194"/>
  <c r="AM174"/>
  <c r="AM154"/>
  <c r="AM134"/>
  <c r="AM114"/>
  <c r="AM94"/>
  <c r="AM74"/>
  <c r="AM54"/>
  <c r="AM34"/>
  <c r="AM14"/>
  <c r="AK239" l="1"/>
  <c r="AK238"/>
  <c r="AK236"/>
  <c r="AK234"/>
  <c r="AK216"/>
  <c r="AK199"/>
  <c r="AK198"/>
  <c r="AK196"/>
  <c r="AK194"/>
  <c r="AK179"/>
  <c r="AK178"/>
  <c r="AK176"/>
  <c r="AK174"/>
  <c r="AK159"/>
  <c r="AK158"/>
  <c r="AK156"/>
  <c r="AK154"/>
  <c r="AK139"/>
  <c r="AK138"/>
  <c r="AK136"/>
  <c r="AK134"/>
  <c r="AK119"/>
  <c r="AK118"/>
  <c r="AK116"/>
  <c r="AK114"/>
  <c r="AK99"/>
  <c r="AK98"/>
  <c r="AK96"/>
  <c r="AK94"/>
  <c r="AK76"/>
  <c r="AK59"/>
  <c r="AK58"/>
  <c r="AK56"/>
  <c r="AK54"/>
  <c r="AK39"/>
  <c r="AK38"/>
  <c r="AK36"/>
  <c r="AK34"/>
  <c r="M3" i="1"/>
  <c r="M4" s="1"/>
  <c r="AO194" i="32" s="1"/>
  <c r="D19" i="33"/>
  <c r="E17"/>
  <c r="B19"/>
  <c r="A17"/>
  <c r="AO94" i="32" l="1"/>
  <c r="AO174"/>
  <c r="AO54"/>
  <c r="AO178"/>
  <c r="AO34"/>
  <c r="AO114"/>
  <c r="AO198"/>
  <c r="AO154"/>
  <c r="AO134"/>
  <c r="AO158"/>
  <c r="AO138"/>
  <c r="AO58"/>
  <c r="M5" i="1"/>
  <c r="M6" s="1"/>
  <c r="M7" s="1"/>
  <c r="M8" s="1"/>
  <c r="M9" s="1"/>
  <c r="M10" s="1"/>
  <c r="M11" s="1"/>
  <c r="AS212" i="18"/>
  <c r="AS194"/>
  <c r="AS176"/>
  <c r="AS158"/>
  <c r="AS140"/>
  <c r="AS122"/>
  <c r="AS104"/>
  <c r="AS86"/>
  <c r="AS68"/>
  <c r="AS50"/>
  <c r="AS32"/>
  <c r="AS14"/>
  <c r="AO38" i="32" l="1"/>
  <c r="AO98"/>
  <c r="AO238"/>
  <c r="AO234"/>
  <c r="AO118"/>
  <c r="G16"/>
  <c r="G9" i="33" l="1"/>
  <c r="F9"/>
  <c r="D12"/>
  <c r="E10"/>
  <c r="B12"/>
  <c r="A10"/>
  <c r="J3"/>
  <c r="AR14" i="18"/>
  <c r="AQ14"/>
  <c r="AP14"/>
  <c r="AO14"/>
  <c r="AN14"/>
  <c r="AM14"/>
  <c r="AL14"/>
  <c r="AK14"/>
  <c r="G96" i="32"/>
  <c r="H96"/>
  <c r="I96"/>
  <c r="J96"/>
  <c r="K96"/>
  <c r="L96"/>
  <c r="M96"/>
  <c r="N96"/>
  <c r="O96"/>
  <c r="P96"/>
  <c r="Q96"/>
  <c r="R96"/>
  <c r="S96"/>
  <c r="T96"/>
  <c r="U96"/>
  <c r="V96"/>
  <c r="W96"/>
  <c r="X96"/>
  <c r="Y96"/>
  <c r="Z96"/>
  <c r="AA96"/>
  <c r="AB96"/>
  <c r="AC96"/>
  <c r="AD96"/>
  <c r="AE96"/>
  <c r="AF96"/>
  <c r="AG96"/>
  <c r="AH96"/>
  <c r="AI96"/>
  <c r="AJ96"/>
  <c r="G94"/>
  <c r="H94"/>
  <c r="I94"/>
  <c r="J94"/>
  <c r="K94"/>
  <c r="L94"/>
  <c r="M94"/>
  <c r="N94"/>
  <c r="O94"/>
  <c r="P94"/>
  <c r="Q94"/>
  <c r="Q98" s="1"/>
  <c r="Q99" s="1"/>
  <c r="R94"/>
  <c r="S94"/>
  <c r="T94"/>
  <c r="U94"/>
  <c r="V94"/>
  <c r="W94"/>
  <c r="X94"/>
  <c r="Y94"/>
  <c r="Z94"/>
  <c r="AA94"/>
  <c r="AB94"/>
  <c r="AC94"/>
  <c r="AD94"/>
  <c r="AE94"/>
  <c r="AF94"/>
  <c r="AG94"/>
  <c r="AH94"/>
  <c r="AI94"/>
  <c r="AJ94"/>
  <c r="G116"/>
  <c r="G118" s="1"/>
  <c r="G119" s="1"/>
  <c r="H116"/>
  <c r="I116"/>
  <c r="J116"/>
  <c r="K116"/>
  <c r="L116"/>
  <c r="M116"/>
  <c r="N116"/>
  <c r="O116"/>
  <c r="P116"/>
  <c r="Q116"/>
  <c r="R116"/>
  <c r="S116"/>
  <c r="T116"/>
  <c r="U116"/>
  <c r="V116"/>
  <c r="W116"/>
  <c r="X116"/>
  <c r="Y116"/>
  <c r="Z116"/>
  <c r="AA116"/>
  <c r="AB116"/>
  <c r="AC116"/>
  <c r="AD116"/>
  <c r="AE116"/>
  <c r="AF116"/>
  <c r="AG116"/>
  <c r="AH116"/>
  <c r="AI116"/>
  <c r="AJ116"/>
  <c r="G114"/>
  <c r="H114"/>
  <c r="I114"/>
  <c r="J114"/>
  <c r="K114"/>
  <c r="L114"/>
  <c r="M114"/>
  <c r="N114"/>
  <c r="O114"/>
  <c r="P114"/>
  <c r="Q114"/>
  <c r="R114"/>
  <c r="S114"/>
  <c r="T114"/>
  <c r="U114"/>
  <c r="V114"/>
  <c r="W114"/>
  <c r="X114"/>
  <c r="Y114"/>
  <c r="Z114"/>
  <c r="AA114"/>
  <c r="AB114"/>
  <c r="AC114"/>
  <c r="AD114"/>
  <c r="AE114"/>
  <c r="AF114"/>
  <c r="AG114"/>
  <c r="AH114"/>
  <c r="AI114"/>
  <c r="AJ114"/>
  <c r="G136"/>
  <c r="H136"/>
  <c r="I136"/>
  <c r="J136"/>
  <c r="K136"/>
  <c r="K138" s="1"/>
  <c r="K139" s="1"/>
  <c r="L136"/>
  <c r="M136"/>
  <c r="N136"/>
  <c r="O136"/>
  <c r="O138" s="1"/>
  <c r="O139" s="1"/>
  <c r="P136"/>
  <c r="Q136"/>
  <c r="R136"/>
  <c r="S136"/>
  <c r="T136"/>
  <c r="U136"/>
  <c r="V136"/>
  <c r="W136"/>
  <c r="X136"/>
  <c r="Y136"/>
  <c r="Z136"/>
  <c r="AA136"/>
  <c r="AB136"/>
  <c r="AC136"/>
  <c r="AD136"/>
  <c r="AE136"/>
  <c r="AF136"/>
  <c r="AG136"/>
  <c r="AH136"/>
  <c r="AI136"/>
  <c r="AI138" s="1"/>
  <c r="AI139" s="1"/>
  <c r="AJ136"/>
  <c r="G134"/>
  <c r="H134"/>
  <c r="I134"/>
  <c r="J134"/>
  <c r="K134"/>
  <c r="L134"/>
  <c r="M134"/>
  <c r="N134"/>
  <c r="O134"/>
  <c r="P134"/>
  <c r="Q134"/>
  <c r="R134"/>
  <c r="S134"/>
  <c r="T134"/>
  <c r="U134"/>
  <c r="V134"/>
  <c r="W134"/>
  <c r="X134"/>
  <c r="Y134"/>
  <c r="Z134"/>
  <c r="AA134"/>
  <c r="AB134"/>
  <c r="AC134"/>
  <c r="AD134"/>
  <c r="AE134"/>
  <c r="AF134"/>
  <c r="AG134"/>
  <c r="AH134"/>
  <c r="AI134"/>
  <c r="AJ134"/>
  <c r="G156"/>
  <c r="H156"/>
  <c r="I156"/>
  <c r="J156"/>
  <c r="K156"/>
  <c r="L156"/>
  <c r="M156"/>
  <c r="N156"/>
  <c r="O156"/>
  <c r="P156"/>
  <c r="Q156"/>
  <c r="R156"/>
  <c r="S156"/>
  <c r="S158" s="1"/>
  <c r="S159" s="1"/>
  <c r="T156"/>
  <c r="U156"/>
  <c r="V156"/>
  <c r="W156"/>
  <c r="X156"/>
  <c r="Y156"/>
  <c r="Z156"/>
  <c r="AA156"/>
  <c r="AB156"/>
  <c r="AC156"/>
  <c r="AD156"/>
  <c r="AE156"/>
  <c r="AF156"/>
  <c r="AG156"/>
  <c r="AH156"/>
  <c r="AI156"/>
  <c r="AI158" s="1"/>
  <c r="AI159" s="1"/>
  <c r="AJ156"/>
  <c r="G154"/>
  <c r="H154"/>
  <c r="I154"/>
  <c r="J154"/>
  <c r="K154"/>
  <c r="L154"/>
  <c r="M154"/>
  <c r="N154"/>
  <c r="O154"/>
  <c r="P154"/>
  <c r="Q154"/>
  <c r="R154"/>
  <c r="S154"/>
  <c r="T154"/>
  <c r="U154"/>
  <c r="V154"/>
  <c r="W154"/>
  <c r="X154"/>
  <c r="Y154"/>
  <c r="Z154"/>
  <c r="AA154"/>
  <c r="AB154"/>
  <c r="AC154"/>
  <c r="AD154"/>
  <c r="AE154"/>
  <c r="AF154"/>
  <c r="AG154"/>
  <c r="AH154"/>
  <c r="AI154"/>
  <c r="AJ154"/>
  <c r="G176"/>
  <c r="G178" s="1"/>
  <c r="G179" s="1"/>
  <c r="H176"/>
  <c r="I176"/>
  <c r="J176"/>
  <c r="K176"/>
  <c r="K178" s="1"/>
  <c r="K179" s="1"/>
  <c r="L176"/>
  <c r="M176"/>
  <c r="N176"/>
  <c r="O176"/>
  <c r="P176"/>
  <c r="Q176"/>
  <c r="R176"/>
  <c r="S176"/>
  <c r="S178" s="1"/>
  <c r="S179" s="1"/>
  <c r="T176"/>
  <c r="U176"/>
  <c r="V176"/>
  <c r="W176"/>
  <c r="X176"/>
  <c r="Y176"/>
  <c r="Z176"/>
  <c r="AA176"/>
  <c r="AA178" s="1"/>
  <c r="AA179" s="1"/>
  <c r="AB176"/>
  <c r="AC176"/>
  <c r="AD176"/>
  <c r="AE176"/>
  <c r="AE178" s="1"/>
  <c r="AE179" s="1"/>
  <c r="AF176"/>
  <c r="AG176"/>
  <c r="AH176"/>
  <c r="AI176"/>
  <c r="AI178" s="1"/>
  <c r="AI179" s="1"/>
  <c r="AJ176"/>
  <c r="G174"/>
  <c r="H174"/>
  <c r="I174"/>
  <c r="J174"/>
  <c r="K174"/>
  <c r="L174"/>
  <c r="M174"/>
  <c r="N174"/>
  <c r="O174"/>
  <c r="P174"/>
  <c r="Q174"/>
  <c r="R174"/>
  <c r="S174"/>
  <c r="T174"/>
  <c r="U174"/>
  <c r="V174"/>
  <c r="W174"/>
  <c r="X174"/>
  <c r="Y174"/>
  <c r="Z174"/>
  <c r="AA174"/>
  <c r="AB174"/>
  <c r="AC174"/>
  <c r="AD174"/>
  <c r="AE174"/>
  <c r="AF174"/>
  <c r="AG174"/>
  <c r="AH174"/>
  <c r="AI174"/>
  <c r="AJ174"/>
  <c r="G196"/>
  <c r="G198" s="1"/>
  <c r="G199" s="1"/>
  <c r="H196"/>
  <c r="I196"/>
  <c r="J196"/>
  <c r="K196"/>
  <c r="K198" s="1"/>
  <c r="K199" s="1"/>
  <c r="L196"/>
  <c r="M196"/>
  <c r="N196"/>
  <c r="O196"/>
  <c r="O198" s="1"/>
  <c r="O199" s="1"/>
  <c r="P196"/>
  <c r="Q196"/>
  <c r="R196"/>
  <c r="S196"/>
  <c r="S198" s="1"/>
  <c r="S199" s="1"/>
  <c r="T196"/>
  <c r="U196"/>
  <c r="V196"/>
  <c r="W196"/>
  <c r="W198" s="1"/>
  <c r="W199" s="1"/>
  <c r="X196"/>
  <c r="Y196"/>
  <c r="Z196"/>
  <c r="AA196"/>
  <c r="AB196"/>
  <c r="AC196"/>
  <c r="AD196"/>
  <c r="AE196"/>
  <c r="AE198" s="1"/>
  <c r="AE199" s="1"/>
  <c r="AF196"/>
  <c r="AG196"/>
  <c r="AH196"/>
  <c r="AI196"/>
  <c r="AI198" s="1"/>
  <c r="AI199" s="1"/>
  <c r="AJ196"/>
  <c r="G194"/>
  <c r="H194"/>
  <c r="I194"/>
  <c r="I198" s="1"/>
  <c r="I199" s="1"/>
  <c r="J194"/>
  <c r="K194"/>
  <c r="L194"/>
  <c r="M194"/>
  <c r="N194"/>
  <c r="O194"/>
  <c r="P194"/>
  <c r="Q194"/>
  <c r="R194"/>
  <c r="S194"/>
  <c r="T194"/>
  <c r="U194"/>
  <c r="U198" s="1"/>
  <c r="U199" s="1"/>
  <c r="V194"/>
  <c r="W194"/>
  <c r="X194"/>
  <c r="Y194"/>
  <c r="Y198" s="1"/>
  <c r="Y199" s="1"/>
  <c r="Z194"/>
  <c r="AA194"/>
  <c r="AB194"/>
  <c r="AC194"/>
  <c r="AC198" s="1"/>
  <c r="AC199" s="1"/>
  <c r="AD194"/>
  <c r="AE194"/>
  <c r="AF194"/>
  <c r="AG194"/>
  <c r="AG198" s="1"/>
  <c r="AG199" s="1"/>
  <c r="AH194"/>
  <c r="AI194"/>
  <c r="AJ194"/>
  <c r="G214"/>
  <c r="H214"/>
  <c r="I214"/>
  <c r="J214"/>
  <c r="J218" s="1"/>
  <c r="J219" s="1"/>
  <c r="K214"/>
  <c r="L214"/>
  <c r="M214"/>
  <c r="N214"/>
  <c r="O214"/>
  <c r="O218" s="1"/>
  <c r="O219" s="1"/>
  <c r="P214"/>
  <c r="Q214"/>
  <c r="R214"/>
  <c r="S214"/>
  <c r="S218" s="1"/>
  <c r="S219" s="1"/>
  <c r="T214"/>
  <c r="U214"/>
  <c r="V214"/>
  <c r="W214"/>
  <c r="W218" s="1"/>
  <c r="W219" s="1"/>
  <c r="X214"/>
  <c r="Y214"/>
  <c r="Z214"/>
  <c r="AA214"/>
  <c r="AA218" s="1"/>
  <c r="AA219" s="1"/>
  <c r="AB214"/>
  <c r="AC214"/>
  <c r="AD214"/>
  <c r="AE214"/>
  <c r="AE218" s="1"/>
  <c r="AE219" s="1"/>
  <c r="AF214"/>
  <c r="AG214"/>
  <c r="AH214"/>
  <c r="AI214"/>
  <c r="AJ214"/>
  <c r="G216"/>
  <c r="H216"/>
  <c r="I216"/>
  <c r="J216"/>
  <c r="K216"/>
  <c r="L216"/>
  <c r="M216"/>
  <c r="N216"/>
  <c r="O216"/>
  <c r="P216"/>
  <c r="Q216"/>
  <c r="R216"/>
  <c r="S216"/>
  <c r="T216"/>
  <c r="U216"/>
  <c r="V216"/>
  <c r="W216"/>
  <c r="X216"/>
  <c r="Y216"/>
  <c r="Z216"/>
  <c r="AA216"/>
  <c r="AB216"/>
  <c r="AC216"/>
  <c r="AD216"/>
  <c r="AE216"/>
  <c r="AF216"/>
  <c r="AG216"/>
  <c r="AH216"/>
  <c r="AI216"/>
  <c r="AJ216"/>
  <c r="G234"/>
  <c r="H234"/>
  <c r="I234"/>
  <c r="J234"/>
  <c r="K234"/>
  <c r="K238" s="1"/>
  <c r="K239" s="1"/>
  <c r="L234"/>
  <c r="M234"/>
  <c r="N234"/>
  <c r="O234"/>
  <c r="O238" s="1"/>
  <c r="O239" s="1"/>
  <c r="P234"/>
  <c r="Q234"/>
  <c r="R234"/>
  <c r="S234"/>
  <c r="T234"/>
  <c r="U234"/>
  <c r="V234"/>
  <c r="W234"/>
  <c r="W238" s="1"/>
  <c r="W239" s="1"/>
  <c r="X234"/>
  <c r="Y234"/>
  <c r="Z234"/>
  <c r="AA234"/>
  <c r="AA238" s="1"/>
  <c r="AA239" s="1"/>
  <c r="AB234"/>
  <c r="AC234"/>
  <c r="AD234"/>
  <c r="AE234"/>
  <c r="AE238" s="1"/>
  <c r="AE239" s="1"/>
  <c r="AF234"/>
  <c r="AG234"/>
  <c r="AH234"/>
  <c r="AI234"/>
  <c r="AI238" s="1"/>
  <c r="AI239" s="1"/>
  <c r="AJ234"/>
  <c r="G236"/>
  <c r="H236"/>
  <c r="I236"/>
  <c r="J236"/>
  <c r="K236"/>
  <c r="L236"/>
  <c r="M236"/>
  <c r="M238" s="1"/>
  <c r="M239" s="1"/>
  <c r="N236"/>
  <c r="O236"/>
  <c r="P236"/>
  <c r="Q236"/>
  <c r="Q238" s="1"/>
  <c r="Q239" s="1"/>
  <c r="R236"/>
  <c r="S236"/>
  <c r="T236"/>
  <c r="U236"/>
  <c r="U238" s="1"/>
  <c r="U239" s="1"/>
  <c r="V236"/>
  <c r="W236"/>
  <c r="X236"/>
  <c r="Y236"/>
  <c r="Y238" s="1"/>
  <c r="Y239" s="1"/>
  <c r="Z236"/>
  <c r="AA236"/>
  <c r="AB236"/>
  <c r="AC236"/>
  <c r="AD236"/>
  <c r="AE236"/>
  <c r="AF236"/>
  <c r="AG236"/>
  <c r="AG238" s="1"/>
  <c r="AG239" s="1"/>
  <c r="AH236"/>
  <c r="AI236"/>
  <c r="AJ236"/>
  <c r="F236"/>
  <c r="F234"/>
  <c r="F216"/>
  <c r="F214"/>
  <c r="F196"/>
  <c r="F194"/>
  <c r="F176"/>
  <c r="F174"/>
  <c r="F156"/>
  <c r="F154"/>
  <c r="F136"/>
  <c r="F134"/>
  <c r="F116"/>
  <c r="F114"/>
  <c r="F96"/>
  <c r="F94"/>
  <c r="G76"/>
  <c r="H76"/>
  <c r="I76"/>
  <c r="J76"/>
  <c r="K76"/>
  <c r="L76"/>
  <c r="M76"/>
  <c r="N76"/>
  <c r="O76"/>
  <c r="P76"/>
  <c r="Q76"/>
  <c r="R76"/>
  <c r="S76"/>
  <c r="T76"/>
  <c r="U76"/>
  <c r="V76"/>
  <c r="W76"/>
  <c r="X76"/>
  <c r="Y76"/>
  <c r="Z76"/>
  <c r="AA76"/>
  <c r="AB76"/>
  <c r="AC76"/>
  <c r="AD76"/>
  <c r="AE76"/>
  <c r="AF76"/>
  <c r="AG76"/>
  <c r="AH76"/>
  <c r="AI76"/>
  <c r="AJ76"/>
  <c r="G74"/>
  <c r="H74"/>
  <c r="I74"/>
  <c r="J74"/>
  <c r="K74"/>
  <c r="L74"/>
  <c r="M74"/>
  <c r="N74"/>
  <c r="O74"/>
  <c r="P74"/>
  <c r="Q74"/>
  <c r="R74"/>
  <c r="S74"/>
  <c r="T74"/>
  <c r="U74"/>
  <c r="V74"/>
  <c r="W74"/>
  <c r="X74"/>
  <c r="Y74"/>
  <c r="Z74"/>
  <c r="AA74"/>
  <c r="AB74"/>
  <c r="AC74"/>
  <c r="AD74"/>
  <c r="AE74"/>
  <c r="AF74"/>
  <c r="AG74"/>
  <c r="AH74"/>
  <c r="AI74"/>
  <c r="AJ74"/>
  <c r="F76"/>
  <c r="F74"/>
  <c r="G56"/>
  <c r="H56"/>
  <c r="I56"/>
  <c r="J56"/>
  <c r="K56"/>
  <c r="L56"/>
  <c r="M56"/>
  <c r="M58" s="1"/>
  <c r="M59" s="1"/>
  <c r="N56"/>
  <c r="O56"/>
  <c r="P56"/>
  <c r="Q56"/>
  <c r="R56"/>
  <c r="S56"/>
  <c r="T56"/>
  <c r="U56"/>
  <c r="V56"/>
  <c r="W56"/>
  <c r="X56"/>
  <c r="Y56"/>
  <c r="Z56"/>
  <c r="AA56"/>
  <c r="AB56"/>
  <c r="AC56"/>
  <c r="AD56"/>
  <c r="AE56"/>
  <c r="AF56"/>
  <c r="AG56"/>
  <c r="AH56"/>
  <c r="AI56"/>
  <c r="AJ56"/>
  <c r="G54"/>
  <c r="H54"/>
  <c r="I54"/>
  <c r="J54"/>
  <c r="K54"/>
  <c r="L54"/>
  <c r="M54"/>
  <c r="N54"/>
  <c r="O54"/>
  <c r="O58" s="1"/>
  <c r="O59" s="1"/>
  <c r="P54"/>
  <c r="Q54"/>
  <c r="R54"/>
  <c r="S54"/>
  <c r="T54"/>
  <c r="U54"/>
  <c r="V54"/>
  <c r="W54"/>
  <c r="W58" s="1"/>
  <c r="W59" s="1"/>
  <c r="X54"/>
  <c r="Y54"/>
  <c r="Z54"/>
  <c r="AA54"/>
  <c r="AA58" s="1"/>
  <c r="AA59" s="1"/>
  <c r="AB54"/>
  <c r="AC54"/>
  <c r="AD54"/>
  <c r="AE54"/>
  <c r="AF54"/>
  <c r="AG54"/>
  <c r="AH54"/>
  <c r="AI54"/>
  <c r="AJ54"/>
  <c r="F56"/>
  <c r="F54"/>
  <c r="G36"/>
  <c r="H36"/>
  <c r="I36"/>
  <c r="J36"/>
  <c r="K36"/>
  <c r="K38" s="1"/>
  <c r="K39" s="1"/>
  <c r="L36"/>
  <c r="M36"/>
  <c r="N36"/>
  <c r="O36"/>
  <c r="O38" s="1"/>
  <c r="O39" s="1"/>
  <c r="P36"/>
  <c r="Q36"/>
  <c r="R36"/>
  <c r="S36"/>
  <c r="S38" s="1"/>
  <c r="S39" s="1"/>
  <c r="T36"/>
  <c r="U36"/>
  <c r="V36"/>
  <c r="W36"/>
  <c r="X36"/>
  <c r="Y36"/>
  <c r="Z36"/>
  <c r="AA36"/>
  <c r="AB36"/>
  <c r="AC36"/>
  <c r="AD36"/>
  <c r="AE36"/>
  <c r="AF36"/>
  <c r="AG36"/>
  <c r="AH36"/>
  <c r="AI36"/>
  <c r="AI38" s="1"/>
  <c r="AI39" s="1"/>
  <c r="AJ36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AF34"/>
  <c r="AG34"/>
  <c r="AH34"/>
  <c r="AI34"/>
  <c r="AJ34"/>
  <c r="F36"/>
  <c r="F34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AG16"/>
  <c r="AH16"/>
  <c r="AI16"/>
  <c r="AJ16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F16"/>
  <c r="F14"/>
  <c r="D214" i="34"/>
  <c r="E212"/>
  <c r="B214"/>
  <c r="A212"/>
  <c r="D196"/>
  <c r="E194"/>
  <c r="B196"/>
  <c r="A194"/>
  <c r="D178"/>
  <c r="E176"/>
  <c r="B178"/>
  <c r="A176"/>
  <c r="D160"/>
  <c r="E158"/>
  <c r="B160"/>
  <c r="A158"/>
  <c r="D142"/>
  <c r="E140"/>
  <c r="B142"/>
  <c r="A140"/>
  <c r="D124"/>
  <c r="E122"/>
  <c r="B124"/>
  <c r="A122"/>
  <c r="D106"/>
  <c r="E104"/>
  <c r="B106"/>
  <c r="A104"/>
  <c r="D88"/>
  <c r="E86"/>
  <c r="B88"/>
  <c r="A86"/>
  <c r="D70"/>
  <c r="E68"/>
  <c r="B70"/>
  <c r="A68"/>
  <c r="D52"/>
  <c r="E50"/>
  <c r="B52"/>
  <c r="A50"/>
  <c r="D34"/>
  <c r="E32"/>
  <c r="B34"/>
  <c r="A32"/>
  <c r="D16"/>
  <c r="E14"/>
  <c r="B16"/>
  <c r="A14"/>
  <c r="D199"/>
  <c r="D181"/>
  <c r="D163"/>
  <c r="D145"/>
  <c r="D127"/>
  <c r="D109"/>
  <c r="D91"/>
  <c r="D73"/>
  <c r="D55"/>
  <c r="D37"/>
  <c r="D19"/>
  <c r="D1"/>
  <c r="F208"/>
  <c r="G208" s="1"/>
  <c r="H208" s="1"/>
  <c r="I208" s="1"/>
  <c r="J208" s="1"/>
  <c r="K208" s="1"/>
  <c r="L208" s="1"/>
  <c r="M208" s="1"/>
  <c r="N208" s="1"/>
  <c r="O208" s="1"/>
  <c r="P208" s="1"/>
  <c r="Q208" s="1"/>
  <c r="R208" s="1"/>
  <c r="S208" s="1"/>
  <c r="T208" s="1"/>
  <c r="U208" s="1"/>
  <c r="V208" s="1"/>
  <c r="W208" s="1"/>
  <c r="X208" s="1"/>
  <c r="Y208" s="1"/>
  <c r="Z208" s="1"/>
  <c r="AA208" s="1"/>
  <c r="AB208" s="1"/>
  <c r="AC208" s="1"/>
  <c r="AD208" s="1"/>
  <c r="AE208" s="1"/>
  <c r="AF208" s="1"/>
  <c r="AG208" s="1"/>
  <c r="AH208" s="1"/>
  <c r="AI208" s="1"/>
  <c r="B206"/>
  <c r="B205"/>
  <c r="E201"/>
  <c r="F190"/>
  <c r="G190" s="1"/>
  <c r="H190" s="1"/>
  <c r="I190" s="1"/>
  <c r="J190" s="1"/>
  <c r="K190" s="1"/>
  <c r="L190" s="1"/>
  <c r="M190" s="1"/>
  <c r="N190" s="1"/>
  <c r="O190" s="1"/>
  <c r="P190" s="1"/>
  <c r="Q190" s="1"/>
  <c r="R190" s="1"/>
  <c r="S190" s="1"/>
  <c r="T190" s="1"/>
  <c r="U190" s="1"/>
  <c r="V190" s="1"/>
  <c r="W190" s="1"/>
  <c r="X190" s="1"/>
  <c r="Y190" s="1"/>
  <c r="Z190" s="1"/>
  <c r="AA190" s="1"/>
  <c r="AB190" s="1"/>
  <c r="AC190" s="1"/>
  <c r="AD190" s="1"/>
  <c r="AE190" s="1"/>
  <c r="AF190" s="1"/>
  <c r="AG190" s="1"/>
  <c r="AH190" s="1"/>
  <c r="AI190" s="1"/>
  <c r="AI193" s="1"/>
  <c r="AI191" s="1"/>
  <c r="B188"/>
  <c r="B187"/>
  <c r="E183"/>
  <c r="F172"/>
  <c r="B170"/>
  <c r="B169"/>
  <c r="E165"/>
  <c r="F154"/>
  <c r="F157" s="1"/>
  <c r="F155" s="1"/>
  <c r="B152"/>
  <c r="B151"/>
  <c r="E147"/>
  <c r="F136"/>
  <c r="G136" s="1"/>
  <c r="H136" s="1"/>
  <c r="I136" s="1"/>
  <c r="J136" s="1"/>
  <c r="K136" s="1"/>
  <c r="L136" s="1"/>
  <c r="M136" s="1"/>
  <c r="N136" s="1"/>
  <c r="O136" s="1"/>
  <c r="P136" s="1"/>
  <c r="Q136" s="1"/>
  <c r="R136" s="1"/>
  <c r="S136" s="1"/>
  <c r="T136" s="1"/>
  <c r="U136" s="1"/>
  <c r="V136" s="1"/>
  <c r="W136" s="1"/>
  <c r="X136" s="1"/>
  <c r="Y136" s="1"/>
  <c r="Z136" s="1"/>
  <c r="AA136" s="1"/>
  <c r="AB136" s="1"/>
  <c r="AC136" s="1"/>
  <c r="AD136" s="1"/>
  <c r="AE136" s="1"/>
  <c r="AF136" s="1"/>
  <c r="AG136" s="1"/>
  <c r="AH136" s="1"/>
  <c r="AI136" s="1"/>
  <c r="AI138" s="1"/>
  <c r="B134"/>
  <c r="B133"/>
  <c r="E129"/>
  <c r="F118"/>
  <c r="B116"/>
  <c r="B115"/>
  <c r="E111"/>
  <c r="F100"/>
  <c r="F102" s="1"/>
  <c r="B98"/>
  <c r="B97"/>
  <c r="E93"/>
  <c r="F82"/>
  <c r="F84" s="1"/>
  <c r="B80"/>
  <c r="B79"/>
  <c r="E75"/>
  <c r="F64"/>
  <c r="G64" s="1"/>
  <c r="H64" s="1"/>
  <c r="I64" s="1"/>
  <c r="J64" s="1"/>
  <c r="K64" s="1"/>
  <c r="L64" s="1"/>
  <c r="M64" s="1"/>
  <c r="N64" s="1"/>
  <c r="O64" s="1"/>
  <c r="P64" s="1"/>
  <c r="Q64" s="1"/>
  <c r="R64" s="1"/>
  <c r="S64" s="1"/>
  <c r="T64" s="1"/>
  <c r="U64" s="1"/>
  <c r="V64" s="1"/>
  <c r="W64" s="1"/>
  <c r="X64" s="1"/>
  <c r="Y64" s="1"/>
  <c r="Z64" s="1"/>
  <c r="AA64" s="1"/>
  <c r="AB64" s="1"/>
  <c r="AC64" s="1"/>
  <c r="AD64" s="1"/>
  <c r="AE64" s="1"/>
  <c r="AF64" s="1"/>
  <c r="AG64" s="1"/>
  <c r="AH64" s="1"/>
  <c r="AI64" s="1"/>
  <c r="B62"/>
  <c r="B61"/>
  <c r="E57"/>
  <c r="F46"/>
  <c r="B44"/>
  <c r="B43"/>
  <c r="E39"/>
  <c r="F28"/>
  <c r="F30" s="1"/>
  <c r="B26"/>
  <c r="B25"/>
  <c r="E21"/>
  <c r="F10"/>
  <c r="F12" s="1"/>
  <c r="B8"/>
  <c r="B7"/>
  <c r="E3"/>
  <c r="D5" i="33"/>
  <c r="E3"/>
  <c r="B5"/>
  <c r="A3"/>
  <c r="D199" i="18"/>
  <c r="D181"/>
  <c r="D163"/>
  <c r="D145"/>
  <c r="D127"/>
  <c r="D109"/>
  <c r="D91"/>
  <c r="D73"/>
  <c r="D55"/>
  <c r="D37"/>
  <c r="D19"/>
  <c r="D1"/>
  <c r="D214"/>
  <c r="D196"/>
  <c r="D178"/>
  <c r="D160"/>
  <c r="D142"/>
  <c r="D124"/>
  <c r="D106"/>
  <c r="D88"/>
  <c r="D70"/>
  <c r="D52"/>
  <c r="D34"/>
  <c r="D16"/>
  <c r="E212"/>
  <c r="E194"/>
  <c r="E176"/>
  <c r="E158"/>
  <c r="E140"/>
  <c r="E122"/>
  <c r="E104"/>
  <c r="E86"/>
  <c r="E68"/>
  <c r="E50"/>
  <c r="E32"/>
  <c r="E14"/>
  <c r="B214"/>
  <c r="B196"/>
  <c r="B178"/>
  <c r="B160"/>
  <c r="B142"/>
  <c r="B124"/>
  <c r="B106"/>
  <c r="B88"/>
  <c r="B70"/>
  <c r="B52"/>
  <c r="B34"/>
  <c r="B16"/>
  <c r="A212"/>
  <c r="A194"/>
  <c r="A176"/>
  <c r="A158"/>
  <c r="A140"/>
  <c r="A122"/>
  <c r="A104"/>
  <c r="A86"/>
  <c r="A68"/>
  <c r="A50"/>
  <c r="A32"/>
  <c r="A14"/>
  <c r="AR212"/>
  <c r="AQ212"/>
  <c r="AP212"/>
  <c r="AO212"/>
  <c r="AN212"/>
  <c r="AM212"/>
  <c r="AL212"/>
  <c r="AK212"/>
  <c r="F208"/>
  <c r="F210" s="1"/>
  <c r="B206"/>
  <c r="B205"/>
  <c r="E201"/>
  <c r="AR194"/>
  <c r="AQ194"/>
  <c r="AP194"/>
  <c r="AO194"/>
  <c r="AN194"/>
  <c r="AM194"/>
  <c r="AL194"/>
  <c r="AK194"/>
  <c r="F190"/>
  <c r="F192" s="1"/>
  <c r="B188"/>
  <c r="B187"/>
  <c r="E183"/>
  <c r="AR176"/>
  <c r="AQ176"/>
  <c r="AP176"/>
  <c r="AO176"/>
  <c r="AN176"/>
  <c r="AM176"/>
  <c r="AL176"/>
  <c r="AK176"/>
  <c r="F172"/>
  <c r="F175" s="1"/>
  <c r="F173" s="1"/>
  <c r="B170"/>
  <c r="B169"/>
  <c r="E165"/>
  <c r="AR158"/>
  <c r="AQ158"/>
  <c r="AP158"/>
  <c r="AO158"/>
  <c r="AN158"/>
  <c r="AM158"/>
  <c r="AL158"/>
  <c r="AK158"/>
  <c r="F154"/>
  <c r="F156" s="1"/>
  <c r="B152"/>
  <c r="B151"/>
  <c r="E147"/>
  <c r="AR140"/>
  <c r="AQ140"/>
  <c r="AP140"/>
  <c r="AO140"/>
  <c r="AN140"/>
  <c r="AM140"/>
  <c r="AL140"/>
  <c r="AK140"/>
  <c r="F136"/>
  <c r="F138" s="1"/>
  <c r="B134"/>
  <c r="B133"/>
  <c r="E129"/>
  <c r="AR122"/>
  <c r="AQ122"/>
  <c r="AP122"/>
  <c r="AO122"/>
  <c r="AN122"/>
  <c r="AM122"/>
  <c r="AL122"/>
  <c r="AK122"/>
  <c r="F118"/>
  <c r="F120" s="1"/>
  <c r="B116"/>
  <c r="B115"/>
  <c r="E111"/>
  <c r="AR104"/>
  <c r="AQ104"/>
  <c r="AP104"/>
  <c r="AO104"/>
  <c r="AN104"/>
  <c r="AM104"/>
  <c r="AL104"/>
  <c r="AK104"/>
  <c r="F100"/>
  <c r="F102" s="1"/>
  <c r="B98"/>
  <c r="B97"/>
  <c r="E93"/>
  <c r="AR86"/>
  <c r="AQ86"/>
  <c r="AP86"/>
  <c r="AO86"/>
  <c r="AN86"/>
  <c r="AM86"/>
  <c r="AL86"/>
  <c r="AK86"/>
  <c r="F82"/>
  <c r="F84" s="1"/>
  <c r="B80"/>
  <c r="B79"/>
  <c r="E75"/>
  <c r="AR68"/>
  <c r="AQ68"/>
  <c r="AP68"/>
  <c r="AO68"/>
  <c r="AN68"/>
  <c r="AM68"/>
  <c r="AL68"/>
  <c r="AK68"/>
  <c r="F64"/>
  <c r="F66" s="1"/>
  <c r="B62"/>
  <c r="B61"/>
  <c r="E57"/>
  <c r="AR50"/>
  <c r="AQ50"/>
  <c r="AP50"/>
  <c r="AO50"/>
  <c r="AN50"/>
  <c r="AM50"/>
  <c r="AL50"/>
  <c r="AK50"/>
  <c r="F46"/>
  <c r="F48" s="1"/>
  <c r="B44"/>
  <c r="B43"/>
  <c r="E39"/>
  <c r="AR32"/>
  <c r="AQ32"/>
  <c r="AP32"/>
  <c r="AO32"/>
  <c r="AN32"/>
  <c r="AM32"/>
  <c r="AL32"/>
  <c r="AK32"/>
  <c r="F28"/>
  <c r="F30" s="1"/>
  <c r="B26"/>
  <c r="B25"/>
  <c r="E21"/>
  <c r="F10"/>
  <c r="B8"/>
  <c r="B7"/>
  <c r="E3"/>
  <c r="G238" i="32"/>
  <c r="G239" s="1"/>
  <c r="AJ238"/>
  <c r="AJ239" s="1"/>
  <c r="L218"/>
  <c r="L219" s="1"/>
  <c r="P218"/>
  <c r="P219" s="1"/>
  <c r="X218"/>
  <c r="X219" s="1"/>
  <c r="G218"/>
  <c r="G219" s="1"/>
  <c r="AI218"/>
  <c r="AI219" s="1"/>
  <c r="L198"/>
  <c r="L199" s="1"/>
  <c r="AB198"/>
  <c r="AB199" s="1"/>
  <c r="AJ198"/>
  <c r="AJ199" s="1"/>
  <c r="O178"/>
  <c r="O179" s="1"/>
  <c r="AC158"/>
  <c r="AC159" s="1"/>
  <c r="AF138"/>
  <c r="AF139" s="1"/>
  <c r="S118"/>
  <c r="S119" s="1"/>
  <c r="H118"/>
  <c r="H119" s="1"/>
  <c r="P118"/>
  <c r="P119" s="1"/>
  <c r="X118"/>
  <c r="X119" s="1"/>
  <c r="AE118"/>
  <c r="AE119" s="1"/>
  <c r="AF118"/>
  <c r="AF119" s="1"/>
  <c r="O78"/>
  <c r="O79" s="1"/>
  <c r="G38"/>
  <c r="G39" s="1"/>
  <c r="W38"/>
  <c r="W39" s="1"/>
  <c r="AC238"/>
  <c r="AC239" s="1"/>
  <c r="S238"/>
  <c r="S239" s="1"/>
  <c r="I238"/>
  <c r="I239" s="1"/>
  <c r="K218"/>
  <c r="K219" s="1"/>
  <c r="Q198"/>
  <c r="Q199" s="1"/>
  <c r="W178"/>
  <c r="W179" s="1"/>
  <c r="M158"/>
  <c r="M159" s="1"/>
  <c r="AE98"/>
  <c r="AE99" s="1"/>
  <c r="K58"/>
  <c r="K59" s="1"/>
  <c r="AK214" l="1"/>
  <c r="AK74"/>
  <c r="K9" i="33"/>
  <c r="J9"/>
  <c r="H3"/>
  <c r="F13" i="18"/>
  <c r="F11" s="1"/>
  <c r="S98" i="32"/>
  <c r="S99" s="1"/>
  <c r="K98"/>
  <c r="K99" s="1"/>
  <c r="G98"/>
  <c r="G99" s="1"/>
  <c r="G3" i="33"/>
  <c r="I3"/>
  <c r="K3"/>
  <c r="F3"/>
  <c r="H9" s="1"/>
  <c r="AK16" i="32"/>
  <c r="AK14"/>
  <c r="AC98"/>
  <c r="AC99" s="1"/>
  <c r="Z138"/>
  <c r="Z139" s="1"/>
  <c r="I78"/>
  <c r="I79" s="1"/>
  <c r="AA138"/>
  <c r="AA139" s="1"/>
  <c r="AA198"/>
  <c r="AA199" s="1"/>
  <c r="U58"/>
  <c r="U59" s="1"/>
  <c r="AE78"/>
  <c r="AE79" s="1"/>
  <c r="AG98"/>
  <c r="AG99" s="1"/>
  <c r="AI118"/>
  <c r="AI119" s="1"/>
  <c r="W118"/>
  <c r="W119" s="1"/>
  <c r="O118"/>
  <c r="O119" s="1"/>
  <c r="K118"/>
  <c r="K119" s="1"/>
  <c r="M198"/>
  <c r="M199" s="1"/>
  <c r="AI58"/>
  <c r="AI59" s="1"/>
  <c r="AE58"/>
  <c r="AE59" s="1"/>
  <c r="Y78"/>
  <c r="Y79" s="1"/>
  <c r="S58"/>
  <c r="S59" s="1"/>
  <c r="AI98"/>
  <c r="AI99" s="1"/>
  <c r="W98"/>
  <c r="W99" s="1"/>
  <c r="O98"/>
  <c r="O99" s="1"/>
  <c r="AE138"/>
  <c r="AE139" s="1"/>
  <c r="W138"/>
  <c r="W139" s="1"/>
  <c r="S138"/>
  <c r="S139" s="1"/>
  <c r="G138"/>
  <c r="G139" s="1"/>
  <c r="T238"/>
  <c r="T239" s="1"/>
  <c r="M98"/>
  <c r="M99" s="1"/>
  <c r="AA98"/>
  <c r="AA99" s="1"/>
  <c r="AA118"/>
  <c r="AA119" s="1"/>
  <c r="T198"/>
  <c r="T199" s="1"/>
  <c r="T218"/>
  <c r="T219" s="1"/>
  <c r="AG38"/>
  <c r="AG39" s="1"/>
  <c r="AC38"/>
  <c r="AC39" s="1"/>
  <c r="Y38"/>
  <c r="Y39" s="1"/>
  <c r="U38"/>
  <c r="U39" s="1"/>
  <c r="Q38"/>
  <c r="Q39" s="1"/>
  <c r="I38"/>
  <c r="I39" s="1"/>
  <c r="AJ38"/>
  <c r="AJ39" s="1"/>
  <c r="X38"/>
  <c r="X39" s="1"/>
  <c r="H38"/>
  <c r="H39" s="1"/>
  <c r="Z78"/>
  <c r="Z79" s="1"/>
  <c r="V78"/>
  <c r="V79" s="1"/>
  <c r="R78"/>
  <c r="R79" s="1"/>
  <c r="N78"/>
  <c r="N79" s="1"/>
  <c r="J78"/>
  <c r="J79" s="1"/>
  <c r="AJ78"/>
  <c r="AJ79" s="1"/>
  <c r="AB78"/>
  <c r="AB79" s="1"/>
  <c r="X78"/>
  <c r="X79" s="1"/>
  <c r="P78"/>
  <c r="P79" s="1"/>
  <c r="L78"/>
  <c r="L79" s="1"/>
  <c r="H78"/>
  <c r="H79" s="1"/>
  <c r="AJ98"/>
  <c r="AJ99" s="1"/>
  <c r="AF98"/>
  <c r="AF99" s="1"/>
  <c r="AB98"/>
  <c r="AB99" s="1"/>
  <c r="X98"/>
  <c r="X99" s="1"/>
  <c r="P98"/>
  <c r="P99" s="1"/>
  <c r="L98"/>
  <c r="L99" s="1"/>
  <c r="H98"/>
  <c r="H99" s="1"/>
  <c r="AJ58"/>
  <c r="AJ59" s="1"/>
  <c r="X58"/>
  <c r="X59" s="1"/>
  <c r="P58"/>
  <c r="P59" s="1"/>
  <c r="AD78"/>
  <c r="AD79" s="1"/>
  <c r="AF78"/>
  <c r="AF79" s="1"/>
  <c r="AA38"/>
  <c r="AA39" s="1"/>
  <c r="AJ118"/>
  <c r="AJ119" s="1"/>
  <c r="AB118"/>
  <c r="AB119" s="1"/>
  <c r="L118"/>
  <c r="L119" s="1"/>
  <c r="AJ138"/>
  <c r="AJ139" s="1"/>
  <c r="AB138"/>
  <c r="AB139" s="1"/>
  <c r="X138"/>
  <c r="X139" s="1"/>
  <c r="P138"/>
  <c r="P139" s="1"/>
  <c r="L138"/>
  <c r="L139" s="1"/>
  <c r="H138"/>
  <c r="H139" s="1"/>
  <c r="AD138"/>
  <c r="AD139" s="1"/>
  <c r="V138"/>
  <c r="V139" s="1"/>
  <c r="R138"/>
  <c r="R139" s="1"/>
  <c r="N138"/>
  <c r="N139" s="1"/>
  <c r="J138"/>
  <c r="J139" s="1"/>
  <c r="AD158"/>
  <c r="AD159" s="1"/>
  <c r="Z158"/>
  <c r="Z159" s="1"/>
  <c r="V158"/>
  <c r="V159" s="1"/>
  <c r="R158"/>
  <c r="R159" s="1"/>
  <c r="N158"/>
  <c r="N159" s="1"/>
  <c r="J158"/>
  <c r="J159" s="1"/>
  <c r="AJ158"/>
  <c r="AJ159" s="1"/>
  <c r="AF158"/>
  <c r="AF159" s="1"/>
  <c r="AB158"/>
  <c r="AB159" s="1"/>
  <c r="X158"/>
  <c r="X159" s="1"/>
  <c r="P158"/>
  <c r="P159" s="1"/>
  <c r="L158"/>
  <c r="L159" s="1"/>
  <c r="H158"/>
  <c r="H159" s="1"/>
  <c r="AJ178"/>
  <c r="AJ179" s="1"/>
  <c r="AF178"/>
  <c r="AF179" s="1"/>
  <c r="AB178"/>
  <c r="AB179" s="1"/>
  <c r="X178"/>
  <c r="X179" s="1"/>
  <c r="P178"/>
  <c r="P179" s="1"/>
  <c r="L178"/>
  <c r="L179" s="1"/>
  <c r="H178"/>
  <c r="H179" s="1"/>
  <c r="AD178"/>
  <c r="AD179" s="1"/>
  <c r="Z178"/>
  <c r="Z179" s="1"/>
  <c r="V178"/>
  <c r="V179" s="1"/>
  <c r="R178"/>
  <c r="R179" s="1"/>
  <c r="N178"/>
  <c r="N179" s="1"/>
  <c r="J178"/>
  <c r="J179" s="1"/>
  <c r="F118"/>
  <c r="T118"/>
  <c r="T119" s="1"/>
  <c r="T78"/>
  <c r="T79" s="1"/>
  <c r="AG58"/>
  <c r="AG59" s="1"/>
  <c r="AC58"/>
  <c r="AC59" s="1"/>
  <c r="Y58"/>
  <c r="Y59" s="1"/>
  <c r="Q58"/>
  <c r="Q59" s="1"/>
  <c r="I58"/>
  <c r="I59" s="1"/>
  <c r="G58"/>
  <c r="G59" s="1"/>
  <c r="AI78"/>
  <c r="AI79" s="1"/>
  <c r="W78"/>
  <c r="W79" s="1"/>
  <c r="S78"/>
  <c r="S79" s="1"/>
  <c r="K78"/>
  <c r="K79" s="1"/>
  <c r="G78"/>
  <c r="AG78"/>
  <c r="AG79" s="1"/>
  <c r="AC78"/>
  <c r="AC79" s="1"/>
  <c r="U78"/>
  <c r="U79" s="1"/>
  <c r="Q78"/>
  <c r="Q79" s="1"/>
  <c r="M78"/>
  <c r="M79" s="1"/>
  <c r="AG138"/>
  <c r="AG139" s="1"/>
  <c r="AC138"/>
  <c r="AC139" s="1"/>
  <c r="Y138"/>
  <c r="Y139" s="1"/>
  <c r="U138"/>
  <c r="U139" s="1"/>
  <c r="Q138"/>
  <c r="Q139" s="1"/>
  <c r="I138"/>
  <c r="I139" s="1"/>
  <c r="AD198"/>
  <c r="AD199" s="1"/>
  <c r="Z198"/>
  <c r="Z199" s="1"/>
  <c r="V198"/>
  <c r="V199" s="1"/>
  <c r="R198"/>
  <c r="R199" s="1"/>
  <c r="N198"/>
  <c r="N199" s="1"/>
  <c r="J198"/>
  <c r="J199" s="1"/>
  <c r="AF198"/>
  <c r="AF199" s="1"/>
  <c r="X198"/>
  <c r="X199" s="1"/>
  <c r="P198"/>
  <c r="P199" s="1"/>
  <c r="H198"/>
  <c r="H199" s="1"/>
  <c r="AJ218"/>
  <c r="AJ219" s="1"/>
  <c r="AF218"/>
  <c r="AF219" s="1"/>
  <c r="AB218"/>
  <c r="AB219" s="1"/>
  <c r="H218"/>
  <c r="H219" s="1"/>
  <c r="AD218"/>
  <c r="AD219" s="1"/>
  <c r="Z218"/>
  <c r="Z219" s="1"/>
  <c r="V218"/>
  <c r="V219" s="1"/>
  <c r="R218"/>
  <c r="R219" s="1"/>
  <c r="N218"/>
  <c r="N219" s="1"/>
  <c r="AH238"/>
  <c r="AH239" s="1"/>
  <c r="AD238"/>
  <c r="AD239" s="1"/>
  <c r="Z238"/>
  <c r="Z239" s="1"/>
  <c r="V238"/>
  <c r="V239" s="1"/>
  <c r="R238"/>
  <c r="R239" s="1"/>
  <c r="N238"/>
  <c r="N239" s="1"/>
  <c r="J238"/>
  <c r="J239" s="1"/>
  <c r="AF238"/>
  <c r="AF239" s="1"/>
  <c r="AB238"/>
  <c r="AB239" s="1"/>
  <c r="X238"/>
  <c r="X239" s="1"/>
  <c r="P238"/>
  <c r="P239" s="1"/>
  <c r="L238"/>
  <c r="L239" s="1"/>
  <c r="H238"/>
  <c r="H239" s="1"/>
  <c r="AF66" i="34"/>
  <c r="AE138"/>
  <c r="G138"/>
  <c r="P139"/>
  <c r="P137" s="1"/>
  <c r="H138"/>
  <c r="X139"/>
  <c r="X137" s="1"/>
  <c r="X138"/>
  <c r="T192"/>
  <c r="F13"/>
  <c r="F11" s="1"/>
  <c r="O138"/>
  <c r="H139"/>
  <c r="H137" s="1"/>
  <c r="Y139"/>
  <c r="Y137" s="1"/>
  <c r="F193"/>
  <c r="F191" s="1"/>
  <c r="W138"/>
  <c r="I139"/>
  <c r="I137" s="1"/>
  <c r="AF139"/>
  <c r="AF137" s="1"/>
  <c r="V193"/>
  <c r="V191" s="1"/>
  <c r="U67"/>
  <c r="U65" s="1"/>
  <c r="P138"/>
  <c r="AF138"/>
  <c r="Q139"/>
  <c r="Q137" s="1"/>
  <c r="AG139"/>
  <c r="AG137" s="1"/>
  <c r="H192"/>
  <c r="X192"/>
  <c r="J193"/>
  <c r="J191" s="1"/>
  <c r="Z193"/>
  <c r="Z191" s="1"/>
  <c r="L192"/>
  <c r="AB192"/>
  <c r="N193"/>
  <c r="N191" s="1"/>
  <c r="AD193"/>
  <c r="AD191" s="1"/>
  <c r="P66"/>
  <c r="P192"/>
  <c r="AF192"/>
  <c r="R193"/>
  <c r="R191" s="1"/>
  <c r="AH193"/>
  <c r="AH191" s="1"/>
  <c r="T66"/>
  <c r="I67"/>
  <c r="I65" s="1"/>
  <c r="Y67"/>
  <c r="Y65" s="1"/>
  <c r="H66"/>
  <c r="X66"/>
  <c r="M67"/>
  <c r="M65" s="1"/>
  <c r="AC67"/>
  <c r="AC65" s="1"/>
  <c r="K138"/>
  <c r="S138"/>
  <c r="AA138"/>
  <c r="L139"/>
  <c r="L137" s="1"/>
  <c r="T139"/>
  <c r="T137" s="1"/>
  <c r="AB139"/>
  <c r="AB137" s="1"/>
  <c r="G154"/>
  <c r="F156"/>
  <c r="G172"/>
  <c r="F174"/>
  <c r="G10"/>
  <c r="H10" s="1"/>
  <c r="I10" s="1"/>
  <c r="J10" s="1"/>
  <c r="K10" s="1"/>
  <c r="L10" s="1"/>
  <c r="M10" s="1"/>
  <c r="N10" s="1"/>
  <c r="O10" s="1"/>
  <c r="P10" s="1"/>
  <c r="Q10" s="1"/>
  <c r="R10" s="1"/>
  <c r="S10" s="1"/>
  <c r="T10" s="1"/>
  <c r="U10" s="1"/>
  <c r="V10" s="1"/>
  <c r="W10" s="1"/>
  <c r="X10" s="1"/>
  <c r="Y10" s="1"/>
  <c r="Z10" s="1"/>
  <c r="AA10" s="1"/>
  <c r="AB10" s="1"/>
  <c r="AC10" s="1"/>
  <c r="AD10" s="1"/>
  <c r="AE10" s="1"/>
  <c r="AF10" s="1"/>
  <c r="AG10" s="1"/>
  <c r="AH10" s="1"/>
  <c r="AI10" s="1"/>
  <c r="AJ10" s="1"/>
  <c r="AJ12" s="1"/>
  <c r="L66"/>
  <c r="AB66"/>
  <c r="Q67"/>
  <c r="Q65" s="1"/>
  <c r="AG67"/>
  <c r="AG65" s="1"/>
  <c r="AJ136"/>
  <c r="L138"/>
  <c r="T138"/>
  <c r="AB138"/>
  <c r="M139"/>
  <c r="M137" s="1"/>
  <c r="U139"/>
  <c r="U137" s="1"/>
  <c r="AC139"/>
  <c r="AC137" s="1"/>
  <c r="F175"/>
  <c r="F173" s="1"/>
  <c r="G192"/>
  <c r="K192"/>
  <c r="O192"/>
  <c r="S192"/>
  <c r="W192"/>
  <c r="AA192"/>
  <c r="AE192"/>
  <c r="AI192"/>
  <c r="I193"/>
  <c r="I191" s="1"/>
  <c r="M193"/>
  <c r="M191" s="1"/>
  <c r="Q193"/>
  <c r="Q191" s="1"/>
  <c r="U193"/>
  <c r="U191" s="1"/>
  <c r="Y193"/>
  <c r="Y191" s="1"/>
  <c r="AC193"/>
  <c r="AC191" s="1"/>
  <c r="AG193"/>
  <c r="AG191" s="1"/>
  <c r="H210"/>
  <c r="L210"/>
  <c r="P210"/>
  <c r="T210"/>
  <c r="X210"/>
  <c r="AB210"/>
  <c r="AF210"/>
  <c r="I211"/>
  <c r="I209" s="1"/>
  <c r="M211"/>
  <c r="M209" s="1"/>
  <c r="Q211"/>
  <c r="Q209" s="1"/>
  <c r="U211"/>
  <c r="U209" s="1"/>
  <c r="Y211"/>
  <c r="Y209" s="1"/>
  <c r="AC211"/>
  <c r="AC209" s="1"/>
  <c r="AG211"/>
  <c r="AG209" s="1"/>
  <c r="I210"/>
  <c r="M210"/>
  <c r="Q210"/>
  <c r="U210"/>
  <c r="Y210"/>
  <c r="AC210"/>
  <c r="AG210"/>
  <c r="F211"/>
  <c r="F209" s="1"/>
  <c r="J211"/>
  <c r="J209" s="1"/>
  <c r="N211"/>
  <c r="N209" s="1"/>
  <c r="R211"/>
  <c r="R209" s="1"/>
  <c r="V211"/>
  <c r="V209" s="1"/>
  <c r="Z211"/>
  <c r="Z209" s="1"/>
  <c r="AD211"/>
  <c r="AD209" s="1"/>
  <c r="AH211"/>
  <c r="AH209" s="1"/>
  <c r="I192"/>
  <c r="M192"/>
  <c r="Q192"/>
  <c r="U192"/>
  <c r="Y192"/>
  <c r="AC192"/>
  <c r="AG192"/>
  <c r="G193"/>
  <c r="G191" s="1"/>
  <c r="K193"/>
  <c r="K191" s="1"/>
  <c r="O193"/>
  <c r="O191" s="1"/>
  <c r="S193"/>
  <c r="S191" s="1"/>
  <c r="W193"/>
  <c r="W191" s="1"/>
  <c r="AA193"/>
  <c r="AA191" s="1"/>
  <c r="AE193"/>
  <c r="AE191" s="1"/>
  <c r="AJ208"/>
  <c r="F210"/>
  <c r="J210"/>
  <c r="N210"/>
  <c r="R210"/>
  <c r="V210"/>
  <c r="Z210"/>
  <c r="AD210"/>
  <c r="AH210"/>
  <c r="G211"/>
  <c r="G209" s="1"/>
  <c r="K211"/>
  <c r="K209" s="1"/>
  <c r="O211"/>
  <c r="O209" s="1"/>
  <c r="S211"/>
  <c r="S209" s="1"/>
  <c r="W211"/>
  <c r="W209" s="1"/>
  <c r="AA211"/>
  <c r="AA209" s="1"/>
  <c r="AE211"/>
  <c r="AE209" s="1"/>
  <c r="AI211"/>
  <c r="AI209" s="1"/>
  <c r="AJ190"/>
  <c r="AJ192" s="1"/>
  <c r="F192"/>
  <c r="J192"/>
  <c r="N192"/>
  <c r="R192"/>
  <c r="V192"/>
  <c r="Z192"/>
  <c r="AD192"/>
  <c r="AH192"/>
  <c r="H193"/>
  <c r="H191" s="1"/>
  <c r="L193"/>
  <c r="L191" s="1"/>
  <c r="P193"/>
  <c r="P191" s="1"/>
  <c r="T193"/>
  <c r="T191" s="1"/>
  <c r="X193"/>
  <c r="X191" s="1"/>
  <c r="AB193"/>
  <c r="AB191" s="1"/>
  <c r="AF193"/>
  <c r="AF191" s="1"/>
  <c r="G210"/>
  <c r="K210"/>
  <c r="O210"/>
  <c r="S210"/>
  <c r="W210"/>
  <c r="AA210"/>
  <c r="AE210"/>
  <c r="AI210"/>
  <c r="H211"/>
  <c r="H209" s="1"/>
  <c r="L211"/>
  <c r="L209" s="1"/>
  <c r="P211"/>
  <c r="P209" s="1"/>
  <c r="T211"/>
  <c r="T209" s="1"/>
  <c r="X211"/>
  <c r="X209" s="1"/>
  <c r="AB211"/>
  <c r="AB209" s="1"/>
  <c r="AF211"/>
  <c r="AF209" s="1"/>
  <c r="G28"/>
  <c r="F31"/>
  <c r="F29" s="1"/>
  <c r="G46"/>
  <c r="F48"/>
  <c r="F49"/>
  <c r="F47" s="1"/>
  <c r="I66"/>
  <c r="M66"/>
  <c r="Q66"/>
  <c r="U66"/>
  <c r="Y66"/>
  <c r="AC66"/>
  <c r="AG66"/>
  <c r="F67"/>
  <c r="F65" s="1"/>
  <c r="J67"/>
  <c r="J65" s="1"/>
  <c r="N67"/>
  <c r="N65" s="1"/>
  <c r="R67"/>
  <c r="R65" s="1"/>
  <c r="V67"/>
  <c r="V65" s="1"/>
  <c r="Z67"/>
  <c r="Z65" s="1"/>
  <c r="AD67"/>
  <c r="AD65" s="1"/>
  <c r="AH67"/>
  <c r="AH65" s="1"/>
  <c r="AJ64"/>
  <c r="F66"/>
  <c r="J66"/>
  <c r="N66"/>
  <c r="R66"/>
  <c r="V66"/>
  <c r="Z66"/>
  <c r="AD66"/>
  <c r="AH66"/>
  <c r="G67"/>
  <c r="G65" s="1"/>
  <c r="K67"/>
  <c r="K65" s="1"/>
  <c r="O67"/>
  <c r="O65" s="1"/>
  <c r="S67"/>
  <c r="S65" s="1"/>
  <c r="W67"/>
  <c r="W65" s="1"/>
  <c r="AA67"/>
  <c r="AA65" s="1"/>
  <c r="AE67"/>
  <c r="AE65" s="1"/>
  <c r="AI67"/>
  <c r="AI65" s="1"/>
  <c r="G66"/>
  <c r="K66"/>
  <c r="O66"/>
  <c r="S66"/>
  <c r="W66"/>
  <c r="AA66"/>
  <c r="AE66"/>
  <c r="AI66"/>
  <c r="H67"/>
  <c r="H65" s="1"/>
  <c r="L67"/>
  <c r="L65" s="1"/>
  <c r="P67"/>
  <c r="P65" s="1"/>
  <c r="T67"/>
  <c r="T65" s="1"/>
  <c r="X67"/>
  <c r="X65" s="1"/>
  <c r="AB67"/>
  <c r="AB65" s="1"/>
  <c r="AF67"/>
  <c r="AF65" s="1"/>
  <c r="G82"/>
  <c r="F85"/>
  <c r="F83" s="1"/>
  <c r="F103"/>
  <c r="F101" s="1"/>
  <c r="G100"/>
  <c r="G118"/>
  <c r="F120"/>
  <c r="F121"/>
  <c r="F119" s="1"/>
  <c r="I138"/>
  <c r="M138"/>
  <c r="Q138"/>
  <c r="U138"/>
  <c r="Y138"/>
  <c r="AC138"/>
  <c r="AG138"/>
  <c r="F139"/>
  <c r="F137" s="1"/>
  <c r="J139"/>
  <c r="J137" s="1"/>
  <c r="N139"/>
  <c r="N137" s="1"/>
  <c r="R139"/>
  <c r="R137" s="1"/>
  <c r="V139"/>
  <c r="V137" s="1"/>
  <c r="Z139"/>
  <c r="Z137" s="1"/>
  <c r="AD139"/>
  <c r="AD137" s="1"/>
  <c r="AH139"/>
  <c r="AH137" s="1"/>
  <c r="F138"/>
  <c r="J138"/>
  <c r="N138"/>
  <c r="R138"/>
  <c r="V138"/>
  <c r="Z138"/>
  <c r="AD138"/>
  <c r="AH138"/>
  <c r="G139"/>
  <c r="G137" s="1"/>
  <c r="K139"/>
  <c r="K137" s="1"/>
  <c r="O139"/>
  <c r="O137" s="1"/>
  <c r="S139"/>
  <c r="S137" s="1"/>
  <c r="W139"/>
  <c r="W137" s="1"/>
  <c r="AA139"/>
  <c r="AA137" s="1"/>
  <c r="AE139"/>
  <c r="AE137" s="1"/>
  <c r="AI139"/>
  <c r="AI137" s="1"/>
  <c r="G208" i="18"/>
  <c r="F174"/>
  <c r="AG178" i="32"/>
  <c r="AG179" s="1"/>
  <c r="AC178"/>
  <c r="AC179" s="1"/>
  <c r="Y178"/>
  <c r="Y179" s="1"/>
  <c r="U178"/>
  <c r="U179" s="1"/>
  <c r="Q178"/>
  <c r="Q179" s="1"/>
  <c r="I178"/>
  <c r="I179" s="1"/>
  <c r="T98"/>
  <c r="T99" s="1"/>
  <c r="F158"/>
  <c r="T178"/>
  <c r="T179" s="1"/>
  <c r="F198"/>
  <c r="AH218"/>
  <c r="AH219" s="1"/>
  <c r="F238"/>
  <c r="AH78"/>
  <c r="AH79" s="1"/>
  <c r="AH138"/>
  <c r="AH139" s="1"/>
  <c r="AH158"/>
  <c r="AH159" s="1"/>
  <c r="AH198"/>
  <c r="AH199" s="1"/>
  <c r="M38"/>
  <c r="M39" s="1"/>
  <c r="T38"/>
  <c r="T39" s="1"/>
  <c r="T138"/>
  <c r="T139" s="1"/>
  <c r="T158"/>
  <c r="T159" s="1"/>
  <c r="AH178"/>
  <c r="AH179" s="1"/>
  <c r="F38"/>
  <c r="AF38"/>
  <c r="AF39" s="1"/>
  <c r="AB38"/>
  <c r="AB39" s="1"/>
  <c r="P38"/>
  <c r="P39" s="1"/>
  <c r="L38"/>
  <c r="L39" s="1"/>
  <c r="AE38"/>
  <c r="AE39" s="1"/>
  <c r="Y98"/>
  <c r="Y99" s="1"/>
  <c r="U98"/>
  <c r="U99" s="1"/>
  <c r="I98"/>
  <c r="I99" s="1"/>
  <c r="M178"/>
  <c r="M179" s="1"/>
  <c r="AF58"/>
  <c r="AF59" s="1"/>
  <c r="AB58"/>
  <c r="AB59" s="1"/>
  <c r="L58"/>
  <c r="L59" s="1"/>
  <c r="H58"/>
  <c r="H59" s="1"/>
  <c r="F138"/>
  <c r="F178"/>
  <c r="F218"/>
  <c r="AK218" s="1"/>
  <c r="AH38"/>
  <c r="AH39" s="1"/>
  <c r="AD38"/>
  <c r="AD39" s="1"/>
  <c r="Z38"/>
  <c r="Z39" s="1"/>
  <c r="V38"/>
  <c r="V39" s="1"/>
  <c r="R38"/>
  <c r="R39" s="1"/>
  <c r="N38"/>
  <c r="N39" s="1"/>
  <c r="J38"/>
  <c r="J39" s="1"/>
  <c r="AA78"/>
  <c r="AA79" s="1"/>
  <c r="M138"/>
  <c r="M139" s="1"/>
  <c r="AE158"/>
  <c r="AE159" s="1"/>
  <c r="W158"/>
  <c r="W159" s="1"/>
  <c r="O158"/>
  <c r="O159" s="1"/>
  <c r="K158"/>
  <c r="K159" s="1"/>
  <c r="G158"/>
  <c r="G159" s="1"/>
  <c r="AG158"/>
  <c r="AG159" s="1"/>
  <c r="Y158"/>
  <c r="Y159" s="1"/>
  <c r="U158"/>
  <c r="U159" s="1"/>
  <c r="Q158"/>
  <c r="Q159" s="1"/>
  <c r="I158"/>
  <c r="I159" s="1"/>
  <c r="AG218"/>
  <c r="AG219" s="1"/>
  <c r="AC218"/>
  <c r="AC219" s="1"/>
  <c r="Y218"/>
  <c r="Y219" s="1"/>
  <c r="U218"/>
  <c r="U219" s="1"/>
  <c r="Q218"/>
  <c r="Q219" s="1"/>
  <c r="M218"/>
  <c r="M219" s="1"/>
  <c r="I218"/>
  <c r="I219" s="1"/>
  <c r="F211" i="18"/>
  <c r="F209" s="1"/>
  <c r="G190"/>
  <c r="F193"/>
  <c r="F191" s="1"/>
  <c r="G172"/>
  <c r="G154"/>
  <c r="F157"/>
  <c r="F155" s="1"/>
  <c r="G136"/>
  <c r="F139"/>
  <c r="F137" s="1"/>
  <c r="G118"/>
  <c r="F121"/>
  <c r="F119" s="1"/>
  <c r="G100"/>
  <c r="F103"/>
  <c r="F101" s="1"/>
  <c r="G82"/>
  <c r="F85"/>
  <c r="F83" s="1"/>
  <c r="G64"/>
  <c r="F67"/>
  <c r="F65" s="1"/>
  <c r="G46"/>
  <c r="F49"/>
  <c r="F47" s="1"/>
  <c r="G28"/>
  <c r="F31"/>
  <c r="F29" s="1"/>
  <c r="G10"/>
  <c r="T58" i="32"/>
  <c r="T59" s="1"/>
  <c r="AA158"/>
  <c r="AA159" s="1"/>
  <c r="AH118"/>
  <c r="AH119" s="1"/>
  <c r="AD118"/>
  <c r="AD119" s="1"/>
  <c r="Z118"/>
  <c r="Z119" s="1"/>
  <c r="V118"/>
  <c r="V119" s="1"/>
  <c r="R118"/>
  <c r="R119" s="1"/>
  <c r="N118"/>
  <c r="N119" s="1"/>
  <c r="J118"/>
  <c r="J119" s="1"/>
  <c r="AG118"/>
  <c r="AG119" s="1"/>
  <c r="AC118"/>
  <c r="AC119" s="1"/>
  <c r="Y118"/>
  <c r="Y119" s="1"/>
  <c r="U118"/>
  <c r="U119" s="1"/>
  <c r="Q118"/>
  <c r="Q119" s="1"/>
  <c r="M118"/>
  <c r="M119" s="1"/>
  <c r="I118"/>
  <c r="I119" s="1"/>
  <c r="AH98"/>
  <c r="AH99" s="1"/>
  <c r="AD98"/>
  <c r="AD99" s="1"/>
  <c r="Z98"/>
  <c r="Z99" s="1"/>
  <c r="V98"/>
  <c r="V99" s="1"/>
  <c r="R98"/>
  <c r="R99" s="1"/>
  <c r="N98"/>
  <c r="N99" s="1"/>
  <c r="J98"/>
  <c r="J99" s="1"/>
  <c r="F98"/>
  <c r="F78"/>
  <c r="F58"/>
  <c r="AH58"/>
  <c r="AH59" s="1"/>
  <c r="AD58"/>
  <c r="AD59" s="1"/>
  <c r="Z58"/>
  <c r="Z59" s="1"/>
  <c r="V58"/>
  <c r="V59" s="1"/>
  <c r="R58"/>
  <c r="R59" s="1"/>
  <c r="N58"/>
  <c r="N59" s="1"/>
  <c r="J58"/>
  <c r="J59" s="1"/>
  <c r="D221"/>
  <c r="D201"/>
  <c r="D181"/>
  <c r="D161"/>
  <c r="D141"/>
  <c r="D121"/>
  <c r="D101"/>
  <c r="D81"/>
  <c r="D61"/>
  <c r="D41"/>
  <c r="D21"/>
  <c r="D236"/>
  <c r="E234"/>
  <c r="B236"/>
  <c r="A234"/>
  <c r="D216"/>
  <c r="E214"/>
  <c r="B216"/>
  <c r="A214"/>
  <c r="D196"/>
  <c r="E194"/>
  <c r="B196"/>
  <c r="A194"/>
  <c r="D176"/>
  <c r="E174"/>
  <c r="B176"/>
  <c r="A174"/>
  <c r="D156"/>
  <c r="E154"/>
  <c r="B156"/>
  <c r="A154"/>
  <c r="D136"/>
  <c r="E134"/>
  <c r="B136"/>
  <c r="A134"/>
  <c r="D116"/>
  <c r="E114"/>
  <c r="B116"/>
  <c r="A114"/>
  <c r="D96"/>
  <c r="E94"/>
  <c r="B96"/>
  <c r="A94"/>
  <c r="D76"/>
  <c r="E74"/>
  <c r="B76"/>
  <c r="A74"/>
  <c r="D56"/>
  <c r="E54"/>
  <c r="B56"/>
  <c r="A54"/>
  <c r="D36"/>
  <c r="E34"/>
  <c r="B36"/>
  <c r="A34"/>
  <c r="F230"/>
  <c r="F232" s="1"/>
  <c r="B228"/>
  <c r="B227"/>
  <c r="E223"/>
  <c r="F210"/>
  <c r="F212" s="1"/>
  <c r="B208"/>
  <c r="B207"/>
  <c r="E203"/>
  <c r="F190"/>
  <c r="F192" s="1"/>
  <c r="B188"/>
  <c r="B187"/>
  <c r="E183"/>
  <c r="F170"/>
  <c r="F172" s="1"/>
  <c r="B168"/>
  <c r="B167"/>
  <c r="E163"/>
  <c r="F150"/>
  <c r="F152" s="1"/>
  <c r="B148"/>
  <c r="B147"/>
  <c r="E143"/>
  <c r="F130"/>
  <c r="F132" s="1"/>
  <c r="B128"/>
  <c r="B127"/>
  <c r="E123"/>
  <c r="F110"/>
  <c r="F112" s="1"/>
  <c r="B108"/>
  <c r="B107"/>
  <c r="E103"/>
  <c r="F90"/>
  <c r="F92" s="1"/>
  <c r="B88"/>
  <c r="B87"/>
  <c r="E83"/>
  <c r="F70"/>
  <c r="G70" s="1"/>
  <c r="B68"/>
  <c r="B67"/>
  <c r="E63"/>
  <c r="F50"/>
  <c r="F52" s="1"/>
  <c r="B48"/>
  <c r="B47"/>
  <c r="E43"/>
  <c r="F30"/>
  <c r="F32" s="1"/>
  <c r="B28"/>
  <c r="B27"/>
  <c r="E23"/>
  <c r="D16"/>
  <c r="B16"/>
  <c r="E14"/>
  <c r="A14"/>
  <c r="F10"/>
  <c r="F12" s="1"/>
  <c r="B8"/>
  <c r="B7"/>
  <c r="E3"/>
  <c r="D1"/>
  <c r="AO214" l="1"/>
  <c r="AO218"/>
  <c r="G79"/>
  <c r="AK79" s="1"/>
  <c r="AK78"/>
  <c r="AJ193" i="34"/>
  <c r="AJ191" s="1"/>
  <c r="AA12"/>
  <c r="Q13"/>
  <c r="Q11" s="1"/>
  <c r="AD12"/>
  <c r="G13" i="18"/>
  <c r="F139" i="32"/>
  <c r="F239"/>
  <c r="F159"/>
  <c r="F59"/>
  <c r="Z13" i="34"/>
  <c r="Z11" s="1"/>
  <c r="AB12"/>
  <c r="K12"/>
  <c r="F119" i="32"/>
  <c r="F99"/>
  <c r="F79"/>
  <c r="F219"/>
  <c r="AK219" s="1"/>
  <c r="F39"/>
  <c r="F199"/>
  <c r="AE13" i="34"/>
  <c r="AE11" s="1"/>
  <c r="J13"/>
  <c r="J11" s="1"/>
  <c r="L12"/>
  <c r="F179" i="32"/>
  <c r="O13" i="34"/>
  <c r="O11" s="1"/>
  <c r="U12"/>
  <c r="L13"/>
  <c r="L11" s="1"/>
  <c r="N12"/>
  <c r="AG13"/>
  <c r="AG11" s="1"/>
  <c r="AB13"/>
  <c r="AB11" s="1"/>
  <c r="AA13"/>
  <c r="AA11" s="1"/>
  <c r="K13"/>
  <c r="K11" s="1"/>
  <c r="Z12"/>
  <c r="J12"/>
  <c r="V13"/>
  <c r="V11" s="1"/>
  <c r="AG12"/>
  <c r="Q12"/>
  <c r="AC13"/>
  <c r="AC11" s="1"/>
  <c r="M13"/>
  <c r="M11" s="1"/>
  <c r="X12"/>
  <c r="H12"/>
  <c r="X13"/>
  <c r="X11" s="1"/>
  <c r="H13"/>
  <c r="H11" s="1"/>
  <c r="W12"/>
  <c r="G12"/>
  <c r="W13"/>
  <c r="W11" s="1"/>
  <c r="G13"/>
  <c r="G11" s="1"/>
  <c r="V12"/>
  <c r="AH13"/>
  <c r="AH11" s="1"/>
  <c r="R13"/>
  <c r="R11" s="1"/>
  <c r="AC12"/>
  <c r="M12"/>
  <c r="Y13"/>
  <c r="Y11" s="1"/>
  <c r="I13"/>
  <c r="I11" s="1"/>
  <c r="T12"/>
  <c r="AJ13"/>
  <c r="AJ11" s="1"/>
  <c r="T13"/>
  <c r="T11" s="1"/>
  <c r="AI12"/>
  <c r="S12"/>
  <c r="AI13"/>
  <c r="AI11" s="1"/>
  <c r="S13"/>
  <c r="S11" s="1"/>
  <c r="AH12"/>
  <c r="R12"/>
  <c r="AD13"/>
  <c r="AD11" s="1"/>
  <c r="N13"/>
  <c r="N11" s="1"/>
  <c r="Y12"/>
  <c r="I12"/>
  <c r="U13"/>
  <c r="U11" s="1"/>
  <c r="AF12"/>
  <c r="P12"/>
  <c r="AF13"/>
  <c r="AF11" s="1"/>
  <c r="P13"/>
  <c r="P11" s="1"/>
  <c r="AE12"/>
  <c r="O12"/>
  <c r="H172"/>
  <c r="G174"/>
  <c r="G175"/>
  <c r="G173" s="1"/>
  <c r="AJ138"/>
  <c r="AJ139"/>
  <c r="AJ137" s="1"/>
  <c r="H154"/>
  <c r="G156"/>
  <c r="G157"/>
  <c r="G155" s="1"/>
  <c r="AJ211"/>
  <c r="AJ209" s="1"/>
  <c r="AJ210"/>
  <c r="H118"/>
  <c r="G120"/>
  <c r="G121"/>
  <c r="G119" s="1"/>
  <c r="H82"/>
  <c r="G84"/>
  <c r="G85"/>
  <c r="G83" s="1"/>
  <c r="AJ66"/>
  <c r="AJ67"/>
  <c r="AJ65" s="1"/>
  <c r="H100"/>
  <c r="G102"/>
  <c r="G103"/>
  <c r="G101" s="1"/>
  <c r="H46"/>
  <c r="G48"/>
  <c r="G49"/>
  <c r="G47" s="1"/>
  <c r="H28"/>
  <c r="G30"/>
  <c r="G31"/>
  <c r="G29" s="1"/>
  <c r="G211" i="18"/>
  <c r="G209" s="1"/>
  <c r="H208"/>
  <c r="G210"/>
  <c r="G192"/>
  <c r="G193"/>
  <c r="G191" s="1"/>
  <c r="H190"/>
  <c r="G174"/>
  <c r="G175"/>
  <c r="G173" s="1"/>
  <c r="H172"/>
  <c r="G156"/>
  <c r="G157"/>
  <c r="G155" s="1"/>
  <c r="H154"/>
  <c r="G138"/>
  <c r="G139"/>
  <c r="G137" s="1"/>
  <c r="H136"/>
  <c r="G120"/>
  <c r="G121"/>
  <c r="G119" s="1"/>
  <c r="H118"/>
  <c r="G102"/>
  <c r="G103"/>
  <c r="G101" s="1"/>
  <c r="H100"/>
  <c r="G84"/>
  <c r="G85"/>
  <c r="G83" s="1"/>
  <c r="H82"/>
  <c r="G66"/>
  <c r="G67"/>
  <c r="G65" s="1"/>
  <c r="H64"/>
  <c r="G48"/>
  <c r="G49"/>
  <c r="G47" s="1"/>
  <c r="H46"/>
  <c r="G30"/>
  <c r="G31"/>
  <c r="G29" s="1"/>
  <c r="H28"/>
  <c r="G11"/>
  <c r="H10"/>
  <c r="G50" i="32"/>
  <c r="G52" s="1"/>
  <c r="F53"/>
  <c r="F51" s="1"/>
  <c r="AJ18"/>
  <c r="AJ19" s="1"/>
  <c r="AF18"/>
  <c r="AF19" s="1"/>
  <c r="AB18"/>
  <c r="AB19" s="1"/>
  <c r="X18"/>
  <c r="X19" s="1"/>
  <c r="T18"/>
  <c r="T19" s="1"/>
  <c r="P18"/>
  <c r="P19" s="1"/>
  <c r="L18"/>
  <c r="L19" s="1"/>
  <c r="H18"/>
  <c r="H19" s="1"/>
  <c r="AG18"/>
  <c r="AG19" s="1"/>
  <c r="AC18"/>
  <c r="AC19" s="1"/>
  <c r="Y18"/>
  <c r="Y19" s="1"/>
  <c r="U18"/>
  <c r="U19" s="1"/>
  <c r="Q18"/>
  <c r="Q19" s="1"/>
  <c r="M18"/>
  <c r="M19" s="1"/>
  <c r="I18"/>
  <c r="I19" s="1"/>
  <c r="AI18"/>
  <c r="AI19" s="1"/>
  <c r="AE18"/>
  <c r="AE19" s="1"/>
  <c r="AA18"/>
  <c r="AA19" s="1"/>
  <c r="W18"/>
  <c r="W19" s="1"/>
  <c r="S18"/>
  <c r="S19" s="1"/>
  <c r="O18"/>
  <c r="O19" s="1"/>
  <c r="K18"/>
  <c r="K19" s="1"/>
  <c r="G18"/>
  <c r="F18"/>
  <c r="F19" s="1"/>
  <c r="AH18"/>
  <c r="AH19" s="1"/>
  <c r="AD18"/>
  <c r="AD19" s="1"/>
  <c r="Z18"/>
  <c r="Z19" s="1"/>
  <c r="V18"/>
  <c r="V19" s="1"/>
  <c r="R18"/>
  <c r="R19" s="1"/>
  <c r="N18"/>
  <c r="N19" s="1"/>
  <c r="J18"/>
  <c r="J19" s="1"/>
  <c r="G230"/>
  <c r="F233"/>
  <c r="F231" s="1"/>
  <c r="G210"/>
  <c r="F213"/>
  <c r="F211" s="1"/>
  <c r="G190"/>
  <c r="F193"/>
  <c r="F191" s="1"/>
  <c r="G170"/>
  <c r="F173"/>
  <c r="F171" s="1"/>
  <c r="G150"/>
  <c r="F153"/>
  <c r="F151" s="1"/>
  <c r="G130"/>
  <c r="F133"/>
  <c r="F131" s="1"/>
  <c r="G110"/>
  <c r="F113"/>
  <c r="F111" s="1"/>
  <c r="G90"/>
  <c r="F93"/>
  <c r="F91" s="1"/>
  <c r="G72"/>
  <c r="G73"/>
  <c r="G71" s="1"/>
  <c r="H70"/>
  <c r="F72"/>
  <c r="F73"/>
  <c r="F71" s="1"/>
  <c r="G30"/>
  <c r="F33"/>
  <c r="F31" s="1"/>
  <c r="G10"/>
  <c r="F13"/>
  <c r="F11" s="1"/>
  <c r="AO74" l="1"/>
  <c r="AO78"/>
  <c r="H13" i="18"/>
  <c r="H11" s="1"/>
  <c r="G19" i="32"/>
  <c r="AK19" s="1"/>
  <c r="AK18"/>
  <c r="AO18" s="1"/>
  <c r="G53"/>
  <c r="G51" s="1"/>
  <c r="H50"/>
  <c r="I50" s="1"/>
  <c r="I154" i="34"/>
  <c r="H157"/>
  <c r="H155" s="1"/>
  <c r="H156"/>
  <c r="I172"/>
  <c r="H175"/>
  <c r="H173" s="1"/>
  <c r="H174"/>
  <c r="I46"/>
  <c r="H48"/>
  <c r="H49"/>
  <c r="H47" s="1"/>
  <c r="I82"/>
  <c r="H84"/>
  <c r="H85"/>
  <c r="H83" s="1"/>
  <c r="I28"/>
  <c r="H31"/>
  <c r="H29" s="1"/>
  <c r="H30"/>
  <c r="I100"/>
  <c r="H102"/>
  <c r="H103"/>
  <c r="H101" s="1"/>
  <c r="I118"/>
  <c r="H121"/>
  <c r="H119" s="1"/>
  <c r="H120"/>
  <c r="H210" i="18"/>
  <c r="I208"/>
  <c r="H211"/>
  <c r="H209" s="1"/>
  <c r="H193"/>
  <c r="H191" s="1"/>
  <c r="I190"/>
  <c r="H192"/>
  <c r="H175"/>
  <c r="H173" s="1"/>
  <c r="I172"/>
  <c r="H174"/>
  <c r="H157"/>
  <c r="H155" s="1"/>
  <c r="I154"/>
  <c r="H156"/>
  <c r="H139"/>
  <c r="H137" s="1"/>
  <c r="I136"/>
  <c r="H138"/>
  <c r="H121"/>
  <c r="H119" s="1"/>
  <c r="I118"/>
  <c r="H120"/>
  <c r="H103"/>
  <c r="H101" s="1"/>
  <c r="I100"/>
  <c r="H102"/>
  <c r="H85"/>
  <c r="H83" s="1"/>
  <c r="I82"/>
  <c r="H84"/>
  <c r="H67"/>
  <c r="H65" s="1"/>
  <c r="I64"/>
  <c r="H66"/>
  <c r="H49"/>
  <c r="H47" s="1"/>
  <c r="I46"/>
  <c r="H48"/>
  <c r="H31"/>
  <c r="H29" s="1"/>
  <c r="I28"/>
  <c r="H30"/>
  <c r="I10"/>
  <c r="G232" i="32"/>
  <c r="G233"/>
  <c r="G231" s="1"/>
  <c r="H230"/>
  <c r="G212"/>
  <c r="G213"/>
  <c r="G211" s="1"/>
  <c r="H210"/>
  <c r="G192"/>
  <c r="G193"/>
  <c r="G191" s="1"/>
  <c r="H190"/>
  <c r="G172"/>
  <c r="G173"/>
  <c r="G171" s="1"/>
  <c r="H170"/>
  <c r="G152"/>
  <c r="G153"/>
  <c r="G151" s="1"/>
  <c r="H150"/>
  <c r="G132"/>
  <c r="G133"/>
  <c r="G131" s="1"/>
  <c r="H130"/>
  <c r="G112"/>
  <c r="G113"/>
  <c r="G111" s="1"/>
  <c r="H110"/>
  <c r="G93"/>
  <c r="G91" s="1"/>
  <c r="H90"/>
  <c r="G92"/>
  <c r="H73"/>
  <c r="H71" s="1"/>
  <c r="I70"/>
  <c r="H72"/>
  <c r="G32"/>
  <c r="G33"/>
  <c r="G31" s="1"/>
  <c r="H30"/>
  <c r="G12"/>
  <c r="G13"/>
  <c r="G11" s="1"/>
  <c r="H10"/>
  <c r="I13" i="18" l="1"/>
  <c r="F16" i="33"/>
  <c r="AO14" i="32"/>
  <c r="H53"/>
  <c r="H51" s="1"/>
  <c r="G16" i="33"/>
  <c r="H52" i="32"/>
  <c r="J172" i="34"/>
  <c r="I175"/>
  <c r="I173" s="1"/>
  <c r="I174"/>
  <c r="J154"/>
  <c r="I157"/>
  <c r="I155" s="1"/>
  <c r="I156"/>
  <c r="J100"/>
  <c r="I102"/>
  <c r="I103"/>
  <c r="I101" s="1"/>
  <c r="J118"/>
  <c r="I120"/>
  <c r="I121"/>
  <c r="I119" s="1"/>
  <c r="J82"/>
  <c r="I84"/>
  <c r="I85"/>
  <c r="I83" s="1"/>
  <c r="J46"/>
  <c r="I49"/>
  <c r="I47" s="1"/>
  <c r="I48"/>
  <c r="J28"/>
  <c r="I31"/>
  <c r="I29" s="1"/>
  <c r="I30"/>
  <c r="I210" i="18"/>
  <c r="I211"/>
  <c r="I209" s="1"/>
  <c r="J208"/>
  <c r="I193"/>
  <c r="I191" s="1"/>
  <c r="J190"/>
  <c r="I192"/>
  <c r="I174"/>
  <c r="I175"/>
  <c r="I173" s="1"/>
  <c r="J172"/>
  <c r="I157"/>
  <c r="I155" s="1"/>
  <c r="J154"/>
  <c r="I156"/>
  <c r="I139"/>
  <c r="I137" s="1"/>
  <c r="J136"/>
  <c r="I138"/>
  <c r="I120"/>
  <c r="I121"/>
  <c r="I119" s="1"/>
  <c r="J118"/>
  <c r="I102"/>
  <c r="I103"/>
  <c r="I101" s="1"/>
  <c r="J100"/>
  <c r="I84"/>
  <c r="I85"/>
  <c r="I83" s="1"/>
  <c r="J82"/>
  <c r="I67"/>
  <c r="I65" s="1"/>
  <c r="J64"/>
  <c r="I66"/>
  <c r="I49"/>
  <c r="I47" s="1"/>
  <c r="J46"/>
  <c r="I48"/>
  <c r="I30"/>
  <c r="I31"/>
  <c r="I29" s="1"/>
  <c r="J28"/>
  <c r="I11"/>
  <c r="J10"/>
  <c r="H233" i="32"/>
  <c r="H231" s="1"/>
  <c r="I230"/>
  <c r="H232"/>
  <c r="H213"/>
  <c r="H211" s="1"/>
  <c r="I210"/>
  <c r="H212"/>
  <c r="H193"/>
  <c r="H191" s="1"/>
  <c r="I190"/>
  <c r="H192"/>
  <c r="H173"/>
  <c r="H171" s="1"/>
  <c r="I170"/>
  <c r="H172"/>
  <c r="H153"/>
  <c r="H151" s="1"/>
  <c r="I150"/>
  <c r="H152"/>
  <c r="H133"/>
  <c r="H131" s="1"/>
  <c r="I130"/>
  <c r="H132"/>
  <c r="H113"/>
  <c r="H111" s="1"/>
  <c r="I110"/>
  <c r="H112"/>
  <c r="H93"/>
  <c r="H91" s="1"/>
  <c r="H92"/>
  <c r="I90"/>
  <c r="I72"/>
  <c r="J70"/>
  <c r="I73"/>
  <c r="I71" s="1"/>
  <c r="I53"/>
  <c r="I51" s="1"/>
  <c r="J50"/>
  <c r="I52"/>
  <c r="H33"/>
  <c r="H31" s="1"/>
  <c r="I30"/>
  <c r="H32"/>
  <c r="H13"/>
  <c r="H11" s="1"/>
  <c r="I10"/>
  <c r="H12"/>
  <c r="J13" i="18" l="1"/>
  <c r="J11" s="1"/>
  <c r="K154" i="34"/>
  <c r="J156"/>
  <c r="J157"/>
  <c r="J155" s="1"/>
  <c r="K172"/>
  <c r="J174"/>
  <c r="J175"/>
  <c r="J173" s="1"/>
  <c r="K46"/>
  <c r="J48"/>
  <c r="J49"/>
  <c r="J47" s="1"/>
  <c r="K118"/>
  <c r="J120"/>
  <c r="J121"/>
  <c r="J119" s="1"/>
  <c r="K82"/>
  <c r="J85"/>
  <c r="J83" s="1"/>
  <c r="J84"/>
  <c r="K28"/>
  <c r="J31"/>
  <c r="J29" s="1"/>
  <c r="J30"/>
  <c r="K100"/>
  <c r="J103"/>
  <c r="J101" s="1"/>
  <c r="J102"/>
  <c r="K208" i="18"/>
  <c r="J210"/>
  <c r="J211"/>
  <c r="J209" s="1"/>
  <c r="J192"/>
  <c r="J193"/>
  <c r="J191" s="1"/>
  <c r="K190"/>
  <c r="J175"/>
  <c r="J173" s="1"/>
  <c r="K172"/>
  <c r="J174"/>
  <c r="J156"/>
  <c r="J157"/>
  <c r="J155" s="1"/>
  <c r="K154"/>
  <c r="J138"/>
  <c r="J139"/>
  <c r="J137" s="1"/>
  <c r="K136"/>
  <c r="J120"/>
  <c r="J121"/>
  <c r="J119" s="1"/>
  <c r="K118"/>
  <c r="J103"/>
  <c r="J101" s="1"/>
  <c r="K100"/>
  <c r="J102"/>
  <c r="J84"/>
  <c r="J85"/>
  <c r="J83" s="1"/>
  <c r="K82"/>
  <c r="J66"/>
  <c r="J67"/>
  <c r="J65" s="1"/>
  <c r="K64"/>
  <c r="J48"/>
  <c r="J49"/>
  <c r="J47" s="1"/>
  <c r="K46"/>
  <c r="J30"/>
  <c r="J31"/>
  <c r="J29" s="1"/>
  <c r="K28"/>
  <c r="K10"/>
  <c r="I232" i="32"/>
  <c r="I233"/>
  <c r="I231" s="1"/>
  <c r="J230"/>
  <c r="I213"/>
  <c r="I211" s="1"/>
  <c r="I212"/>
  <c r="J210"/>
  <c r="I192"/>
  <c r="I193"/>
  <c r="I191" s="1"/>
  <c r="J190"/>
  <c r="I172"/>
  <c r="I173"/>
  <c r="I171" s="1"/>
  <c r="J170"/>
  <c r="I152"/>
  <c r="I153"/>
  <c r="I151" s="1"/>
  <c r="J150"/>
  <c r="I132"/>
  <c r="I133"/>
  <c r="I131" s="1"/>
  <c r="J130"/>
  <c r="I113"/>
  <c r="I111" s="1"/>
  <c r="J110"/>
  <c r="I112"/>
  <c r="J90"/>
  <c r="I92"/>
  <c r="I93"/>
  <c r="I91" s="1"/>
  <c r="J72"/>
  <c r="J73"/>
  <c r="J71" s="1"/>
  <c r="K70"/>
  <c r="J53"/>
  <c r="J51" s="1"/>
  <c r="J52"/>
  <c r="K50"/>
  <c r="J30"/>
  <c r="I32"/>
  <c r="I33"/>
  <c r="I31" s="1"/>
  <c r="I12"/>
  <c r="I13"/>
  <c r="I11" s="1"/>
  <c r="J10"/>
  <c r="K13" i="18" l="1"/>
  <c r="K11" s="1"/>
  <c r="L172" i="34"/>
  <c r="K174"/>
  <c r="K175"/>
  <c r="K173" s="1"/>
  <c r="L154"/>
  <c r="K157"/>
  <c r="K155" s="1"/>
  <c r="K156"/>
  <c r="L118"/>
  <c r="K120"/>
  <c r="K121"/>
  <c r="K119" s="1"/>
  <c r="L82"/>
  <c r="K84"/>
  <c r="K85"/>
  <c r="K83" s="1"/>
  <c r="L28"/>
  <c r="K31"/>
  <c r="K29" s="1"/>
  <c r="K30"/>
  <c r="L100"/>
  <c r="K102"/>
  <c r="K103"/>
  <c r="K101" s="1"/>
  <c r="L46"/>
  <c r="K48"/>
  <c r="K49"/>
  <c r="K47" s="1"/>
  <c r="K210" i="18"/>
  <c r="K211"/>
  <c r="K209" s="1"/>
  <c r="L208"/>
  <c r="K192"/>
  <c r="K193"/>
  <c r="K191" s="1"/>
  <c r="L190"/>
  <c r="K174"/>
  <c r="K175"/>
  <c r="K173" s="1"/>
  <c r="L172"/>
  <c r="K156"/>
  <c r="K157"/>
  <c r="K155" s="1"/>
  <c r="L154"/>
  <c r="K138"/>
  <c r="K139"/>
  <c r="K137" s="1"/>
  <c r="L136"/>
  <c r="K120"/>
  <c r="K121"/>
  <c r="K119" s="1"/>
  <c r="L118"/>
  <c r="K102"/>
  <c r="K103"/>
  <c r="K101" s="1"/>
  <c r="L100"/>
  <c r="K84"/>
  <c r="K85"/>
  <c r="K83" s="1"/>
  <c r="L82"/>
  <c r="K66"/>
  <c r="K67"/>
  <c r="K65" s="1"/>
  <c r="L64"/>
  <c r="K48"/>
  <c r="K49"/>
  <c r="K47" s="1"/>
  <c r="L46"/>
  <c r="K30"/>
  <c r="K31"/>
  <c r="K29" s="1"/>
  <c r="L28"/>
  <c r="L10"/>
  <c r="J232" i="32"/>
  <c r="J233"/>
  <c r="J231" s="1"/>
  <c r="K230"/>
  <c r="J212"/>
  <c r="J213"/>
  <c r="J211" s="1"/>
  <c r="K210"/>
  <c r="J192"/>
  <c r="J193"/>
  <c r="J191" s="1"/>
  <c r="K190"/>
  <c r="J172"/>
  <c r="J173"/>
  <c r="J171" s="1"/>
  <c r="K170"/>
  <c r="J153"/>
  <c r="J151" s="1"/>
  <c r="K150"/>
  <c r="J152"/>
  <c r="J132"/>
  <c r="J133"/>
  <c r="J131" s="1"/>
  <c r="K130"/>
  <c r="J112"/>
  <c r="J113"/>
  <c r="J111" s="1"/>
  <c r="K110"/>
  <c r="J92"/>
  <c r="J93"/>
  <c r="J91" s="1"/>
  <c r="K90"/>
  <c r="K72"/>
  <c r="K73"/>
  <c r="K71" s="1"/>
  <c r="L70"/>
  <c r="K52"/>
  <c r="K53"/>
  <c r="K51" s="1"/>
  <c r="L50"/>
  <c r="J32"/>
  <c r="J33"/>
  <c r="J31" s="1"/>
  <c r="K30"/>
  <c r="J13"/>
  <c r="J11" s="1"/>
  <c r="K10"/>
  <c r="J12"/>
  <c r="L13" i="18" l="1"/>
  <c r="L11" s="1"/>
  <c r="M154" i="34"/>
  <c r="L157"/>
  <c r="L155" s="1"/>
  <c r="L156"/>
  <c r="M172"/>
  <c r="L175"/>
  <c r="L173" s="1"/>
  <c r="L174"/>
  <c r="M82"/>
  <c r="L84"/>
  <c r="L85"/>
  <c r="L83" s="1"/>
  <c r="M100"/>
  <c r="L102"/>
  <c r="L103"/>
  <c r="L101" s="1"/>
  <c r="M46"/>
  <c r="L48"/>
  <c r="L49"/>
  <c r="L47" s="1"/>
  <c r="M28"/>
  <c r="L31"/>
  <c r="L29" s="1"/>
  <c r="L30"/>
  <c r="M118"/>
  <c r="L121"/>
  <c r="L119" s="1"/>
  <c r="L120"/>
  <c r="L211" i="18"/>
  <c r="L209" s="1"/>
  <c r="M208"/>
  <c r="L210"/>
  <c r="L193"/>
  <c r="L191" s="1"/>
  <c r="M190"/>
  <c r="L192"/>
  <c r="L175"/>
  <c r="L173" s="1"/>
  <c r="M172"/>
  <c r="L174"/>
  <c r="L157"/>
  <c r="L155" s="1"/>
  <c r="M154"/>
  <c r="L156"/>
  <c r="L139"/>
  <c r="L137" s="1"/>
  <c r="M136"/>
  <c r="L138"/>
  <c r="L121"/>
  <c r="L119" s="1"/>
  <c r="M118"/>
  <c r="L120"/>
  <c r="L103"/>
  <c r="L101" s="1"/>
  <c r="M100"/>
  <c r="L102"/>
  <c r="L85"/>
  <c r="L83" s="1"/>
  <c r="M82"/>
  <c r="L84"/>
  <c r="L67"/>
  <c r="L65" s="1"/>
  <c r="M64"/>
  <c r="L66"/>
  <c r="L49"/>
  <c r="L47" s="1"/>
  <c r="M46"/>
  <c r="L48"/>
  <c r="L31"/>
  <c r="L29" s="1"/>
  <c r="M28"/>
  <c r="L30"/>
  <c r="M10"/>
  <c r="K232" i="32"/>
  <c r="K233"/>
  <c r="K231" s="1"/>
  <c r="L230"/>
  <c r="K212"/>
  <c r="K213"/>
  <c r="K211" s="1"/>
  <c r="L210"/>
  <c r="K192"/>
  <c r="K193"/>
  <c r="K191" s="1"/>
  <c r="L190"/>
  <c r="K172"/>
  <c r="K173"/>
  <c r="K171" s="1"/>
  <c r="L170"/>
  <c r="K152"/>
  <c r="K153"/>
  <c r="K151" s="1"/>
  <c r="L150"/>
  <c r="K132"/>
  <c r="K133"/>
  <c r="K131" s="1"/>
  <c r="L130"/>
  <c r="K112"/>
  <c r="K113"/>
  <c r="K111" s="1"/>
  <c r="L110"/>
  <c r="K93"/>
  <c r="K91" s="1"/>
  <c r="L90"/>
  <c r="K92"/>
  <c r="L73"/>
  <c r="L71" s="1"/>
  <c r="M70"/>
  <c r="L72"/>
  <c r="L53"/>
  <c r="L51" s="1"/>
  <c r="M50"/>
  <c r="L52"/>
  <c r="K32"/>
  <c r="K33"/>
  <c r="K31" s="1"/>
  <c r="L30"/>
  <c r="K12"/>
  <c r="K13"/>
  <c r="K11" s="1"/>
  <c r="L10"/>
  <c r="M13" i="18" l="1"/>
  <c r="M11" s="1"/>
  <c r="N172" i="34"/>
  <c r="M175"/>
  <c r="M173" s="1"/>
  <c r="M174"/>
  <c r="N154"/>
  <c r="M156"/>
  <c r="M157"/>
  <c r="M155" s="1"/>
  <c r="N46"/>
  <c r="M49"/>
  <c r="M47" s="1"/>
  <c r="M48"/>
  <c r="N28"/>
  <c r="M31"/>
  <c r="M29" s="1"/>
  <c r="M30"/>
  <c r="N100"/>
  <c r="M102"/>
  <c r="M103"/>
  <c r="M101" s="1"/>
  <c r="N118"/>
  <c r="M120"/>
  <c r="M121"/>
  <c r="M119" s="1"/>
  <c r="N82"/>
  <c r="M84"/>
  <c r="M85"/>
  <c r="M83" s="1"/>
  <c r="M211" i="18"/>
  <c r="M209" s="1"/>
  <c r="N208"/>
  <c r="M210"/>
  <c r="M193"/>
  <c r="M191" s="1"/>
  <c r="N190"/>
  <c r="M192"/>
  <c r="M174"/>
  <c r="M175"/>
  <c r="M173" s="1"/>
  <c r="N172"/>
  <c r="M157"/>
  <c r="M155" s="1"/>
  <c r="N154"/>
  <c r="M156"/>
  <c r="M139"/>
  <c r="M137" s="1"/>
  <c r="N136"/>
  <c r="M138"/>
  <c r="M120"/>
  <c r="M121"/>
  <c r="M119" s="1"/>
  <c r="N118"/>
  <c r="M102"/>
  <c r="M103"/>
  <c r="M101" s="1"/>
  <c r="N100"/>
  <c r="M84"/>
  <c r="M85"/>
  <c r="M83" s="1"/>
  <c r="N82"/>
  <c r="M67"/>
  <c r="M65" s="1"/>
  <c r="N64"/>
  <c r="M66"/>
  <c r="M49"/>
  <c r="M47" s="1"/>
  <c r="N46"/>
  <c r="M48"/>
  <c r="M30"/>
  <c r="M31"/>
  <c r="M29" s="1"/>
  <c r="N28"/>
  <c r="N10"/>
  <c r="L233" i="32"/>
  <c r="L231" s="1"/>
  <c r="M230"/>
  <c r="L232"/>
  <c r="L213"/>
  <c r="L211" s="1"/>
  <c r="M210"/>
  <c r="L212"/>
  <c r="L193"/>
  <c r="L191" s="1"/>
  <c r="M190"/>
  <c r="L192"/>
  <c r="L173"/>
  <c r="L171" s="1"/>
  <c r="M170"/>
  <c r="L172"/>
  <c r="L153"/>
  <c r="L151" s="1"/>
  <c r="M150"/>
  <c r="L152"/>
  <c r="L133"/>
  <c r="L131" s="1"/>
  <c r="M130"/>
  <c r="L132"/>
  <c r="L113"/>
  <c r="L111" s="1"/>
  <c r="M110"/>
  <c r="L112"/>
  <c r="L92"/>
  <c r="M90"/>
  <c r="L93"/>
  <c r="L91" s="1"/>
  <c r="M72"/>
  <c r="M73"/>
  <c r="M71" s="1"/>
  <c r="N70"/>
  <c r="M52"/>
  <c r="M53"/>
  <c r="M51" s="1"/>
  <c r="N50"/>
  <c r="L33"/>
  <c r="L31" s="1"/>
  <c r="M30"/>
  <c r="L32"/>
  <c r="L13"/>
  <c r="L11" s="1"/>
  <c r="M10"/>
  <c r="L12"/>
  <c r="N13" i="18" l="1"/>
  <c r="N11" s="1"/>
  <c r="O154" i="34"/>
  <c r="N156"/>
  <c r="N157"/>
  <c r="N155" s="1"/>
  <c r="O172"/>
  <c r="N174"/>
  <c r="N175"/>
  <c r="N173" s="1"/>
  <c r="O28"/>
  <c r="N31"/>
  <c r="N29" s="1"/>
  <c r="N30"/>
  <c r="O100"/>
  <c r="N103"/>
  <c r="N101" s="1"/>
  <c r="N102"/>
  <c r="O118"/>
  <c r="N120"/>
  <c r="N121"/>
  <c r="N119" s="1"/>
  <c r="O82"/>
  <c r="N85"/>
  <c r="N83" s="1"/>
  <c r="N84"/>
  <c r="O46"/>
  <c r="N48"/>
  <c r="N49"/>
  <c r="N47" s="1"/>
  <c r="N211" i="18"/>
  <c r="N209" s="1"/>
  <c r="O208"/>
  <c r="N210"/>
  <c r="N192"/>
  <c r="N193"/>
  <c r="N191" s="1"/>
  <c r="O190"/>
  <c r="N175"/>
  <c r="N173" s="1"/>
  <c r="O172"/>
  <c r="N174"/>
  <c r="N156"/>
  <c r="N157"/>
  <c r="N155" s="1"/>
  <c r="O154"/>
  <c r="N138"/>
  <c r="N139"/>
  <c r="N137" s="1"/>
  <c r="O136"/>
  <c r="N120"/>
  <c r="N121"/>
  <c r="N119" s="1"/>
  <c r="O118"/>
  <c r="N102"/>
  <c r="N103"/>
  <c r="N101" s="1"/>
  <c r="O100"/>
  <c r="N84"/>
  <c r="N85"/>
  <c r="N83" s="1"/>
  <c r="O82"/>
  <c r="N66"/>
  <c r="N67"/>
  <c r="N65" s="1"/>
  <c r="O64"/>
  <c r="N48"/>
  <c r="N49"/>
  <c r="N47" s="1"/>
  <c r="O46"/>
  <c r="N30"/>
  <c r="N31"/>
  <c r="N29" s="1"/>
  <c r="O28"/>
  <c r="O10"/>
  <c r="M232" i="32"/>
  <c r="M233"/>
  <c r="M231" s="1"/>
  <c r="N230"/>
  <c r="N210"/>
  <c r="M212"/>
  <c r="M213"/>
  <c r="M211" s="1"/>
  <c r="M192"/>
  <c r="M193"/>
  <c r="M191" s="1"/>
  <c r="N190"/>
  <c r="M172"/>
  <c r="M173"/>
  <c r="M171" s="1"/>
  <c r="N170"/>
  <c r="M152"/>
  <c r="M153"/>
  <c r="M151" s="1"/>
  <c r="N150"/>
  <c r="M132"/>
  <c r="M133"/>
  <c r="M131" s="1"/>
  <c r="N130"/>
  <c r="M113"/>
  <c r="M111" s="1"/>
  <c r="M112"/>
  <c r="N110"/>
  <c r="M93"/>
  <c r="M91" s="1"/>
  <c r="M92"/>
  <c r="N90"/>
  <c r="N72"/>
  <c r="N73"/>
  <c r="N71" s="1"/>
  <c r="O70"/>
  <c r="N52"/>
  <c r="O50"/>
  <c r="N53"/>
  <c r="N51" s="1"/>
  <c r="N30"/>
  <c r="M32"/>
  <c r="M33"/>
  <c r="M31" s="1"/>
  <c r="M12"/>
  <c r="M13"/>
  <c r="M11" s="1"/>
  <c r="N10"/>
  <c r="O13" i="18" l="1"/>
  <c r="O11" s="1"/>
  <c r="P172" i="34"/>
  <c r="O174"/>
  <c r="O175"/>
  <c r="O173" s="1"/>
  <c r="P154"/>
  <c r="O157"/>
  <c r="O155" s="1"/>
  <c r="O156"/>
  <c r="P46"/>
  <c r="O48"/>
  <c r="O49"/>
  <c r="O47" s="1"/>
  <c r="P100"/>
  <c r="O102"/>
  <c r="O103"/>
  <c r="O101" s="1"/>
  <c r="P118"/>
  <c r="O120"/>
  <c r="O121"/>
  <c r="O119" s="1"/>
  <c r="P82"/>
  <c r="O85"/>
  <c r="O83" s="1"/>
  <c r="O84"/>
  <c r="P28"/>
  <c r="O30"/>
  <c r="O31"/>
  <c r="O29" s="1"/>
  <c r="P208" i="18"/>
  <c r="O210"/>
  <c r="O211"/>
  <c r="O209" s="1"/>
  <c r="O192"/>
  <c r="O193"/>
  <c r="O191" s="1"/>
  <c r="P190"/>
  <c r="O174"/>
  <c r="O175"/>
  <c r="O173" s="1"/>
  <c r="P172"/>
  <c r="O156"/>
  <c r="O157"/>
  <c r="O155" s="1"/>
  <c r="P154"/>
  <c r="O138"/>
  <c r="O139"/>
  <c r="O137" s="1"/>
  <c r="P136"/>
  <c r="O120"/>
  <c r="O121"/>
  <c r="O119" s="1"/>
  <c r="P118"/>
  <c r="O102"/>
  <c r="O103"/>
  <c r="O101" s="1"/>
  <c r="P100"/>
  <c r="O84"/>
  <c r="O85"/>
  <c r="O83" s="1"/>
  <c r="P82"/>
  <c r="O66"/>
  <c r="O67"/>
  <c r="O65" s="1"/>
  <c r="P64"/>
  <c r="O48"/>
  <c r="O49"/>
  <c r="O47" s="1"/>
  <c r="P46"/>
  <c r="O30"/>
  <c r="O31"/>
  <c r="O29" s="1"/>
  <c r="P28"/>
  <c r="P10"/>
  <c r="N232" i="32"/>
  <c r="N233"/>
  <c r="N231" s="1"/>
  <c r="O230"/>
  <c r="N212"/>
  <c r="N213"/>
  <c r="N211" s="1"/>
  <c r="O210"/>
  <c r="N192"/>
  <c r="N193"/>
  <c r="N191" s="1"/>
  <c r="O190"/>
  <c r="N172"/>
  <c r="N173"/>
  <c r="N171" s="1"/>
  <c r="O170"/>
  <c r="N152"/>
  <c r="N153"/>
  <c r="N151" s="1"/>
  <c r="O150"/>
  <c r="N132"/>
  <c r="N133"/>
  <c r="N131" s="1"/>
  <c r="O130"/>
  <c r="N112"/>
  <c r="N113"/>
  <c r="N111" s="1"/>
  <c r="O110"/>
  <c r="N92"/>
  <c r="N93"/>
  <c r="N91" s="1"/>
  <c r="O90"/>
  <c r="O72"/>
  <c r="O73"/>
  <c r="O71" s="1"/>
  <c r="P70"/>
  <c r="O52"/>
  <c r="O53"/>
  <c r="O51" s="1"/>
  <c r="P50"/>
  <c r="N32"/>
  <c r="N33"/>
  <c r="N31" s="1"/>
  <c r="O30"/>
  <c r="N12"/>
  <c r="N13"/>
  <c r="N11" s="1"/>
  <c r="O10"/>
  <c r="P13" i="18" l="1"/>
  <c r="Q154" i="34"/>
  <c r="P157"/>
  <c r="P155" s="1"/>
  <c r="P156"/>
  <c r="Q172"/>
  <c r="P175"/>
  <c r="P173" s="1"/>
  <c r="P174"/>
  <c r="Q100"/>
  <c r="P102"/>
  <c r="P103"/>
  <c r="P101" s="1"/>
  <c r="Q118"/>
  <c r="P121"/>
  <c r="P119" s="1"/>
  <c r="P120"/>
  <c r="Q82"/>
  <c r="P84"/>
  <c r="P85"/>
  <c r="P83" s="1"/>
  <c r="Q28"/>
  <c r="P31"/>
  <c r="P29" s="1"/>
  <c r="P30"/>
  <c r="Q46"/>
  <c r="P48"/>
  <c r="P49"/>
  <c r="P47" s="1"/>
  <c r="Q208" i="18"/>
  <c r="P210"/>
  <c r="P211"/>
  <c r="P209" s="1"/>
  <c r="P193"/>
  <c r="P191" s="1"/>
  <c r="Q190"/>
  <c r="P192"/>
  <c r="P175"/>
  <c r="P173" s="1"/>
  <c r="Q172"/>
  <c r="P174"/>
  <c r="P157"/>
  <c r="P155" s="1"/>
  <c r="Q154"/>
  <c r="P156"/>
  <c r="P139"/>
  <c r="P137" s="1"/>
  <c r="Q136"/>
  <c r="P138"/>
  <c r="P121"/>
  <c r="P119" s="1"/>
  <c r="Q118"/>
  <c r="P120"/>
  <c r="P103"/>
  <c r="P101" s="1"/>
  <c r="Q100"/>
  <c r="P102"/>
  <c r="P85"/>
  <c r="P83" s="1"/>
  <c r="Q82"/>
  <c r="P84"/>
  <c r="P67"/>
  <c r="P65" s="1"/>
  <c r="Q64"/>
  <c r="P66"/>
  <c r="P49"/>
  <c r="P47" s="1"/>
  <c r="Q46"/>
  <c r="P48"/>
  <c r="P31"/>
  <c r="P29" s="1"/>
  <c r="Q28"/>
  <c r="P30"/>
  <c r="P11"/>
  <c r="Q10"/>
  <c r="O232" i="32"/>
  <c r="O233"/>
  <c r="O231" s="1"/>
  <c r="P230"/>
  <c r="O212"/>
  <c r="O213"/>
  <c r="O211" s="1"/>
  <c r="P210"/>
  <c r="O192"/>
  <c r="O193"/>
  <c r="O191" s="1"/>
  <c r="P190"/>
  <c r="O172"/>
  <c r="O173"/>
  <c r="O171" s="1"/>
  <c r="P170"/>
  <c r="O152"/>
  <c r="O153"/>
  <c r="O151" s="1"/>
  <c r="P150"/>
  <c r="O132"/>
  <c r="O133"/>
  <c r="O131" s="1"/>
  <c r="P130"/>
  <c r="O112"/>
  <c r="O113"/>
  <c r="O111" s="1"/>
  <c r="P110"/>
  <c r="O93"/>
  <c r="O91" s="1"/>
  <c r="P90"/>
  <c r="O92"/>
  <c r="P73"/>
  <c r="P71" s="1"/>
  <c r="Q70"/>
  <c r="P72"/>
  <c r="P53"/>
  <c r="P51" s="1"/>
  <c r="Q50"/>
  <c r="P52"/>
  <c r="O32"/>
  <c r="O33"/>
  <c r="O31" s="1"/>
  <c r="P30"/>
  <c r="O12"/>
  <c r="O13"/>
  <c r="O11" s="1"/>
  <c r="P10"/>
  <c r="Q13" i="18" l="1"/>
  <c r="Q11" s="1"/>
  <c r="R172" i="34"/>
  <c r="Q175"/>
  <c r="Q173" s="1"/>
  <c r="Q174"/>
  <c r="R154"/>
  <c r="Q157"/>
  <c r="Q155" s="1"/>
  <c r="Q156"/>
  <c r="R28"/>
  <c r="Q30"/>
  <c r="Q31"/>
  <c r="Q29" s="1"/>
  <c r="R46"/>
  <c r="Q49"/>
  <c r="Q47" s="1"/>
  <c r="Q48"/>
  <c r="R100"/>
  <c r="Q102"/>
  <c r="Q103"/>
  <c r="Q101" s="1"/>
  <c r="R118"/>
  <c r="Q120"/>
  <c r="Q121"/>
  <c r="Q119" s="1"/>
  <c r="R82"/>
  <c r="Q84"/>
  <c r="Q85"/>
  <c r="Q83" s="1"/>
  <c r="Q211" i="18"/>
  <c r="Q209" s="1"/>
  <c r="R208"/>
  <c r="Q210"/>
  <c r="Q193"/>
  <c r="Q191" s="1"/>
  <c r="R190"/>
  <c r="Q192"/>
  <c r="Q174"/>
  <c r="Q175"/>
  <c r="Q173" s="1"/>
  <c r="R172"/>
  <c r="Q157"/>
  <c r="Q155" s="1"/>
  <c r="R154"/>
  <c r="Q156"/>
  <c r="Q139"/>
  <c r="Q137" s="1"/>
  <c r="R136"/>
  <c r="Q138"/>
  <c r="Q120"/>
  <c r="Q121"/>
  <c r="Q119" s="1"/>
  <c r="R118"/>
  <c r="Q102"/>
  <c r="Q103"/>
  <c r="Q101" s="1"/>
  <c r="R100"/>
  <c r="Q84"/>
  <c r="Q85"/>
  <c r="Q83" s="1"/>
  <c r="R82"/>
  <c r="Q67"/>
  <c r="Q65" s="1"/>
  <c r="R64"/>
  <c r="Q66"/>
  <c r="Q49"/>
  <c r="Q47" s="1"/>
  <c r="R46"/>
  <c r="Q48"/>
  <c r="Q30"/>
  <c r="Q31"/>
  <c r="Q29" s="1"/>
  <c r="R28"/>
  <c r="R10"/>
  <c r="P233" i="32"/>
  <c r="P231" s="1"/>
  <c r="Q230"/>
  <c r="P232"/>
  <c r="P213"/>
  <c r="P211" s="1"/>
  <c r="Q210"/>
  <c r="P212"/>
  <c r="P193"/>
  <c r="P191" s="1"/>
  <c r="Q190"/>
  <c r="P192"/>
  <c r="P173"/>
  <c r="P171" s="1"/>
  <c r="Q170"/>
  <c r="P172"/>
  <c r="P153"/>
  <c r="P151" s="1"/>
  <c r="Q150"/>
  <c r="P152"/>
  <c r="P133"/>
  <c r="P131" s="1"/>
  <c r="Q130"/>
  <c r="P132"/>
  <c r="P113"/>
  <c r="P111" s="1"/>
  <c r="Q110"/>
  <c r="P112"/>
  <c r="P93"/>
  <c r="P91" s="1"/>
  <c r="P92"/>
  <c r="Q90"/>
  <c r="Q72"/>
  <c r="Q73"/>
  <c r="Q71" s="1"/>
  <c r="R70"/>
  <c r="Q53"/>
  <c r="Q51" s="1"/>
  <c r="R50"/>
  <c r="Q52"/>
  <c r="P33"/>
  <c r="P31" s="1"/>
  <c r="Q30"/>
  <c r="P32"/>
  <c r="P13"/>
  <c r="P11" s="1"/>
  <c r="Q10"/>
  <c r="P12"/>
  <c r="R13" i="18" l="1"/>
  <c r="R11" s="1"/>
  <c r="S154" i="34"/>
  <c r="R156"/>
  <c r="R157"/>
  <c r="R155" s="1"/>
  <c r="S172"/>
  <c r="R174"/>
  <c r="R175"/>
  <c r="R173" s="1"/>
  <c r="S46"/>
  <c r="R48"/>
  <c r="R49"/>
  <c r="R47" s="1"/>
  <c r="S82"/>
  <c r="R85"/>
  <c r="R83" s="1"/>
  <c r="R84"/>
  <c r="S100"/>
  <c r="R103"/>
  <c r="R101" s="1"/>
  <c r="R102"/>
  <c r="S118"/>
  <c r="R120"/>
  <c r="R121"/>
  <c r="R119" s="1"/>
  <c r="S28"/>
  <c r="R31"/>
  <c r="R29" s="1"/>
  <c r="R30"/>
  <c r="R211" i="18"/>
  <c r="R209" s="1"/>
  <c r="S208"/>
  <c r="R210"/>
  <c r="R192"/>
  <c r="R193"/>
  <c r="R191" s="1"/>
  <c r="S190"/>
  <c r="R175"/>
  <c r="R173" s="1"/>
  <c r="S172"/>
  <c r="R174"/>
  <c r="R156"/>
  <c r="R157"/>
  <c r="R155" s="1"/>
  <c r="S154"/>
  <c r="R138"/>
  <c r="R139"/>
  <c r="R137" s="1"/>
  <c r="S136"/>
  <c r="R120"/>
  <c r="R121"/>
  <c r="R119" s="1"/>
  <c r="S118"/>
  <c r="R103"/>
  <c r="R101" s="1"/>
  <c r="S100"/>
  <c r="R102"/>
  <c r="R84"/>
  <c r="R85"/>
  <c r="R83" s="1"/>
  <c r="S82"/>
  <c r="R66"/>
  <c r="R67"/>
  <c r="R65" s="1"/>
  <c r="S64"/>
  <c r="R48"/>
  <c r="R49"/>
  <c r="R47" s="1"/>
  <c r="S46"/>
  <c r="R30"/>
  <c r="R31"/>
  <c r="R29" s="1"/>
  <c r="S28"/>
  <c r="S10"/>
  <c r="Q232" i="32"/>
  <c r="Q233"/>
  <c r="Q231" s="1"/>
  <c r="R230"/>
  <c r="Q213"/>
  <c r="Q211" s="1"/>
  <c r="R210"/>
  <c r="Q212"/>
  <c r="Q192"/>
  <c r="Q193"/>
  <c r="Q191" s="1"/>
  <c r="R190"/>
  <c r="Q172"/>
  <c r="Q173"/>
  <c r="Q171" s="1"/>
  <c r="R170"/>
  <c r="Q152"/>
  <c r="Q153"/>
  <c r="Q151" s="1"/>
  <c r="R150"/>
  <c r="Q132"/>
  <c r="Q133"/>
  <c r="Q131" s="1"/>
  <c r="R130"/>
  <c r="R110"/>
  <c r="Q112"/>
  <c r="Q113"/>
  <c r="Q111" s="1"/>
  <c r="R90"/>
  <c r="Q92"/>
  <c r="Q93"/>
  <c r="Q91" s="1"/>
  <c r="R72"/>
  <c r="R73"/>
  <c r="R71" s="1"/>
  <c r="S70"/>
  <c r="R52"/>
  <c r="R53"/>
  <c r="R51" s="1"/>
  <c r="S50"/>
  <c r="Q32"/>
  <c r="Q33"/>
  <c r="Q31" s="1"/>
  <c r="R30"/>
  <c r="Q12"/>
  <c r="Q13"/>
  <c r="Q11" s="1"/>
  <c r="R10"/>
  <c r="S13" i="18" l="1"/>
  <c r="S11" s="1"/>
  <c r="T172" i="34"/>
  <c r="S174"/>
  <c r="S175"/>
  <c r="S173" s="1"/>
  <c r="T154"/>
  <c r="S156"/>
  <c r="S157"/>
  <c r="S155" s="1"/>
  <c r="T82"/>
  <c r="S84"/>
  <c r="S85"/>
  <c r="S83" s="1"/>
  <c r="T100"/>
  <c r="S102"/>
  <c r="S103"/>
  <c r="S101" s="1"/>
  <c r="T118"/>
  <c r="S120"/>
  <c r="S121"/>
  <c r="S119" s="1"/>
  <c r="T28"/>
  <c r="S30"/>
  <c r="S31"/>
  <c r="S29" s="1"/>
  <c r="T46"/>
  <c r="S48"/>
  <c r="S49"/>
  <c r="S47" s="1"/>
  <c r="T208" i="18"/>
  <c r="S210"/>
  <c r="S211"/>
  <c r="S209" s="1"/>
  <c r="S192"/>
  <c r="S193"/>
  <c r="S191" s="1"/>
  <c r="T190"/>
  <c r="S174"/>
  <c r="S175"/>
  <c r="S173" s="1"/>
  <c r="T172"/>
  <c r="S156"/>
  <c r="S157"/>
  <c r="S155" s="1"/>
  <c r="T154"/>
  <c r="S138"/>
  <c r="S139"/>
  <c r="S137" s="1"/>
  <c r="T136"/>
  <c r="S120"/>
  <c r="S121"/>
  <c r="S119" s="1"/>
  <c r="T118"/>
  <c r="S102"/>
  <c r="S103"/>
  <c r="S101" s="1"/>
  <c r="T100"/>
  <c r="S84"/>
  <c r="S85"/>
  <c r="S83" s="1"/>
  <c r="T82"/>
  <c r="S66"/>
  <c r="S67"/>
  <c r="S65" s="1"/>
  <c r="T64"/>
  <c r="S48"/>
  <c r="S49"/>
  <c r="S47" s="1"/>
  <c r="T46"/>
  <c r="S30"/>
  <c r="S31"/>
  <c r="S29" s="1"/>
  <c r="T28"/>
  <c r="T10"/>
  <c r="R232" i="32"/>
  <c r="R233"/>
  <c r="R231" s="1"/>
  <c r="S230"/>
  <c r="R212"/>
  <c r="R213"/>
  <c r="R211" s="1"/>
  <c r="S210"/>
  <c r="R192"/>
  <c r="R193"/>
  <c r="R191" s="1"/>
  <c r="S190"/>
  <c r="R172"/>
  <c r="R173"/>
  <c r="R171" s="1"/>
  <c r="S170"/>
  <c r="R153"/>
  <c r="R151" s="1"/>
  <c r="S150"/>
  <c r="R152"/>
  <c r="R132"/>
  <c r="R133"/>
  <c r="R131" s="1"/>
  <c r="S130"/>
  <c r="R112"/>
  <c r="R113"/>
  <c r="R111" s="1"/>
  <c r="S110"/>
  <c r="R92"/>
  <c r="R93"/>
  <c r="R91" s="1"/>
  <c r="S90"/>
  <c r="S72"/>
  <c r="S73"/>
  <c r="S71" s="1"/>
  <c r="T70"/>
  <c r="S52"/>
  <c r="S53"/>
  <c r="S51" s="1"/>
  <c r="T50"/>
  <c r="R32"/>
  <c r="R33"/>
  <c r="R31" s="1"/>
  <c r="S30"/>
  <c r="R13"/>
  <c r="R11" s="1"/>
  <c r="S10"/>
  <c r="R12"/>
  <c r="T13" i="18" l="1"/>
  <c r="U154" i="34"/>
  <c r="T157"/>
  <c r="T155" s="1"/>
  <c r="T156"/>
  <c r="U172"/>
  <c r="T175"/>
  <c r="T173" s="1"/>
  <c r="T174"/>
  <c r="U100"/>
  <c r="T102"/>
  <c r="T103"/>
  <c r="T101" s="1"/>
  <c r="U118"/>
  <c r="T121"/>
  <c r="T119" s="1"/>
  <c r="T120"/>
  <c r="U28"/>
  <c r="T30"/>
  <c r="T31"/>
  <c r="T29" s="1"/>
  <c r="U46"/>
  <c r="T48"/>
  <c r="T49"/>
  <c r="T47" s="1"/>
  <c r="U82"/>
  <c r="T85"/>
  <c r="T83" s="1"/>
  <c r="T84"/>
  <c r="U208" i="18"/>
  <c r="T210"/>
  <c r="T211"/>
  <c r="T209" s="1"/>
  <c r="T193"/>
  <c r="T191" s="1"/>
  <c r="U190"/>
  <c r="T192"/>
  <c r="T175"/>
  <c r="T173" s="1"/>
  <c r="U172"/>
  <c r="T174"/>
  <c r="T157"/>
  <c r="T155" s="1"/>
  <c r="U154"/>
  <c r="T156"/>
  <c r="T139"/>
  <c r="T137" s="1"/>
  <c r="U136"/>
  <c r="T138"/>
  <c r="T121"/>
  <c r="T119" s="1"/>
  <c r="U118"/>
  <c r="T120"/>
  <c r="T103"/>
  <c r="T101" s="1"/>
  <c r="U100"/>
  <c r="T102"/>
  <c r="T85"/>
  <c r="T83" s="1"/>
  <c r="U82"/>
  <c r="T84"/>
  <c r="T67"/>
  <c r="T65" s="1"/>
  <c r="U64"/>
  <c r="T66"/>
  <c r="T49"/>
  <c r="T47" s="1"/>
  <c r="U46"/>
  <c r="T48"/>
  <c r="T31"/>
  <c r="T29" s="1"/>
  <c r="U28"/>
  <c r="T30"/>
  <c r="T11"/>
  <c r="U10"/>
  <c r="S232" i="32"/>
  <c r="S233"/>
  <c r="S231" s="1"/>
  <c r="T230"/>
  <c r="S212"/>
  <c r="S213"/>
  <c r="S211" s="1"/>
  <c r="T210"/>
  <c r="S192"/>
  <c r="S193"/>
  <c r="S191" s="1"/>
  <c r="T190"/>
  <c r="S172"/>
  <c r="S173"/>
  <c r="S171" s="1"/>
  <c r="T170"/>
  <c r="S152"/>
  <c r="S153"/>
  <c r="S151" s="1"/>
  <c r="T150"/>
  <c r="S132"/>
  <c r="S133"/>
  <c r="S131" s="1"/>
  <c r="T130"/>
  <c r="S112"/>
  <c r="S113"/>
  <c r="S111" s="1"/>
  <c r="T110"/>
  <c r="S93"/>
  <c r="S91" s="1"/>
  <c r="T90"/>
  <c r="S92"/>
  <c r="T73"/>
  <c r="T71" s="1"/>
  <c r="U70"/>
  <c r="T72"/>
  <c r="T53"/>
  <c r="T51" s="1"/>
  <c r="U50"/>
  <c r="T52"/>
  <c r="S32"/>
  <c r="S33"/>
  <c r="S31" s="1"/>
  <c r="T30"/>
  <c r="S12"/>
  <c r="S13"/>
  <c r="S11" s="1"/>
  <c r="T10"/>
  <c r="U13" i="18" l="1"/>
  <c r="U11" s="1"/>
  <c r="V172" i="34"/>
  <c r="U175"/>
  <c r="U173" s="1"/>
  <c r="U174"/>
  <c r="V154"/>
  <c r="U157"/>
  <c r="U155" s="1"/>
  <c r="U156"/>
  <c r="V82"/>
  <c r="U84"/>
  <c r="U85"/>
  <c r="U83" s="1"/>
  <c r="V118"/>
  <c r="U120"/>
  <c r="U121"/>
  <c r="U119" s="1"/>
  <c r="V28"/>
  <c r="U30"/>
  <c r="U31"/>
  <c r="U29" s="1"/>
  <c r="V46"/>
  <c r="U49"/>
  <c r="U47" s="1"/>
  <c r="U48"/>
  <c r="V100"/>
  <c r="U102"/>
  <c r="U103"/>
  <c r="U101" s="1"/>
  <c r="U211" i="18"/>
  <c r="U209" s="1"/>
  <c r="V208"/>
  <c r="U210"/>
  <c r="U193"/>
  <c r="U191" s="1"/>
  <c r="V190"/>
  <c r="U192"/>
  <c r="U174"/>
  <c r="U175"/>
  <c r="U173" s="1"/>
  <c r="V172"/>
  <c r="U157"/>
  <c r="U155" s="1"/>
  <c r="V154"/>
  <c r="U156"/>
  <c r="U139"/>
  <c r="U137" s="1"/>
  <c r="V136"/>
  <c r="U138"/>
  <c r="U120"/>
  <c r="U121"/>
  <c r="U119" s="1"/>
  <c r="V118"/>
  <c r="U102"/>
  <c r="V100"/>
  <c r="U103"/>
  <c r="U101" s="1"/>
  <c r="U84"/>
  <c r="U85"/>
  <c r="U83" s="1"/>
  <c r="V82"/>
  <c r="U67"/>
  <c r="U65" s="1"/>
  <c r="V64"/>
  <c r="U66"/>
  <c r="U49"/>
  <c r="U47" s="1"/>
  <c r="V46"/>
  <c r="U48"/>
  <c r="U30"/>
  <c r="U31"/>
  <c r="U29" s="1"/>
  <c r="V28"/>
  <c r="V10"/>
  <c r="T233" i="32"/>
  <c r="T231" s="1"/>
  <c r="U230"/>
  <c r="T232"/>
  <c r="T213"/>
  <c r="T211" s="1"/>
  <c r="U210"/>
  <c r="T212"/>
  <c r="T193"/>
  <c r="T191" s="1"/>
  <c r="U190"/>
  <c r="T192"/>
  <c r="T173"/>
  <c r="T171" s="1"/>
  <c r="U170"/>
  <c r="T172"/>
  <c r="T153"/>
  <c r="T151" s="1"/>
  <c r="U150"/>
  <c r="T152"/>
  <c r="T133"/>
  <c r="T131" s="1"/>
  <c r="U130"/>
  <c r="T132"/>
  <c r="T113"/>
  <c r="T111" s="1"/>
  <c r="U110"/>
  <c r="T112"/>
  <c r="T92"/>
  <c r="U90"/>
  <c r="T93"/>
  <c r="T91" s="1"/>
  <c r="U72"/>
  <c r="V70"/>
  <c r="U73"/>
  <c r="U71" s="1"/>
  <c r="U52"/>
  <c r="U53"/>
  <c r="U51" s="1"/>
  <c r="V50"/>
  <c r="T33"/>
  <c r="T31" s="1"/>
  <c r="U30"/>
  <c r="T32"/>
  <c r="T13"/>
  <c r="T11" s="1"/>
  <c r="U10"/>
  <c r="T12"/>
  <c r="V13" i="18" l="1"/>
  <c r="V11" s="1"/>
  <c r="W154" i="34"/>
  <c r="V156"/>
  <c r="V157"/>
  <c r="V155" s="1"/>
  <c r="W172"/>
  <c r="V174"/>
  <c r="V175"/>
  <c r="V173" s="1"/>
  <c r="W46"/>
  <c r="V48"/>
  <c r="V49"/>
  <c r="V47" s="1"/>
  <c r="W118"/>
  <c r="V120"/>
  <c r="V121"/>
  <c r="V119" s="1"/>
  <c r="W28"/>
  <c r="V31"/>
  <c r="V29" s="1"/>
  <c r="V30"/>
  <c r="W100"/>
  <c r="V103"/>
  <c r="V101" s="1"/>
  <c r="V102"/>
  <c r="W82"/>
  <c r="V85"/>
  <c r="V83" s="1"/>
  <c r="V84"/>
  <c r="V211" i="18"/>
  <c r="V209" s="1"/>
  <c r="W208"/>
  <c r="V210"/>
  <c r="V192"/>
  <c r="V193"/>
  <c r="V191" s="1"/>
  <c r="W190"/>
  <c r="V175"/>
  <c r="V173" s="1"/>
  <c r="W172"/>
  <c r="V174"/>
  <c r="V156"/>
  <c r="V157"/>
  <c r="V155" s="1"/>
  <c r="W154"/>
  <c r="V138"/>
  <c r="V139"/>
  <c r="V137" s="1"/>
  <c r="W136"/>
  <c r="V120"/>
  <c r="V121"/>
  <c r="V119" s="1"/>
  <c r="W118"/>
  <c r="V103"/>
  <c r="V101" s="1"/>
  <c r="V102"/>
  <c r="W100"/>
  <c r="V84"/>
  <c r="V85"/>
  <c r="V83" s="1"/>
  <c r="W82"/>
  <c r="V66"/>
  <c r="V67"/>
  <c r="V65" s="1"/>
  <c r="W64"/>
  <c r="V48"/>
  <c r="V49"/>
  <c r="V47" s="1"/>
  <c r="W46"/>
  <c r="V30"/>
  <c r="V31"/>
  <c r="V29" s="1"/>
  <c r="W28"/>
  <c r="W10"/>
  <c r="U232" i="32"/>
  <c r="U233"/>
  <c r="U231" s="1"/>
  <c r="V230"/>
  <c r="U213"/>
  <c r="U211" s="1"/>
  <c r="U212"/>
  <c r="V210"/>
  <c r="U192"/>
  <c r="U193"/>
  <c r="U191" s="1"/>
  <c r="V190"/>
  <c r="U172"/>
  <c r="U173"/>
  <c r="U171" s="1"/>
  <c r="V170"/>
  <c r="U152"/>
  <c r="U153"/>
  <c r="U151" s="1"/>
  <c r="V150"/>
  <c r="U132"/>
  <c r="U133"/>
  <c r="U131" s="1"/>
  <c r="V130"/>
  <c r="U113"/>
  <c r="U111" s="1"/>
  <c r="V110"/>
  <c r="U112"/>
  <c r="U93"/>
  <c r="U91" s="1"/>
  <c r="U92"/>
  <c r="V90"/>
  <c r="V72"/>
  <c r="V73"/>
  <c r="V71" s="1"/>
  <c r="W70"/>
  <c r="V53"/>
  <c r="V51" s="1"/>
  <c r="V52"/>
  <c r="W50"/>
  <c r="V30"/>
  <c r="U32"/>
  <c r="U33"/>
  <c r="U31" s="1"/>
  <c r="U12"/>
  <c r="U13"/>
  <c r="U11" s="1"/>
  <c r="V10"/>
  <c r="W13" i="18" l="1"/>
  <c r="W11" s="1"/>
  <c r="X172" i="34"/>
  <c r="W174"/>
  <c r="W175"/>
  <c r="W173" s="1"/>
  <c r="X154"/>
  <c r="W156"/>
  <c r="W157"/>
  <c r="W155" s="1"/>
  <c r="X118"/>
  <c r="W120"/>
  <c r="W121"/>
  <c r="W119" s="1"/>
  <c r="X28"/>
  <c r="W30"/>
  <c r="W31"/>
  <c r="W29" s="1"/>
  <c r="X100"/>
  <c r="W102"/>
  <c r="W103"/>
  <c r="W101" s="1"/>
  <c r="X82"/>
  <c r="W84"/>
  <c r="W85"/>
  <c r="W83" s="1"/>
  <c r="X46"/>
  <c r="W48"/>
  <c r="W49"/>
  <c r="W47" s="1"/>
  <c r="X208" i="18"/>
  <c r="W210"/>
  <c r="W211"/>
  <c r="W209" s="1"/>
  <c r="W192"/>
  <c r="W193"/>
  <c r="W191" s="1"/>
  <c r="X190"/>
  <c r="W174"/>
  <c r="W175"/>
  <c r="W173" s="1"/>
  <c r="X172"/>
  <c r="W156"/>
  <c r="W157"/>
  <c r="W155" s="1"/>
  <c r="X154"/>
  <c r="W138"/>
  <c r="W139"/>
  <c r="W137" s="1"/>
  <c r="X136"/>
  <c r="W120"/>
  <c r="W121"/>
  <c r="W119" s="1"/>
  <c r="X118"/>
  <c r="W102"/>
  <c r="W103"/>
  <c r="W101" s="1"/>
  <c r="X100"/>
  <c r="W84"/>
  <c r="W85"/>
  <c r="W83" s="1"/>
  <c r="X82"/>
  <c r="W66"/>
  <c r="W67"/>
  <c r="W65" s="1"/>
  <c r="X64"/>
  <c r="W48"/>
  <c r="W49"/>
  <c r="W47" s="1"/>
  <c r="X46"/>
  <c r="W30"/>
  <c r="W31"/>
  <c r="W29" s="1"/>
  <c r="X28"/>
  <c r="X10"/>
  <c r="V232" i="32"/>
  <c r="V233"/>
  <c r="V231" s="1"/>
  <c r="W230"/>
  <c r="V212"/>
  <c r="V213"/>
  <c r="V211" s="1"/>
  <c r="W210"/>
  <c r="V192"/>
  <c r="V193"/>
  <c r="V191" s="1"/>
  <c r="W190"/>
  <c r="V172"/>
  <c r="V173"/>
  <c r="V171" s="1"/>
  <c r="W170"/>
  <c r="V152"/>
  <c r="V153"/>
  <c r="V151" s="1"/>
  <c r="W150"/>
  <c r="V132"/>
  <c r="V133"/>
  <c r="V131" s="1"/>
  <c r="W130"/>
  <c r="V112"/>
  <c r="V113"/>
  <c r="V111" s="1"/>
  <c r="W110"/>
  <c r="V92"/>
  <c r="V93"/>
  <c r="V91" s="1"/>
  <c r="W90"/>
  <c r="W72"/>
  <c r="W73"/>
  <c r="W71" s="1"/>
  <c r="X70"/>
  <c r="W52"/>
  <c r="W53"/>
  <c r="W51" s="1"/>
  <c r="X50"/>
  <c r="V32"/>
  <c r="V33"/>
  <c r="V31" s="1"/>
  <c r="W30"/>
  <c r="V12"/>
  <c r="V13"/>
  <c r="V11" s="1"/>
  <c r="W10"/>
  <c r="X13" i="18" l="1"/>
  <c r="Y154" i="34"/>
  <c r="X157"/>
  <c r="X155" s="1"/>
  <c r="X156"/>
  <c r="Y172"/>
  <c r="X175"/>
  <c r="X173" s="1"/>
  <c r="X174"/>
  <c r="Y46"/>
  <c r="X48"/>
  <c r="X49"/>
  <c r="X47" s="1"/>
  <c r="Y28"/>
  <c r="X30"/>
  <c r="X31"/>
  <c r="X29" s="1"/>
  <c r="Y100"/>
  <c r="X102"/>
  <c r="X103"/>
  <c r="X101" s="1"/>
  <c r="Y82"/>
  <c r="X84"/>
  <c r="X85"/>
  <c r="X83" s="1"/>
  <c r="Y118"/>
  <c r="X121"/>
  <c r="X119" s="1"/>
  <c r="X120"/>
  <c r="Y208" i="18"/>
  <c r="X210"/>
  <c r="X211"/>
  <c r="X209" s="1"/>
  <c r="X193"/>
  <c r="X191" s="1"/>
  <c r="Y190"/>
  <c r="X192"/>
  <c r="X175"/>
  <c r="X173" s="1"/>
  <c r="Y172"/>
  <c r="X174"/>
  <c r="X157"/>
  <c r="X155" s="1"/>
  <c r="Y154"/>
  <c r="X156"/>
  <c r="X139"/>
  <c r="X137" s="1"/>
  <c r="Y136"/>
  <c r="X138"/>
  <c r="X121"/>
  <c r="X119" s="1"/>
  <c r="Y118"/>
  <c r="X120"/>
  <c r="X103"/>
  <c r="X101" s="1"/>
  <c r="Y100"/>
  <c r="X102"/>
  <c r="X85"/>
  <c r="X83" s="1"/>
  <c r="Y82"/>
  <c r="X84"/>
  <c r="X67"/>
  <c r="X65" s="1"/>
  <c r="Y64"/>
  <c r="X66"/>
  <c r="X49"/>
  <c r="X47" s="1"/>
  <c r="Y46"/>
  <c r="X48"/>
  <c r="X31"/>
  <c r="X29" s="1"/>
  <c r="Y28"/>
  <c r="X30"/>
  <c r="X11"/>
  <c r="Y10"/>
  <c r="W232" i="32"/>
  <c r="W233"/>
  <c r="W231" s="1"/>
  <c r="X230"/>
  <c r="W212"/>
  <c r="W213"/>
  <c r="W211" s="1"/>
  <c r="X210"/>
  <c r="W192"/>
  <c r="W193"/>
  <c r="W191" s="1"/>
  <c r="X190"/>
  <c r="W172"/>
  <c r="W173"/>
  <c r="W171" s="1"/>
  <c r="X170"/>
  <c r="W152"/>
  <c r="W153"/>
  <c r="W151" s="1"/>
  <c r="X150"/>
  <c r="W132"/>
  <c r="W133"/>
  <c r="W131" s="1"/>
  <c r="X130"/>
  <c r="W112"/>
  <c r="W113"/>
  <c r="W111" s="1"/>
  <c r="X110"/>
  <c r="W93"/>
  <c r="W91" s="1"/>
  <c r="X90"/>
  <c r="W92"/>
  <c r="X73"/>
  <c r="X71" s="1"/>
  <c r="Y70"/>
  <c r="X72"/>
  <c r="X53"/>
  <c r="X51" s="1"/>
  <c r="Y50"/>
  <c r="X52"/>
  <c r="W32"/>
  <c r="W33"/>
  <c r="W31" s="1"/>
  <c r="X30"/>
  <c r="W12"/>
  <c r="W13"/>
  <c r="W11" s="1"/>
  <c r="X10"/>
  <c r="Y13" i="18" l="1"/>
  <c r="Y11" s="1"/>
  <c r="Z172" i="34"/>
  <c r="Y175"/>
  <c r="Y173" s="1"/>
  <c r="Y174"/>
  <c r="Z154"/>
  <c r="Y157"/>
  <c r="Y155" s="1"/>
  <c r="Y156"/>
  <c r="Z28"/>
  <c r="Y30"/>
  <c r="Y31"/>
  <c r="Y29" s="1"/>
  <c r="Z100"/>
  <c r="Y102"/>
  <c r="Y103"/>
  <c r="Y101" s="1"/>
  <c r="Z82"/>
  <c r="Y84"/>
  <c r="Y85"/>
  <c r="Y83" s="1"/>
  <c r="Z118"/>
  <c r="Y120"/>
  <c r="Y121"/>
  <c r="Y119" s="1"/>
  <c r="Z46"/>
  <c r="Y49"/>
  <c r="Y47" s="1"/>
  <c r="Y48"/>
  <c r="Y211" i="18"/>
  <c r="Y209" s="1"/>
  <c r="Z208"/>
  <c r="Y210"/>
  <c r="Y193"/>
  <c r="Y191" s="1"/>
  <c r="Z190"/>
  <c r="Y192"/>
  <c r="Y174"/>
  <c r="Y175"/>
  <c r="Y173" s="1"/>
  <c r="Z172"/>
  <c r="Y157"/>
  <c r="Y155" s="1"/>
  <c r="Z154"/>
  <c r="Y156"/>
  <c r="Y139"/>
  <c r="Y137" s="1"/>
  <c r="Z136"/>
  <c r="Y138"/>
  <c r="Y120"/>
  <c r="Y121"/>
  <c r="Y119" s="1"/>
  <c r="Z118"/>
  <c r="Y103"/>
  <c r="Y101" s="1"/>
  <c r="Y102"/>
  <c r="Z100"/>
  <c r="Y84"/>
  <c r="Y85"/>
  <c r="Y83" s="1"/>
  <c r="Z82"/>
  <c r="Y67"/>
  <c r="Y65" s="1"/>
  <c r="Z64"/>
  <c r="Y66"/>
  <c r="Y49"/>
  <c r="Y47" s="1"/>
  <c r="Z46"/>
  <c r="Y48"/>
  <c r="Y30"/>
  <c r="Y31"/>
  <c r="Y29" s="1"/>
  <c r="Z28"/>
  <c r="Z10"/>
  <c r="X233" i="32"/>
  <c r="X231" s="1"/>
  <c r="Y230"/>
  <c r="X232"/>
  <c r="X213"/>
  <c r="X211" s="1"/>
  <c r="Y210"/>
  <c r="X212"/>
  <c r="X193"/>
  <c r="X191" s="1"/>
  <c r="Y190"/>
  <c r="X192"/>
  <c r="X173"/>
  <c r="X171" s="1"/>
  <c r="Y170"/>
  <c r="X172"/>
  <c r="X153"/>
  <c r="X151" s="1"/>
  <c r="Y150"/>
  <c r="X152"/>
  <c r="X133"/>
  <c r="X131" s="1"/>
  <c r="Y130"/>
  <c r="X132"/>
  <c r="X113"/>
  <c r="X111" s="1"/>
  <c r="Y110"/>
  <c r="X112"/>
  <c r="X93"/>
  <c r="X91" s="1"/>
  <c r="X92"/>
  <c r="Y90"/>
  <c r="Y72"/>
  <c r="Z70"/>
  <c r="Y73"/>
  <c r="Y71" s="1"/>
  <c r="Y53"/>
  <c r="Y51" s="1"/>
  <c r="Z50"/>
  <c r="Y52"/>
  <c r="X33"/>
  <c r="X31" s="1"/>
  <c r="Y30"/>
  <c r="X32"/>
  <c r="X13"/>
  <c r="X11" s="1"/>
  <c r="Y10"/>
  <c r="X12"/>
  <c r="Z13" i="18" l="1"/>
  <c r="Z11" s="1"/>
  <c r="AA154" i="34"/>
  <c r="Z156"/>
  <c r="Z157"/>
  <c r="Z155" s="1"/>
  <c r="AA172"/>
  <c r="Z174"/>
  <c r="Z175"/>
  <c r="Z173" s="1"/>
  <c r="AA100"/>
  <c r="Z103"/>
  <c r="Z101" s="1"/>
  <c r="Z102"/>
  <c r="AA82"/>
  <c r="Z85"/>
  <c r="Z83" s="1"/>
  <c r="Z84"/>
  <c r="AA118"/>
  <c r="Z120"/>
  <c r="Z121"/>
  <c r="Z119" s="1"/>
  <c r="AA46"/>
  <c r="Z48"/>
  <c r="Z49"/>
  <c r="Z47" s="1"/>
  <c r="AA28"/>
  <c r="Z31"/>
  <c r="Z29" s="1"/>
  <c r="Z30"/>
  <c r="Z211" i="18"/>
  <c r="Z209" s="1"/>
  <c r="AA208"/>
  <c r="Z210"/>
  <c r="Z192"/>
  <c r="Z193"/>
  <c r="Z191" s="1"/>
  <c r="AA190"/>
  <c r="Z175"/>
  <c r="Z173" s="1"/>
  <c r="AA172"/>
  <c r="Z174"/>
  <c r="Z156"/>
  <c r="Z157"/>
  <c r="Z155" s="1"/>
  <c r="AA154"/>
  <c r="Z138"/>
  <c r="Z139"/>
  <c r="Z137" s="1"/>
  <c r="AA136"/>
  <c r="Z120"/>
  <c r="Z121"/>
  <c r="Z119" s="1"/>
  <c r="AA118"/>
  <c r="Z103"/>
  <c r="Z101" s="1"/>
  <c r="AA100"/>
  <c r="Z102"/>
  <c r="Z84"/>
  <c r="Z85"/>
  <c r="Z83" s="1"/>
  <c r="AA82"/>
  <c r="Z66"/>
  <c r="Z67"/>
  <c r="Z65" s="1"/>
  <c r="AA64"/>
  <c r="Z48"/>
  <c r="Z49"/>
  <c r="Z47" s="1"/>
  <c r="AA46"/>
  <c r="Z30"/>
  <c r="Z31"/>
  <c r="Z29" s="1"/>
  <c r="AA28"/>
  <c r="AA10"/>
  <c r="Y232" i="32"/>
  <c r="Y233"/>
  <c r="Y231" s="1"/>
  <c r="Z230"/>
  <c r="Z210"/>
  <c r="Y212"/>
  <c r="Y213"/>
  <c r="Y211" s="1"/>
  <c r="Y192"/>
  <c r="Y193"/>
  <c r="Y191" s="1"/>
  <c r="Z190"/>
  <c r="Y172"/>
  <c r="Y173"/>
  <c r="Y171" s="1"/>
  <c r="Z170"/>
  <c r="Y152"/>
  <c r="Y153"/>
  <c r="Y151" s="1"/>
  <c r="Z150"/>
  <c r="Y132"/>
  <c r="Y133"/>
  <c r="Y131" s="1"/>
  <c r="Z130"/>
  <c r="Y113"/>
  <c r="Y111" s="1"/>
  <c r="Y112"/>
  <c r="Z110"/>
  <c r="Z90"/>
  <c r="Y92"/>
  <c r="Y93"/>
  <c r="Y91" s="1"/>
  <c r="Z72"/>
  <c r="Z73"/>
  <c r="Z71" s="1"/>
  <c r="AA70"/>
  <c r="Z52"/>
  <c r="Z53"/>
  <c r="Z51" s="1"/>
  <c r="AA50"/>
  <c r="Z30"/>
  <c r="Y32"/>
  <c r="Y33"/>
  <c r="Y31" s="1"/>
  <c r="Y12"/>
  <c r="Y13"/>
  <c r="Y11" s="1"/>
  <c r="Z10"/>
  <c r="AA13" i="18" l="1"/>
  <c r="AA11" s="1"/>
  <c r="AB172" i="34"/>
  <c r="AA174"/>
  <c r="AA175"/>
  <c r="AA173" s="1"/>
  <c r="AB154"/>
  <c r="AA157"/>
  <c r="AA155" s="1"/>
  <c r="AA156"/>
  <c r="AB82"/>
  <c r="AA84"/>
  <c r="AA85"/>
  <c r="AA83" s="1"/>
  <c r="AB28"/>
  <c r="AA31"/>
  <c r="AA29" s="1"/>
  <c r="AA30"/>
  <c r="AB118"/>
  <c r="AA120"/>
  <c r="AA121"/>
  <c r="AA119" s="1"/>
  <c r="AB46"/>
  <c r="AA48"/>
  <c r="AA49"/>
  <c r="AA47" s="1"/>
  <c r="AB100"/>
  <c r="AA102"/>
  <c r="AA103"/>
  <c r="AA101" s="1"/>
  <c r="AB208" i="18"/>
  <c r="AA210"/>
  <c r="AA211"/>
  <c r="AA209" s="1"/>
  <c r="AA192"/>
  <c r="AA193"/>
  <c r="AA191" s="1"/>
  <c r="AB190"/>
  <c r="AA174"/>
  <c r="AA175"/>
  <c r="AA173" s="1"/>
  <c r="AB172"/>
  <c r="AA156"/>
  <c r="AA157"/>
  <c r="AA155" s="1"/>
  <c r="AB154"/>
  <c r="AA138"/>
  <c r="AA139"/>
  <c r="AA137" s="1"/>
  <c r="AB136"/>
  <c r="AA120"/>
  <c r="AA121"/>
  <c r="AA119" s="1"/>
  <c r="AB118"/>
  <c r="AA102"/>
  <c r="AA103"/>
  <c r="AA101" s="1"/>
  <c r="AB100"/>
  <c r="AA84"/>
  <c r="AA85"/>
  <c r="AA83" s="1"/>
  <c r="AB82"/>
  <c r="AA66"/>
  <c r="AA67"/>
  <c r="AA65" s="1"/>
  <c r="AB64"/>
  <c r="AA48"/>
  <c r="AA49"/>
  <c r="AA47" s="1"/>
  <c r="AB46"/>
  <c r="AA30"/>
  <c r="AA31"/>
  <c r="AA29" s="1"/>
  <c r="AB28"/>
  <c r="AB10"/>
  <c r="Z232" i="32"/>
  <c r="Z233"/>
  <c r="Z231" s="1"/>
  <c r="AA230"/>
  <c r="Z212"/>
  <c r="Z213"/>
  <c r="Z211" s="1"/>
  <c r="AA210"/>
  <c r="Z192"/>
  <c r="Z193"/>
  <c r="Z191" s="1"/>
  <c r="AA190"/>
  <c r="Z172"/>
  <c r="Z173"/>
  <c r="Z171" s="1"/>
  <c r="AA170"/>
  <c r="AA150"/>
  <c r="Z152"/>
  <c r="Z153"/>
  <c r="Z151" s="1"/>
  <c r="Z132"/>
  <c r="Z133"/>
  <c r="Z131" s="1"/>
  <c r="AA130"/>
  <c r="Z112"/>
  <c r="Z113"/>
  <c r="Z111" s="1"/>
  <c r="AA110"/>
  <c r="Z92"/>
  <c r="Z93"/>
  <c r="Z91" s="1"/>
  <c r="AA90"/>
  <c r="AA72"/>
  <c r="AA73"/>
  <c r="AA71" s="1"/>
  <c r="AB70"/>
  <c r="AA52"/>
  <c r="AA53"/>
  <c r="AA51" s="1"/>
  <c r="AB50"/>
  <c r="Z32"/>
  <c r="Z33"/>
  <c r="Z31" s="1"/>
  <c r="AA30"/>
  <c r="AA10"/>
  <c r="Z12"/>
  <c r="Z13"/>
  <c r="Z11" s="1"/>
  <c r="AB13" i="18" l="1"/>
  <c r="AC154" i="34"/>
  <c r="AB157"/>
  <c r="AB155" s="1"/>
  <c r="AB156"/>
  <c r="AC172"/>
  <c r="AB175"/>
  <c r="AB173" s="1"/>
  <c r="AB174"/>
  <c r="AC28"/>
  <c r="AB30"/>
  <c r="AB31"/>
  <c r="AB29" s="1"/>
  <c r="AC118"/>
  <c r="AB121"/>
  <c r="AB119" s="1"/>
  <c r="AB120"/>
  <c r="AC46"/>
  <c r="AB48"/>
  <c r="AB49"/>
  <c r="AB47" s="1"/>
  <c r="AC100"/>
  <c r="AB102"/>
  <c r="AB103"/>
  <c r="AB101" s="1"/>
  <c r="AC82"/>
  <c r="AB84"/>
  <c r="AB85"/>
  <c r="AB83" s="1"/>
  <c r="AC208" i="18"/>
  <c r="AB210"/>
  <c r="AB211"/>
  <c r="AB209" s="1"/>
  <c r="AB193"/>
  <c r="AB191" s="1"/>
  <c r="AC190"/>
  <c r="AB192"/>
  <c r="AB175"/>
  <c r="AB173" s="1"/>
  <c r="AC172"/>
  <c r="AB174"/>
  <c r="AB157"/>
  <c r="AB155" s="1"/>
  <c r="AC154"/>
  <c r="AB156"/>
  <c r="AB139"/>
  <c r="AB137" s="1"/>
  <c r="AC136"/>
  <c r="AB138"/>
  <c r="AB121"/>
  <c r="AB119" s="1"/>
  <c r="AC118"/>
  <c r="AB120"/>
  <c r="AB103"/>
  <c r="AB101" s="1"/>
  <c r="AC100"/>
  <c r="AB102"/>
  <c r="AB85"/>
  <c r="AB83" s="1"/>
  <c r="AC82"/>
  <c r="AB84"/>
  <c r="AB67"/>
  <c r="AB65" s="1"/>
  <c r="AC64"/>
  <c r="AB66"/>
  <c r="AB49"/>
  <c r="AB47" s="1"/>
  <c r="AC46"/>
  <c r="AB48"/>
  <c r="AB31"/>
  <c r="AB29" s="1"/>
  <c r="AC28"/>
  <c r="AB30"/>
  <c r="AB11"/>
  <c r="AC10"/>
  <c r="AA232" i="32"/>
  <c r="AA233"/>
  <c r="AA231" s="1"/>
  <c r="AB230"/>
  <c r="AA212"/>
  <c r="AA213"/>
  <c r="AA211" s="1"/>
  <c r="AB210"/>
  <c r="AA192"/>
  <c r="AA193"/>
  <c r="AA191" s="1"/>
  <c r="AB190"/>
  <c r="AA172"/>
  <c r="AA173"/>
  <c r="AA171" s="1"/>
  <c r="AB170"/>
  <c r="AA152"/>
  <c r="AA153"/>
  <c r="AA151" s="1"/>
  <c r="AB150"/>
  <c r="AA132"/>
  <c r="AA133"/>
  <c r="AA131" s="1"/>
  <c r="AB130"/>
  <c r="AA112"/>
  <c r="AA113"/>
  <c r="AA111" s="1"/>
  <c r="AB110"/>
  <c r="AA93"/>
  <c r="AA91" s="1"/>
  <c r="AB90"/>
  <c r="AA92"/>
  <c r="AB73"/>
  <c r="AB71" s="1"/>
  <c r="AC70"/>
  <c r="AB72"/>
  <c r="AB53"/>
  <c r="AB51" s="1"/>
  <c r="AC50"/>
  <c r="AB52"/>
  <c r="AA32"/>
  <c r="AA33"/>
  <c r="AA31" s="1"/>
  <c r="AB30"/>
  <c r="AA12"/>
  <c r="AA13"/>
  <c r="AA11" s="1"/>
  <c r="AB10"/>
  <c r="AC13" i="18" l="1"/>
  <c r="AC11" s="1"/>
  <c r="AD172" i="34"/>
  <c r="AC175"/>
  <c r="AC173" s="1"/>
  <c r="AC174"/>
  <c r="AD154"/>
  <c r="AC156"/>
  <c r="AC157"/>
  <c r="AC155" s="1"/>
  <c r="AD118"/>
  <c r="AC120"/>
  <c r="AC121"/>
  <c r="AC119" s="1"/>
  <c r="AD46"/>
  <c r="AC49"/>
  <c r="AC47" s="1"/>
  <c r="AC48"/>
  <c r="AD100"/>
  <c r="AC102"/>
  <c r="AC103"/>
  <c r="AC101" s="1"/>
  <c r="AD82"/>
  <c r="AC84"/>
  <c r="AC85"/>
  <c r="AC83" s="1"/>
  <c r="AD28"/>
  <c r="AC30"/>
  <c r="AC31"/>
  <c r="AC29" s="1"/>
  <c r="AC211" i="18"/>
  <c r="AC209" s="1"/>
  <c r="AD208"/>
  <c r="AC210"/>
  <c r="AC193"/>
  <c r="AC191" s="1"/>
  <c r="AD190"/>
  <c r="AC192"/>
  <c r="AC174"/>
  <c r="AC175"/>
  <c r="AC173" s="1"/>
  <c r="AD172"/>
  <c r="AC157"/>
  <c r="AC155" s="1"/>
  <c r="AD154"/>
  <c r="AC156"/>
  <c r="AC139"/>
  <c r="AC137" s="1"/>
  <c r="AD136"/>
  <c r="AC138"/>
  <c r="AC120"/>
  <c r="AC121"/>
  <c r="AC119" s="1"/>
  <c r="AD118"/>
  <c r="AC102"/>
  <c r="AD100"/>
  <c r="AC103"/>
  <c r="AC101" s="1"/>
  <c r="AC84"/>
  <c r="AC85"/>
  <c r="AC83" s="1"/>
  <c r="AD82"/>
  <c r="AC67"/>
  <c r="AC65" s="1"/>
  <c r="AD64"/>
  <c r="AC66"/>
  <c r="AC49"/>
  <c r="AC47" s="1"/>
  <c r="AD46"/>
  <c r="AC48"/>
  <c r="AC30"/>
  <c r="AC31"/>
  <c r="AC29" s="1"/>
  <c r="AD28"/>
  <c r="AD10"/>
  <c r="AB233" i="32"/>
  <c r="AB231" s="1"/>
  <c r="AC230"/>
  <c r="AB232"/>
  <c r="AB213"/>
  <c r="AB211" s="1"/>
  <c r="AC210"/>
  <c r="AB212"/>
  <c r="AB193"/>
  <c r="AB191" s="1"/>
  <c r="AC190"/>
  <c r="AB192"/>
  <c r="AB173"/>
  <c r="AB171" s="1"/>
  <c r="AC170"/>
  <c r="AB172"/>
  <c r="AB153"/>
  <c r="AB151" s="1"/>
  <c r="AC150"/>
  <c r="AB152"/>
  <c r="AB133"/>
  <c r="AB131" s="1"/>
  <c r="AC130"/>
  <c r="AB132"/>
  <c r="AB113"/>
  <c r="AB111" s="1"/>
  <c r="AC110"/>
  <c r="AB112"/>
  <c r="AB92"/>
  <c r="AC90"/>
  <c r="AB93"/>
  <c r="AB91" s="1"/>
  <c r="AC72"/>
  <c r="AC73"/>
  <c r="AC71" s="1"/>
  <c r="AD70"/>
  <c r="AC52"/>
  <c r="AC53"/>
  <c r="AC51" s="1"/>
  <c r="AD50"/>
  <c r="AB33"/>
  <c r="AB31" s="1"/>
  <c r="AC30"/>
  <c r="AB32"/>
  <c r="AB13"/>
  <c r="AB11" s="1"/>
  <c r="AC10"/>
  <c r="AB12"/>
  <c r="AD13" i="18" l="1"/>
  <c r="AD11" s="1"/>
  <c r="AE154" i="34"/>
  <c r="AD156"/>
  <c r="AD157"/>
  <c r="AD155" s="1"/>
  <c r="AE172"/>
  <c r="AD174"/>
  <c r="AD175"/>
  <c r="AD173" s="1"/>
  <c r="AE46"/>
  <c r="AD48"/>
  <c r="AD49"/>
  <c r="AD47" s="1"/>
  <c r="AE100"/>
  <c r="AD103"/>
  <c r="AD101" s="1"/>
  <c r="AD102"/>
  <c r="AE82"/>
  <c r="AD85"/>
  <c r="AD83" s="1"/>
  <c r="AD84"/>
  <c r="AE28"/>
  <c r="AD31"/>
  <c r="AD29" s="1"/>
  <c r="AD30"/>
  <c r="AE118"/>
  <c r="AD120"/>
  <c r="AD121"/>
  <c r="AD119" s="1"/>
  <c r="AD211" i="18"/>
  <c r="AD209" s="1"/>
  <c r="AE208"/>
  <c r="AD210"/>
  <c r="AD192"/>
  <c r="AD193"/>
  <c r="AD191" s="1"/>
  <c r="AE190"/>
  <c r="AD175"/>
  <c r="AD173" s="1"/>
  <c r="AE172"/>
  <c r="AD174"/>
  <c r="AD156"/>
  <c r="AD157"/>
  <c r="AD155" s="1"/>
  <c r="AE154"/>
  <c r="AD138"/>
  <c r="AD139"/>
  <c r="AD137" s="1"/>
  <c r="AE136"/>
  <c r="AD120"/>
  <c r="AD121"/>
  <c r="AD119" s="1"/>
  <c r="AE118"/>
  <c r="AD102"/>
  <c r="AD103"/>
  <c r="AD101" s="1"/>
  <c r="AE100"/>
  <c r="AD84"/>
  <c r="AD85"/>
  <c r="AD83" s="1"/>
  <c r="AE82"/>
  <c r="AD66"/>
  <c r="AD67"/>
  <c r="AD65" s="1"/>
  <c r="AE64"/>
  <c r="AD48"/>
  <c r="AD49"/>
  <c r="AD47" s="1"/>
  <c r="AE46"/>
  <c r="AD30"/>
  <c r="AD31"/>
  <c r="AD29" s="1"/>
  <c r="AE28"/>
  <c r="AE10"/>
  <c r="AC232" i="32"/>
  <c r="AC233"/>
  <c r="AC231" s="1"/>
  <c r="AD230"/>
  <c r="AC213"/>
  <c r="AC211" s="1"/>
  <c r="AD210"/>
  <c r="AC212"/>
  <c r="AC192"/>
  <c r="AC193"/>
  <c r="AC191" s="1"/>
  <c r="AD190"/>
  <c r="AC172"/>
  <c r="AC173"/>
  <c r="AC171" s="1"/>
  <c r="AD170"/>
  <c r="AC152"/>
  <c r="AC153"/>
  <c r="AC151" s="1"/>
  <c r="AD150"/>
  <c r="AC132"/>
  <c r="AC133"/>
  <c r="AC131" s="1"/>
  <c r="AD130"/>
  <c r="AD110"/>
  <c r="AC112"/>
  <c r="AC113"/>
  <c r="AC111" s="1"/>
  <c r="AC93"/>
  <c r="AC91" s="1"/>
  <c r="AC92"/>
  <c r="AD90"/>
  <c r="AD72"/>
  <c r="AD73"/>
  <c r="AD71" s="1"/>
  <c r="AE70"/>
  <c r="AD53"/>
  <c r="AD51" s="1"/>
  <c r="AD52"/>
  <c r="AE50"/>
  <c r="AC32"/>
  <c r="AC33"/>
  <c r="AC31" s="1"/>
  <c r="AD30"/>
  <c r="AC12"/>
  <c r="AC13"/>
  <c r="AC11" s="1"/>
  <c r="AD10"/>
  <c r="AE13" i="18" l="1"/>
  <c r="AE11" s="1"/>
  <c r="AF172" i="34"/>
  <c r="AE174"/>
  <c r="AE175"/>
  <c r="AE173" s="1"/>
  <c r="AF154"/>
  <c r="AE157"/>
  <c r="AE155" s="1"/>
  <c r="AE156"/>
  <c r="AF100"/>
  <c r="AE102"/>
  <c r="AE103"/>
  <c r="AE101" s="1"/>
  <c r="AF82"/>
  <c r="AE85"/>
  <c r="AE83" s="1"/>
  <c r="AE84"/>
  <c r="AF28"/>
  <c r="AE30"/>
  <c r="AE31"/>
  <c r="AE29" s="1"/>
  <c r="AF118"/>
  <c r="AE120"/>
  <c r="AE121"/>
  <c r="AE119" s="1"/>
  <c r="AF46"/>
  <c r="AE48"/>
  <c r="AE49"/>
  <c r="AE47" s="1"/>
  <c r="AF208" i="18"/>
  <c r="AE210"/>
  <c r="AE211"/>
  <c r="AE209" s="1"/>
  <c r="AE192"/>
  <c r="AE193"/>
  <c r="AE191" s="1"/>
  <c r="AF190"/>
  <c r="AE174"/>
  <c r="AF172"/>
  <c r="AE175"/>
  <c r="AE173" s="1"/>
  <c r="AE156"/>
  <c r="AE157"/>
  <c r="AE155" s="1"/>
  <c r="AF154"/>
  <c r="AE138"/>
  <c r="AE139"/>
  <c r="AE137" s="1"/>
  <c r="AF136"/>
  <c r="AE120"/>
  <c r="AE121"/>
  <c r="AE119" s="1"/>
  <c r="AF118"/>
  <c r="AE102"/>
  <c r="AE103"/>
  <c r="AE101" s="1"/>
  <c r="AF100"/>
  <c r="AE84"/>
  <c r="AE85"/>
  <c r="AE83" s="1"/>
  <c r="AF82"/>
  <c r="AE66"/>
  <c r="AE67"/>
  <c r="AE65" s="1"/>
  <c r="AF64"/>
  <c r="AE48"/>
  <c r="AE49"/>
  <c r="AE47" s="1"/>
  <c r="AF46"/>
  <c r="AE30"/>
  <c r="AE31"/>
  <c r="AE29" s="1"/>
  <c r="AF28"/>
  <c r="AF10"/>
  <c r="AD232" i="32"/>
  <c r="AD233"/>
  <c r="AD231" s="1"/>
  <c r="AE230"/>
  <c r="AD212"/>
  <c r="AD213"/>
  <c r="AD211" s="1"/>
  <c r="AE210"/>
  <c r="AD192"/>
  <c r="AD193"/>
  <c r="AD191" s="1"/>
  <c r="AE190"/>
  <c r="AD172"/>
  <c r="AD173"/>
  <c r="AD171" s="1"/>
  <c r="AE170"/>
  <c r="AD153"/>
  <c r="AD151" s="1"/>
  <c r="AD152"/>
  <c r="AE150"/>
  <c r="AD132"/>
  <c r="AD133"/>
  <c r="AD131" s="1"/>
  <c r="AE130"/>
  <c r="AD112"/>
  <c r="AD113"/>
  <c r="AD111" s="1"/>
  <c r="AE110"/>
  <c r="AD92"/>
  <c r="AD93"/>
  <c r="AD91" s="1"/>
  <c r="AE90"/>
  <c r="AE72"/>
  <c r="AE73"/>
  <c r="AE71" s="1"/>
  <c r="AF70"/>
  <c r="AE52"/>
  <c r="AE53"/>
  <c r="AE51" s="1"/>
  <c r="AF50"/>
  <c r="AD32"/>
  <c r="AD33"/>
  <c r="AD31" s="1"/>
  <c r="AE30"/>
  <c r="AD13"/>
  <c r="AD11" s="1"/>
  <c r="AD12"/>
  <c r="AE10"/>
  <c r="AF13" i="18" l="1"/>
  <c r="AG154" i="34"/>
  <c r="AF157"/>
  <c r="AF155" s="1"/>
  <c r="AF156"/>
  <c r="AG172"/>
  <c r="AF175"/>
  <c r="AF173" s="1"/>
  <c r="AF174"/>
  <c r="AG46"/>
  <c r="AF48"/>
  <c r="AF49"/>
  <c r="AF47" s="1"/>
  <c r="AG82"/>
  <c r="AF84"/>
  <c r="AF85"/>
  <c r="AF83" s="1"/>
  <c r="AG28"/>
  <c r="AF31"/>
  <c r="AF29" s="1"/>
  <c r="AF30"/>
  <c r="AG118"/>
  <c r="AF121"/>
  <c r="AF119" s="1"/>
  <c r="AF120"/>
  <c r="AG100"/>
  <c r="AF102"/>
  <c r="AF103"/>
  <c r="AF101" s="1"/>
  <c r="AG208" i="18"/>
  <c r="AF210"/>
  <c r="AF211"/>
  <c r="AF209" s="1"/>
  <c r="AF193"/>
  <c r="AF191" s="1"/>
  <c r="AG190"/>
  <c r="AF192"/>
  <c r="AF175"/>
  <c r="AF173" s="1"/>
  <c r="AG172"/>
  <c r="AF174"/>
  <c r="AF157"/>
  <c r="AF155" s="1"/>
  <c r="AG154"/>
  <c r="AF156"/>
  <c r="AF139"/>
  <c r="AF137" s="1"/>
  <c r="AG136"/>
  <c r="AF138"/>
  <c r="AF121"/>
  <c r="AF119" s="1"/>
  <c r="AG118"/>
  <c r="AF120"/>
  <c r="AF103"/>
  <c r="AF101" s="1"/>
  <c r="AG100"/>
  <c r="AF102"/>
  <c r="AF85"/>
  <c r="AF83" s="1"/>
  <c r="AG82"/>
  <c r="AF84"/>
  <c r="AF67"/>
  <c r="AF65" s="1"/>
  <c r="AG64"/>
  <c r="AF66"/>
  <c r="AF49"/>
  <c r="AF47" s="1"/>
  <c r="AG46"/>
  <c r="AF48"/>
  <c r="AF31"/>
  <c r="AF29" s="1"/>
  <c r="AG28"/>
  <c r="AF30"/>
  <c r="AF11"/>
  <c r="AG10"/>
  <c r="AE232" i="32"/>
  <c r="AE233"/>
  <c r="AE231" s="1"/>
  <c r="AF230"/>
  <c r="AE212"/>
  <c r="AE213"/>
  <c r="AE211" s="1"/>
  <c r="AF210"/>
  <c r="AE192"/>
  <c r="AE193"/>
  <c r="AE191" s="1"/>
  <c r="AF190"/>
  <c r="AE172"/>
  <c r="AE173"/>
  <c r="AE171" s="1"/>
  <c r="AF170"/>
  <c r="AE152"/>
  <c r="AE153"/>
  <c r="AE151" s="1"/>
  <c r="AF150"/>
  <c r="AE132"/>
  <c r="AE133"/>
  <c r="AE131" s="1"/>
  <c r="AF130"/>
  <c r="AE112"/>
  <c r="AE113"/>
  <c r="AE111" s="1"/>
  <c r="AF110"/>
  <c r="AE93"/>
  <c r="AE91" s="1"/>
  <c r="AF90"/>
  <c r="AE92"/>
  <c r="AF73"/>
  <c r="AF71" s="1"/>
  <c r="AG70"/>
  <c r="AF72"/>
  <c r="AF53"/>
  <c r="AF51" s="1"/>
  <c r="AG50"/>
  <c r="AF52"/>
  <c r="AE32"/>
  <c r="AE33"/>
  <c r="AE31" s="1"/>
  <c r="AF30"/>
  <c r="AE12"/>
  <c r="AE13"/>
  <c r="AE11" s="1"/>
  <c r="AF10"/>
  <c r="AG13" i="18" l="1"/>
  <c r="AG11" s="1"/>
  <c r="AH172" i="34"/>
  <c r="AG175"/>
  <c r="AG173" s="1"/>
  <c r="AG174"/>
  <c r="AH154"/>
  <c r="AG157"/>
  <c r="AG155" s="1"/>
  <c r="AG156"/>
  <c r="AH82"/>
  <c r="AG84"/>
  <c r="AG85"/>
  <c r="AG83" s="1"/>
  <c r="AH28"/>
  <c r="AI28" s="1"/>
  <c r="AJ28" s="1"/>
  <c r="AG30"/>
  <c r="AG31"/>
  <c r="AG29" s="1"/>
  <c r="AH118"/>
  <c r="AG121"/>
  <c r="AG119" s="1"/>
  <c r="AG120"/>
  <c r="AH100"/>
  <c r="AG102"/>
  <c r="AG103"/>
  <c r="AG101" s="1"/>
  <c r="AH46"/>
  <c r="AG49"/>
  <c r="AG47" s="1"/>
  <c r="AG48"/>
  <c r="AG211" i="18"/>
  <c r="AG209" s="1"/>
  <c r="AH208"/>
  <c r="AG210"/>
  <c r="AG193"/>
  <c r="AG191" s="1"/>
  <c r="AH190"/>
  <c r="AG192"/>
  <c r="AG174"/>
  <c r="AG175"/>
  <c r="AG173" s="1"/>
  <c r="AH172"/>
  <c r="AG157"/>
  <c r="AG155" s="1"/>
  <c r="AH154"/>
  <c r="AG156"/>
  <c r="AG139"/>
  <c r="AG137" s="1"/>
  <c r="AH136"/>
  <c r="AG138"/>
  <c r="AG120"/>
  <c r="AG121"/>
  <c r="AG119" s="1"/>
  <c r="AH118"/>
  <c r="AG102"/>
  <c r="AG103"/>
  <c r="AG101" s="1"/>
  <c r="AH100"/>
  <c r="AG84"/>
  <c r="AG85"/>
  <c r="AG83" s="1"/>
  <c r="AH82"/>
  <c r="AG67"/>
  <c r="AG65" s="1"/>
  <c r="AH64"/>
  <c r="AG66"/>
  <c r="AG49"/>
  <c r="AG47" s="1"/>
  <c r="AH46"/>
  <c r="AG48"/>
  <c r="AG30"/>
  <c r="AG31"/>
  <c r="AG29" s="1"/>
  <c r="AH28"/>
  <c r="AI28" s="1"/>
  <c r="AJ28" s="1"/>
  <c r="AH10"/>
  <c r="AF233" i="32"/>
  <c r="AF231" s="1"/>
  <c r="AG230"/>
  <c r="AF232"/>
  <c r="AF213"/>
  <c r="AF211" s="1"/>
  <c r="AG210"/>
  <c r="AF212"/>
  <c r="AF193"/>
  <c r="AF191" s="1"/>
  <c r="AG190"/>
  <c r="AF192"/>
  <c r="AF173"/>
  <c r="AF171" s="1"/>
  <c r="AG170"/>
  <c r="AF172"/>
  <c r="AF153"/>
  <c r="AF151" s="1"/>
  <c r="AG150"/>
  <c r="AF152"/>
  <c r="AF133"/>
  <c r="AF131" s="1"/>
  <c r="AG130"/>
  <c r="AF132"/>
  <c r="AF113"/>
  <c r="AF111" s="1"/>
  <c r="AG110"/>
  <c r="AF112"/>
  <c r="AF92"/>
  <c r="AF93"/>
  <c r="AF91" s="1"/>
  <c r="AG90"/>
  <c r="AG72"/>
  <c r="AG73"/>
  <c r="AG71" s="1"/>
  <c r="AH70"/>
  <c r="AG53"/>
  <c r="AG51" s="1"/>
  <c r="AH50"/>
  <c r="AG52"/>
  <c r="AF33"/>
  <c r="AF31" s="1"/>
  <c r="AG30"/>
  <c r="AF32"/>
  <c r="AF13"/>
  <c r="AF11" s="1"/>
  <c r="AG10"/>
  <c r="AF12"/>
  <c r="AH13" i="18" l="1"/>
  <c r="AH11" s="1"/>
  <c r="AI154" i="34"/>
  <c r="AH156"/>
  <c r="AH157"/>
  <c r="AH155" s="1"/>
  <c r="AI172"/>
  <c r="AH174"/>
  <c r="AH175"/>
  <c r="AH173" s="1"/>
  <c r="AI100"/>
  <c r="AH103"/>
  <c r="AH101" s="1"/>
  <c r="AH102"/>
  <c r="AH31"/>
  <c r="AH29" s="1"/>
  <c r="AI31"/>
  <c r="AI29" s="1"/>
  <c r="AJ30"/>
  <c r="AI30"/>
  <c r="AH30"/>
  <c r="AJ31"/>
  <c r="AJ29" s="1"/>
  <c r="AI46"/>
  <c r="AH48"/>
  <c r="AH49"/>
  <c r="AH47" s="1"/>
  <c r="AI118"/>
  <c r="AH120"/>
  <c r="AH121"/>
  <c r="AH119" s="1"/>
  <c r="AI82"/>
  <c r="AH85"/>
  <c r="AH83" s="1"/>
  <c r="AH84"/>
  <c r="AH211" i="18"/>
  <c r="AH209" s="1"/>
  <c r="AI208"/>
  <c r="AH210"/>
  <c r="AH192"/>
  <c r="AH193"/>
  <c r="AH191" s="1"/>
  <c r="AI190"/>
  <c r="AH175"/>
  <c r="AH173" s="1"/>
  <c r="AI172"/>
  <c r="AH174"/>
  <c r="AH156"/>
  <c r="AH157"/>
  <c r="AH155" s="1"/>
  <c r="AI154"/>
  <c r="AH138"/>
  <c r="AH139"/>
  <c r="AH137" s="1"/>
  <c r="AI136"/>
  <c r="AH120"/>
  <c r="AH121"/>
  <c r="AH119" s="1"/>
  <c r="AI118"/>
  <c r="AH103"/>
  <c r="AH101" s="1"/>
  <c r="AI100"/>
  <c r="AH102"/>
  <c r="AH84"/>
  <c r="AH85"/>
  <c r="AH83" s="1"/>
  <c r="AI82"/>
  <c r="AH66"/>
  <c r="AH67"/>
  <c r="AH65" s="1"/>
  <c r="AI64"/>
  <c r="AH48"/>
  <c r="AH49"/>
  <c r="AH47" s="1"/>
  <c r="AI46"/>
  <c r="AJ31"/>
  <c r="AJ29" s="1"/>
  <c r="AI30"/>
  <c r="AI31"/>
  <c r="AI29" s="1"/>
  <c r="AH30"/>
  <c r="AH31"/>
  <c r="AH29" s="1"/>
  <c r="AJ30"/>
  <c r="AI10"/>
  <c r="AG232" i="32"/>
  <c r="AG233"/>
  <c r="AG231" s="1"/>
  <c r="AH230"/>
  <c r="AG212"/>
  <c r="AG213"/>
  <c r="AG211" s="1"/>
  <c r="AH210"/>
  <c r="AG192"/>
  <c r="AG193"/>
  <c r="AG191" s="1"/>
  <c r="AH190"/>
  <c r="AG172"/>
  <c r="AG173"/>
  <c r="AG171" s="1"/>
  <c r="AH170"/>
  <c r="AG152"/>
  <c r="AG153"/>
  <c r="AG151" s="1"/>
  <c r="AH150"/>
  <c r="AG132"/>
  <c r="AG133"/>
  <c r="AG131" s="1"/>
  <c r="AH130"/>
  <c r="AG113"/>
  <c r="AG111" s="1"/>
  <c r="AH110"/>
  <c r="AG112"/>
  <c r="AH90"/>
  <c r="AG92"/>
  <c r="AG93"/>
  <c r="AG91" s="1"/>
  <c r="AH72"/>
  <c r="AH73"/>
  <c r="AH71" s="1"/>
  <c r="AI70"/>
  <c r="AH52"/>
  <c r="AH53"/>
  <c r="AH51" s="1"/>
  <c r="AI50"/>
  <c r="AH30"/>
  <c r="AG12"/>
  <c r="AG13"/>
  <c r="AG11" s="1"/>
  <c r="AH10"/>
  <c r="AI13" i="18" l="1"/>
  <c r="AI11" s="1"/>
  <c r="AJ172" i="34"/>
  <c r="AI174"/>
  <c r="AI175"/>
  <c r="AI173" s="1"/>
  <c r="AJ154"/>
  <c r="AI156"/>
  <c r="AI157"/>
  <c r="AI155" s="1"/>
  <c r="AJ82"/>
  <c r="AI84"/>
  <c r="AI85"/>
  <c r="AI83" s="1"/>
  <c r="AJ46"/>
  <c r="AI48"/>
  <c r="AI49"/>
  <c r="AI47" s="1"/>
  <c r="AJ118"/>
  <c r="AI120"/>
  <c r="AI121"/>
  <c r="AI119" s="1"/>
  <c r="AJ100"/>
  <c r="AI102"/>
  <c r="AI103"/>
  <c r="AI101" s="1"/>
  <c r="AJ208" i="18"/>
  <c r="AI210"/>
  <c r="AI211"/>
  <c r="AI209" s="1"/>
  <c r="AI192"/>
  <c r="AI193"/>
  <c r="AI191" s="1"/>
  <c r="AJ190"/>
  <c r="AI174"/>
  <c r="AI175"/>
  <c r="AI173" s="1"/>
  <c r="AJ172"/>
  <c r="AI156"/>
  <c r="AI157"/>
  <c r="AI155" s="1"/>
  <c r="AJ154"/>
  <c r="AI138"/>
  <c r="AI139"/>
  <c r="AI137" s="1"/>
  <c r="AJ136"/>
  <c r="AI120"/>
  <c r="AI121"/>
  <c r="AI119" s="1"/>
  <c r="AJ118"/>
  <c r="AI102"/>
  <c r="AI103"/>
  <c r="AI101" s="1"/>
  <c r="AJ100"/>
  <c r="AI84"/>
  <c r="AI85"/>
  <c r="AI83" s="1"/>
  <c r="AJ82"/>
  <c r="AI66"/>
  <c r="AI67"/>
  <c r="AI65" s="1"/>
  <c r="AJ64"/>
  <c r="AI48"/>
  <c r="AI49"/>
  <c r="AI47" s="1"/>
  <c r="AJ46"/>
  <c r="AJ10"/>
  <c r="AH232" i="32"/>
  <c r="AH233"/>
  <c r="AH231" s="1"/>
  <c r="AI230"/>
  <c r="AH212"/>
  <c r="AH213"/>
  <c r="AH211" s="1"/>
  <c r="AI210"/>
  <c r="AH192"/>
  <c r="AH193"/>
  <c r="AH191" s="1"/>
  <c r="AI190"/>
  <c r="AH172"/>
  <c r="AH173"/>
  <c r="AH171" s="1"/>
  <c r="AI170"/>
  <c r="AI150"/>
  <c r="AH152"/>
  <c r="AH153"/>
  <c r="AH151" s="1"/>
  <c r="AH132"/>
  <c r="AH133"/>
  <c r="AH131" s="1"/>
  <c r="AI130"/>
  <c r="AH112"/>
  <c r="AH113"/>
  <c r="AH111" s="1"/>
  <c r="AI110"/>
  <c r="AH92"/>
  <c r="AH93"/>
  <c r="AH91" s="1"/>
  <c r="AI90"/>
  <c r="AI72"/>
  <c r="AI73"/>
  <c r="AI71" s="1"/>
  <c r="AJ70"/>
  <c r="AI52"/>
  <c r="AI53"/>
  <c r="AI51" s="1"/>
  <c r="AJ50"/>
  <c r="AI30"/>
  <c r="AI10"/>
  <c r="AH12"/>
  <c r="AH13"/>
  <c r="AH11" s="1"/>
  <c r="AJ13" i="18" l="1"/>
  <c r="AJ11" s="1"/>
  <c r="AJ156" i="34"/>
  <c r="AJ157"/>
  <c r="AJ155" s="1"/>
  <c r="AJ175"/>
  <c r="AJ173" s="1"/>
  <c r="AJ174"/>
  <c r="AJ48"/>
  <c r="AJ49"/>
  <c r="AJ47" s="1"/>
  <c r="AJ121"/>
  <c r="AJ119" s="1"/>
  <c r="AJ120"/>
  <c r="AJ102"/>
  <c r="AJ103"/>
  <c r="AJ101" s="1"/>
  <c r="AJ85"/>
  <c r="AJ83" s="1"/>
  <c r="AJ84"/>
  <c r="AJ210" i="18"/>
  <c r="AJ211"/>
  <c r="AJ209" s="1"/>
  <c r="AJ193"/>
  <c r="AJ191" s="1"/>
  <c r="AJ192"/>
  <c r="AJ175"/>
  <c r="AJ173" s="1"/>
  <c r="AJ174"/>
  <c r="AJ157"/>
  <c r="AJ155" s="1"/>
  <c r="AJ156"/>
  <c r="AJ139"/>
  <c r="AJ137" s="1"/>
  <c r="AJ138"/>
  <c r="AJ121"/>
  <c r="AJ119" s="1"/>
  <c r="AJ120"/>
  <c r="AJ103"/>
  <c r="AJ101" s="1"/>
  <c r="AJ102"/>
  <c r="AJ85"/>
  <c r="AJ83" s="1"/>
  <c r="AJ84"/>
  <c r="AJ67"/>
  <c r="AJ65" s="1"/>
  <c r="AJ66"/>
  <c r="AJ49"/>
  <c r="AJ47" s="1"/>
  <c r="AJ48"/>
  <c r="AI232" i="32"/>
  <c r="AI233"/>
  <c r="AI231" s="1"/>
  <c r="AJ230"/>
  <c r="AI212"/>
  <c r="AI213"/>
  <c r="AI211" s="1"/>
  <c r="AJ210"/>
  <c r="AI192"/>
  <c r="AI193"/>
  <c r="AI191" s="1"/>
  <c r="AJ190"/>
  <c r="AI172"/>
  <c r="AI173"/>
  <c r="AI171" s="1"/>
  <c r="AJ170"/>
  <c r="AI152"/>
  <c r="AI153"/>
  <c r="AI151" s="1"/>
  <c r="AJ150"/>
  <c r="AI132"/>
  <c r="AI133"/>
  <c r="AI131" s="1"/>
  <c r="AJ130"/>
  <c r="AI112"/>
  <c r="AI113"/>
  <c r="AI111" s="1"/>
  <c r="AJ110"/>
  <c r="AI93"/>
  <c r="AI91" s="1"/>
  <c r="AJ90"/>
  <c r="AI92"/>
  <c r="AJ73"/>
  <c r="AJ71" s="1"/>
  <c r="AJ72"/>
  <c r="AJ53"/>
  <c r="AJ51" s="1"/>
  <c r="AJ52"/>
  <c r="AJ30"/>
  <c r="AI12"/>
  <c r="AI13"/>
  <c r="AI11" s="1"/>
  <c r="AJ10"/>
  <c r="AH32" l="1"/>
  <c r="AG32"/>
  <c r="AG33"/>
  <c r="AG31" s="1"/>
  <c r="AH33"/>
  <c r="AH31" s="1"/>
  <c r="AI32"/>
  <c r="AI33"/>
  <c r="AI31" s="1"/>
  <c r="AJ33"/>
  <c r="AJ31" s="1"/>
  <c r="AJ32"/>
  <c r="AJ233"/>
  <c r="AJ231" s="1"/>
  <c r="AJ232"/>
  <c r="AJ213"/>
  <c r="AJ211" s="1"/>
  <c r="AJ212"/>
  <c r="AJ193"/>
  <c r="AJ191" s="1"/>
  <c r="AJ192"/>
  <c r="AJ173"/>
  <c r="AJ171" s="1"/>
  <c r="AJ172"/>
  <c r="AJ153"/>
  <c r="AJ151" s="1"/>
  <c r="AJ152"/>
  <c r="AJ133"/>
  <c r="AJ131" s="1"/>
  <c r="AJ132"/>
  <c r="AJ113"/>
  <c r="AJ111" s="1"/>
  <c r="AJ112"/>
  <c r="AJ92"/>
  <c r="AJ93"/>
  <c r="AJ91" s="1"/>
  <c r="AJ13"/>
  <c r="AJ11" s="1"/>
  <c r="AJ12"/>
</calcChain>
</file>

<file path=xl/comments1.xml><?xml version="1.0" encoding="utf-8"?>
<comments xmlns="http://schemas.openxmlformats.org/spreadsheetml/2006/main">
  <authors>
    <author>Monique Paccolat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Monique Paccolat:</t>
        </r>
        <r>
          <rPr>
            <sz val="9"/>
            <color indexed="81"/>
            <rFont val="Tahoma"/>
            <family val="2"/>
          </rPr>
          <t xml:space="preserve">
1.01 au 30.06: 22/2 =11
1.07 au 31.12: 25/2=13.5</t>
        </r>
      </text>
    </comment>
  </commentList>
</comments>
</file>

<file path=xl/sharedStrings.xml><?xml version="1.0" encoding="utf-8"?>
<sst xmlns="http://schemas.openxmlformats.org/spreadsheetml/2006/main" count="555" uniqueCount="103">
  <si>
    <t>FOR/2</t>
  </si>
  <si>
    <t>Date de naissance du collaborateur</t>
  </si>
  <si>
    <t>Date d'entrée dans l'entreprise</t>
  </si>
  <si>
    <t>Personnels</t>
  </si>
  <si>
    <t>Planning des présences pour le mois de :</t>
  </si>
  <si>
    <t>Date de début</t>
  </si>
  <si>
    <t>Date de fin</t>
  </si>
  <si>
    <t>Date d'entrée</t>
  </si>
  <si>
    <t>Date naissance</t>
  </si>
  <si>
    <t>Taux d'occupation</t>
  </si>
  <si>
    <t>Maladie</t>
  </si>
  <si>
    <t>Vacances</t>
  </si>
  <si>
    <t>Formation</t>
  </si>
  <si>
    <t>CP - ME</t>
  </si>
  <si>
    <t>CP - DEM</t>
  </si>
  <si>
    <t>CP - DE</t>
  </si>
  <si>
    <t>CP - AR</t>
  </si>
  <si>
    <t>MAL/2</t>
  </si>
  <si>
    <t>VAC/2</t>
  </si>
  <si>
    <t>Agence :</t>
  </si>
  <si>
    <t>Agence</t>
  </si>
  <si>
    <t>ACCI.</t>
  </si>
  <si>
    <t>ACCI./2</t>
  </si>
  <si>
    <t>Temps</t>
  </si>
  <si>
    <t>ABS. INJ./2</t>
  </si>
  <si>
    <t>CP/2-Maladie Enfant</t>
  </si>
  <si>
    <t>CP/2-Déménagement</t>
  </si>
  <si>
    <t>CP/2-Décès</t>
  </si>
  <si>
    <t>CP/2-Autres Raisons</t>
  </si>
  <si>
    <t>Nb d'heures par mois</t>
  </si>
  <si>
    <t>Collaborateurs - Gestion des horaires - JANVIER</t>
  </si>
  <si>
    <t>Collaborateurs - Gestion des horaires - FÉVRIER</t>
  </si>
  <si>
    <t>Collaborateurs - Gestion des horaires - MARS</t>
  </si>
  <si>
    <t>Collaborateurs - Gestion des horaires - AVRIL</t>
  </si>
  <si>
    <t>Collaborateurs - Gestion des horaires - MAI</t>
  </si>
  <si>
    <t>Collaborateurs - Gestion des horaires - JUIN</t>
  </si>
  <si>
    <t>Collaborateurs - Gestion des horaires - JUILLET</t>
  </si>
  <si>
    <t>Collaborateurs - Gestion des horaires - AOÛT</t>
  </si>
  <si>
    <t>Collaborateurs - Gestion des horaires - SEPTEMBRE</t>
  </si>
  <si>
    <t>Collaborateurs - Gestion des horaires - OCTOBRE</t>
  </si>
  <si>
    <t>Collaborateurs - Gestion des horaires - NOVEMBRE</t>
  </si>
  <si>
    <t>Collaborateurs - Gestion des horaires - DÉCEMBRE</t>
  </si>
  <si>
    <t>Collaborateurs - Gestion des absences - JANVIER</t>
  </si>
  <si>
    <t>Collaborateurs - Gestion des absences - FÉVRIER</t>
  </si>
  <si>
    <t>Collaborateurs - Gestion des absences - MARS</t>
  </si>
  <si>
    <t>Collaborateurs - Gestion des absences - AVRIL</t>
  </si>
  <si>
    <t>Collaborateurs - Gestion des absences - MAI</t>
  </si>
  <si>
    <t>Collaborateurs - Gestion des absences - JUIN</t>
  </si>
  <si>
    <t>Collaborateurs - Gestion des absences - JUILLET</t>
  </si>
  <si>
    <t>Collaborateurs - Gestion des absences - AOÛT</t>
  </si>
  <si>
    <t>Collaborateurs - Gestion des absences - SEPTEMBRE</t>
  </si>
  <si>
    <t>Collaborateurs - Gestion des absences - OCTOBRE</t>
  </si>
  <si>
    <t>Collaborateurs - Gestion des absences - NOVEMBRE</t>
  </si>
  <si>
    <t>Collaborateurs - Gestion des absences - DÉCEMBRE</t>
  </si>
  <si>
    <t>Collaborateurs - Gestion des absences</t>
  </si>
  <si>
    <t>Jours</t>
  </si>
  <si>
    <t>Accident</t>
  </si>
  <si>
    <t>Absences injustifiées</t>
  </si>
  <si>
    <t xml:space="preserve">Raccourcis :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</si>
  <si>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</si>
  <si>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</si>
  <si>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</si>
  <si>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</si>
  <si>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</si>
  <si>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</si>
  <si>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</si>
  <si>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</si>
  <si>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</si>
  <si>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</si>
  <si>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</si>
  <si>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</si>
  <si>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Collaborateurs - Solde Vacances restant</t>
  </si>
  <si>
    <t>Droit 2018</t>
  </si>
  <si>
    <t>Total</t>
  </si>
  <si>
    <t>Droit 2017 restant</t>
  </si>
  <si>
    <t>Abs. Injustifiées</t>
  </si>
  <si>
    <t>Collaborateurs - HEURES TRAVAILLÉES</t>
  </si>
  <si>
    <t>Heures</t>
  </si>
  <si>
    <t>Heures  à 100%</t>
  </si>
  <si>
    <t>Heures (Centièmes)</t>
  </si>
  <si>
    <t>Heures dûes par mois</t>
  </si>
  <si>
    <t>TOTAL en %</t>
  </si>
  <si>
    <t>TOTAL EFFECTIF</t>
  </si>
  <si>
    <t>Vac. (01.01 au 30.06)</t>
  </si>
  <si>
    <t>Vac. (01.07 au 31.12)</t>
  </si>
  <si>
    <t>Congés Spéciaux</t>
  </si>
  <si>
    <t>Vacances 2018</t>
  </si>
  <si>
    <t>Solde Vacances 2017</t>
  </si>
  <si>
    <t>Nom coll.</t>
  </si>
  <si>
    <t>Date naiss.</t>
  </si>
  <si>
    <t>Taux</t>
  </si>
  <si>
    <t>Genève</t>
  </si>
  <si>
    <t>Fériés de l'année</t>
  </si>
  <si>
    <t>Nouvel-An</t>
  </si>
  <si>
    <t>Vendredi Saint</t>
  </si>
  <si>
    <t>Lundi de Pâques</t>
  </si>
  <si>
    <t>Jeudi de l'Ascension</t>
  </si>
  <si>
    <t>Lundi de Pentecôte</t>
  </si>
  <si>
    <t xml:space="preserve">Fête Nationale </t>
  </si>
  <si>
    <t>Jeûne Genevois</t>
  </si>
  <si>
    <t>Noël</t>
  </si>
  <si>
    <t>Restauration de la République</t>
  </si>
  <si>
    <t>Codes Couleurs</t>
  </si>
</sst>
</file>

<file path=xl/styles.xml><?xml version="1.0" encoding="utf-8"?>
<styleSheet xmlns="http://schemas.openxmlformats.org/spreadsheetml/2006/main">
  <numFmts count="5">
    <numFmt numFmtId="164" formatCode="[$-100C]d\ mmm\ yy;@"/>
    <numFmt numFmtId="165" formatCode="hh/mm&quot; h&quot;;@"/>
    <numFmt numFmtId="166" formatCode="[h]:mm;@"/>
    <numFmt numFmtId="167" formatCode="[$-F800]dddd\,\ mmmm\ dd\,\ yyyy"/>
    <numFmt numFmtId="168" formatCode="dd"/>
  </numFmts>
  <fonts count="34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sz val="12"/>
      <name val="Berlin Sans FB Demi"/>
      <family val="2"/>
    </font>
    <font>
      <sz val="10"/>
      <name val="Berlin Sans FB"/>
      <family val="2"/>
    </font>
    <font>
      <b/>
      <sz val="12"/>
      <name val="Berlin Sans FB"/>
      <family val="2"/>
    </font>
    <font>
      <b/>
      <sz val="10"/>
      <name val="Calibri"/>
      <family val="2"/>
    </font>
    <font>
      <b/>
      <sz val="8"/>
      <name val="Arial"/>
      <family val="2"/>
    </font>
    <font>
      <b/>
      <sz val="5"/>
      <name val="Arial"/>
      <family val="2"/>
    </font>
    <font>
      <sz val="9"/>
      <name val="Berlin Sans FB"/>
      <family val="2"/>
    </font>
    <font>
      <sz val="10"/>
      <color theme="9" tint="-0.24994659260841701"/>
      <name val="Arial"/>
      <family val="2"/>
    </font>
    <font>
      <sz val="10"/>
      <color theme="8" tint="0.39994506668294322"/>
      <name val="Arial"/>
      <family val="2"/>
    </font>
    <font>
      <sz val="10"/>
      <color theme="7" tint="0.39994506668294322"/>
      <name val="Arial"/>
      <family val="2"/>
    </font>
    <font>
      <b/>
      <sz val="8"/>
      <color theme="0"/>
      <name val="Arial"/>
      <family val="2"/>
    </font>
    <font>
      <sz val="10"/>
      <color theme="0"/>
      <name val="Arial"/>
      <family val="2"/>
    </font>
    <font>
      <b/>
      <sz val="10"/>
      <color theme="0"/>
      <name val="Calibri"/>
      <family val="2"/>
      <scheme val="minor"/>
    </font>
    <font>
      <sz val="8"/>
      <color theme="0"/>
      <name val="Arial"/>
      <family val="2"/>
    </font>
    <font>
      <sz val="10"/>
      <color rgb="FFFF0000"/>
      <name val="Arial"/>
      <family val="2"/>
    </font>
    <font>
      <b/>
      <sz val="8"/>
      <color rgb="FFC0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color theme="1"/>
      <name val="Arial"/>
      <family val="2"/>
    </font>
    <font>
      <b/>
      <sz val="10"/>
      <name val="Arial Black"/>
      <family val="2"/>
    </font>
    <font>
      <sz val="10"/>
      <name val="Arial Black"/>
      <family val="2"/>
    </font>
    <font>
      <b/>
      <i/>
      <sz val="10"/>
      <name val="Berlin Sans FB"/>
      <family val="2"/>
    </font>
    <font>
      <sz val="10"/>
      <color theme="5" tint="0.39997558519241921"/>
      <name val="Arial"/>
      <family val="2"/>
    </font>
    <font>
      <sz val="10"/>
      <color rgb="FFFFFF00"/>
      <name val="Arial"/>
      <family val="2"/>
    </font>
    <font>
      <sz val="9"/>
      <color theme="0"/>
      <name val="Berlin Sans FB"/>
      <family val="2"/>
    </font>
    <font>
      <sz val="8"/>
      <color theme="1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b/>
      <sz val="7"/>
      <name val="Arial"/>
      <family val="2"/>
    </font>
    <font>
      <b/>
      <sz val="7"/>
      <color theme="1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8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gradientFill degree="90">
        <stop position="0">
          <color theme="9" tint="0.40000610370189521"/>
        </stop>
        <stop position="1">
          <color rgb="FFFFC000"/>
        </stop>
      </gradient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theme="9" tint="-0.24994659260841701"/>
      </left>
      <right style="mediumDashed">
        <color theme="9" tint="-0.24994659260841701"/>
      </right>
      <top style="medium">
        <color indexed="64"/>
      </top>
      <bottom style="mediumDashed">
        <color theme="9" tint="-0.24994659260841701"/>
      </bottom>
      <diagonal/>
    </border>
    <border>
      <left style="mediumDashed">
        <color theme="9" tint="-0.24994659260841701"/>
      </left>
      <right/>
      <top style="medium">
        <color indexed="64"/>
      </top>
      <bottom style="mediumDashed">
        <color theme="9" tint="-0.2499465926084170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Dashed">
        <color theme="9" tint="-0.24994659260841701"/>
      </right>
      <top style="medium">
        <color indexed="64"/>
      </top>
      <bottom style="mediumDashed">
        <color theme="9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 diagonalUp="1" diagonalDown="1"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 style="double">
        <color rgb="FFFF0000"/>
      </diagonal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Dashed">
        <color theme="9" tint="-0.2499465926084170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 diagonalUp="1" diagonalDown="1">
      <left style="double">
        <color auto="1"/>
      </left>
      <right/>
      <top style="double">
        <color auto="1"/>
      </top>
      <bottom style="double">
        <color auto="1"/>
      </bottom>
      <diagonal style="double">
        <color rgb="FFFF0000"/>
      </diagonal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Dashed">
        <color theme="9" tint="-0.24994659260841701"/>
      </top>
      <bottom/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mediumDashed">
        <color indexed="64"/>
      </left>
      <right/>
      <top style="double">
        <color indexed="64"/>
      </top>
      <bottom/>
      <diagonal/>
    </border>
    <border>
      <left style="mediumDashed">
        <color indexed="64"/>
      </left>
      <right/>
      <top/>
      <bottom/>
      <diagonal/>
    </border>
    <border>
      <left style="mediumDashed">
        <color indexed="64"/>
      </left>
      <right/>
      <top/>
      <bottom style="double">
        <color indexed="64"/>
      </bottom>
      <diagonal/>
    </border>
    <border>
      <left style="double">
        <color auto="1"/>
      </left>
      <right style="medium">
        <color indexed="64"/>
      </right>
      <top style="mediumDashed">
        <color theme="9" tint="-0.24994659260841701"/>
      </top>
      <bottom/>
      <diagonal/>
    </border>
    <border>
      <left style="double">
        <color auto="1"/>
      </left>
      <right style="medium">
        <color indexed="64"/>
      </right>
      <top/>
      <bottom/>
      <diagonal/>
    </border>
    <border>
      <left style="double">
        <color auto="1"/>
      </left>
      <right style="medium">
        <color indexed="64"/>
      </right>
      <top/>
      <bottom style="thick">
        <color indexed="64"/>
      </bottom>
      <diagonal/>
    </border>
    <border>
      <left style="double">
        <color auto="1"/>
      </left>
      <right style="medium">
        <color indexed="64"/>
      </right>
      <top style="double">
        <color auto="1"/>
      </top>
      <bottom/>
      <diagonal/>
    </border>
    <border>
      <left style="double">
        <color auto="1"/>
      </left>
      <right style="medium">
        <color indexed="64"/>
      </right>
      <top/>
      <bottom style="double">
        <color auto="1"/>
      </bottom>
      <diagonal/>
    </border>
    <border>
      <left style="double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auto="1"/>
      </bottom>
      <diagonal/>
    </border>
    <border>
      <left/>
      <right style="medium">
        <color indexed="64"/>
      </right>
      <top/>
      <bottom style="double">
        <color auto="1"/>
      </bottom>
      <diagonal/>
    </border>
    <border>
      <left style="double">
        <color auto="1"/>
      </left>
      <right/>
      <top style="medium">
        <color indexed="64"/>
      </top>
      <bottom style="medium">
        <color indexed="64"/>
      </bottom>
      <diagonal/>
    </border>
    <border>
      <left style="double">
        <color auto="1"/>
      </left>
      <right/>
      <top style="double">
        <color rgb="FFFF0000"/>
      </top>
      <bottom style="double">
        <color auto="1"/>
      </bottom>
      <diagonal/>
    </border>
    <border>
      <left/>
      <right style="double">
        <color rgb="FFFF0000"/>
      </right>
      <top style="double">
        <color rgb="FFFF0000"/>
      </top>
      <bottom style="double">
        <color auto="1"/>
      </bottom>
      <diagonal/>
    </border>
    <border>
      <left/>
      <right style="double">
        <color rgb="FFFF0000"/>
      </right>
      <top/>
      <bottom style="double">
        <color auto="1"/>
      </bottom>
      <diagonal/>
    </border>
    <border>
      <left/>
      <right style="double">
        <color rgb="FFFF0000"/>
      </right>
      <top style="double">
        <color auto="1"/>
      </top>
      <bottom/>
      <diagonal/>
    </border>
    <border>
      <left/>
      <right style="double">
        <color rgb="FFFF0000"/>
      </right>
      <top style="double">
        <color auto="1"/>
      </top>
      <bottom style="double">
        <color auto="1"/>
      </bottom>
      <diagonal/>
    </border>
    <border diagonalUp="1" diagonalDown="1">
      <left/>
      <right style="double">
        <color rgb="FFFF0000"/>
      </right>
      <top style="double">
        <color auto="1"/>
      </top>
      <bottom style="double">
        <color auto="1"/>
      </bottom>
      <diagonal style="double">
        <color rgb="FFFF0000"/>
      </diagonal>
    </border>
    <border>
      <left style="double">
        <color rgb="FF00B050"/>
      </left>
      <right style="double">
        <color rgb="FF00B050"/>
      </right>
      <top style="double">
        <color rgb="FF00B050"/>
      </top>
      <bottom style="double">
        <color rgb="FF00B050"/>
      </bottom>
      <diagonal/>
    </border>
    <border>
      <left style="double">
        <color auto="1"/>
      </left>
      <right/>
      <top style="medium">
        <color indexed="64"/>
      </top>
      <bottom/>
      <diagonal/>
    </border>
    <border>
      <left style="double">
        <color auto="1"/>
      </left>
      <right style="double">
        <color auto="1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double">
        <color auto="1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auto="1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mediumDashed">
        <color theme="9" tint="-0.24994659260841701"/>
      </top>
      <bottom/>
      <diagonal/>
    </border>
  </borders>
  <cellStyleXfs count="3">
    <xf numFmtId="0" fontId="0" fillId="0" borderId="0"/>
    <xf numFmtId="0" fontId="1" fillId="0" borderId="0"/>
    <xf numFmtId="0" fontId="31" fillId="0" borderId="0" applyNumberFormat="0" applyFill="0" applyBorder="0" applyAlignment="0" applyProtection="0"/>
  </cellStyleXfs>
  <cellXfs count="188">
    <xf numFmtId="0" fontId="0" fillId="0" borderId="0" xfId="0"/>
    <xf numFmtId="0" fontId="0" fillId="0" borderId="0" xfId="0" applyBorder="1"/>
    <xf numFmtId="0" fontId="1" fillId="0" borderId="1" xfId="0" applyFont="1" applyFill="1" applyBorder="1" applyAlignment="1">
      <alignment horizontal="left"/>
    </xf>
    <xf numFmtId="0" fontId="1" fillId="0" borderId="1" xfId="0" applyFont="1" applyFill="1" applyBorder="1" applyAlignment="1">
      <alignment vertical="center"/>
    </xf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2" fillId="0" borderId="2" xfId="0" applyFont="1" applyBorder="1" applyAlignment="1"/>
    <xf numFmtId="0" fontId="2" fillId="0" borderId="0" xfId="0" applyFont="1" applyFill="1" applyBorder="1" applyAlignment="1"/>
    <xf numFmtId="0" fontId="6" fillId="0" borderId="0" xfId="0" applyFont="1" applyAlignment="1">
      <alignment horizontal="center"/>
    </xf>
    <xf numFmtId="164" fontId="8" fillId="0" borderId="0" xfId="0" applyNumberFormat="1" applyFont="1"/>
    <xf numFmtId="0" fontId="5" fillId="0" borderId="4" xfId="0" applyFont="1" applyBorder="1"/>
    <xf numFmtId="14" fontId="7" fillId="0" borderId="3" xfId="0" applyNumberFormat="1" applyFont="1" applyBorder="1"/>
    <xf numFmtId="0" fontId="8" fillId="0" borderId="3" xfId="0" applyNumberFormat="1" applyFont="1" applyBorder="1" applyAlignment="1">
      <alignment horizontal="center" vertical="center"/>
    </xf>
    <xf numFmtId="0" fontId="9" fillId="0" borderId="8" xfId="0" applyNumberFormat="1" applyFont="1" applyBorder="1" applyAlignment="1">
      <alignment horizontal="center" vertical="center"/>
    </xf>
    <xf numFmtId="0" fontId="8" fillId="0" borderId="5" xfId="0" applyNumberFormat="1" applyFont="1" applyBorder="1" applyAlignment="1">
      <alignment horizontal="center" vertical="center"/>
    </xf>
    <xf numFmtId="0" fontId="9" fillId="0" borderId="9" xfId="0" applyNumberFormat="1" applyFont="1" applyBorder="1" applyAlignment="1">
      <alignment horizontal="center" vertical="center"/>
    </xf>
    <xf numFmtId="0" fontId="0" fillId="0" borderId="0" xfId="0" applyNumberFormat="1"/>
    <xf numFmtId="0" fontId="8" fillId="0" borderId="0" xfId="0" applyNumberFormat="1" applyFont="1" applyAlignment="1">
      <alignment textRotation="90" shrinkToFit="1"/>
    </xf>
    <xf numFmtId="0" fontId="9" fillId="0" borderId="12" xfId="0" applyNumberFormat="1" applyFont="1" applyBorder="1" applyAlignment="1">
      <alignment horizontal="center" vertical="center"/>
    </xf>
    <xf numFmtId="0" fontId="3" fillId="3" borderId="1" xfId="0" applyFont="1" applyFill="1" applyBorder="1"/>
    <xf numFmtId="0" fontId="2" fillId="0" borderId="13" xfId="0" applyFont="1" applyFill="1" applyBorder="1" applyAlignment="1"/>
    <xf numFmtId="0" fontId="2" fillId="0" borderId="13" xfId="0" applyFont="1" applyBorder="1" applyAlignment="1">
      <alignment horizontal="center"/>
    </xf>
    <xf numFmtId="0" fontId="10" fillId="0" borderId="15" xfId="0" applyFont="1" applyBorder="1" applyAlignment="1">
      <alignment horizontal="center" vertical="center"/>
    </xf>
    <xf numFmtId="0" fontId="0" fillId="0" borderId="19" xfId="0" applyBorder="1"/>
    <xf numFmtId="0" fontId="11" fillId="5" borderId="0" xfId="0" applyFont="1" applyFill="1"/>
    <xf numFmtId="0" fontId="12" fillId="2" borderId="0" xfId="0" applyFont="1" applyFill="1" applyBorder="1"/>
    <xf numFmtId="0" fontId="1" fillId="0" borderId="0" xfId="0" applyFont="1"/>
    <xf numFmtId="0" fontId="13" fillId="6" borderId="0" xfId="0" applyFont="1" applyFill="1" applyBorder="1"/>
    <xf numFmtId="0" fontId="5" fillId="0" borderId="0" xfId="0" applyFont="1"/>
    <xf numFmtId="1" fontId="0" fillId="0" borderId="0" xfId="0" applyNumberFormat="1"/>
    <xf numFmtId="0" fontId="15" fillId="3" borderId="0" xfId="0" applyFont="1" applyFill="1" applyBorder="1"/>
    <xf numFmtId="14" fontId="16" fillId="3" borderId="0" xfId="0" applyNumberFormat="1" applyFont="1" applyFill="1" applyBorder="1"/>
    <xf numFmtId="164" fontId="14" fillId="3" borderId="0" xfId="0" applyNumberFormat="1" applyFont="1" applyFill="1" applyBorder="1"/>
    <xf numFmtId="0" fontId="17" fillId="3" borderId="0" xfId="0" applyFont="1" applyFill="1" applyBorder="1" applyAlignment="1">
      <alignment horizontal="center" vertical="center"/>
    </xf>
    <xf numFmtId="164" fontId="14" fillId="3" borderId="0" xfId="0" applyNumberFormat="1" applyFont="1" applyFill="1" applyBorder="1" applyAlignment="1">
      <alignment horizontal="center" vertical="center" textRotation="90"/>
    </xf>
    <xf numFmtId="164" fontId="14" fillId="3" borderId="0" xfId="0" applyNumberFormat="1" applyFont="1" applyFill="1" applyBorder="1" applyAlignment="1">
      <alignment horizontal="center" vertical="center" textRotation="90" shrinkToFit="1"/>
    </xf>
    <xf numFmtId="0" fontId="18" fillId="4" borderId="0" xfId="0" applyFont="1" applyFill="1" applyBorder="1"/>
    <xf numFmtId="164" fontId="22" fillId="0" borderId="23" xfId="0" applyNumberFormat="1" applyFont="1" applyFill="1" applyBorder="1" applyAlignment="1"/>
    <xf numFmtId="164" fontId="22" fillId="0" borderId="10" xfId="0" applyNumberFormat="1" applyFont="1" applyFill="1" applyBorder="1" applyAlignment="1"/>
    <xf numFmtId="164" fontId="22" fillId="0" borderId="14" xfId="0" applyNumberFormat="1" applyFont="1" applyFill="1" applyBorder="1" applyAlignment="1"/>
    <xf numFmtId="0" fontId="0" fillId="0" borderId="29" xfId="0" applyBorder="1" applyAlignment="1">
      <alignment horizontal="center" vertical="center"/>
    </xf>
    <xf numFmtId="14" fontId="10" fillId="0" borderId="0" xfId="0" applyNumberFormat="1" applyFont="1" applyBorder="1" applyAlignment="1">
      <alignment horizontal="right" vertical="center"/>
    </xf>
    <xf numFmtId="0" fontId="26" fillId="8" borderId="0" xfId="0" applyFont="1" applyFill="1"/>
    <xf numFmtId="0" fontId="26" fillId="8" borderId="0" xfId="0" applyFont="1" applyFill="1" applyBorder="1"/>
    <xf numFmtId="0" fontId="27" fillId="7" borderId="0" xfId="0" applyFont="1" applyFill="1"/>
    <xf numFmtId="0" fontId="28" fillId="11" borderId="15" xfId="0" applyFont="1" applyFill="1" applyBorder="1" applyAlignment="1">
      <alignment horizontal="center" vertical="center"/>
    </xf>
    <xf numFmtId="0" fontId="28" fillId="12" borderId="15" xfId="0" applyFont="1" applyFill="1" applyBorder="1" applyAlignment="1">
      <alignment horizontal="center" vertical="center"/>
    </xf>
    <xf numFmtId="0" fontId="10" fillId="13" borderId="15" xfId="0" applyFont="1" applyFill="1" applyBorder="1" applyAlignment="1">
      <alignment horizontal="center" vertical="center"/>
    </xf>
    <xf numFmtId="165" fontId="22" fillId="0" borderId="32" xfId="0" applyNumberFormat="1" applyFont="1" applyFill="1" applyBorder="1" applyAlignment="1"/>
    <xf numFmtId="165" fontId="22" fillId="0" borderId="23" xfId="0" applyNumberFormat="1" applyFont="1" applyFill="1" applyBorder="1" applyAlignment="1"/>
    <xf numFmtId="165" fontId="22" fillId="0" borderId="11" xfId="0" applyNumberFormat="1" applyFont="1" applyFill="1" applyBorder="1" applyAlignment="1"/>
    <xf numFmtId="165" fontId="22" fillId="0" borderId="10" xfId="0" applyNumberFormat="1" applyFont="1" applyFill="1" applyBorder="1" applyAlignment="1"/>
    <xf numFmtId="165" fontId="22" fillId="0" borderId="31" xfId="0" applyNumberFormat="1" applyFont="1" applyFill="1" applyBorder="1" applyAlignment="1"/>
    <xf numFmtId="165" fontId="22" fillId="0" borderId="14" xfId="0" applyNumberFormat="1" applyFont="1" applyFill="1" applyBorder="1" applyAlignment="1"/>
    <xf numFmtId="165" fontId="19" fillId="10" borderId="3" xfId="0" applyNumberFormat="1" applyFont="1" applyFill="1" applyBorder="1" applyAlignment="1">
      <alignment horizontal="center" vertical="center"/>
    </xf>
    <xf numFmtId="165" fontId="19" fillId="10" borderId="43" xfId="0" applyNumberFormat="1" applyFont="1" applyFill="1" applyBorder="1" applyAlignment="1">
      <alignment horizontal="center" vertical="center"/>
    </xf>
    <xf numFmtId="14" fontId="10" fillId="0" borderId="0" xfId="0" applyNumberFormat="1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164" fontId="22" fillId="0" borderId="44" xfId="0" applyNumberFormat="1" applyFont="1" applyFill="1" applyBorder="1" applyAlignment="1"/>
    <xf numFmtId="165" fontId="22" fillId="0" borderId="38" xfId="0" applyNumberFormat="1" applyFont="1" applyFill="1" applyBorder="1" applyAlignment="1"/>
    <xf numFmtId="165" fontId="22" fillId="0" borderId="42" xfId="0" applyNumberFormat="1" applyFont="1" applyFill="1" applyBorder="1" applyAlignment="1"/>
    <xf numFmtId="165" fontId="22" fillId="0" borderId="45" xfId="0" applyNumberFormat="1" applyFont="1" applyFill="1" applyBorder="1" applyAlignment="1"/>
    <xf numFmtId="165" fontId="22" fillId="0" borderId="44" xfId="0" applyNumberFormat="1" applyFont="1" applyFill="1" applyBorder="1" applyAlignment="1"/>
    <xf numFmtId="165" fontId="19" fillId="10" borderId="46" xfId="0" applyNumberFormat="1" applyFont="1" applyFill="1" applyBorder="1" applyAlignment="1">
      <alignment horizontal="center" vertical="center"/>
    </xf>
    <xf numFmtId="0" fontId="30" fillId="0" borderId="0" xfId="0" applyFont="1"/>
    <xf numFmtId="0" fontId="23" fillId="0" borderId="0" xfId="0" applyFont="1" applyBorder="1" applyAlignment="1"/>
    <xf numFmtId="164" fontId="32" fillId="3" borderId="0" xfId="0" applyNumberFormat="1" applyFont="1" applyFill="1"/>
    <xf numFmtId="164" fontId="32" fillId="0" borderId="0" xfId="0" applyNumberFormat="1" applyFont="1"/>
    <xf numFmtId="2" fontId="0" fillId="0" borderId="0" xfId="0" applyNumberFormat="1" applyBorder="1" applyAlignment="1">
      <alignment horizontal="center" vertical="center"/>
    </xf>
    <xf numFmtId="2" fontId="0" fillId="0" borderId="29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8" fillId="0" borderId="56" xfId="0" applyFont="1" applyBorder="1" applyAlignment="1">
      <alignment horizontal="center" vertical="center"/>
    </xf>
    <xf numFmtId="0" fontId="8" fillId="0" borderId="57" xfId="0" applyFont="1" applyBorder="1" applyAlignment="1">
      <alignment horizontal="center" vertical="center"/>
    </xf>
    <xf numFmtId="0" fontId="8" fillId="0" borderId="58" xfId="0" applyFont="1" applyBorder="1" applyAlignment="1">
      <alignment horizontal="center" vertical="center"/>
    </xf>
    <xf numFmtId="2" fontId="19" fillId="15" borderId="3" xfId="0" applyNumberFormat="1" applyFont="1" applyFill="1" applyBorder="1" applyAlignment="1">
      <alignment horizontal="center" vertical="center"/>
    </xf>
    <xf numFmtId="0" fontId="28" fillId="4" borderId="15" xfId="0" applyFont="1" applyFill="1" applyBorder="1" applyAlignment="1">
      <alignment horizontal="center" vertical="center"/>
    </xf>
    <xf numFmtId="0" fontId="8" fillId="10" borderId="56" xfId="0" applyFont="1" applyFill="1" applyBorder="1" applyAlignment="1">
      <alignment horizontal="center" vertical="center"/>
    </xf>
    <xf numFmtId="9" fontId="0" fillId="0" borderId="0" xfId="0" applyNumberFormat="1"/>
    <xf numFmtId="166" fontId="0" fillId="0" borderId="0" xfId="0" applyNumberFormat="1"/>
    <xf numFmtId="2" fontId="18" fillId="0" borderId="3" xfId="0" applyNumberFormat="1" applyFont="1" applyBorder="1"/>
    <xf numFmtId="0" fontId="10" fillId="16" borderId="15" xfId="0" applyFont="1" applyFill="1" applyBorder="1" applyAlignment="1">
      <alignment horizontal="center" vertical="center"/>
    </xf>
    <xf numFmtId="0" fontId="28" fillId="12" borderId="3" xfId="0" applyFont="1" applyFill="1" applyBorder="1" applyAlignment="1">
      <alignment horizontal="center"/>
    </xf>
    <xf numFmtId="0" fontId="28" fillId="11" borderId="3" xfId="0" applyFont="1" applyFill="1" applyBorder="1" applyAlignment="1">
      <alignment horizontal="center"/>
    </xf>
    <xf numFmtId="0" fontId="10" fillId="8" borderId="3" xfId="0" applyFont="1" applyFill="1" applyBorder="1" applyAlignment="1">
      <alignment horizontal="center"/>
    </xf>
    <xf numFmtId="0" fontId="10" fillId="16" borderId="3" xfId="0" applyFont="1" applyFill="1" applyBorder="1" applyAlignment="1">
      <alignment horizontal="center"/>
    </xf>
    <xf numFmtId="0" fontId="28" fillId="4" borderId="3" xfId="0" applyFont="1" applyFill="1" applyBorder="1" applyAlignment="1">
      <alignment horizontal="center"/>
    </xf>
    <xf numFmtId="0" fontId="10" fillId="17" borderId="3" xfId="0" applyFont="1" applyFill="1" applyBorder="1" applyAlignment="1">
      <alignment horizontal="center"/>
    </xf>
    <xf numFmtId="0" fontId="1" fillId="0" borderId="60" xfId="0" applyFont="1" applyBorder="1" applyAlignment="1">
      <alignment horizontal="center"/>
    </xf>
    <xf numFmtId="164" fontId="33" fillId="16" borderId="53" xfId="2" applyNumberFormat="1" applyFont="1" applyFill="1" applyBorder="1"/>
    <xf numFmtId="14" fontId="1" fillId="0" borderId="3" xfId="0" applyNumberFormat="1" applyFont="1" applyBorder="1" applyAlignment="1">
      <alignment horizontal="center"/>
    </xf>
    <xf numFmtId="14" fontId="1" fillId="0" borderId="3" xfId="0" applyNumberFormat="1" applyFont="1" applyBorder="1"/>
    <xf numFmtId="9" fontId="1" fillId="0" borderId="3" xfId="0" applyNumberFormat="1" applyFont="1" applyBorder="1"/>
    <xf numFmtId="167" fontId="0" fillId="0" borderId="1" xfId="0" applyNumberFormat="1" applyFill="1" applyBorder="1" applyAlignment="1" applyProtection="1">
      <protection hidden="1"/>
    </xf>
    <xf numFmtId="167" fontId="3" fillId="3" borderId="1" xfId="0" applyNumberFormat="1" applyFont="1" applyFill="1" applyBorder="1"/>
    <xf numFmtId="0" fontId="0" fillId="0" borderId="0" xfId="0" applyAlignment="1">
      <alignment horizontal="center"/>
    </xf>
    <xf numFmtId="2" fontId="0" fillId="0" borderId="5" xfId="0" applyNumberFormat="1" applyBorder="1"/>
    <xf numFmtId="167" fontId="1" fillId="0" borderId="1" xfId="0" applyNumberFormat="1" applyFont="1" applyFill="1" applyBorder="1" applyAlignment="1" applyProtection="1">
      <protection hidden="1"/>
    </xf>
    <xf numFmtId="0" fontId="2" fillId="0" borderId="0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0" fillId="8" borderId="20" xfId="0" applyFont="1" applyFill="1" applyBorder="1" applyAlignment="1">
      <alignment horizontal="center" vertical="center"/>
    </xf>
    <xf numFmtId="0" fontId="10" fillId="8" borderId="21" xfId="0" applyFont="1" applyFill="1" applyBorder="1" applyAlignment="1">
      <alignment horizontal="center" vertical="center"/>
    </xf>
    <xf numFmtId="0" fontId="10" fillId="8" borderId="22" xfId="0" applyFont="1" applyFill="1" applyBorder="1" applyAlignment="1">
      <alignment horizontal="center" vertical="center"/>
    </xf>
    <xf numFmtId="164" fontId="19" fillId="3" borderId="41" xfId="0" applyNumberFormat="1" applyFont="1" applyFill="1" applyBorder="1" applyAlignment="1">
      <alignment horizontal="center" vertical="center"/>
    </xf>
    <xf numFmtId="164" fontId="19" fillId="3" borderId="42" xfId="0" applyNumberFormat="1" applyFont="1" applyFill="1" applyBorder="1" applyAlignment="1">
      <alignment horizontal="center" vertical="center"/>
    </xf>
    <xf numFmtId="164" fontId="19" fillId="18" borderId="16" xfId="0" applyNumberFormat="1" applyFont="1" applyFill="1" applyBorder="1" applyAlignment="1">
      <alignment horizontal="center" vertical="center"/>
    </xf>
    <xf numFmtId="164" fontId="19" fillId="18" borderId="18" xfId="0" applyNumberFormat="1" applyFont="1" applyFill="1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164" fontId="19" fillId="3" borderId="38" xfId="0" applyNumberFormat="1" applyFont="1" applyFill="1" applyBorder="1" applyAlignment="1">
      <alignment horizontal="center" vertical="center"/>
    </xf>
    <xf numFmtId="164" fontId="19" fillId="3" borderId="16" xfId="0" applyNumberFormat="1" applyFont="1" applyFill="1" applyBorder="1" applyAlignment="1">
      <alignment horizontal="center" vertical="center"/>
    </xf>
    <xf numFmtId="164" fontId="19" fillId="3" borderId="18" xfId="0" applyNumberFormat="1" applyFont="1" applyFill="1" applyBorder="1" applyAlignment="1">
      <alignment horizontal="center" vertical="center"/>
    </xf>
    <xf numFmtId="14" fontId="10" fillId="0" borderId="29" xfId="0" applyNumberFormat="1" applyFont="1" applyBorder="1" applyAlignment="1">
      <alignment horizontal="left" vertical="center"/>
    </xf>
    <xf numFmtId="14" fontId="10" fillId="0" borderId="27" xfId="0" applyNumberFormat="1" applyFont="1" applyBorder="1" applyAlignment="1">
      <alignment horizontal="left" vertical="center"/>
    </xf>
    <xf numFmtId="14" fontId="10" fillId="0" borderId="0" xfId="0" applyNumberFormat="1" applyFont="1" applyBorder="1" applyAlignment="1">
      <alignment horizontal="right" vertical="center"/>
    </xf>
    <xf numFmtId="14" fontId="10" fillId="0" borderId="33" xfId="0" applyNumberFormat="1" applyFont="1" applyBorder="1" applyAlignment="1">
      <alignment horizontal="right" vertical="center"/>
    </xf>
    <xf numFmtId="0" fontId="10" fillId="0" borderId="36" xfId="0" applyFont="1" applyBorder="1" applyAlignment="1">
      <alignment horizontal="left" vertical="center"/>
    </xf>
    <xf numFmtId="0" fontId="10" fillId="0" borderId="37" xfId="0" applyFont="1" applyBorder="1" applyAlignment="1">
      <alignment horizontal="left" vertical="center"/>
    </xf>
    <xf numFmtId="14" fontId="10" fillId="0" borderId="30" xfId="0" applyNumberFormat="1" applyFont="1" applyBorder="1" applyAlignment="1">
      <alignment horizontal="right" vertical="center"/>
    </xf>
    <xf numFmtId="14" fontId="10" fillId="0" borderId="28" xfId="0" applyNumberFormat="1" applyFont="1" applyBorder="1" applyAlignment="1">
      <alignment horizontal="right" vertical="center"/>
    </xf>
    <xf numFmtId="164" fontId="19" fillId="18" borderId="61" xfId="0" applyNumberFormat="1" applyFont="1" applyFill="1" applyBorder="1" applyAlignment="1">
      <alignment horizontal="center" vertical="center"/>
    </xf>
    <xf numFmtId="0" fontId="25" fillId="0" borderId="24" xfId="0" applyFont="1" applyBorder="1" applyAlignment="1">
      <alignment horizontal="left" vertical="center"/>
    </xf>
    <xf numFmtId="0" fontId="25" fillId="0" borderId="34" xfId="0" applyFont="1" applyBorder="1" applyAlignment="1">
      <alignment horizontal="left" vertical="center"/>
    </xf>
    <xf numFmtId="0" fontId="25" fillId="0" borderId="29" xfId="0" applyFont="1" applyBorder="1" applyAlignment="1">
      <alignment horizontal="left" vertical="center"/>
    </xf>
    <xf numFmtId="0" fontId="25" fillId="0" borderId="0" xfId="0" applyFont="1" applyBorder="1" applyAlignment="1">
      <alignment horizontal="left" vertical="center"/>
    </xf>
    <xf numFmtId="0" fontId="5" fillId="0" borderId="35" xfId="0" applyFont="1" applyBorder="1" applyAlignment="1">
      <alignment horizontal="left" vertical="center"/>
    </xf>
    <xf numFmtId="0" fontId="5" fillId="0" borderId="34" xfId="0" applyFont="1" applyBorder="1" applyAlignment="1">
      <alignment horizontal="left" vertical="center"/>
    </xf>
    <xf numFmtId="0" fontId="5" fillId="0" borderId="36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9" fontId="10" fillId="0" borderId="26" xfId="0" applyNumberFormat="1" applyFont="1" applyBorder="1" applyAlignment="1">
      <alignment horizontal="right" vertical="center"/>
    </xf>
    <xf numFmtId="9" fontId="10" fillId="0" borderId="30" xfId="0" applyNumberFormat="1" applyFont="1" applyBorder="1" applyAlignment="1">
      <alignment horizontal="right" vertical="center"/>
    </xf>
    <xf numFmtId="0" fontId="24" fillId="0" borderId="5" xfId="0" applyFont="1" applyBorder="1" applyAlignment="1">
      <alignment horizontal="left"/>
    </xf>
    <xf numFmtId="0" fontId="24" fillId="0" borderId="6" xfId="0" applyFont="1" applyBorder="1" applyAlignment="1">
      <alignment horizontal="left"/>
    </xf>
    <xf numFmtId="0" fontId="24" fillId="0" borderId="7" xfId="0" applyFont="1" applyBorder="1" applyAlignment="1">
      <alignment horizontal="left"/>
    </xf>
    <xf numFmtId="0" fontId="0" fillId="19" borderId="5" xfId="0" applyFill="1" applyBorder="1" applyAlignment="1">
      <alignment horizontal="left"/>
    </xf>
    <xf numFmtId="0" fontId="0" fillId="19" borderId="6" xfId="0" applyFill="1" applyBorder="1" applyAlignment="1">
      <alignment horizontal="left"/>
    </xf>
    <xf numFmtId="0" fontId="0" fillId="19" borderId="7" xfId="0" applyFill="1" applyBorder="1" applyAlignment="1">
      <alignment horizontal="left"/>
    </xf>
    <xf numFmtId="0" fontId="0" fillId="0" borderId="0" xfId="0" applyAlignment="1">
      <alignment horizontal="center"/>
    </xf>
    <xf numFmtId="0" fontId="4" fillId="0" borderId="0" xfId="0" applyFont="1" applyAlignment="1">
      <alignment horizontal="left"/>
    </xf>
    <xf numFmtId="164" fontId="19" fillId="3" borderId="61" xfId="0" applyNumberFormat="1" applyFont="1" applyFill="1" applyBorder="1" applyAlignment="1" applyProtection="1">
      <alignment horizontal="center" vertical="center"/>
    </xf>
    <xf numFmtId="164" fontId="19" fillId="3" borderId="18" xfId="0" applyNumberFormat="1" applyFont="1" applyFill="1" applyBorder="1" applyAlignment="1" applyProtection="1">
      <alignment horizontal="center" vertical="center"/>
    </xf>
    <xf numFmtId="164" fontId="19" fillId="3" borderId="16" xfId="0" applyNumberFormat="1" applyFont="1" applyFill="1" applyBorder="1" applyAlignment="1" applyProtection="1">
      <alignment horizontal="center" vertical="center"/>
    </xf>
    <xf numFmtId="164" fontId="19" fillId="3" borderId="41" xfId="0" applyNumberFormat="1" applyFont="1" applyFill="1" applyBorder="1" applyAlignment="1" applyProtection="1">
      <alignment horizontal="center" vertical="center"/>
    </xf>
    <xf numFmtId="164" fontId="19" fillId="3" borderId="42" xfId="0" applyNumberFormat="1" applyFont="1" applyFill="1" applyBorder="1" applyAlignment="1" applyProtection="1">
      <alignment horizontal="center" vertical="center"/>
    </xf>
    <xf numFmtId="164" fontId="19" fillId="3" borderId="38" xfId="0" applyNumberFormat="1" applyFont="1" applyFill="1" applyBorder="1" applyAlignment="1" applyProtection="1">
      <alignment horizontal="center" vertical="center"/>
    </xf>
    <xf numFmtId="0" fontId="23" fillId="0" borderId="5" xfId="0" applyFont="1" applyBorder="1" applyAlignment="1">
      <alignment horizontal="left"/>
    </xf>
    <xf numFmtId="0" fontId="23" fillId="0" borderId="6" xfId="0" applyFont="1" applyBorder="1" applyAlignment="1">
      <alignment horizontal="left"/>
    </xf>
    <xf numFmtId="0" fontId="23" fillId="0" borderId="7" xfId="0" applyFont="1" applyBorder="1" applyAlignment="1">
      <alignment horizontal="left"/>
    </xf>
    <xf numFmtId="10" fontId="8" fillId="0" borderId="24" xfId="0" applyNumberFormat="1" applyFont="1" applyBorder="1" applyAlignment="1">
      <alignment horizontal="center" vertical="center"/>
    </xf>
    <xf numFmtId="10" fontId="8" fillId="0" borderId="50" xfId="0" applyNumberFormat="1" applyFont="1" applyBorder="1" applyAlignment="1">
      <alignment horizontal="center" vertical="center"/>
    </xf>
    <xf numFmtId="10" fontId="8" fillId="0" borderId="27" xfId="0" applyNumberFormat="1" applyFont="1" applyBorder="1" applyAlignment="1">
      <alignment horizontal="center" vertical="center"/>
    </xf>
    <xf numFmtId="10" fontId="8" fillId="0" borderId="49" xfId="0" applyNumberFormat="1" applyFont="1" applyBorder="1" applyAlignment="1">
      <alignment horizontal="center" vertical="center"/>
    </xf>
    <xf numFmtId="0" fontId="10" fillId="0" borderId="47" xfId="0" applyFont="1" applyBorder="1" applyAlignment="1">
      <alignment horizontal="center" vertical="center"/>
    </xf>
    <xf numFmtId="0" fontId="10" fillId="0" borderId="48" xfId="0" applyFont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0" fillId="0" borderId="52" xfId="0" applyBorder="1" applyAlignment="1">
      <alignment horizontal="center"/>
    </xf>
    <xf numFmtId="166" fontId="8" fillId="0" borderId="24" xfId="0" applyNumberFormat="1" applyFont="1" applyBorder="1" applyAlignment="1">
      <alignment horizontal="center" vertical="center"/>
    </xf>
    <xf numFmtId="166" fontId="8" fillId="0" borderId="50" xfId="0" applyNumberFormat="1" applyFont="1" applyBorder="1" applyAlignment="1">
      <alignment horizontal="center" vertical="center"/>
    </xf>
    <xf numFmtId="166" fontId="8" fillId="0" borderId="27" xfId="0" applyNumberFormat="1" applyFont="1" applyBorder="1" applyAlignment="1">
      <alignment horizontal="center" vertical="center"/>
    </xf>
    <xf numFmtId="166" fontId="8" fillId="0" borderId="49" xfId="0" applyNumberFormat="1" applyFont="1" applyBorder="1" applyAlignment="1">
      <alignment horizontal="center" vertical="center"/>
    </xf>
    <xf numFmtId="14" fontId="10" fillId="15" borderId="21" xfId="0" applyNumberFormat="1" applyFont="1" applyFill="1" applyBorder="1" applyAlignment="1">
      <alignment horizontal="center" vertical="center"/>
    </xf>
    <xf numFmtId="2" fontId="8" fillId="15" borderId="20" xfId="0" applyNumberFormat="1" applyFont="1" applyFill="1" applyBorder="1" applyAlignment="1">
      <alignment horizontal="center" vertical="center"/>
    </xf>
    <xf numFmtId="2" fontId="8" fillId="15" borderId="51" xfId="0" applyNumberFormat="1" applyFont="1" applyFill="1" applyBorder="1" applyAlignment="1">
      <alignment horizontal="center" vertical="center"/>
    </xf>
    <xf numFmtId="166" fontId="8" fillId="14" borderId="20" xfId="0" applyNumberFormat="1" applyFont="1" applyFill="1" applyBorder="1" applyAlignment="1">
      <alignment horizontal="center" vertical="center"/>
    </xf>
    <xf numFmtId="166" fontId="8" fillId="14" borderId="51" xfId="0" applyNumberFormat="1" applyFont="1" applyFill="1" applyBorder="1" applyAlignment="1">
      <alignment horizontal="center" vertical="center"/>
    </xf>
    <xf numFmtId="165" fontId="29" fillId="3" borderId="38" xfId="0" applyNumberFormat="1" applyFont="1" applyFill="1" applyBorder="1" applyAlignment="1">
      <alignment horizontal="center" vertical="center"/>
    </xf>
    <xf numFmtId="165" fontId="29" fillId="3" borderId="39" xfId="0" applyNumberFormat="1" applyFont="1" applyFill="1" applyBorder="1" applyAlignment="1">
      <alignment horizontal="center" vertical="center"/>
    </xf>
    <xf numFmtId="165" fontId="29" fillId="3" borderId="41" xfId="0" applyNumberFormat="1" applyFont="1" applyFill="1" applyBorder="1" applyAlignment="1">
      <alignment horizontal="center" vertical="center"/>
    </xf>
    <xf numFmtId="165" fontId="29" fillId="3" borderId="40" xfId="0" applyNumberFormat="1" applyFont="1" applyFill="1" applyBorder="1" applyAlignment="1">
      <alignment horizontal="center" vertical="center"/>
    </xf>
    <xf numFmtId="14" fontId="10" fillId="9" borderId="21" xfId="0" applyNumberFormat="1" applyFont="1" applyFill="1" applyBorder="1" applyAlignment="1">
      <alignment horizontal="center" vertical="center"/>
    </xf>
    <xf numFmtId="2" fontId="0" fillId="0" borderId="55" xfId="0" applyNumberFormat="1" applyBorder="1" applyAlignment="1">
      <alignment horizontal="center" vertical="center"/>
    </xf>
    <xf numFmtId="166" fontId="0" fillId="0" borderId="59" xfId="0" applyNumberFormat="1" applyBorder="1" applyAlignment="1">
      <alignment horizontal="center" vertical="center"/>
    </xf>
    <xf numFmtId="166" fontId="0" fillId="0" borderId="30" xfId="0" applyNumberFormat="1" applyBorder="1" applyAlignment="1">
      <alignment horizontal="center" vertical="center"/>
    </xf>
    <xf numFmtId="166" fontId="0" fillId="0" borderId="28" xfId="0" applyNumberFormat="1" applyBorder="1" applyAlignment="1">
      <alignment horizontal="center" vertical="center"/>
    </xf>
    <xf numFmtId="2" fontId="0" fillId="0" borderId="54" xfId="0" applyNumberFormat="1" applyBorder="1" applyAlignment="1">
      <alignment horizontal="center" vertical="center"/>
    </xf>
    <xf numFmtId="2" fontId="0" fillId="0" borderId="29" xfId="0" applyNumberFormat="1" applyBorder="1" applyAlignment="1">
      <alignment horizontal="center" vertical="center"/>
    </xf>
    <xf numFmtId="2" fontId="0" fillId="0" borderId="27" xfId="0" applyNumberFormat="1" applyBorder="1" applyAlignment="1">
      <alignment horizontal="center" vertical="center"/>
    </xf>
    <xf numFmtId="2" fontId="0" fillId="0" borderId="59" xfId="0" applyNumberForma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23" fillId="0" borderId="5" xfId="0" applyFont="1" applyBorder="1" applyAlignment="1">
      <alignment horizontal="center"/>
    </xf>
    <xf numFmtId="0" fontId="23" fillId="0" borderId="6" xfId="0" applyFont="1" applyBorder="1" applyAlignment="1">
      <alignment horizontal="center"/>
    </xf>
    <xf numFmtId="0" fontId="23" fillId="0" borderId="7" xfId="0" applyFont="1" applyBorder="1" applyAlignment="1">
      <alignment horizontal="center"/>
    </xf>
    <xf numFmtId="168" fontId="8" fillId="0" borderId="3" xfId="0" applyNumberFormat="1" applyFont="1" applyBorder="1" applyAlignment="1">
      <alignment horizontal="center" vertical="center"/>
    </xf>
    <xf numFmtId="0" fontId="8" fillId="0" borderId="0" xfId="0" applyNumberFormat="1" applyFont="1" applyAlignment="1">
      <alignment horizontal="center" vertical="center" textRotation="90" shrinkToFit="1"/>
    </xf>
  </cellXfs>
  <cellStyles count="3">
    <cellStyle name="Hyperlink" xfId="2" builtinId="8"/>
    <cellStyle name="Normal" xfId="0" builtinId="0"/>
    <cellStyle name="Normal 2" xfId="1"/>
  </cellStyles>
  <dxfs count="2088"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rgb="FFFFFF0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</dxfs>
  <tableStyles count="0" defaultTableStyle="TableStyleMedium2" defaultPivotStyle="PivotStyleLight16"/>
  <colors>
    <mruColors>
      <color rgb="FFFF3300"/>
      <color rgb="FFEA16AD"/>
      <color rgb="FFFFFF99"/>
      <color rgb="FF9966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88900</xdr:colOff>
      <xdr:row>0</xdr:row>
      <xdr:rowOff>1</xdr:rowOff>
    </xdr:from>
    <xdr:to>
      <xdr:col>1</xdr:col>
      <xdr:colOff>628650</xdr:colOff>
      <xdr:row>2</xdr:row>
      <xdr:rowOff>6350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B5372242-E900-49C8-A869-17D9B0B5E4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900" y="1"/>
          <a:ext cx="1352550" cy="330199"/>
        </a:xfrm>
        <a:prstGeom prst="rect">
          <a:avLst/>
        </a:prstGeom>
      </xdr:spPr>
    </xdr:pic>
    <xdr:clientData/>
  </xdr:twoCellAnchor>
  <xdr:twoCellAnchor editAs="oneCell">
    <xdr:from>
      <xdr:col>0</xdr:col>
      <xdr:colOff>173189</xdr:colOff>
      <xdr:row>18</xdr:row>
      <xdr:rowOff>1</xdr:rowOff>
    </xdr:from>
    <xdr:to>
      <xdr:col>1</xdr:col>
      <xdr:colOff>595159</xdr:colOff>
      <xdr:row>19</xdr:row>
      <xdr:rowOff>142960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BDDB51A8-B60B-4B47-90D5-9E5EDFCE3B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189" y="3543301"/>
          <a:ext cx="1234770" cy="301709"/>
        </a:xfrm>
        <a:prstGeom prst="rect">
          <a:avLst/>
        </a:prstGeom>
      </xdr:spPr>
    </xdr:pic>
    <xdr:clientData/>
  </xdr:twoCellAnchor>
  <xdr:twoCellAnchor editAs="oneCell">
    <xdr:from>
      <xdr:col>0</xdr:col>
      <xdr:colOff>136472</xdr:colOff>
      <xdr:row>36</xdr:row>
      <xdr:rowOff>1</xdr:rowOff>
    </xdr:from>
    <xdr:to>
      <xdr:col>1</xdr:col>
      <xdr:colOff>571088</xdr:colOff>
      <xdr:row>37</xdr:row>
      <xdr:rowOff>146050</xdr:rowOff>
    </xdr:to>
    <xdr:pic>
      <xdr:nvPicPr>
        <xdr:cNvPr id="7" name="Image 6">
          <a:extLst>
            <a:ext uri="{FF2B5EF4-FFF2-40B4-BE49-F238E27FC236}">
              <a16:creationId xmlns="" xmlns:a16="http://schemas.microsoft.com/office/drawing/2014/main" id="{17F56610-84A2-4748-AA85-DD73CFFEE8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472" y="7042151"/>
          <a:ext cx="1247416" cy="304799"/>
        </a:xfrm>
        <a:prstGeom prst="rect">
          <a:avLst/>
        </a:prstGeom>
      </xdr:spPr>
    </xdr:pic>
    <xdr:clientData/>
  </xdr:twoCellAnchor>
  <xdr:twoCellAnchor editAs="oneCell">
    <xdr:from>
      <xdr:col>0</xdr:col>
      <xdr:colOff>136231</xdr:colOff>
      <xdr:row>54</xdr:row>
      <xdr:rowOff>1</xdr:rowOff>
    </xdr:from>
    <xdr:to>
      <xdr:col>1</xdr:col>
      <xdr:colOff>568621</xdr:colOff>
      <xdr:row>55</xdr:row>
      <xdr:rowOff>145506</xdr:rowOff>
    </xdr:to>
    <xdr:pic>
      <xdr:nvPicPr>
        <xdr:cNvPr id="9" name="Image 8">
          <a:extLst>
            <a:ext uri="{FF2B5EF4-FFF2-40B4-BE49-F238E27FC236}">
              <a16:creationId xmlns="" xmlns:a16="http://schemas.microsoft.com/office/drawing/2014/main" id="{DA919B53-5422-4933-A42C-C6F2F83402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231" y="10629901"/>
          <a:ext cx="1245190" cy="304255"/>
        </a:xfrm>
        <a:prstGeom prst="rect">
          <a:avLst/>
        </a:prstGeom>
      </xdr:spPr>
    </xdr:pic>
    <xdr:clientData/>
  </xdr:twoCellAnchor>
  <xdr:twoCellAnchor editAs="oneCell">
    <xdr:from>
      <xdr:col>0</xdr:col>
      <xdr:colOff>136799</xdr:colOff>
      <xdr:row>72</xdr:row>
      <xdr:rowOff>1</xdr:rowOff>
    </xdr:from>
    <xdr:to>
      <xdr:col>1</xdr:col>
      <xdr:colOff>574403</xdr:colOff>
      <xdr:row>73</xdr:row>
      <xdr:rowOff>146780</xdr:rowOff>
    </xdr:to>
    <xdr:pic>
      <xdr:nvPicPr>
        <xdr:cNvPr id="11" name="Image 10">
          <a:extLst>
            <a:ext uri="{FF2B5EF4-FFF2-40B4-BE49-F238E27FC236}">
              <a16:creationId xmlns="" xmlns:a16="http://schemas.microsoft.com/office/drawing/2014/main" id="{33BE1F0D-4D04-4932-8B38-18A52A5DC0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799" y="14154151"/>
          <a:ext cx="1250404" cy="305529"/>
        </a:xfrm>
        <a:prstGeom prst="rect">
          <a:avLst/>
        </a:prstGeom>
      </xdr:spPr>
    </xdr:pic>
    <xdr:clientData/>
  </xdr:twoCellAnchor>
  <xdr:twoCellAnchor editAs="oneCell">
    <xdr:from>
      <xdr:col>0</xdr:col>
      <xdr:colOff>135090</xdr:colOff>
      <xdr:row>90</xdr:row>
      <xdr:rowOff>1</xdr:rowOff>
    </xdr:from>
    <xdr:to>
      <xdr:col>1</xdr:col>
      <xdr:colOff>557060</xdr:colOff>
      <xdr:row>91</xdr:row>
      <xdr:rowOff>142960</xdr:rowOff>
    </xdr:to>
    <xdr:pic>
      <xdr:nvPicPr>
        <xdr:cNvPr id="13" name="Image 12">
          <a:extLst>
            <a:ext uri="{FF2B5EF4-FFF2-40B4-BE49-F238E27FC236}">
              <a16:creationId xmlns="" xmlns:a16="http://schemas.microsoft.com/office/drawing/2014/main" id="{F00BDCA3-9B4B-4F2F-8304-6CE061C2FE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090" y="17672051"/>
          <a:ext cx="1234770" cy="301709"/>
        </a:xfrm>
        <a:prstGeom prst="rect">
          <a:avLst/>
        </a:prstGeom>
      </xdr:spPr>
    </xdr:pic>
    <xdr:clientData/>
  </xdr:twoCellAnchor>
  <xdr:twoCellAnchor editAs="oneCell">
    <xdr:from>
      <xdr:col>0</xdr:col>
      <xdr:colOff>136799</xdr:colOff>
      <xdr:row>108</xdr:row>
      <xdr:rowOff>1</xdr:rowOff>
    </xdr:from>
    <xdr:to>
      <xdr:col>1</xdr:col>
      <xdr:colOff>574403</xdr:colOff>
      <xdr:row>109</xdr:row>
      <xdr:rowOff>146780</xdr:rowOff>
    </xdr:to>
    <xdr:pic>
      <xdr:nvPicPr>
        <xdr:cNvPr id="15" name="Image 14">
          <a:extLst>
            <a:ext uri="{FF2B5EF4-FFF2-40B4-BE49-F238E27FC236}">
              <a16:creationId xmlns="" xmlns:a16="http://schemas.microsoft.com/office/drawing/2014/main" id="{8DF012DC-BED8-40ED-A6F8-3DC459B5C6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799" y="21196301"/>
          <a:ext cx="1250404" cy="305529"/>
        </a:xfrm>
        <a:prstGeom prst="rect">
          <a:avLst/>
        </a:prstGeom>
      </xdr:spPr>
    </xdr:pic>
    <xdr:clientData/>
  </xdr:twoCellAnchor>
  <xdr:twoCellAnchor editAs="oneCell">
    <xdr:from>
      <xdr:col>0</xdr:col>
      <xdr:colOff>135661</xdr:colOff>
      <xdr:row>126</xdr:row>
      <xdr:rowOff>1</xdr:rowOff>
    </xdr:from>
    <xdr:to>
      <xdr:col>1</xdr:col>
      <xdr:colOff>562841</xdr:colOff>
      <xdr:row>127</xdr:row>
      <xdr:rowOff>144233</xdr:rowOff>
    </xdr:to>
    <xdr:pic>
      <xdr:nvPicPr>
        <xdr:cNvPr id="17" name="Image 16">
          <a:extLst>
            <a:ext uri="{FF2B5EF4-FFF2-40B4-BE49-F238E27FC236}">
              <a16:creationId xmlns="" xmlns:a16="http://schemas.microsoft.com/office/drawing/2014/main" id="{E11D94CD-CADF-41D1-8C8C-559B156D21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661" y="24707851"/>
          <a:ext cx="1239980" cy="302982"/>
        </a:xfrm>
        <a:prstGeom prst="rect">
          <a:avLst/>
        </a:prstGeom>
      </xdr:spPr>
    </xdr:pic>
    <xdr:clientData/>
  </xdr:twoCellAnchor>
  <xdr:twoCellAnchor editAs="oneCell">
    <xdr:from>
      <xdr:col>0</xdr:col>
      <xdr:colOff>136472</xdr:colOff>
      <xdr:row>144</xdr:row>
      <xdr:rowOff>1</xdr:rowOff>
    </xdr:from>
    <xdr:to>
      <xdr:col>1</xdr:col>
      <xdr:colOff>571088</xdr:colOff>
      <xdr:row>145</xdr:row>
      <xdr:rowOff>146050</xdr:rowOff>
    </xdr:to>
    <xdr:pic>
      <xdr:nvPicPr>
        <xdr:cNvPr id="19" name="Image 18">
          <a:extLst>
            <a:ext uri="{FF2B5EF4-FFF2-40B4-BE49-F238E27FC236}">
              <a16:creationId xmlns="" xmlns:a16="http://schemas.microsoft.com/office/drawing/2014/main" id="{991817C9-400D-48FC-84BD-323CB2A03D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472" y="28270201"/>
          <a:ext cx="1247416" cy="304799"/>
        </a:xfrm>
        <a:prstGeom prst="rect">
          <a:avLst/>
        </a:prstGeom>
      </xdr:spPr>
    </xdr:pic>
    <xdr:clientData/>
  </xdr:twoCellAnchor>
  <xdr:twoCellAnchor editAs="oneCell">
    <xdr:from>
      <xdr:col>0</xdr:col>
      <xdr:colOff>136231</xdr:colOff>
      <xdr:row>162</xdr:row>
      <xdr:rowOff>1</xdr:rowOff>
    </xdr:from>
    <xdr:to>
      <xdr:col>1</xdr:col>
      <xdr:colOff>568621</xdr:colOff>
      <xdr:row>163</xdr:row>
      <xdr:rowOff>145506</xdr:rowOff>
    </xdr:to>
    <xdr:pic>
      <xdr:nvPicPr>
        <xdr:cNvPr id="21" name="Image 20">
          <a:extLst>
            <a:ext uri="{FF2B5EF4-FFF2-40B4-BE49-F238E27FC236}">
              <a16:creationId xmlns="" xmlns:a16="http://schemas.microsoft.com/office/drawing/2014/main" id="{78CA3B10-ABA9-4C0A-B758-D41BA40508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231" y="31851601"/>
          <a:ext cx="1245190" cy="304255"/>
        </a:xfrm>
        <a:prstGeom prst="rect">
          <a:avLst/>
        </a:prstGeom>
      </xdr:spPr>
    </xdr:pic>
    <xdr:clientData/>
  </xdr:twoCellAnchor>
  <xdr:twoCellAnchor editAs="oneCell">
    <xdr:from>
      <xdr:col>0</xdr:col>
      <xdr:colOff>136472</xdr:colOff>
      <xdr:row>180</xdr:row>
      <xdr:rowOff>1</xdr:rowOff>
    </xdr:from>
    <xdr:to>
      <xdr:col>1</xdr:col>
      <xdr:colOff>571088</xdr:colOff>
      <xdr:row>181</xdr:row>
      <xdr:rowOff>146050</xdr:rowOff>
    </xdr:to>
    <xdr:pic>
      <xdr:nvPicPr>
        <xdr:cNvPr id="23" name="Image 22">
          <a:extLst>
            <a:ext uri="{FF2B5EF4-FFF2-40B4-BE49-F238E27FC236}">
              <a16:creationId xmlns="" xmlns:a16="http://schemas.microsoft.com/office/drawing/2014/main" id="{72A5FA06-34C5-4FF9-8C61-F1A995BC6F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472" y="35375851"/>
          <a:ext cx="1247416" cy="304799"/>
        </a:xfrm>
        <a:prstGeom prst="rect">
          <a:avLst/>
        </a:prstGeom>
      </xdr:spPr>
    </xdr:pic>
    <xdr:clientData/>
  </xdr:twoCellAnchor>
  <xdr:twoCellAnchor editAs="oneCell">
    <xdr:from>
      <xdr:col>0</xdr:col>
      <xdr:colOff>135661</xdr:colOff>
      <xdr:row>198</xdr:row>
      <xdr:rowOff>1</xdr:rowOff>
    </xdr:from>
    <xdr:to>
      <xdr:col>1</xdr:col>
      <xdr:colOff>562841</xdr:colOff>
      <xdr:row>199</xdr:row>
      <xdr:rowOff>144233</xdr:rowOff>
    </xdr:to>
    <xdr:pic>
      <xdr:nvPicPr>
        <xdr:cNvPr id="25" name="Image 24">
          <a:extLst>
            <a:ext uri="{FF2B5EF4-FFF2-40B4-BE49-F238E27FC236}">
              <a16:creationId xmlns="" xmlns:a16="http://schemas.microsoft.com/office/drawing/2014/main" id="{BD444A88-CD63-4898-927D-855ED4E3A9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661" y="38931851"/>
          <a:ext cx="1239980" cy="30298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109529</xdr:colOff>
      <xdr:row>0</xdr:row>
      <xdr:rowOff>1</xdr:rowOff>
    </xdr:from>
    <xdr:to>
      <xdr:col>1</xdr:col>
      <xdr:colOff>696920</xdr:colOff>
      <xdr:row>2</xdr:row>
      <xdr:rowOff>5867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8F65AB68-27E2-41A2-8344-D288AF8743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529" y="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100004</xdr:colOff>
      <xdr:row>18</xdr:row>
      <xdr:rowOff>12701</xdr:rowOff>
    </xdr:from>
    <xdr:to>
      <xdr:col>1</xdr:col>
      <xdr:colOff>687395</xdr:colOff>
      <xdr:row>20</xdr:row>
      <xdr:rowOff>24917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F2FAAD54-6832-4AA2-A079-C094F1DBB5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004" y="354330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103180</xdr:colOff>
      <xdr:row>36</xdr:row>
      <xdr:rowOff>1</xdr:rowOff>
    </xdr:from>
    <xdr:to>
      <xdr:col>1</xdr:col>
      <xdr:colOff>690571</xdr:colOff>
      <xdr:row>38</xdr:row>
      <xdr:rowOff>12217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9CAEFB67-CEF6-4698-A591-0C70E16E44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180" y="701675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100005</xdr:colOff>
      <xdr:row>54</xdr:row>
      <xdr:rowOff>1</xdr:rowOff>
    </xdr:from>
    <xdr:to>
      <xdr:col>1</xdr:col>
      <xdr:colOff>687396</xdr:colOff>
      <xdr:row>56</xdr:row>
      <xdr:rowOff>12217</xdr:rowOff>
    </xdr:to>
    <xdr:pic>
      <xdr:nvPicPr>
        <xdr:cNvPr id="9" name="Image 8">
          <a:extLst>
            <a:ext uri="{FF2B5EF4-FFF2-40B4-BE49-F238E27FC236}">
              <a16:creationId xmlns="" xmlns:a16="http://schemas.microsoft.com/office/drawing/2014/main" id="{214B3DAE-B184-458C-BA39-5766A36B20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005" y="1069340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105190</xdr:colOff>
      <xdr:row>72</xdr:row>
      <xdr:rowOff>1</xdr:rowOff>
    </xdr:from>
    <xdr:to>
      <xdr:col>1</xdr:col>
      <xdr:colOff>692581</xdr:colOff>
      <xdr:row>74</xdr:row>
      <xdr:rowOff>12217</xdr:rowOff>
    </xdr:to>
    <xdr:pic>
      <xdr:nvPicPr>
        <xdr:cNvPr id="10" name="Image 9">
          <a:extLst>
            <a:ext uri="{FF2B5EF4-FFF2-40B4-BE49-F238E27FC236}">
              <a16:creationId xmlns="" xmlns:a16="http://schemas.microsoft.com/office/drawing/2014/main" id="{6CA42540-F274-4F5E-BF18-7FE826F387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90" y="1437005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109952</xdr:colOff>
      <xdr:row>90</xdr:row>
      <xdr:rowOff>12701</xdr:rowOff>
    </xdr:from>
    <xdr:to>
      <xdr:col>1</xdr:col>
      <xdr:colOff>697343</xdr:colOff>
      <xdr:row>92</xdr:row>
      <xdr:rowOff>24917</xdr:rowOff>
    </xdr:to>
    <xdr:pic>
      <xdr:nvPicPr>
        <xdr:cNvPr id="13" name="Image 12">
          <a:extLst>
            <a:ext uri="{FF2B5EF4-FFF2-40B4-BE49-F238E27FC236}">
              <a16:creationId xmlns="" xmlns:a16="http://schemas.microsoft.com/office/drawing/2014/main" id="{249712C4-3013-41A6-86E2-B831A8B8E1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952" y="1805940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100427</xdr:colOff>
      <xdr:row>108</xdr:row>
      <xdr:rowOff>6351</xdr:rowOff>
    </xdr:from>
    <xdr:to>
      <xdr:col>1</xdr:col>
      <xdr:colOff>687818</xdr:colOff>
      <xdr:row>110</xdr:row>
      <xdr:rowOff>18567</xdr:rowOff>
    </xdr:to>
    <xdr:pic>
      <xdr:nvPicPr>
        <xdr:cNvPr id="15" name="Image 14">
          <a:extLst>
            <a:ext uri="{FF2B5EF4-FFF2-40B4-BE49-F238E27FC236}">
              <a16:creationId xmlns="" xmlns:a16="http://schemas.microsoft.com/office/drawing/2014/main" id="{7711438B-F415-4BD2-8EAB-61C6CCD19A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427" y="2172970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109952</xdr:colOff>
      <xdr:row>126</xdr:row>
      <xdr:rowOff>6351</xdr:rowOff>
    </xdr:from>
    <xdr:to>
      <xdr:col>1</xdr:col>
      <xdr:colOff>697343</xdr:colOff>
      <xdr:row>128</xdr:row>
      <xdr:rowOff>18567</xdr:rowOff>
    </xdr:to>
    <xdr:pic>
      <xdr:nvPicPr>
        <xdr:cNvPr id="17" name="Image 16">
          <a:extLst>
            <a:ext uri="{FF2B5EF4-FFF2-40B4-BE49-F238E27FC236}">
              <a16:creationId xmlns="" xmlns:a16="http://schemas.microsoft.com/office/drawing/2014/main" id="{D1FD5CE9-F4F0-48C4-B2A8-F4A4BC9C7C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952" y="2540635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81377</xdr:colOff>
      <xdr:row>144</xdr:row>
      <xdr:rowOff>1</xdr:rowOff>
    </xdr:from>
    <xdr:to>
      <xdr:col>1</xdr:col>
      <xdr:colOff>668768</xdr:colOff>
      <xdr:row>146</xdr:row>
      <xdr:rowOff>12217</xdr:rowOff>
    </xdr:to>
    <xdr:pic>
      <xdr:nvPicPr>
        <xdr:cNvPr id="19" name="Image 18">
          <a:extLst>
            <a:ext uri="{FF2B5EF4-FFF2-40B4-BE49-F238E27FC236}">
              <a16:creationId xmlns="" xmlns:a16="http://schemas.microsoft.com/office/drawing/2014/main" id="{765474B0-6B15-43F9-A77F-AAF05E6477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377" y="2907665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109952</xdr:colOff>
      <xdr:row>162</xdr:row>
      <xdr:rowOff>25401</xdr:rowOff>
    </xdr:from>
    <xdr:to>
      <xdr:col>1</xdr:col>
      <xdr:colOff>697343</xdr:colOff>
      <xdr:row>164</xdr:row>
      <xdr:rowOff>37617</xdr:rowOff>
    </xdr:to>
    <xdr:pic>
      <xdr:nvPicPr>
        <xdr:cNvPr id="21" name="Image 20">
          <a:extLst>
            <a:ext uri="{FF2B5EF4-FFF2-40B4-BE49-F238E27FC236}">
              <a16:creationId xmlns="" xmlns:a16="http://schemas.microsoft.com/office/drawing/2014/main" id="{2DFE933F-76D6-4BB5-99EB-2F2D672EE3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952" y="3277870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109952</xdr:colOff>
      <xdr:row>180</xdr:row>
      <xdr:rowOff>12701</xdr:rowOff>
    </xdr:from>
    <xdr:to>
      <xdr:col>1</xdr:col>
      <xdr:colOff>697343</xdr:colOff>
      <xdr:row>182</xdr:row>
      <xdr:rowOff>24917</xdr:rowOff>
    </xdr:to>
    <xdr:pic>
      <xdr:nvPicPr>
        <xdr:cNvPr id="23" name="Image 22">
          <a:extLst>
            <a:ext uri="{FF2B5EF4-FFF2-40B4-BE49-F238E27FC236}">
              <a16:creationId xmlns="" xmlns:a16="http://schemas.microsoft.com/office/drawing/2014/main" id="{032F284A-B174-427B-9909-D7D8F8AD6F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952" y="3644265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13546</xdr:colOff>
      <xdr:row>198</xdr:row>
      <xdr:rowOff>19051</xdr:rowOff>
    </xdr:from>
    <xdr:to>
      <xdr:col>1</xdr:col>
      <xdr:colOff>755650</xdr:colOff>
      <xdr:row>200</xdr:row>
      <xdr:rowOff>31267</xdr:rowOff>
    </xdr:to>
    <xdr:pic>
      <xdr:nvPicPr>
        <xdr:cNvPr id="25" name="Image 24">
          <a:extLst>
            <a:ext uri="{FF2B5EF4-FFF2-40B4-BE49-F238E27FC236}">
              <a16:creationId xmlns="" xmlns:a16="http://schemas.microsoft.com/office/drawing/2014/main" id="{2D12A4AA-4DA1-46A1-BE4F-33A7C357EE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46" y="40125651"/>
          <a:ext cx="1504104" cy="32971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136230</xdr:colOff>
      <xdr:row>0</xdr:row>
      <xdr:rowOff>6351</xdr:rowOff>
    </xdr:from>
    <xdr:to>
      <xdr:col>1</xdr:col>
      <xdr:colOff>619420</xdr:colOff>
      <xdr:row>1</xdr:row>
      <xdr:rowOff>151856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D4547CA8-A226-4455-9231-562B5F2A0C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230" y="6351"/>
          <a:ext cx="1245190" cy="304255"/>
        </a:xfrm>
        <a:prstGeom prst="rect">
          <a:avLst/>
        </a:prstGeom>
      </xdr:spPr>
    </xdr:pic>
    <xdr:clientData/>
  </xdr:twoCellAnchor>
  <xdr:twoCellAnchor editAs="oneCell">
    <xdr:from>
      <xdr:col>0</xdr:col>
      <xdr:colOff>122121</xdr:colOff>
      <xdr:row>20</xdr:row>
      <xdr:rowOff>0</xdr:rowOff>
    </xdr:from>
    <xdr:to>
      <xdr:col>1</xdr:col>
      <xdr:colOff>633529</xdr:colOff>
      <xdr:row>21</xdr:row>
      <xdr:rowOff>152400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4B0852C0-0CC6-4AA1-8D2F-D50A7A803D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121" y="3898900"/>
          <a:ext cx="1273408" cy="311150"/>
        </a:xfrm>
        <a:prstGeom prst="rect">
          <a:avLst/>
        </a:prstGeom>
      </xdr:spPr>
    </xdr:pic>
    <xdr:clientData/>
  </xdr:twoCellAnchor>
  <xdr:twoCellAnchor editAs="oneCell">
    <xdr:from>
      <xdr:col>0</xdr:col>
      <xdr:colOff>136799</xdr:colOff>
      <xdr:row>40</xdr:row>
      <xdr:rowOff>1</xdr:rowOff>
    </xdr:from>
    <xdr:to>
      <xdr:col>1</xdr:col>
      <xdr:colOff>625203</xdr:colOff>
      <xdr:row>41</xdr:row>
      <xdr:rowOff>146780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1B0A6B7A-7E8A-4B7C-A30A-656EA3F0CB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799" y="7753351"/>
          <a:ext cx="1250404" cy="305529"/>
        </a:xfrm>
        <a:prstGeom prst="rect">
          <a:avLst/>
        </a:prstGeom>
      </xdr:spPr>
    </xdr:pic>
    <xdr:clientData/>
  </xdr:twoCellAnchor>
  <xdr:twoCellAnchor editAs="oneCell">
    <xdr:from>
      <xdr:col>0</xdr:col>
      <xdr:colOff>135661</xdr:colOff>
      <xdr:row>60</xdr:row>
      <xdr:rowOff>1</xdr:rowOff>
    </xdr:from>
    <xdr:to>
      <xdr:col>1</xdr:col>
      <xdr:colOff>613641</xdr:colOff>
      <xdr:row>61</xdr:row>
      <xdr:rowOff>144233</xdr:rowOff>
    </xdr:to>
    <xdr:pic>
      <xdr:nvPicPr>
        <xdr:cNvPr id="8" name="Image 7">
          <a:extLst>
            <a:ext uri="{FF2B5EF4-FFF2-40B4-BE49-F238E27FC236}">
              <a16:creationId xmlns="" xmlns:a16="http://schemas.microsoft.com/office/drawing/2014/main" id="{95661E9A-4BBA-4F21-8E7B-E48CEB3EB4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661" y="11696701"/>
          <a:ext cx="1239980" cy="302982"/>
        </a:xfrm>
        <a:prstGeom prst="rect">
          <a:avLst/>
        </a:prstGeom>
      </xdr:spPr>
    </xdr:pic>
    <xdr:clientData/>
  </xdr:twoCellAnchor>
  <xdr:twoCellAnchor editAs="oneCell">
    <xdr:from>
      <xdr:col>0</xdr:col>
      <xdr:colOff>136230</xdr:colOff>
      <xdr:row>80</xdr:row>
      <xdr:rowOff>1</xdr:rowOff>
    </xdr:from>
    <xdr:to>
      <xdr:col>1</xdr:col>
      <xdr:colOff>619420</xdr:colOff>
      <xdr:row>81</xdr:row>
      <xdr:rowOff>145506</xdr:rowOff>
    </xdr:to>
    <xdr:pic>
      <xdr:nvPicPr>
        <xdr:cNvPr id="10" name="Image 9">
          <a:extLst>
            <a:ext uri="{FF2B5EF4-FFF2-40B4-BE49-F238E27FC236}">
              <a16:creationId xmlns="" xmlns:a16="http://schemas.microsoft.com/office/drawing/2014/main" id="{103B1A79-486E-4BAA-8858-BD821EBFF5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230" y="15576551"/>
          <a:ext cx="1245190" cy="304255"/>
        </a:xfrm>
        <a:prstGeom prst="rect">
          <a:avLst/>
        </a:prstGeom>
      </xdr:spPr>
    </xdr:pic>
    <xdr:clientData/>
  </xdr:twoCellAnchor>
  <xdr:twoCellAnchor editAs="oneCell">
    <xdr:from>
      <xdr:col>0</xdr:col>
      <xdr:colOff>136799</xdr:colOff>
      <xdr:row>100</xdr:row>
      <xdr:rowOff>1</xdr:rowOff>
    </xdr:from>
    <xdr:to>
      <xdr:col>1</xdr:col>
      <xdr:colOff>625203</xdr:colOff>
      <xdr:row>101</xdr:row>
      <xdr:rowOff>146780</xdr:rowOff>
    </xdr:to>
    <xdr:pic>
      <xdr:nvPicPr>
        <xdr:cNvPr id="12" name="Image 11">
          <a:extLst>
            <a:ext uri="{FF2B5EF4-FFF2-40B4-BE49-F238E27FC236}">
              <a16:creationId xmlns="" xmlns:a16="http://schemas.microsoft.com/office/drawing/2014/main" id="{7E51EB8E-B248-43F7-82F7-50FF708D76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799" y="19450051"/>
          <a:ext cx="1250404" cy="305529"/>
        </a:xfrm>
        <a:prstGeom prst="rect">
          <a:avLst/>
        </a:prstGeom>
      </xdr:spPr>
    </xdr:pic>
    <xdr:clientData/>
  </xdr:twoCellAnchor>
  <xdr:twoCellAnchor editAs="oneCell">
    <xdr:from>
      <xdr:col>0</xdr:col>
      <xdr:colOff>136799</xdr:colOff>
      <xdr:row>120</xdr:row>
      <xdr:rowOff>1</xdr:rowOff>
    </xdr:from>
    <xdr:to>
      <xdr:col>1</xdr:col>
      <xdr:colOff>625203</xdr:colOff>
      <xdr:row>121</xdr:row>
      <xdr:rowOff>146780</xdr:rowOff>
    </xdr:to>
    <xdr:pic>
      <xdr:nvPicPr>
        <xdr:cNvPr id="14" name="Image 13">
          <a:extLst>
            <a:ext uri="{FF2B5EF4-FFF2-40B4-BE49-F238E27FC236}">
              <a16:creationId xmlns="" xmlns:a16="http://schemas.microsoft.com/office/drawing/2014/main" id="{61EE141D-D00F-462F-B745-DF1CB2D9BF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799" y="23329901"/>
          <a:ext cx="1250404" cy="305529"/>
        </a:xfrm>
        <a:prstGeom prst="rect">
          <a:avLst/>
        </a:prstGeom>
      </xdr:spPr>
    </xdr:pic>
    <xdr:clientData/>
  </xdr:twoCellAnchor>
  <xdr:twoCellAnchor editAs="oneCell">
    <xdr:from>
      <xdr:col>0</xdr:col>
      <xdr:colOff>136799</xdr:colOff>
      <xdr:row>140</xdr:row>
      <xdr:rowOff>1</xdr:rowOff>
    </xdr:from>
    <xdr:to>
      <xdr:col>1</xdr:col>
      <xdr:colOff>625203</xdr:colOff>
      <xdr:row>141</xdr:row>
      <xdr:rowOff>146780</xdr:rowOff>
    </xdr:to>
    <xdr:pic>
      <xdr:nvPicPr>
        <xdr:cNvPr id="16" name="Image 15">
          <a:extLst>
            <a:ext uri="{FF2B5EF4-FFF2-40B4-BE49-F238E27FC236}">
              <a16:creationId xmlns="" xmlns:a16="http://schemas.microsoft.com/office/drawing/2014/main" id="{7F31B477-FAA0-45A2-AA9F-720E7EF6CB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799" y="27197051"/>
          <a:ext cx="1250404" cy="305529"/>
        </a:xfrm>
        <a:prstGeom prst="rect">
          <a:avLst/>
        </a:prstGeom>
      </xdr:spPr>
    </xdr:pic>
    <xdr:clientData/>
  </xdr:twoCellAnchor>
  <xdr:twoCellAnchor editAs="oneCell">
    <xdr:from>
      <xdr:col>0</xdr:col>
      <xdr:colOff>135661</xdr:colOff>
      <xdr:row>160</xdr:row>
      <xdr:rowOff>1</xdr:rowOff>
    </xdr:from>
    <xdr:to>
      <xdr:col>1</xdr:col>
      <xdr:colOff>613641</xdr:colOff>
      <xdr:row>161</xdr:row>
      <xdr:rowOff>144233</xdr:rowOff>
    </xdr:to>
    <xdr:pic>
      <xdr:nvPicPr>
        <xdr:cNvPr id="18" name="Image 17">
          <a:extLst>
            <a:ext uri="{FF2B5EF4-FFF2-40B4-BE49-F238E27FC236}">
              <a16:creationId xmlns="" xmlns:a16="http://schemas.microsoft.com/office/drawing/2014/main" id="{C7904E92-D36A-4C8D-B030-E56C23329D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661" y="31115001"/>
          <a:ext cx="1239980" cy="302982"/>
        </a:xfrm>
        <a:prstGeom prst="rect">
          <a:avLst/>
        </a:prstGeom>
      </xdr:spPr>
    </xdr:pic>
    <xdr:clientData/>
  </xdr:twoCellAnchor>
  <xdr:twoCellAnchor editAs="oneCell">
    <xdr:from>
      <xdr:col>0</xdr:col>
      <xdr:colOff>135661</xdr:colOff>
      <xdr:row>180</xdr:row>
      <xdr:rowOff>1</xdr:rowOff>
    </xdr:from>
    <xdr:to>
      <xdr:col>1</xdr:col>
      <xdr:colOff>613641</xdr:colOff>
      <xdr:row>181</xdr:row>
      <xdr:rowOff>144233</xdr:rowOff>
    </xdr:to>
    <xdr:pic>
      <xdr:nvPicPr>
        <xdr:cNvPr id="20" name="Image 19">
          <a:extLst>
            <a:ext uri="{FF2B5EF4-FFF2-40B4-BE49-F238E27FC236}">
              <a16:creationId xmlns="" xmlns:a16="http://schemas.microsoft.com/office/drawing/2014/main" id="{62BE231E-6805-488C-85CE-BFD1CDBC93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661" y="35052001"/>
          <a:ext cx="1239980" cy="302982"/>
        </a:xfrm>
        <a:prstGeom prst="rect">
          <a:avLst/>
        </a:prstGeom>
      </xdr:spPr>
    </xdr:pic>
    <xdr:clientData/>
  </xdr:twoCellAnchor>
  <xdr:twoCellAnchor editAs="oneCell">
    <xdr:from>
      <xdr:col>0</xdr:col>
      <xdr:colOff>136472</xdr:colOff>
      <xdr:row>200</xdr:row>
      <xdr:rowOff>1</xdr:rowOff>
    </xdr:from>
    <xdr:to>
      <xdr:col>1</xdr:col>
      <xdr:colOff>621888</xdr:colOff>
      <xdr:row>201</xdr:row>
      <xdr:rowOff>146050</xdr:rowOff>
    </xdr:to>
    <xdr:pic>
      <xdr:nvPicPr>
        <xdr:cNvPr id="22" name="Image 21">
          <a:extLst>
            <a:ext uri="{FF2B5EF4-FFF2-40B4-BE49-F238E27FC236}">
              <a16:creationId xmlns="" xmlns:a16="http://schemas.microsoft.com/office/drawing/2014/main" id="{F616EF10-3784-40F4-8AC2-61EAF33BFD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472" y="38931851"/>
          <a:ext cx="1247416" cy="304799"/>
        </a:xfrm>
        <a:prstGeom prst="rect">
          <a:avLst/>
        </a:prstGeom>
      </xdr:spPr>
    </xdr:pic>
    <xdr:clientData/>
  </xdr:twoCellAnchor>
  <xdr:twoCellAnchor editAs="oneCell">
    <xdr:from>
      <xdr:col>0</xdr:col>
      <xdr:colOff>136472</xdr:colOff>
      <xdr:row>220</xdr:row>
      <xdr:rowOff>1</xdr:rowOff>
    </xdr:from>
    <xdr:to>
      <xdr:col>1</xdr:col>
      <xdr:colOff>621888</xdr:colOff>
      <xdr:row>221</xdr:row>
      <xdr:rowOff>146050</xdr:rowOff>
    </xdr:to>
    <xdr:pic>
      <xdr:nvPicPr>
        <xdr:cNvPr id="24" name="Image 23">
          <a:extLst>
            <a:ext uri="{FF2B5EF4-FFF2-40B4-BE49-F238E27FC236}">
              <a16:creationId xmlns="" xmlns:a16="http://schemas.microsoft.com/office/drawing/2014/main" id="{4594D1B4-3B5C-4826-86BA-485BFC6E52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472" y="42843451"/>
          <a:ext cx="1247416" cy="30479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bbled/Documents/Boulot/FindMe/Planning%20des%20pr&#233;sences%202017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 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Récap annuel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A1">
            <v>2017</v>
          </cell>
        </row>
      </sheetData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Bleu vert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indexed="51"/>
  </sheetPr>
  <dimension ref="B1:N40"/>
  <sheetViews>
    <sheetView topLeftCell="F1" workbookViewId="0">
      <selection activeCell="H1" sqref="H1"/>
    </sheetView>
  </sheetViews>
  <sheetFormatPr defaultColWidth="11.42578125" defaultRowHeight="12.75"/>
  <cols>
    <col min="1" max="1" width="25.28515625" customWidth="1"/>
    <col min="2" max="2" width="22.7109375" customWidth="1"/>
    <col min="3" max="3" width="31" customWidth="1"/>
    <col min="4" max="7" width="27.28515625" customWidth="1"/>
    <col min="8" max="8" width="27" bestFit="1" customWidth="1"/>
    <col min="9" max="9" width="27.85546875" customWidth="1"/>
    <col min="10" max="10" width="17.5703125" customWidth="1"/>
    <col min="11" max="11" width="17.7109375" customWidth="1"/>
    <col min="12" max="12" width="11.42578125" style="94"/>
    <col min="13" max="13" width="14.5703125" customWidth="1"/>
  </cols>
  <sheetData>
    <row r="1" spans="2:14" ht="13.5" thickBot="1">
      <c r="B1" s="21" t="s">
        <v>3</v>
      </c>
      <c r="C1" s="21" t="s">
        <v>1</v>
      </c>
      <c r="D1" s="20" t="s">
        <v>2</v>
      </c>
      <c r="E1" s="20" t="s">
        <v>9</v>
      </c>
      <c r="F1" s="20" t="s">
        <v>86</v>
      </c>
      <c r="G1" s="20" t="s">
        <v>87</v>
      </c>
      <c r="H1" s="98" t="s">
        <v>92</v>
      </c>
      <c r="I1" s="6"/>
      <c r="J1" s="97" t="s">
        <v>102</v>
      </c>
      <c r="K1" s="7" t="s">
        <v>20</v>
      </c>
      <c r="L1" s="97" t="s">
        <v>23</v>
      </c>
      <c r="M1" s="7" t="s">
        <v>78</v>
      </c>
    </row>
    <row r="2" spans="2:14" ht="13.5" thickBot="1">
      <c r="B2" s="87" t="s">
        <v>88</v>
      </c>
      <c r="C2" s="89" t="s">
        <v>89</v>
      </c>
      <c r="D2" s="90" t="s">
        <v>7</v>
      </c>
      <c r="E2" s="91" t="s">
        <v>90</v>
      </c>
      <c r="F2" s="79"/>
      <c r="G2" s="95"/>
      <c r="H2" s="96">
        <f>DATE(2018,1,1)</f>
        <v>41639</v>
      </c>
      <c r="I2" s="2" t="s">
        <v>93</v>
      </c>
      <c r="J2" s="7"/>
      <c r="K2" s="26" t="s">
        <v>91</v>
      </c>
      <c r="L2" s="94">
        <v>5</v>
      </c>
      <c r="M2" s="78">
        <v>1.6666666666666667</v>
      </c>
      <c r="N2" s="77">
        <v>1</v>
      </c>
    </row>
    <row r="3" spans="2:14">
      <c r="C3" s="5"/>
      <c r="H3" s="96">
        <f>DATE(2018,3,30)</f>
        <v>41727</v>
      </c>
      <c r="I3" s="2" t="s">
        <v>94</v>
      </c>
      <c r="J3" s="24" t="s">
        <v>18</v>
      </c>
      <c r="L3" s="94">
        <v>10</v>
      </c>
      <c r="M3" s="78">
        <f>(M2*N3)/N2</f>
        <v>1.5</v>
      </c>
      <c r="N3" s="77">
        <v>0.9</v>
      </c>
    </row>
    <row r="4" spans="2:14">
      <c r="H4" s="92">
        <f>DATE(2018,4,2)</f>
        <v>41730</v>
      </c>
      <c r="I4" s="2" t="s">
        <v>95</v>
      </c>
      <c r="J4" s="25" t="s">
        <v>0</v>
      </c>
      <c r="L4" s="94">
        <v>15</v>
      </c>
      <c r="M4" s="78">
        <f t="shared" ref="M4:M11" si="0">(M3*N4)/N3</f>
        <v>1.3333333333333335</v>
      </c>
      <c r="N4" s="77">
        <v>0.8</v>
      </c>
    </row>
    <row r="5" spans="2:14">
      <c r="H5" s="92">
        <f>DATE(2018,5,10)</f>
        <v>41768</v>
      </c>
      <c r="I5" s="3" t="s">
        <v>96</v>
      </c>
      <c r="J5" s="27" t="s">
        <v>17</v>
      </c>
      <c r="L5" s="94">
        <v>20</v>
      </c>
      <c r="M5" s="78">
        <f t="shared" si="0"/>
        <v>1.1666666666666665</v>
      </c>
      <c r="N5" s="77">
        <v>0.7</v>
      </c>
    </row>
    <row r="6" spans="2:14">
      <c r="H6" s="92">
        <f>DATE(2018,5,21)</f>
        <v>41779</v>
      </c>
      <c r="I6" s="3" t="s">
        <v>97</v>
      </c>
      <c r="J6" s="42" t="s">
        <v>25</v>
      </c>
      <c r="L6" s="94">
        <v>25</v>
      </c>
      <c r="M6" s="78">
        <f t="shared" si="0"/>
        <v>0.99999999999999989</v>
      </c>
      <c r="N6" s="77">
        <v>0.6</v>
      </c>
    </row>
    <row r="7" spans="2:14">
      <c r="H7" s="92">
        <f>DATE(2018,8,1)</f>
        <v>41851</v>
      </c>
      <c r="I7" s="3" t="s">
        <v>98</v>
      </c>
      <c r="J7" s="43" t="s">
        <v>26</v>
      </c>
      <c r="L7" s="94">
        <v>30</v>
      </c>
      <c r="M7" s="78">
        <f t="shared" si="0"/>
        <v>0.83333333333333326</v>
      </c>
      <c r="N7" s="77">
        <v>0.5</v>
      </c>
    </row>
    <row r="8" spans="2:14">
      <c r="H8" s="92">
        <f>DATE(2018,9,6)</f>
        <v>41887</v>
      </c>
      <c r="I8" s="2" t="s">
        <v>99</v>
      </c>
      <c r="J8" s="43" t="s">
        <v>27</v>
      </c>
      <c r="L8" s="94">
        <v>35</v>
      </c>
      <c r="M8" s="78">
        <f t="shared" si="0"/>
        <v>0.66666666666666663</v>
      </c>
      <c r="N8" s="77">
        <v>0.4</v>
      </c>
    </row>
    <row r="9" spans="2:14">
      <c r="H9" s="92">
        <f>DATE(2018,12,25)</f>
        <v>41997</v>
      </c>
      <c r="I9" s="3" t="s">
        <v>100</v>
      </c>
      <c r="J9" s="43" t="s">
        <v>28</v>
      </c>
      <c r="L9" s="94">
        <v>40</v>
      </c>
      <c r="M9" s="78">
        <f t="shared" si="0"/>
        <v>0.49999999999999994</v>
      </c>
      <c r="N9" s="77">
        <v>0.3</v>
      </c>
    </row>
    <row r="10" spans="2:14">
      <c r="H10" s="92">
        <f>DATE(2018,12,31)</f>
        <v>42003</v>
      </c>
      <c r="I10" s="2" t="s">
        <v>101</v>
      </c>
      <c r="J10" s="36" t="s">
        <v>24</v>
      </c>
      <c r="L10" s="94">
        <v>45</v>
      </c>
      <c r="M10" s="78">
        <f t="shared" si="0"/>
        <v>0.33333333333333331</v>
      </c>
      <c r="N10" s="77">
        <v>0.2</v>
      </c>
    </row>
    <row r="11" spans="2:14">
      <c r="H11" s="92"/>
      <c r="I11" s="2"/>
      <c r="J11" s="44" t="s">
        <v>22</v>
      </c>
      <c r="L11" s="94">
        <v>50</v>
      </c>
      <c r="M11" s="78">
        <f t="shared" si="0"/>
        <v>0.16666666666666666</v>
      </c>
      <c r="N11" s="77">
        <v>0.1</v>
      </c>
    </row>
    <row r="12" spans="2:14">
      <c r="H12" s="93"/>
      <c r="I12" s="19"/>
      <c r="L12" s="94">
        <v>55</v>
      </c>
    </row>
    <row r="13" spans="2:14">
      <c r="H13" s="1"/>
      <c r="L13" s="94">
        <v>60</v>
      </c>
    </row>
    <row r="14" spans="2:14">
      <c r="H14" s="1"/>
      <c r="L14" s="94">
        <v>65</v>
      </c>
    </row>
    <row r="15" spans="2:14">
      <c r="H15" s="1"/>
      <c r="L15" s="94">
        <v>70</v>
      </c>
    </row>
    <row r="16" spans="2:14">
      <c r="B16" s="4"/>
      <c r="H16" s="1"/>
      <c r="L16" s="94">
        <v>75</v>
      </c>
    </row>
    <row r="17" spans="2:12">
      <c r="B17" s="4"/>
      <c r="C17" s="4"/>
      <c r="H17" s="1"/>
      <c r="L17" s="94">
        <v>80</v>
      </c>
    </row>
    <row r="18" spans="2:12">
      <c r="B18" s="4"/>
      <c r="C18" s="4"/>
      <c r="H18" s="1"/>
      <c r="L18" s="94">
        <v>85</v>
      </c>
    </row>
    <row r="19" spans="2:12">
      <c r="B19" s="4"/>
      <c r="C19" s="4"/>
      <c r="H19" s="1"/>
      <c r="L19" s="94">
        <v>90</v>
      </c>
    </row>
    <row r="20" spans="2:12">
      <c r="B20" s="1"/>
      <c r="C20" s="4"/>
      <c r="H20" s="1"/>
      <c r="L20" s="94">
        <v>95</v>
      </c>
    </row>
    <row r="21" spans="2:12">
      <c r="B21" s="1"/>
      <c r="C21" s="1"/>
      <c r="H21" s="1"/>
      <c r="L21" s="94">
        <v>100</v>
      </c>
    </row>
    <row r="22" spans="2:12">
      <c r="B22" s="1"/>
      <c r="C22" s="1"/>
      <c r="H22" s="1"/>
      <c r="L22" s="94">
        <v>105</v>
      </c>
    </row>
    <row r="23" spans="2:12">
      <c r="B23" s="1"/>
      <c r="C23" s="1"/>
      <c r="H23" s="1"/>
      <c r="L23" s="94">
        <v>110</v>
      </c>
    </row>
    <row r="24" spans="2:12">
      <c r="B24" s="1"/>
      <c r="C24" s="1"/>
      <c r="H24" s="1"/>
      <c r="L24" s="94">
        <v>115</v>
      </c>
    </row>
    <row r="25" spans="2:12">
      <c r="B25" s="1"/>
      <c r="C25" s="1"/>
      <c r="L25" s="94">
        <v>120</v>
      </c>
    </row>
    <row r="26" spans="2:12">
      <c r="B26" s="1"/>
      <c r="C26" s="1"/>
      <c r="L26" s="94">
        <v>125</v>
      </c>
    </row>
    <row r="27" spans="2:12">
      <c r="B27" s="1"/>
      <c r="C27" s="1"/>
      <c r="L27" s="94">
        <v>130</v>
      </c>
    </row>
    <row r="28" spans="2:12">
      <c r="B28" s="1"/>
      <c r="C28" s="1"/>
      <c r="L28" s="94">
        <v>135</v>
      </c>
    </row>
    <row r="29" spans="2:12">
      <c r="B29" s="1"/>
      <c r="C29" s="1"/>
      <c r="L29" s="94">
        <v>140</v>
      </c>
    </row>
    <row r="30" spans="2:12">
      <c r="B30" s="1"/>
      <c r="C30" s="1"/>
      <c r="L30" s="94">
        <v>145</v>
      </c>
    </row>
    <row r="31" spans="2:12">
      <c r="B31" s="1"/>
      <c r="C31" s="1"/>
      <c r="L31" s="94">
        <v>150</v>
      </c>
    </row>
    <row r="32" spans="2:12">
      <c r="B32" s="1"/>
      <c r="C32" s="1"/>
    </row>
    <row r="33" spans="2:3">
      <c r="B33" s="1"/>
      <c r="C33" s="1"/>
    </row>
    <row r="34" spans="2:3">
      <c r="B34" s="1"/>
      <c r="C34" s="1"/>
    </row>
    <row r="35" spans="2:3">
      <c r="B35" s="1"/>
      <c r="C35" s="1"/>
    </row>
    <row r="36" spans="2:3">
      <c r="B36" s="1"/>
      <c r="C36" s="1"/>
    </row>
    <row r="37" spans="2:3">
      <c r="B37" s="1"/>
      <c r="C37" s="1"/>
    </row>
    <row r="38" spans="2:3">
      <c r="B38" s="1"/>
      <c r="C38" s="1"/>
    </row>
    <row r="39" spans="2:3">
      <c r="B39" s="1"/>
      <c r="C39" s="1"/>
    </row>
    <row r="40" spans="2:3">
      <c r="C40" s="1"/>
    </row>
  </sheetData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AS216"/>
  <sheetViews>
    <sheetView showGridLines="0" tabSelected="1" workbookViewId="0">
      <pane xSplit="5" ySplit="13" topLeftCell="F14" activePane="bottomRight" state="frozen"/>
      <selection pane="topRight" activeCell="F1" sqref="F1"/>
      <selection pane="bottomLeft" activeCell="A14" sqref="A14"/>
      <selection pane="bottomRight" activeCell="F12" sqref="F12"/>
    </sheetView>
  </sheetViews>
  <sheetFormatPr defaultColWidth="11.42578125" defaultRowHeight="12.75"/>
  <cols>
    <col min="1" max="1" width="11.5703125" customWidth="1"/>
    <col min="2" max="2" width="10.85546875" customWidth="1"/>
    <col min="6" max="7" width="7.28515625" customWidth="1"/>
    <col min="8" max="12" width="7.28515625" style="29" customWidth="1"/>
    <col min="13" max="36" width="7.28515625" customWidth="1"/>
  </cols>
  <sheetData>
    <row r="1" spans="1:45">
      <c r="A1" s="140"/>
      <c r="B1" s="140"/>
      <c r="C1" s="28" t="s">
        <v>19</v>
      </c>
      <c r="D1" s="28" t="str">
        <f>Données!K2</f>
        <v>Genève</v>
      </c>
      <c r="F1" s="67" t="s">
        <v>58</v>
      </c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9"/>
      <c r="S1" s="9"/>
      <c r="T1" s="9"/>
      <c r="U1" s="9"/>
      <c r="V1" s="9"/>
      <c r="AG1" s="9"/>
      <c r="AH1" s="9"/>
      <c r="AI1" s="9"/>
      <c r="AJ1" s="9"/>
    </row>
    <row r="2" spans="1:45" ht="13.5" thickBot="1">
      <c r="A2" s="140"/>
      <c r="B2" s="140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9"/>
      <c r="S2" s="9"/>
      <c r="T2" s="9"/>
      <c r="U2" s="9"/>
      <c r="V2" s="9"/>
      <c r="AG2" s="9"/>
      <c r="AH2" s="9"/>
      <c r="AI2" s="9"/>
      <c r="AJ2" s="9"/>
    </row>
    <row r="3" spans="1:45" ht="17.25" thickTop="1" thickBot="1">
      <c r="A3" s="141" t="s">
        <v>4</v>
      </c>
      <c r="B3" s="141"/>
      <c r="C3" s="141"/>
      <c r="D3" s="141"/>
      <c r="E3" s="8" t="str">
        <f>TEXT(B6,"mmmm")</f>
        <v>janvier</v>
      </c>
      <c r="F3" s="88" t="s">
        <v>59</v>
      </c>
      <c r="G3" s="88" t="s">
        <v>60</v>
      </c>
      <c r="H3" s="88" t="s">
        <v>61</v>
      </c>
      <c r="I3" s="88" t="s">
        <v>62</v>
      </c>
      <c r="J3" s="88" t="s">
        <v>63</v>
      </c>
      <c r="K3" s="88" t="s">
        <v>64</v>
      </c>
      <c r="L3" s="88" t="s">
        <v>65</v>
      </c>
      <c r="M3" s="88" t="s">
        <v>66</v>
      </c>
      <c r="N3" s="88" t="s">
        <v>67</v>
      </c>
      <c r="O3" s="88" t="s">
        <v>68</v>
      </c>
      <c r="P3" s="88" t="s">
        <v>69</v>
      </c>
      <c r="Q3" s="88" t="s">
        <v>70</v>
      </c>
      <c r="R3" s="9"/>
      <c r="S3" s="9"/>
      <c r="T3" s="9"/>
      <c r="U3" s="9"/>
      <c r="V3" s="9"/>
      <c r="AG3" s="9"/>
      <c r="AH3" s="9"/>
      <c r="AI3" s="9"/>
      <c r="AJ3" s="9"/>
    </row>
    <row r="4" spans="1:45" ht="13.5" thickTop="1"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AG4" s="9"/>
      <c r="AH4" s="9"/>
      <c r="AI4" s="9"/>
      <c r="AJ4" s="9"/>
    </row>
    <row r="5" spans="1:45" ht="13.5" thickBot="1"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</row>
    <row r="6" spans="1:45" ht="13.5" thickBot="1">
      <c r="A6" s="10" t="s">
        <v>5</v>
      </c>
      <c r="B6" s="11">
        <v>41639</v>
      </c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5" ht="13.5" thickBot="1">
      <c r="A7" s="10" t="s">
        <v>6</v>
      </c>
      <c r="B7" s="11">
        <f>EOMONTH(B6,0)</f>
        <v>41669</v>
      </c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</row>
    <row r="8" spans="1:45">
      <c r="A8" s="30"/>
      <c r="B8" s="31">
        <f ca="1">TODAY()</f>
        <v>41584</v>
      </c>
      <c r="C8" s="30"/>
      <c r="D8" s="30"/>
      <c r="E8" s="30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0"/>
      <c r="AL8" s="30"/>
      <c r="AM8" s="30"/>
      <c r="AN8" s="30"/>
      <c r="AO8" s="30"/>
      <c r="AP8" s="30"/>
      <c r="AQ8" s="30"/>
    </row>
    <row r="9" spans="1:45"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</row>
    <row r="10" spans="1:45" ht="46.5">
      <c r="A10" s="33"/>
      <c r="B10" s="33"/>
      <c r="C10" s="33"/>
      <c r="D10" s="33"/>
      <c r="E10" s="33"/>
      <c r="F10" s="34">
        <f>B6</f>
        <v>41639</v>
      </c>
      <c r="G10" s="35">
        <f t="shared" ref="G10:AI10" si="0">F10+1</f>
        <v>41640</v>
      </c>
      <c r="H10" s="35">
        <f t="shared" si="0"/>
        <v>41641</v>
      </c>
      <c r="I10" s="35">
        <f t="shared" si="0"/>
        <v>41642</v>
      </c>
      <c r="J10" s="35">
        <f t="shared" si="0"/>
        <v>41643</v>
      </c>
      <c r="K10" s="35">
        <f t="shared" si="0"/>
        <v>41644</v>
      </c>
      <c r="L10" s="35">
        <f t="shared" si="0"/>
        <v>41645</v>
      </c>
      <c r="M10" s="35">
        <f t="shared" si="0"/>
        <v>41646</v>
      </c>
      <c r="N10" s="35">
        <f t="shared" si="0"/>
        <v>41647</v>
      </c>
      <c r="O10" s="35">
        <f t="shared" si="0"/>
        <v>41648</v>
      </c>
      <c r="P10" s="35">
        <f t="shared" si="0"/>
        <v>41649</v>
      </c>
      <c r="Q10" s="35">
        <f t="shared" si="0"/>
        <v>41650</v>
      </c>
      <c r="R10" s="35">
        <f t="shared" si="0"/>
        <v>41651</v>
      </c>
      <c r="S10" s="35">
        <f t="shared" si="0"/>
        <v>41652</v>
      </c>
      <c r="T10" s="35">
        <f t="shared" si="0"/>
        <v>41653</v>
      </c>
      <c r="U10" s="35">
        <f t="shared" si="0"/>
        <v>41654</v>
      </c>
      <c r="V10" s="35">
        <f t="shared" si="0"/>
        <v>41655</v>
      </c>
      <c r="W10" s="35">
        <f t="shared" si="0"/>
        <v>41656</v>
      </c>
      <c r="X10" s="35">
        <f t="shared" si="0"/>
        <v>41657</v>
      </c>
      <c r="Y10" s="35">
        <f t="shared" si="0"/>
        <v>41658</v>
      </c>
      <c r="Z10" s="35">
        <f t="shared" si="0"/>
        <v>41659</v>
      </c>
      <c r="AA10" s="35">
        <f t="shared" si="0"/>
        <v>41660</v>
      </c>
      <c r="AB10" s="35">
        <f t="shared" si="0"/>
        <v>41661</v>
      </c>
      <c r="AC10" s="35">
        <f t="shared" si="0"/>
        <v>41662</v>
      </c>
      <c r="AD10" s="35">
        <f t="shared" si="0"/>
        <v>41663</v>
      </c>
      <c r="AE10" s="35">
        <f t="shared" si="0"/>
        <v>41664</v>
      </c>
      <c r="AF10" s="35">
        <f t="shared" si="0"/>
        <v>41665</v>
      </c>
      <c r="AG10" s="35">
        <f t="shared" si="0"/>
        <v>41666</v>
      </c>
      <c r="AH10" s="35">
        <f t="shared" si="0"/>
        <v>41667</v>
      </c>
      <c r="AI10" s="35">
        <f t="shared" si="0"/>
        <v>41668</v>
      </c>
      <c r="AJ10" s="35">
        <f>IFERROR(IF(AI10+1&gt;B7,"",AI10+1),"")</f>
        <v>41669</v>
      </c>
      <c r="AK10" s="33"/>
      <c r="AL10" s="33"/>
      <c r="AM10" s="33"/>
      <c r="AN10" s="33"/>
      <c r="AO10" s="33"/>
      <c r="AP10" s="33"/>
      <c r="AQ10" s="33"/>
    </row>
    <row r="11" spans="1:45" ht="18" thickBot="1">
      <c r="A11" s="16"/>
      <c r="B11" s="16"/>
      <c r="C11" s="16"/>
      <c r="D11" s="16"/>
      <c r="E11" s="16"/>
      <c r="F11" s="187" t="str">
        <f>IF(F13="L","S " &amp; WEEKNUM(F10),"")</f>
        <v>S 1</v>
      </c>
      <c r="G11" s="17" t="str">
        <f t="shared" ref="G11:AJ11" si="1">IF(G13="L","S " &amp; WEEKNUM(G10),"")</f>
        <v/>
      </c>
      <c r="H11" s="17" t="str">
        <f t="shared" si="1"/>
        <v/>
      </c>
      <c r="I11" s="17" t="str">
        <f t="shared" si="1"/>
        <v/>
      </c>
      <c r="J11" s="17" t="str">
        <f t="shared" si="1"/>
        <v/>
      </c>
      <c r="K11" s="17" t="str">
        <f t="shared" si="1"/>
        <v/>
      </c>
      <c r="L11" s="17" t="str">
        <f t="shared" si="1"/>
        <v/>
      </c>
      <c r="M11" s="187" t="str">
        <f t="shared" si="1"/>
        <v>S 2</v>
      </c>
      <c r="N11" s="17" t="str">
        <f t="shared" si="1"/>
        <v/>
      </c>
      <c r="O11" s="17" t="str">
        <f t="shared" si="1"/>
        <v/>
      </c>
      <c r="P11" s="17" t="str">
        <f t="shared" si="1"/>
        <v/>
      </c>
      <c r="Q11" s="17" t="str">
        <f t="shared" si="1"/>
        <v/>
      </c>
      <c r="R11" s="17" t="str">
        <f t="shared" si="1"/>
        <v/>
      </c>
      <c r="S11" s="17" t="str">
        <f t="shared" si="1"/>
        <v/>
      </c>
      <c r="T11" s="187" t="str">
        <f t="shared" si="1"/>
        <v>S 3</v>
      </c>
      <c r="U11" s="17" t="str">
        <f t="shared" si="1"/>
        <v/>
      </c>
      <c r="V11" s="17" t="str">
        <f t="shared" si="1"/>
        <v/>
      </c>
      <c r="W11" s="17" t="str">
        <f t="shared" si="1"/>
        <v/>
      </c>
      <c r="X11" s="17" t="str">
        <f t="shared" si="1"/>
        <v/>
      </c>
      <c r="Y11" s="17" t="str">
        <f t="shared" si="1"/>
        <v/>
      </c>
      <c r="Z11" s="17" t="str">
        <f t="shared" si="1"/>
        <v/>
      </c>
      <c r="AA11" s="187" t="str">
        <f t="shared" si="1"/>
        <v>S 4</v>
      </c>
      <c r="AB11" s="17" t="str">
        <f t="shared" si="1"/>
        <v/>
      </c>
      <c r="AC11" s="17" t="str">
        <f t="shared" si="1"/>
        <v/>
      </c>
      <c r="AD11" s="17" t="str">
        <f t="shared" si="1"/>
        <v/>
      </c>
      <c r="AE11" s="17" t="str">
        <f t="shared" si="1"/>
        <v/>
      </c>
      <c r="AF11" s="17" t="str">
        <f t="shared" si="1"/>
        <v/>
      </c>
      <c r="AG11" s="17" t="str">
        <f t="shared" si="1"/>
        <v/>
      </c>
      <c r="AH11" s="187" t="str">
        <f t="shared" si="1"/>
        <v>S 5</v>
      </c>
      <c r="AI11" s="17" t="str">
        <f t="shared" si="1"/>
        <v/>
      </c>
      <c r="AJ11" s="17" t="str">
        <f t="shared" si="1"/>
        <v/>
      </c>
      <c r="AK11" s="16"/>
      <c r="AL11" s="16"/>
      <c r="AM11" s="16"/>
      <c r="AN11" s="16"/>
      <c r="AO11" s="16"/>
      <c r="AP11" s="16"/>
      <c r="AQ11" s="16"/>
    </row>
    <row r="12" spans="1:45" ht="16.5" thickTop="1" thickBot="1">
      <c r="A12" s="134" t="s">
        <v>42</v>
      </c>
      <c r="B12" s="135"/>
      <c r="C12" s="135"/>
      <c r="D12" s="135"/>
      <c r="E12" s="136"/>
      <c r="F12" s="186">
        <f>F10</f>
        <v>41639</v>
      </c>
      <c r="G12" s="186">
        <f t="shared" ref="G12:AJ12" si="2">G10</f>
        <v>41640</v>
      </c>
      <c r="H12" s="186">
        <f t="shared" si="2"/>
        <v>41641</v>
      </c>
      <c r="I12" s="186">
        <f t="shared" si="2"/>
        <v>41642</v>
      </c>
      <c r="J12" s="186">
        <f t="shared" si="2"/>
        <v>41643</v>
      </c>
      <c r="K12" s="186">
        <f t="shared" si="2"/>
        <v>41644</v>
      </c>
      <c r="L12" s="186">
        <f t="shared" si="2"/>
        <v>41645</v>
      </c>
      <c r="M12" s="186">
        <f t="shared" si="2"/>
        <v>41646</v>
      </c>
      <c r="N12" s="186">
        <f t="shared" si="2"/>
        <v>41647</v>
      </c>
      <c r="O12" s="186">
        <f t="shared" si="2"/>
        <v>41648</v>
      </c>
      <c r="P12" s="186">
        <f t="shared" si="2"/>
        <v>41649</v>
      </c>
      <c r="Q12" s="186">
        <f t="shared" si="2"/>
        <v>41650</v>
      </c>
      <c r="R12" s="186">
        <f t="shared" si="2"/>
        <v>41651</v>
      </c>
      <c r="S12" s="186">
        <f t="shared" si="2"/>
        <v>41652</v>
      </c>
      <c r="T12" s="186">
        <f t="shared" si="2"/>
        <v>41653</v>
      </c>
      <c r="U12" s="186">
        <f t="shared" si="2"/>
        <v>41654</v>
      </c>
      <c r="V12" s="186">
        <f t="shared" si="2"/>
        <v>41655</v>
      </c>
      <c r="W12" s="186">
        <f t="shared" si="2"/>
        <v>41656</v>
      </c>
      <c r="X12" s="186">
        <f t="shared" si="2"/>
        <v>41657</v>
      </c>
      <c r="Y12" s="186">
        <f t="shared" si="2"/>
        <v>41658</v>
      </c>
      <c r="Z12" s="186">
        <f t="shared" si="2"/>
        <v>41659</v>
      </c>
      <c r="AA12" s="186">
        <f t="shared" si="2"/>
        <v>41660</v>
      </c>
      <c r="AB12" s="186">
        <f t="shared" si="2"/>
        <v>41661</v>
      </c>
      <c r="AC12" s="186">
        <f t="shared" si="2"/>
        <v>41662</v>
      </c>
      <c r="AD12" s="186">
        <f t="shared" si="2"/>
        <v>41663</v>
      </c>
      <c r="AE12" s="186">
        <f t="shared" si="2"/>
        <v>41664</v>
      </c>
      <c r="AF12" s="186">
        <f t="shared" si="2"/>
        <v>41665</v>
      </c>
      <c r="AG12" s="186">
        <f t="shared" si="2"/>
        <v>41666</v>
      </c>
      <c r="AH12" s="186">
        <f t="shared" si="2"/>
        <v>41667</v>
      </c>
      <c r="AI12" s="186">
        <f t="shared" si="2"/>
        <v>41668</v>
      </c>
      <c r="AJ12" s="186">
        <f t="shared" si="2"/>
        <v>41669</v>
      </c>
      <c r="AK12" s="45" t="s">
        <v>10</v>
      </c>
      <c r="AL12" s="102" t="s">
        <v>85</v>
      </c>
      <c r="AM12" s="103"/>
      <c r="AN12" s="103"/>
      <c r="AO12" s="103"/>
      <c r="AP12" s="104"/>
      <c r="AQ12" s="46" t="s">
        <v>11</v>
      </c>
      <c r="AR12" s="47" t="s">
        <v>12</v>
      </c>
      <c r="AS12" s="75" t="s">
        <v>75</v>
      </c>
    </row>
    <row r="13" spans="1:45" ht="14.25" thickTop="1" thickBot="1">
      <c r="A13" s="137"/>
      <c r="B13" s="138"/>
      <c r="C13" s="138"/>
      <c r="D13" s="138"/>
      <c r="E13" s="139"/>
      <c r="F13" s="18" t="str">
        <f>CHOOSE(WEEKDAY(F10),"D","L","M","M","J","V","S")</f>
        <v>L</v>
      </c>
      <c r="G13" s="13" t="str">
        <f t="shared" ref="G13:AI13" si="3">CHOOSE(WEEKDAY(G10),"D","L","M","M","J","V","S")</f>
        <v>M</v>
      </c>
      <c r="H13" s="13" t="str">
        <f t="shared" si="3"/>
        <v>M</v>
      </c>
      <c r="I13" s="13" t="str">
        <f t="shared" si="3"/>
        <v>J</v>
      </c>
      <c r="J13" s="13" t="str">
        <f t="shared" si="3"/>
        <v>V</v>
      </c>
      <c r="K13" s="13" t="str">
        <f t="shared" si="3"/>
        <v>S</v>
      </c>
      <c r="L13" s="13" t="str">
        <f t="shared" si="3"/>
        <v>D</v>
      </c>
      <c r="M13" s="13" t="str">
        <f t="shared" si="3"/>
        <v>L</v>
      </c>
      <c r="N13" s="13" t="str">
        <f t="shared" si="3"/>
        <v>M</v>
      </c>
      <c r="O13" s="13" t="str">
        <f t="shared" si="3"/>
        <v>M</v>
      </c>
      <c r="P13" s="13" t="str">
        <f t="shared" si="3"/>
        <v>J</v>
      </c>
      <c r="Q13" s="13" t="str">
        <f t="shared" si="3"/>
        <v>V</v>
      </c>
      <c r="R13" s="13" t="str">
        <f t="shared" si="3"/>
        <v>S</v>
      </c>
      <c r="S13" s="13" t="str">
        <f t="shared" si="3"/>
        <v>D</v>
      </c>
      <c r="T13" s="13" t="str">
        <f t="shared" si="3"/>
        <v>L</v>
      </c>
      <c r="U13" s="13" t="str">
        <f t="shared" si="3"/>
        <v>M</v>
      </c>
      <c r="V13" s="13" t="str">
        <f t="shared" si="3"/>
        <v>M</v>
      </c>
      <c r="W13" s="13" t="str">
        <f t="shared" si="3"/>
        <v>J</v>
      </c>
      <c r="X13" s="13" t="str">
        <f t="shared" si="3"/>
        <v>V</v>
      </c>
      <c r="Y13" s="13" t="str">
        <f t="shared" si="3"/>
        <v>S</v>
      </c>
      <c r="Z13" s="13" t="str">
        <f t="shared" si="3"/>
        <v>D</v>
      </c>
      <c r="AA13" s="13" t="str">
        <f t="shared" si="3"/>
        <v>L</v>
      </c>
      <c r="AB13" s="13" t="str">
        <f t="shared" si="3"/>
        <v>M</v>
      </c>
      <c r="AC13" s="13" t="str">
        <f t="shared" si="3"/>
        <v>M</v>
      </c>
      <c r="AD13" s="13" t="str">
        <f t="shared" si="3"/>
        <v>J</v>
      </c>
      <c r="AE13" s="13" t="str">
        <f t="shared" si="3"/>
        <v>V</v>
      </c>
      <c r="AF13" s="13" t="str">
        <f t="shared" si="3"/>
        <v>S</v>
      </c>
      <c r="AG13" s="13" t="str">
        <f t="shared" si="3"/>
        <v>D</v>
      </c>
      <c r="AH13" s="13" t="str">
        <f t="shared" si="3"/>
        <v>L</v>
      </c>
      <c r="AI13" s="13" t="str">
        <f t="shared" si="3"/>
        <v>M</v>
      </c>
      <c r="AJ13" s="15" t="str">
        <f>IFERROR(CHOOSE(WEEKDAY(AJ10),"D","L","M","M","J","V","S"),"")</f>
        <v>M</v>
      </c>
      <c r="AK13" s="23"/>
      <c r="AL13" s="22" t="s">
        <v>13</v>
      </c>
      <c r="AM13" s="22" t="s">
        <v>14</v>
      </c>
      <c r="AN13" s="22" t="s">
        <v>15</v>
      </c>
      <c r="AO13" s="22" t="s">
        <v>16</v>
      </c>
      <c r="AP13" s="80" t="s">
        <v>21</v>
      </c>
      <c r="AQ13" s="23"/>
      <c r="AR13" s="23"/>
      <c r="AS13" s="23"/>
    </row>
    <row r="14" spans="1:45" ht="13.5" thickTop="1">
      <c r="A14" s="124" t="str">
        <f>Données!B2</f>
        <v>Nom coll.</v>
      </c>
      <c r="B14" s="125"/>
      <c r="C14" s="128" t="s">
        <v>9</v>
      </c>
      <c r="D14" s="129"/>
      <c r="E14" s="132" t="str">
        <f>Données!E2</f>
        <v>Taux</v>
      </c>
      <c r="F14" s="147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  <c r="X14" s="112"/>
      <c r="Y14" s="112"/>
      <c r="Z14" s="112"/>
      <c r="AA14" s="112"/>
      <c r="AB14" s="112"/>
      <c r="AC14" s="112"/>
      <c r="AD14" s="112"/>
      <c r="AE14" s="112"/>
      <c r="AF14" s="112"/>
      <c r="AG14" s="112"/>
      <c r="AH14" s="112"/>
      <c r="AI14" s="112"/>
      <c r="AJ14" s="112"/>
      <c r="AK14" s="99" t="str">
        <f>IF(COUNTIF($F14:$AJ17,"MAL/2")/2+(COUNTIF($F14:$AJ17,"MAL/2")/2)=0,"",COUNTIF($F14:$AJ17,"MAL/2")/2+(COUNTIF($F14:$AJ17,"MAL/2"/2)))</f>
        <v/>
      </c>
      <c r="AL14" s="99" t="str">
        <f>IF(COUNTIF($F14:$AJ17,"CP/2-Maladie Enfant")/2+(COUNTIF($F14:$AJ17,"CP/2-Maladie Enfant")/2)=0,"",COUNTIF($F14:$AJ17,"CP/2-Maladie Enfant")/2+(COUNTIF($F14:$AJ17,"CP/2-Maladie Enfant"/2)))</f>
        <v/>
      </c>
      <c r="AM14" s="99" t="str">
        <f>IF(COUNTIF($F14:$AJ17,"CP/2-Déménagement")/2+(COUNTIF($F14:$AJ17,"CP/2-Déménagement")/2)=0,"",COUNTIF($F14:$AJ17,"CP/2-Déménagement")/2+(COUNTIF($F14:$AJ17,"CP/2-Déménagement"/2)))</f>
        <v/>
      </c>
      <c r="AN14" s="99" t="str">
        <f>IF(COUNTIF($F14:$AJ17,"CP/2-Décès")/2+(COUNTIF($F14:$AJ17,"CP/2-Décès")/2)=0,"",COUNTIF($F14:$AJ17,"CP/2-Décès")/2+(COUNTIF($F14:$AJ17,"CP/2-Décès"/2)))</f>
        <v/>
      </c>
      <c r="AO14" s="99" t="str">
        <f>IF(COUNTIF($F14:$AJ17,"CP/2-Autres Raisons")/2+(COUNTIF($F14:$AJ17,"CP/2-Autres Raisons")/2)=0,"",COUNTIF($F14:$AJ17,"CP/2-Autres Raisons")/2+(COUNTIF($F14:$AJ17,"CP/2-Autres Raisons"/2)))</f>
        <v/>
      </c>
      <c r="AP14" s="109" t="str">
        <f>IF(COUNTIF($F14:$AJ17,"ACCI./2")/2+(COUNTIF($F14:$AJ17,"ACCI./2")/2)=0,"",COUNTIF($F14:$AJ17,"ACCI./2")/2+(COUNTIF($F14:$AJ17,"ACCI./2"/2)))</f>
        <v/>
      </c>
      <c r="AQ14" s="99" t="str">
        <f>IF(COUNTIF($F14:$AJ17,"VAC/2")/2+(COUNTIF($F14:$AJ17,"VAC/2")/2)=0,"",COUNTIF($F14:$AJ17,"VAC/2")/2+(COUNTIF($F14:$AJ17,"VAC/2"/2)))</f>
        <v/>
      </c>
      <c r="AR14" s="99" t="str">
        <f>IF(COUNTIF($F14:$AJ17,"FOR/2")/2+(COUNTIF($F14:$AJ17,"FOR/2")/2)=0,"",COUNTIF($F14:$AJ17,"FOR/2")/2+(COUNTIF($F14:$AJ17,"FOR/2"/2)))</f>
        <v/>
      </c>
      <c r="AS14" s="99" t="str">
        <f>IF(COUNTIF($F14:$AJ17,"ABS. INJ./2")/2+(COUNTIF($F14:$AJ17,"ABS. INJ./2")/2)=0,"",COUNTIF($F14:$AJ17,"ABS. INJ./2")/2+(COUNTIF($F14:$AJ17,"ABS. INJ./2"/2)))</f>
        <v/>
      </c>
    </row>
    <row r="15" spans="1:45" ht="13.5" thickBot="1">
      <c r="A15" s="126"/>
      <c r="B15" s="127"/>
      <c r="C15" s="130"/>
      <c r="D15" s="131"/>
      <c r="E15" s="133"/>
      <c r="F15" s="146"/>
      <c r="G15" s="106"/>
      <c r="H15" s="106"/>
      <c r="I15" s="106"/>
      <c r="J15" s="106"/>
      <c r="K15" s="106"/>
      <c r="L15" s="106"/>
      <c r="M15" s="106"/>
      <c r="N15" s="106"/>
      <c r="O15" s="106"/>
      <c r="P15" s="106"/>
      <c r="Q15" s="106"/>
      <c r="R15" s="106"/>
      <c r="S15" s="106"/>
      <c r="T15" s="106"/>
      <c r="U15" s="106"/>
      <c r="V15" s="106"/>
      <c r="W15" s="106"/>
      <c r="X15" s="106"/>
      <c r="Y15" s="106"/>
      <c r="Z15" s="106"/>
      <c r="AA15" s="106"/>
      <c r="AB15" s="106"/>
      <c r="AC15" s="106"/>
      <c r="AD15" s="106"/>
      <c r="AE15" s="106"/>
      <c r="AF15" s="106"/>
      <c r="AG15" s="106"/>
      <c r="AH15" s="106"/>
      <c r="AI15" s="106"/>
      <c r="AJ15" s="106"/>
      <c r="AK15" s="100"/>
      <c r="AL15" s="100"/>
      <c r="AM15" s="100"/>
      <c r="AN15" s="100"/>
      <c r="AO15" s="100"/>
      <c r="AP15" s="110"/>
      <c r="AQ15" s="100"/>
      <c r="AR15" s="100"/>
      <c r="AS15" s="100"/>
    </row>
    <row r="16" spans="1:45" ht="13.5" thickTop="1">
      <c r="A16" s="115" t="s">
        <v>8</v>
      </c>
      <c r="B16" s="117" t="str">
        <f>Données!C2</f>
        <v>Date naiss.</v>
      </c>
      <c r="C16" s="119" t="s">
        <v>7</v>
      </c>
      <c r="D16" s="117" t="str">
        <f>Données!D2</f>
        <v>Date d'entrée</v>
      </c>
      <c r="E16" s="121"/>
      <c r="F16" s="145"/>
      <c r="G16" s="105"/>
      <c r="H16" s="105"/>
      <c r="I16" s="105"/>
      <c r="J16" s="105"/>
      <c r="K16" s="105"/>
      <c r="L16" s="105"/>
      <c r="M16" s="105"/>
      <c r="N16" s="105"/>
      <c r="O16" s="105"/>
      <c r="P16" s="105"/>
      <c r="Q16" s="105"/>
      <c r="R16" s="105"/>
      <c r="S16" s="105"/>
      <c r="T16" s="105"/>
      <c r="U16" s="105"/>
      <c r="V16" s="105"/>
      <c r="W16" s="105"/>
      <c r="X16" s="105"/>
      <c r="Y16" s="105"/>
      <c r="Z16" s="105"/>
      <c r="AA16" s="105"/>
      <c r="AB16" s="105"/>
      <c r="AC16" s="105"/>
      <c r="AD16" s="105"/>
      <c r="AE16" s="105"/>
      <c r="AF16" s="105"/>
      <c r="AG16" s="105"/>
      <c r="AH16" s="105"/>
      <c r="AI16" s="105"/>
      <c r="AJ16" s="113"/>
      <c r="AK16" s="100"/>
      <c r="AL16" s="100"/>
      <c r="AM16" s="100"/>
      <c r="AN16" s="100"/>
      <c r="AO16" s="100"/>
      <c r="AP16" s="110"/>
      <c r="AQ16" s="100"/>
      <c r="AR16" s="100"/>
      <c r="AS16" s="100"/>
    </row>
    <row r="17" spans="1:45" ht="13.5" thickBot="1">
      <c r="A17" s="116"/>
      <c r="B17" s="118"/>
      <c r="C17" s="120"/>
      <c r="D17" s="118"/>
      <c r="E17" s="122"/>
      <c r="F17" s="146"/>
      <c r="G17" s="106"/>
      <c r="H17" s="106"/>
      <c r="I17" s="106"/>
      <c r="J17" s="106"/>
      <c r="K17" s="106"/>
      <c r="L17" s="106"/>
      <c r="M17" s="106"/>
      <c r="N17" s="106"/>
      <c r="O17" s="106"/>
      <c r="P17" s="106"/>
      <c r="Q17" s="106"/>
      <c r="R17" s="106"/>
      <c r="S17" s="106"/>
      <c r="T17" s="106"/>
      <c r="U17" s="106"/>
      <c r="V17" s="106"/>
      <c r="W17" s="106"/>
      <c r="X17" s="106"/>
      <c r="Y17" s="106"/>
      <c r="Z17" s="106"/>
      <c r="AA17" s="106"/>
      <c r="AB17" s="106"/>
      <c r="AC17" s="106"/>
      <c r="AD17" s="106"/>
      <c r="AE17" s="106"/>
      <c r="AF17" s="106"/>
      <c r="AG17" s="106"/>
      <c r="AH17" s="106"/>
      <c r="AI17" s="106"/>
      <c r="AJ17" s="114"/>
      <c r="AK17" s="101"/>
      <c r="AL17" s="101"/>
      <c r="AM17" s="101"/>
      <c r="AN17" s="101"/>
      <c r="AO17" s="101"/>
      <c r="AP17" s="111"/>
      <c r="AQ17" s="101"/>
      <c r="AR17" s="101"/>
      <c r="AS17" s="101"/>
    </row>
    <row r="18" spans="1:45" ht="13.5" thickTop="1"/>
    <row r="19" spans="1:45">
      <c r="A19" s="140"/>
      <c r="B19" s="140"/>
      <c r="C19" s="28" t="s">
        <v>19</v>
      </c>
      <c r="D19" s="28" t="str">
        <f>Données!K2</f>
        <v>Genève</v>
      </c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</row>
    <row r="20" spans="1:45">
      <c r="A20" s="140"/>
      <c r="B20" s="140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</row>
    <row r="21" spans="1:45" ht="15.75">
      <c r="A21" s="141" t="s">
        <v>4</v>
      </c>
      <c r="B21" s="141"/>
      <c r="C21" s="141"/>
      <c r="D21" s="141"/>
      <c r="E21" s="8" t="str">
        <f>TEXT(B24,"mmmm")</f>
        <v>février</v>
      </c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</row>
    <row r="22" spans="1:45"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</row>
    <row r="23" spans="1:45" ht="13.5" thickBot="1"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</row>
    <row r="24" spans="1:45" ht="13.5" thickBot="1">
      <c r="A24" s="10" t="s">
        <v>5</v>
      </c>
      <c r="B24" s="11">
        <v>41670</v>
      </c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</row>
    <row r="25" spans="1:45" ht="13.5" thickBot="1">
      <c r="A25" s="10" t="s">
        <v>6</v>
      </c>
      <c r="B25" s="11">
        <f>EOMONTH(B24,0)</f>
        <v>41697</v>
      </c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</row>
    <row r="26" spans="1:45">
      <c r="A26" s="30"/>
      <c r="B26" s="31">
        <f ca="1">TODAY()</f>
        <v>41584</v>
      </c>
      <c r="C26" s="30"/>
      <c r="D26" s="30"/>
      <c r="E26" s="30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0"/>
      <c r="AL26" s="30"/>
      <c r="AM26" s="30"/>
      <c r="AN26" s="30"/>
      <c r="AO26" s="30"/>
      <c r="AP26" s="30"/>
      <c r="AQ26" s="30"/>
      <c r="AR26" s="30"/>
    </row>
    <row r="27" spans="1:45"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</row>
    <row r="28" spans="1:45" ht="46.5">
      <c r="A28" s="33"/>
      <c r="B28" s="33"/>
      <c r="C28" s="33"/>
      <c r="D28" s="33"/>
      <c r="E28" s="33"/>
      <c r="F28" s="34">
        <f>B24</f>
        <v>41670</v>
      </c>
      <c r="G28" s="35">
        <f t="shared" ref="G28:AI28" si="4">F28+1</f>
        <v>41671</v>
      </c>
      <c r="H28" s="35">
        <f t="shared" si="4"/>
        <v>41672</v>
      </c>
      <c r="I28" s="35">
        <f t="shared" si="4"/>
        <v>41673</v>
      </c>
      <c r="J28" s="35">
        <f t="shared" si="4"/>
        <v>41674</v>
      </c>
      <c r="K28" s="35">
        <f t="shared" si="4"/>
        <v>41675</v>
      </c>
      <c r="L28" s="35">
        <f t="shared" si="4"/>
        <v>41676</v>
      </c>
      <c r="M28" s="35">
        <f t="shared" si="4"/>
        <v>41677</v>
      </c>
      <c r="N28" s="35">
        <f t="shared" si="4"/>
        <v>41678</v>
      </c>
      <c r="O28" s="35">
        <f t="shared" si="4"/>
        <v>41679</v>
      </c>
      <c r="P28" s="35">
        <f t="shared" si="4"/>
        <v>41680</v>
      </c>
      <c r="Q28" s="35">
        <f t="shared" si="4"/>
        <v>41681</v>
      </c>
      <c r="R28" s="35">
        <f t="shared" si="4"/>
        <v>41682</v>
      </c>
      <c r="S28" s="35">
        <f t="shared" si="4"/>
        <v>41683</v>
      </c>
      <c r="T28" s="35">
        <f t="shared" si="4"/>
        <v>41684</v>
      </c>
      <c r="U28" s="35">
        <f t="shared" si="4"/>
        <v>41685</v>
      </c>
      <c r="V28" s="35">
        <f t="shared" si="4"/>
        <v>41686</v>
      </c>
      <c r="W28" s="35">
        <f t="shared" si="4"/>
        <v>41687</v>
      </c>
      <c r="X28" s="35">
        <f t="shared" si="4"/>
        <v>41688</v>
      </c>
      <c r="Y28" s="35">
        <f t="shared" si="4"/>
        <v>41689</v>
      </c>
      <c r="Z28" s="35">
        <f t="shared" si="4"/>
        <v>41690</v>
      </c>
      <c r="AA28" s="35">
        <f t="shared" si="4"/>
        <v>41691</v>
      </c>
      <c r="AB28" s="35">
        <f t="shared" si="4"/>
        <v>41692</v>
      </c>
      <c r="AC28" s="35">
        <f t="shared" si="4"/>
        <v>41693</v>
      </c>
      <c r="AD28" s="35">
        <f t="shared" si="4"/>
        <v>41694</v>
      </c>
      <c r="AE28" s="35">
        <f t="shared" si="4"/>
        <v>41695</v>
      </c>
      <c r="AF28" s="35">
        <f t="shared" si="4"/>
        <v>41696</v>
      </c>
      <c r="AG28" s="35">
        <f t="shared" si="4"/>
        <v>41697</v>
      </c>
      <c r="AH28" s="35">
        <f t="shared" si="4"/>
        <v>41698</v>
      </c>
      <c r="AI28" s="35">
        <f t="shared" si="4"/>
        <v>41699</v>
      </c>
      <c r="AJ28" s="35" t="str">
        <f>IFERROR(IF(AI28+1&gt;B25,"",AI28+1),"")</f>
        <v/>
      </c>
      <c r="AK28" s="33"/>
      <c r="AL28" s="33"/>
      <c r="AM28" s="33"/>
      <c r="AN28" s="33"/>
      <c r="AO28" s="33"/>
      <c r="AP28" s="33"/>
      <c r="AQ28" s="33"/>
      <c r="AR28" s="33"/>
    </row>
    <row r="29" spans="1:45" ht="18" thickBot="1">
      <c r="A29" s="16"/>
      <c r="B29" s="16"/>
      <c r="C29" s="16"/>
      <c r="D29" s="16"/>
      <c r="E29" s="16"/>
      <c r="F29" s="17" t="str">
        <f>IF(F31="L","S " &amp; WEEKNUM(F28),"")</f>
        <v/>
      </c>
      <c r="G29" s="17" t="str">
        <f t="shared" ref="G29:AJ29" si="5">IF(G31="L","S " &amp; WEEKNUM(G28),"")</f>
        <v/>
      </c>
      <c r="H29" s="17" t="str">
        <f t="shared" si="5"/>
        <v/>
      </c>
      <c r="I29" s="17" t="str">
        <f t="shared" si="5"/>
        <v/>
      </c>
      <c r="J29" s="17" t="str">
        <f t="shared" si="5"/>
        <v>S 6</v>
      </c>
      <c r="K29" s="17" t="str">
        <f t="shared" si="5"/>
        <v/>
      </c>
      <c r="L29" s="17" t="str">
        <f t="shared" si="5"/>
        <v/>
      </c>
      <c r="M29" s="17" t="str">
        <f t="shared" si="5"/>
        <v/>
      </c>
      <c r="N29" s="17" t="str">
        <f t="shared" si="5"/>
        <v/>
      </c>
      <c r="O29" s="17" t="str">
        <f t="shared" si="5"/>
        <v/>
      </c>
      <c r="P29" s="17" t="str">
        <f t="shared" si="5"/>
        <v/>
      </c>
      <c r="Q29" s="17" t="str">
        <f t="shared" si="5"/>
        <v>S 7</v>
      </c>
      <c r="R29" s="17" t="str">
        <f t="shared" si="5"/>
        <v/>
      </c>
      <c r="S29" s="17" t="str">
        <f t="shared" si="5"/>
        <v/>
      </c>
      <c r="T29" s="17" t="str">
        <f t="shared" si="5"/>
        <v/>
      </c>
      <c r="U29" s="17" t="str">
        <f t="shared" si="5"/>
        <v/>
      </c>
      <c r="V29" s="17" t="str">
        <f t="shared" si="5"/>
        <v/>
      </c>
      <c r="W29" s="17" t="str">
        <f t="shared" si="5"/>
        <v/>
      </c>
      <c r="X29" s="17" t="str">
        <f t="shared" si="5"/>
        <v>S 8</v>
      </c>
      <c r="Y29" s="17" t="str">
        <f t="shared" si="5"/>
        <v/>
      </c>
      <c r="Z29" s="17" t="str">
        <f t="shared" si="5"/>
        <v/>
      </c>
      <c r="AA29" s="17" t="str">
        <f t="shared" si="5"/>
        <v/>
      </c>
      <c r="AB29" s="17" t="str">
        <f t="shared" si="5"/>
        <v/>
      </c>
      <c r="AC29" s="17" t="str">
        <f t="shared" si="5"/>
        <v/>
      </c>
      <c r="AD29" s="17" t="str">
        <f t="shared" si="5"/>
        <v/>
      </c>
      <c r="AE29" s="17" t="str">
        <f t="shared" si="5"/>
        <v>S 9</v>
      </c>
      <c r="AF29" s="17" t="str">
        <f t="shared" si="5"/>
        <v/>
      </c>
      <c r="AG29" s="17" t="str">
        <f t="shared" si="5"/>
        <v/>
      </c>
      <c r="AH29" s="17" t="str">
        <f t="shared" si="5"/>
        <v/>
      </c>
      <c r="AI29" s="17" t="str">
        <f t="shared" si="5"/>
        <v/>
      </c>
      <c r="AJ29" s="17" t="str">
        <f t="shared" si="5"/>
        <v/>
      </c>
      <c r="AK29" s="16"/>
      <c r="AL29" s="16"/>
      <c r="AM29" s="16"/>
      <c r="AN29" s="16"/>
      <c r="AO29" s="16"/>
      <c r="AP29" s="16"/>
      <c r="AQ29" s="16"/>
      <c r="AR29" s="16"/>
    </row>
    <row r="30" spans="1:45" ht="16.5" thickTop="1" thickBot="1">
      <c r="A30" s="134" t="s">
        <v>43</v>
      </c>
      <c r="B30" s="135"/>
      <c r="C30" s="135"/>
      <c r="D30" s="135"/>
      <c r="E30" s="136"/>
      <c r="F30" s="12">
        <f t="shared" ref="F30:AG30" si="6">DAY(F28)</f>
        <v>1</v>
      </c>
      <c r="G30" s="12">
        <f t="shared" si="6"/>
        <v>2</v>
      </c>
      <c r="H30" s="12">
        <f t="shared" si="6"/>
        <v>3</v>
      </c>
      <c r="I30" s="12">
        <f t="shared" si="6"/>
        <v>4</v>
      </c>
      <c r="J30" s="12">
        <f t="shared" si="6"/>
        <v>5</v>
      </c>
      <c r="K30" s="12">
        <f t="shared" si="6"/>
        <v>6</v>
      </c>
      <c r="L30" s="12">
        <f t="shared" si="6"/>
        <v>7</v>
      </c>
      <c r="M30" s="12">
        <f t="shared" si="6"/>
        <v>8</v>
      </c>
      <c r="N30" s="12">
        <f t="shared" si="6"/>
        <v>9</v>
      </c>
      <c r="O30" s="12">
        <f t="shared" si="6"/>
        <v>10</v>
      </c>
      <c r="P30" s="12">
        <f t="shared" si="6"/>
        <v>11</v>
      </c>
      <c r="Q30" s="12">
        <f t="shared" si="6"/>
        <v>12</v>
      </c>
      <c r="R30" s="12">
        <f t="shared" si="6"/>
        <v>13</v>
      </c>
      <c r="S30" s="12">
        <f t="shared" si="6"/>
        <v>14</v>
      </c>
      <c r="T30" s="12">
        <f t="shared" si="6"/>
        <v>15</v>
      </c>
      <c r="U30" s="12">
        <f t="shared" si="6"/>
        <v>16</v>
      </c>
      <c r="V30" s="12">
        <f t="shared" si="6"/>
        <v>17</v>
      </c>
      <c r="W30" s="12">
        <f t="shared" si="6"/>
        <v>18</v>
      </c>
      <c r="X30" s="12">
        <f t="shared" si="6"/>
        <v>19</v>
      </c>
      <c r="Y30" s="12">
        <f t="shared" si="6"/>
        <v>20</v>
      </c>
      <c r="Z30" s="12">
        <f t="shared" si="6"/>
        <v>21</v>
      </c>
      <c r="AA30" s="12">
        <f t="shared" si="6"/>
        <v>22</v>
      </c>
      <c r="AB30" s="12">
        <f t="shared" si="6"/>
        <v>23</v>
      </c>
      <c r="AC30" s="12">
        <f t="shared" si="6"/>
        <v>24</v>
      </c>
      <c r="AD30" s="12">
        <f t="shared" si="6"/>
        <v>25</v>
      </c>
      <c r="AE30" s="12">
        <f t="shared" si="6"/>
        <v>26</v>
      </c>
      <c r="AF30" s="12">
        <f t="shared" si="6"/>
        <v>27</v>
      </c>
      <c r="AG30" s="12">
        <f t="shared" si="6"/>
        <v>28</v>
      </c>
      <c r="AH30" s="12" t="str">
        <f>IFERROR(DAY(AJ28),"")</f>
        <v/>
      </c>
      <c r="AI30" s="12" t="str">
        <f>IFERROR(DAY(AJ28),"")</f>
        <v/>
      </c>
      <c r="AJ30" s="14" t="str">
        <f>IFERROR(DAY(AJ28),"")</f>
        <v/>
      </c>
      <c r="AK30" s="45" t="s">
        <v>10</v>
      </c>
      <c r="AL30" s="102" t="s">
        <v>85</v>
      </c>
      <c r="AM30" s="103"/>
      <c r="AN30" s="103"/>
      <c r="AO30" s="103"/>
      <c r="AP30" s="104"/>
      <c r="AQ30" s="46" t="s">
        <v>11</v>
      </c>
      <c r="AR30" s="47" t="s">
        <v>12</v>
      </c>
      <c r="AS30" s="75" t="s">
        <v>75</v>
      </c>
    </row>
    <row r="31" spans="1:45" ht="14.25" thickTop="1" thickBot="1">
      <c r="A31" s="137"/>
      <c r="B31" s="138"/>
      <c r="C31" s="138"/>
      <c r="D31" s="138"/>
      <c r="E31" s="139"/>
      <c r="F31" s="18" t="str">
        <f>CHOOSE(WEEKDAY(F28),"D","L","M","M","J","V","S")</f>
        <v>J</v>
      </c>
      <c r="G31" s="13" t="str">
        <f t="shared" ref="G31:AG31" si="7">CHOOSE(WEEKDAY(G28),"D","L","M","M","J","V","S")</f>
        <v>V</v>
      </c>
      <c r="H31" s="13" t="str">
        <f t="shared" si="7"/>
        <v>S</v>
      </c>
      <c r="I31" s="13" t="str">
        <f t="shared" si="7"/>
        <v>D</v>
      </c>
      <c r="J31" s="13" t="str">
        <f t="shared" si="7"/>
        <v>L</v>
      </c>
      <c r="K31" s="13" t="str">
        <f t="shared" si="7"/>
        <v>M</v>
      </c>
      <c r="L31" s="13" t="str">
        <f t="shared" si="7"/>
        <v>M</v>
      </c>
      <c r="M31" s="13" t="str">
        <f t="shared" si="7"/>
        <v>J</v>
      </c>
      <c r="N31" s="13" t="str">
        <f t="shared" si="7"/>
        <v>V</v>
      </c>
      <c r="O31" s="13" t="str">
        <f t="shared" si="7"/>
        <v>S</v>
      </c>
      <c r="P31" s="13" t="str">
        <f t="shared" si="7"/>
        <v>D</v>
      </c>
      <c r="Q31" s="13" t="str">
        <f t="shared" si="7"/>
        <v>L</v>
      </c>
      <c r="R31" s="13" t="str">
        <f t="shared" si="7"/>
        <v>M</v>
      </c>
      <c r="S31" s="13" t="str">
        <f t="shared" si="7"/>
        <v>M</v>
      </c>
      <c r="T31" s="13" t="str">
        <f t="shared" si="7"/>
        <v>J</v>
      </c>
      <c r="U31" s="13" t="str">
        <f t="shared" si="7"/>
        <v>V</v>
      </c>
      <c r="V31" s="13" t="str">
        <f t="shared" si="7"/>
        <v>S</v>
      </c>
      <c r="W31" s="13" t="str">
        <f t="shared" si="7"/>
        <v>D</v>
      </c>
      <c r="X31" s="13" t="str">
        <f t="shared" si="7"/>
        <v>L</v>
      </c>
      <c r="Y31" s="13" t="str">
        <f t="shared" si="7"/>
        <v>M</v>
      </c>
      <c r="Z31" s="13" t="str">
        <f t="shared" si="7"/>
        <v>M</v>
      </c>
      <c r="AA31" s="13" t="str">
        <f t="shared" si="7"/>
        <v>J</v>
      </c>
      <c r="AB31" s="13" t="str">
        <f t="shared" si="7"/>
        <v>V</v>
      </c>
      <c r="AC31" s="13" t="str">
        <f t="shared" si="7"/>
        <v>S</v>
      </c>
      <c r="AD31" s="13" t="str">
        <f t="shared" si="7"/>
        <v>D</v>
      </c>
      <c r="AE31" s="13" t="str">
        <f t="shared" si="7"/>
        <v>L</v>
      </c>
      <c r="AF31" s="13" t="str">
        <f t="shared" si="7"/>
        <v>M</v>
      </c>
      <c r="AG31" s="13" t="str">
        <f t="shared" si="7"/>
        <v>M</v>
      </c>
      <c r="AH31" s="13" t="str">
        <f>IFERROR(CHOOSE(WEEKDAY(AJ28),"D","L","M","M","J","V","S"),"")</f>
        <v/>
      </c>
      <c r="AI31" s="13" t="str">
        <f>IFERROR(CHOOSE(WEEKDAY(AJ28),"D","L","M","M","J","V","S"),"")</f>
        <v/>
      </c>
      <c r="AJ31" s="15" t="str">
        <f>IFERROR(CHOOSE(WEEKDAY(AJ28),"D","L","M","M","J","V","S"),"")</f>
        <v/>
      </c>
      <c r="AK31" s="23"/>
      <c r="AL31" s="22" t="s">
        <v>13</v>
      </c>
      <c r="AM31" s="22" t="s">
        <v>14</v>
      </c>
      <c r="AN31" s="22" t="s">
        <v>15</v>
      </c>
      <c r="AO31" s="22" t="s">
        <v>16</v>
      </c>
      <c r="AP31" s="80" t="s">
        <v>21</v>
      </c>
      <c r="AQ31" s="23"/>
      <c r="AR31" s="23"/>
      <c r="AS31" s="23"/>
    </row>
    <row r="32" spans="1:45" ht="13.5" thickTop="1">
      <c r="A32" s="124" t="str">
        <f>Données!B2</f>
        <v>Nom coll.</v>
      </c>
      <c r="B32" s="125"/>
      <c r="C32" s="128" t="s">
        <v>9</v>
      </c>
      <c r="D32" s="129"/>
      <c r="E32" s="132" t="str">
        <f>Données!E2</f>
        <v>Taux</v>
      </c>
      <c r="F32" s="112"/>
      <c r="G32" s="112"/>
      <c r="H32" s="112"/>
      <c r="I32" s="112"/>
      <c r="J32" s="112"/>
      <c r="K32" s="112"/>
      <c r="L32" s="112"/>
      <c r="M32" s="112"/>
      <c r="N32" s="112"/>
      <c r="O32" s="112"/>
      <c r="P32" s="112"/>
      <c r="Q32" s="112"/>
      <c r="R32" s="112"/>
      <c r="S32" s="112"/>
      <c r="T32" s="112"/>
      <c r="U32" s="112"/>
      <c r="V32" s="112"/>
      <c r="W32" s="112"/>
      <c r="X32" s="112"/>
      <c r="Y32" s="112"/>
      <c r="Z32" s="112"/>
      <c r="AA32" s="112"/>
      <c r="AB32" s="112"/>
      <c r="AC32" s="112"/>
      <c r="AD32" s="112"/>
      <c r="AE32" s="112"/>
      <c r="AF32" s="112"/>
      <c r="AG32" s="112"/>
      <c r="AH32" s="112"/>
      <c r="AI32" s="112"/>
      <c r="AJ32" s="112"/>
      <c r="AK32" s="99" t="str">
        <f>IF(COUNTIF($F32:$AJ35,"MAL/2")/2+(COUNTIF($F32:$AJ35,"MAL/2")/2)=0,"",COUNTIF($F32:$AJ35,"MAL/2")/2+(COUNTIF($F32:$AJ35,"MAL/2"/2)))</f>
        <v/>
      </c>
      <c r="AL32" s="99" t="str">
        <f>IF(COUNTIF($F32:$AJ35,"CP/2-Maladie Enfant")/2+(COUNTIF($F32:$AJ35,"CP/2-Maladie Enfant")/2)=0,"",COUNTIF($F32:$AJ35,"CP/2-Maladie Enfant")/2+(COUNTIF($F32:$AJ35,"CP/2-Maladie Enfant"/2)))</f>
        <v/>
      </c>
      <c r="AM32" s="99" t="str">
        <f>IF(COUNTIF($F32:$AJ35,"CP/2-Déménagement")/2+(COUNTIF($F32:$AJ35,"CP/2-Déménagement")/2)=0,"",COUNTIF($F32:$AJ35,"CP/2-Déménagement")/2+(COUNTIF($F32:$AJ35,"CP/2-Déménagement"/2)))</f>
        <v/>
      </c>
      <c r="AN32" s="99" t="str">
        <f>IF(COUNTIF($F32:$AJ35,"CP/2-Décès")/2+(COUNTIF($F32:$AJ35,"CP/2-Décès")/2)=0,"",COUNTIF($F32:$AJ35,"CP/2-Décès")/2+(COUNTIF($F32:$AJ35,"CP/2-Décès"/2)))</f>
        <v/>
      </c>
      <c r="AO32" s="99" t="str">
        <f>IF(COUNTIF($F32:$AJ35,"CP/2-Autres Raisons")/2+(COUNTIF($F32:$AJ35,"CP/2-Autres Raisons")/2)=0,"",COUNTIF($F32:$AJ35,"CP/2-Autres Raisons")/2+(COUNTIF($F32:$AJ35,"CP/2-Autres Raisons"/2)))</f>
        <v/>
      </c>
      <c r="AP32" s="109" t="str">
        <f>IF(COUNTIF($F32:$AJ35,"ACCI./2")/2+(COUNTIF($F32:$AJ35,"ACCI./2")/2)=0,"",COUNTIF($F32:$AJ35,"ACCI./2")/2+(COUNTIF($F32:$AJ35,"ACCI./2"/2)))</f>
        <v/>
      </c>
      <c r="AQ32" s="99" t="str">
        <f>IF(COUNTIF($F32:$AJ35,"VAC/2")/2+(COUNTIF($F32:$AJ35,"VAC/2")/2)=0,"",COUNTIF($F32:$AJ35,"VAC/2")/2+(COUNTIF($F32:$AJ35,"VAC/2"/2)))</f>
        <v/>
      </c>
      <c r="AR32" s="99" t="str">
        <f>IF(COUNTIF($F32:$AJ35,"FOR/2")/2+(COUNTIF($F32:$AJ35,"FOR/2")/2)=0,"",COUNTIF($F32:$AJ35,"FOR/2")/2+(COUNTIF($F32:$AJ35,"FOR/2"/2)))</f>
        <v/>
      </c>
      <c r="AS32" s="99" t="str">
        <f>IF(COUNTIF($F32:$AJ35,"ABS. INJ./2")/2+(COUNTIF($F32:$AJ35,"ABS. INJ./2")/2)=0,"",COUNTIF($F32:$AJ35,"ABS. INJ./2")/2+(COUNTIF($F32:$AJ35,"ABS. INJ./2"/2)))</f>
        <v/>
      </c>
    </row>
    <row r="33" spans="1:45" ht="13.5" thickBot="1">
      <c r="A33" s="126"/>
      <c r="B33" s="127"/>
      <c r="C33" s="130"/>
      <c r="D33" s="131"/>
      <c r="E33" s="133"/>
      <c r="F33" s="106"/>
      <c r="G33" s="106"/>
      <c r="H33" s="106"/>
      <c r="I33" s="106"/>
      <c r="J33" s="106"/>
      <c r="K33" s="106"/>
      <c r="L33" s="106"/>
      <c r="M33" s="106"/>
      <c r="N33" s="106"/>
      <c r="O33" s="106"/>
      <c r="P33" s="106"/>
      <c r="Q33" s="106"/>
      <c r="R33" s="106"/>
      <c r="S33" s="106"/>
      <c r="T33" s="106"/>
      <c r="U33" s="106"/>
      <c r="V33" s="106"/>
      <c r="W33" s="106"/>
      <c r="X33" s="106"/>
      <c r="Y33" s="106"/>
      <c r="Z33" s="106"/>
      <c r="AA33" s="106"/>
      <c r="AB33" s="106"/>
      <c r="AC33" s="106"/>
      <c r="AD33" s="106"/>
      <c r="AE33" s="106"/>
      <c r="AF33" s="106"/>
      <c r="AG33" s="106"/>
      <c r="AH33" s="106"/>
      <c r="AI33" s="106"/>
      <c r="AJ33" s="106"/>
      <c r="AK33" s="100"/>
      <c r="AL33" s="100"/>
      <c r="AM33" s="100"/>
      <c r="AN33" s="100"/>
      <c r="AO33" s="100"/>
      <c r="AP33" s="110"/>
      <c r="AQ33" s="100"/>
      <c r="AR33" s="100"/>
      <c r="AS33" s="100"/>
    </row>
    <row r="34" spans="1:45" ht="13.5" thickTop="1">
      <c r="A34" s="115" t="s">
        <v>8</v>
      </c>
      <c r="B34" s="117" t="str">
        <f>Données!C2</f>
        <v>Date naiss.</v>
      </c>
      <c r="C34" s="119" t="s">
        <v>7</v>
      </c>
      <c r="D34" s="117" t="str">
        <f>Données!D2</f>
        <v>Date d'entrée</v>
      </c>
      <c r="E34" s="121"/>
      <c r="F34" s="105"/>
      <c r="G34" s="105"/>
      <c r="H34" s="105"/>
      <c r="I34" s="105"/>
      <c r="J34" s="105"/>
      <c r="K34" s="105"/>
      <c r="L34" s="105"/>
      <c r="M34" s="105"/>
      <c r="N34" s="105"/>
      <c r="O34" s="105"/>
      <c r="P34" s="105"/>
      <c r="Q34" s="105"/>
      <c r="R34" s="105"/>
      <c r="S34" s="105"/>
      <c r="T34" s="105"/>
      <c r="U34" s="105"/>
      <c r="V34" s="105"/>
      <c r="W34" s="105"/>
      <c r="X34" s="105"/>
      <c r="Y34" s="105"/>
      <c r="Z34" s="105"/>
      <c r="AA34" s="105"/>
      <c r="AB34" s="105"/>
      <c r="AC34" s="105"/>
      <c r="AD34" s="105"/>
      <c r="AE34" s="105"/>
      <c r="AF34" s="105"/>
      <c r="AG34" s="105"/>
      <c r="AH34" s="105"/>
      <c r="AI34" s="105"/>
      <c r="AJ34" s="113"/>
      <c r="AK34" s="100"/>
      <c r="AL34" s="100"/>
      <c r="AM34" s="100"/>
      <c r="AN34" s="100"/>
      <c r="AO34" s="100"/>
      <c r="AP34" s="110"/>
      <c r="AQ34" s="100"/>
      <c r="AR34" s="100"/>
      <c r="AS34" s="100"/>
    </row>
    <row r="35" spans="1:45" ht="13.5" thickBot="1">
      <c r="A35" s="116"/>
      <c r="B35" s="118"/>
      <c r="C35" s="120"/>
      <c r="D35" s="118"/>
      <c r="E35" s="122"/>
      <c r="F35" s="106"/>
      <c r="G35" s="106"/>
      <c r="H35" s="106"/>
      <c r="I35" s="106"/>
      <c r="J35" s="106"/>
      <c r="K35" s="106"/>
      <c r="L35" s="106"/>
      <c r="M35" s="106"/>
      <c r="N35" s="106"/>
      <c r="O35" s="106"/>
      <c r="P35" s="106"/>
      <c r="Q35" s="106"/>
      <c r="R35" s="106"/>
      <c r="S35" s="106"/>
      <c r="T35" s="106"/>
      <c r="U35" s="106"/>
      <c r="V35" s="106"/>
      <c r="W35" s="106"/>
      <c r="X35" s="106"/>
      <c r="Y35" s="106"/>
      <c r="Z35" s="106"/>
      <c r="AA35" s="106"/>
      <c r="AB35" s="106"/>
      <c r="AC35" s="106"/>
      <c r="AD35" s="106"/>
      <c r="AE35" s="106"/>
      <c r="AF35" s="106"/>
      <c r="AG35" s="106"/>
      <c r="AH35" s="106"/>
      <c r="AI35" s="106"/>
      <c r="AJ35" s="114"/>
      <c r="AK35" s="101"/>
      <c r="AL35" s="101"/>
      <c r="AM35" s="101"/>
      <c r="AN35" s="101"/>
      <c r="AO35" s="101"/>
      <c r="AP35" s="111"/>
      <c r="AQ35" s="101"/>
      <c r="AR35" s="101"/>
      <c r="AS35" s="101"/>
    </row>
    <row r="36" spans="1:45" ht="13.5" thickTop="1"/>
    <row r="37" spans="1:45">
      <c r="A37" s="140"/>
      <c r="B37" s="140"/>
      <c r="C37" s="28" t="s">
        <v>19</v>
      </c>
      <c r="D37" s="28" t="str">
        <f>Données!K2</f>
        <v>Genève</v>
      </c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</row>
    <row r="38" spans="1:45">
      <c r="A38" s="140"/>
      <c r="B38" s="140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</row>
    <row r="39" spans="1:45" ht="15.75">
      <c r="A39" s="141" t="s">
        <v>4</v>
      </c>
      <c r="B39" s="141"/>
      <c r="C39" s="141"/>
      <c r="D39" s="141"/>
      <c r="E39" s="8" t="str">
        <f>TEXT(B42,"mmmm")</f>
        <v>mars</v>
      </c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</row>
    <row r="40" spans="1:45"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</row>
    <row r="41" spans="1:45" ht="13.5" thickBot="1"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</row>
    <row r="42" spans="1:45" ht="13.5" thickBot="1">
      <c r="A42" s="10" t="s">
        <v>5</v>
      </c>
      <c r="B42" s="11">
        <v>41698</v>
      </c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</row>
    <row r="43" spans="1:45" ht="13.5" thickBot="1">
      <c r="A43" s="10" t="s">
        <v>6</v>
      </c>
      <c r="B43" s="11">
        <f>EOMONTH(B42,0)</f>
        <v>41728</v>
      </c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</row>
    <row r="44" spans="1:45">
      <c r="A44" s="30"/>
      <c r="B44" s="31">
        <f ca="1">TODAY()</f>
        <v>41584</v>
      </c>
      <c r="C44" s="30"/>
      <c r="D44" s="30"/>
      <c r="E44" s="30"/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0"/>
      <c r="AL44" s="30"/>
      <c r="AM44" s="30"/>
      <c r="AN44" s="30"/>
      <c r="AO44" s="30"/>
      <c r="AP44" s="30"/>
      <c r="AQ44" s="30"/>
      <c r="AR44" s="30"/>
    </row>
    <row r="45" spans="1:45"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</row>
    <row r="46" spans="1:45" ht="49.5">
      <c r="A46" s="33"/>
      <c r="B46" s="33"/>
      <c r="C46" s="33"/>
      <c r="D46" s="33"/>
      <c r="E46" s="33"/>
      <c r="F46" s="34">
        <f>B42</f>
        <v>41698</v>
      </c>
      <c r="G46" s="35">
        <f t="shared" ref="G46:AI46" si="8">F46+1</f>
        <v>41699</v>
      </c>
      <c r="H46" s="35">
        <f t="shared" si="8"/>
        <v>41700</v>
      </c>
      <c r="I46" s="35">
        <f t="shared" si="8"/>
        <v>41701</v>
      </c>
      <c r="J46" s="35">
        <f t="shared" si="8"/>
        <v>41702</v>
      </c>
      <c r="K46" s="35">
        <f t="shared" si="8"/>
        <v>41703</v>
      </c>
      <c r="L46" s="35">
        <f t="shared" si="8"/>
        <v>41704</v>
      </c>
      <c r="M46" s="35">
        <f t="shared" si="8"/>
        <v>41705</v>
      </c>
      <c r="N46" s="35">
        <f t="shared" si="8"/>
        <v>41706</v>
      </c>
      <c r="O46" s="35">
        <f t="shared" si="8"/>
        <v>41707</v>
      </c>
      <c r="P46" s="35">
        <f t="shared" si="8"/>
        <v>41708</v>
      </c>
      <c r="Q46" s="35">
        <f t="shared" si="8"/>
        <v>41709</v>
      </c>
      <c r="R46" s="35">
        <f t="shared" si="8"/>
        <v>41710</v>
      </c>
      <c r="S46" s="35">
        <f t="shared" si="8"/>
        <v>41711</v>
      </c>
      <c r="T46" s="35">
        <f t="shared" si="8"/>
        <v>41712</v>
      </c>
      <c r="U46" s="35">
        <f t="shared" si="8"/>
        <v>41713</v>
      </c>
      <c r="V46" s="35">
        <f t="shared" si="8"/>
        <v>41714</v>
      </c>
      <c r="W46" s="35">
        <f t="shared" si="8"/>
        <v>41715</v>
      </c>
      <c r="X46" s="35">
        <f t="shared" si="8"/>
        <v>41716</v>
      </c>
      <c r="Y46" s="35">
        <f t="shared" si="8"/>
        <v>41717</v>
      </c>
      <c r="Z46" s="35">
        <f t="shared" si="8"/>
        <v>41718</v>
      </c>
      <c r="AA46" s="35">
        <f t="shared" si="8"/>
        <v>41719</v>
      </c>
      <c r="AB46" s="35">
        <f t="shared" si="8"/>
        <v>41720</v>
      </c>
      <c r="AC46" s="35">
        <f t="shared" si="8"/>
        <v>41721</v>
      </c>
      <c r="AD46" s="35">
        <f t="shared" si="8"/>
        <v>41722</v>
      </c>
      <c r="AE46" s="35">
        <f t="shared" si="8"/>
        <v>41723</v>
      </c>
      <c r="AF46" s="35">
        <f t="shared" si="8"/>
        <v>41724</v>
      </c>
      <c r="AG46" s="35">
        <f t="shared" si="8"/>
        <v>41725</v>
      </c>
      <c r="AH46" s="35">
        <f t="shared" si="8"/>
        <v>41726</v>
      </c>
      <c r="AI46" s="35">
        <f t="shared" si="8"/>
        <v>41727</v>
      </c>
      <c r="AJ46" s="35">
        <f>IFERROR(IF(AI46+1&gt;B43,"",AI46+1),"")</f>
        <v>41728</v>
      </c>
      <c r="AK46" s="33"/>
      <c r="AL46" s="33"/>
      <c r="AM46" s="33"/>
      <c r="AN46" s="33"/>
      <c r="AO46" s="33"/>
      <c r="AP46" s="33"/>
      <c r="AQ46" s="33"/>
      <c r="AR46" s="33"/>
    </row>
    <row r="47" spans="1:45" ht="22.5" thickBot="1">
      <c r="A47" s="16"/>
      <c r="B47" s="16"/>
      <c r="C47" s="16"/>
      <c r="D47" s="16"/>
      <c r="E47" s="16"/>
      <c r="F47" s="17" t="str">
        <f>IF(F49="L","S " &amp; WEEKNUM(F46),"")</f>
        <v/>
      </c>
      <c r="G47" s="17" t="str">
        <f t="shared" ref="G47:AJ47" si="9">IF(G49="L","S " &amp; WEEKNUM(G46),"")</f>
        <v/>
      </c>
      <c r="H47" s="17" t="str">
        <f t="shared" si="9"/>
        <v/>
      </c>
      <c r="I47" s="17" t="str">
        <f t="shared" si="9"/>
        <v/>
      </c>
      <c r="J47" s="17" t="str">
        <f t="shared" si="9"/>
        <v>S 10</v>
      </c>
      <c r="K47" s="17" t="str">
        <f t="shared" si="9"/>
        <v/>
      </c>
      <c r="L47" s="17" t="str">
        <f t="shared" si="9"/>
        <v/>
      </c>
      <c r="M47" s="17" t="str">
        <f t="shared" si="9"/>
        <v/>
      </c>
      <c r="N47" s="17" t="str">
        <f t="shared" si="9"/>
        <v/>
      </c>
      <c r="O47" s="17" t="str">
        <f t="shared" si="9"/>
        <v/>
      </c>
      <c r="P47" s="17" t="str">
        <f t="shared" si="9"/>
        <v/>
      </c>
      <c r="Q47" s="17" t="str">
        <f t="shared" si="9"/>
        <v>S 11</v>
      </c>
      <c r="R47" s="17" t="str">
        <f t="shared" si="9"/>
        <v/>
      </c>
      <c r="S47" s="17" t="str">
        <f t="shared" si="9"/>
        <v/>
      </c>
      <c r="T47" s="17" t="str">
        <f t="shared" si="9"/>
        <v/>
      </c>
      <c r="U47" s="17" t="str">
        <f t="shared" si="9"/>
        <v/>
      </c>
      <c r="V47" s="17" t="str">
        <f t="shared" si="9"/>
        <v/>
      </c>
      <c r="W47" s="17" t="str">
        <f t="shared" si="9"/>
        <v/>
      </c>
      <c r="X47" s="17" t="str">
        <f t="shared" si="9"/>
        <v>S 12</v>
      </c>
      <c r="Y47" s="17" t="str">
        <f t="shared" si="9"/>
        <v/>
      </c>
      <c r="Z47" s="17" t="str">
        <f t="shared" si="9"/>
        <v/>
      </c>
      <c r="AA47" s="17" t="str">
        <f t="shared" si="9"/>
        <v/>
      </c>
      <c r="AB47" s="17" t="str">
        <f t="shared" si="9"/>
        <v/>
      </c>
      <c r="AC47" s="17" t="str">
        <f t="shared" si="9"/>
        <v/>
      </c>
      <c r="AD47" s="17" t="str">
        <f t="shared" si="9"/>
        <v/>
      </c>
      <c r="AE47" s="17" t="str">
        <f t="shared" si="9"/>
        <v>S 13</v>
      </c>
      <c r="AF47" s="17" t="str">
        <f t="shared" si="9"/>
        <v/>
      </c>
      <c r="AG47" s="17" t="str">
        <f t="shared" si="9"/>
        <v/>
      </c>
      <c r="AH47" s="17" t="str">
        <f t="shared" si="9"/>
        <v/>
      </c>
      <c r="AI47" s="17" t="str">
        <f t="shared" si="9"/>
        <v/>
      </c>
      <c r="AJ47" s="17" t="str">
        <f t="shared" si="9"/>
        <v/>
      </c>
      <c r="AK47" s="16"/>
      <c r="AL47" s="16"/>
      <c r="AM47" s="16"/>
      <c r="AN47" s="16"/>
      <c r="AO47" s="16"/>
      <c r="AP47" s="16"/>
      <c r="AQ47" s="16"/>
      <c r="AR47" s="16"/>
    </row>
    <row r="48" spans="1:45" ht="16.5" thickTop="1" thickBot="1">
      <c r="A48" s="134" t="s">
        <v>44</v>
      </c>
      <c r="B48" s="135"/>
      <c r="C48" s="135"/>
      <c r="D48" s="135"/>
      <c r="E48" s="136"/>
      <c r="F48" s="12">
        <f t="shared" ref="F48:AI48" si="10">DAY(F46)</f>
        <v>1</v>
      </c>
      <c r="G48" s="12">
        <f t="shared" si="10"/>
        <v>2</v>
      </c>
      <c r="H48" s="12">
        <f t="shared" si="10"/>
        <v>3</v>
      </c>
      <c r="I48" s="12">
        <f t="shared" si="10"/>
        <v>4</v>
      </c>
      <c r="J48" s="12">
        <f t="shared" si="10"/>
        <v>5</v>
      </c>
      <c r="K48" s="12">
        <f t="shared" si="10"/>
        <v>6</v>
      </c>
      <c r="L48" s="12">
        <f t="shared" si="10"/>
        <v>7</v>
      </c>
      <c r="M48" s="12">
        <f t="shared" si="10"/>
        <v>8</v>
      </c>
      <c r="N48" s="12">
        <f t="shared" si="10"/>
        <v>9</v>
      </c>
      <c r="O48" s="12">
        <f t="shared" si="10"/>
        <v>10</v>
      </c>
      <c r="P48" s="12">
        <f t="shared" si="10"/>
        <v>11</v>
      </c>
      <c r="Q48" s="12">
        <f t="shared" si="10"/>
        <v>12</v>
      </c>
      <c r="R48" s="12">
        <f t="shared" si="10"/>
        <v>13</v>
      </c>
      <c r="S48" s="12">
        <f t="shared" si="10"/>
        <v>14</v>
      </c>
      <c r="T48" s="12">
        <f t="shared" si="10"/>
        <v>15</v>
      </c>
      <c r="U48" s="12">
        <f t="shared" si="10"/>
        <v>16</v>
      </c>
      <c r="V48" s="12">
        <f t="shared" si="10"/>
        <v>17</v>
      </c>
      <c r="W48" s="12">
        <f t="shared" si="10"/>
        <v>18</v>
      </c>
      <c r="X48" s="12">
        <f t="shared" si="10"/>
        <v>19</v>
      </c>
      <c r="Y48" s="12">
        <f t="shared" si="10"/>
        <v>20</v>
      </c>
      <c r="Z48" s="12">
        <f t="shared" si="10"/>
        <v>21</v>
      </c>
      <c r="AA48" s="12">
        <f t="shared" si="10"/>
        <v>22</v>
      </c>
      <c r="AB48" s="12">
        <f t="shared" si="10"/>
        <v>23</v>
      </c>
      <c r="AC48" s="12">
        <f t="shared" si="10"/>
        <v>24</v>
      </c>
      <c r="AD48" s="12">
        <f t="shared" si="10"/>
        <v>25</v>
      </c>
      <c r="AE48" s="12">
        <f t="shared" si="10"/>
        <v>26</v>
      </c>
      <c r="AF48" s="12">
        <f t="shared" si="10"/>
        <v>27</v>
      </c>
      <c r="AG48" s="12">
        <f t="shared" si="10"/>
        <v>28</v>
      </c>
      <c r="AH48" s="12">
        <f>DAY(AH46)</f>
        <v>29</v>
      </c>
      <c r="AI48" s="12">
        <f t="shared" si="10"/>
        <v>30</v>
      </c>
      <c r="AJ48" s="14">
        <f>IFERROR(DAY(AJ46),"")</f>
        <v>31</v>
      </c>
      <c r="AK48" s="45" t="s">
        <v>10</v>
      </c>
      <c r="AL48" s="102" t="s">
        <v>85</v>
      </c>
      <c r="AM48" s="103"/>
      <c r="AN48" s="103"/>
      <c r="AO48" s="103"/>
      <c r="AP48" s="104"/>
      <c r="AQ48" s="46" t="s">
        <v>11</v>
      </c>
      <c r="AR48" s="47" t="s">
        <v>12</v>
      </c>
      <c r="AS48" s="75" t="s">
        <v>75</v>
      </c>
    </row>
    <row r="49" spans="1:45" ht="14.25" thickTop="1" thickBot="1">
      <c r="A49" s="137"/>
      <c r="B49" s="138"/>
      <c r="C49" s="138"/>
      <c r="D49" s="138"/>
      <c r="E49" s="139"/>
      <c r="F49" s="18" t="str">
        <f>CHOOSE(WEEKDAY(F46),"D","L","M","M","J","V","S")</f>
        <v>J</v>
      </c>
      <c r="G49" s="13" t="str">
        <f t="shared" ref="G49:AI49" si="11">CHOOSE(WEEKDAY(G46),"D","L","M","M","J","V","S")</f>
        <v>V</v>
      </c>
      <c r="H49" s="13" t="str">
        <f t="shared" si="11"/>
        <v>S</v>
      </c>
      <c r="I49" s="13" t="str">
        <f t="shared" si="11"/>
        <v>D</v>
      </c>
      <c r="J49" s="13" t="str">
        <f t="shared" si="11"/>
        <v>L</v>
      </c>
      <c r="K49" s="13" t="str">
        <f t="shared" si="11"/>
        <v>M</v>
      </c>
      <c r="L49" s="13" t="str">
        <f t="shared" si="11"/>
        <v>M</v>
      </c>
      <c r="M49" s="13" t="str">
        <f t="shared" si="11"/>
        <v>J</v>
      </c>
      <c r="N49" s="13" t="str">
        <f t="shared" si="11"/>
        <v>V</v>
      </c>
      <c r="O49" s="13" t="str">
        <f t="shared" si="11"/>
        <v>S</v>
      </c>
      <c r="P49" s="13" t="str">
        <f t="shared" si="11"/>
        <v>D</v>
      </c>
      <c r="Q49" s="13" t="str">
        <f t="shared" si="11"/>
        <v>L</v>
      </c>
      <c r="R49" s="13" t="str">
        <f t="shared" si="11"/>
        <v>M</v>
      </c>
      <c r="S49" s="13" t="str">
        <f t="shared" si="11"/>
        <v>M</v>
      </c>
      <c r="T49" s="13" t="str">
        <f t="shared" si="11"/>
        <v>J</v>
      </c>
      <c r="U49" s="13" t="str">
        <f t="shared" si="11"/>
        <v>V</v>
      </c>
      <c r="V49" s="13" t="str">
        <f t="shared" si="11"/>
        <v>S</v>
      </c>
      <c r="W49" s="13" t="str">
        <f t="shared" si="11"/>
        <v>D</v>
      </c>
      <c r="X49" s="13" t="str">
        <f t="shared" si="11"/>
        <v>L</v>
      </c>
      <c r="Y49" s="13" t="str">
        <f t="shared" si="11"/>
        <v>M</v>
      </c>
      <c r="Z49" s="13" t="str">
        <f t="shared" si="11"/>
        <v>M</v>
      </c>
      <c r="AA49" s="13" t="str">
        <f t="shared" si="11"/>
        <v>J</v>
      </c>
      <c r="AB49" s="13" t="str">
        <f t="shared" si="11"/>
        <v>V</v>
      </c>
      <c r="AC49" s="13" t="str">
        <f t="shared" si="11"/>
        <v>S</v>
      </c>
      <c r="AD49" s="13" t="str">
        <f t="shared" si="11"/>
        <v>D</v>
      </c>
      <c r="AE49" s="13" t="str">
        <f t="shared" si="11"/>
        <v>L</v>
      </c>
      <c r="AF49" s="13" t="str">
        <f t="shared" si="11"/>
        <v>M</v>
      </c>
      <c r="AG49" s="13" t="str">
        <f t="shared" si="11"/>
        <v>M</v>
      </c>
      <c r="AH49" s="13" t="str">
        <f t="shared" si="11"/>
        <v>J</v>
      </c>
      <c r="AI49" s="13" t="str">
        <f t="shared" si="11"/>
        <v>V</v>
      </c>
      <c r="AJ49" s="15" t="str">
        <f>IFERROR(CHOOSE(WEEKDAY(AJ46),"D","L","M","M","J","V","S"),"")</f>
        <v>S</v>
      </c>
      <c r="AK49" s="23"/>
      <c r="AL49" s="22" t="s">
        <v>13</v>
      </c>
      <c r="AM49" s="22" t="s">
        <v>14</v>
      </c>
      <c r="AN49" s="22" t="s">
        <v>15</v>
      </c>
      <c r="AO49" s="22" t="s">
        <v>16</v>
      </c>
      <c r="AP49" s="80" t="s">
        <v>21</v>
      </c>
      <c r="AQ49" s="23"/>
      <c r="AR49" s="23"/>
      <c r="AS49" s="23"/>
    </row>
    <row r="50" spans="1:45" ht="13.5" thickTop="1">
      <c r="A50" s="124" t="str">
        <f>Données!B2</f>
        <v>Nom coll.</v>
      </c>
      <c r="B50" s="125"/>
      <c r="C50" s="128" t="s">
        <v>9</v>
      </c>
      <c r="D50" s="129"/>
      <c r="E50" s="132" t="str">
        <f>Données!E2</f>
        <v>Taux</v>
      </c>
      <c r="F50" s="112"/>
      <c r="G50" s="112"/>
      <c r="H50" s="112"/>
      <c r="I50" s="112"/>
      <c r="J50" s="112"/>
      <c r="K50" s="112"/>
      <c r="L50" s="112"/>
      <c r="M50" s="112"/>
      <c r="N50" s="112"/>
      <c r="O50" s="112"/>
      <c r="P50" s="112"/>
      <c r="Q50" s="112"/>
      <c r="R50" s="112"/>
      <c r="S50" s="112"/>
      <c r="T50" s="112"/>
      <c r="U50" s="112"/>
      <c r="V50" s="112"/>
      <c r="W50" s="112"/>
      <c r="X50" s="147"/>
      <c r="Y50" s="112"/>
      <c r="Z50" s="112"/>
      <c r="AA50" s="112"/>
      <c r="AB50" s="112"/>
      <c r="AC50" s="112"/>
      <c r="AD50" s="112"/>
      <c r="AE50" s="112"/>
      <c r="AF50" s="112"/>
      <c r="AG50" s="112"/>
      <c r="AH50" s="112"/>
      <c r="AI50" s="112"/>
      <c r="AJ50" s="112"/>
      <c r="AK50" s="99" t="str">
        <f>IF(COUNTIF($F50:$AJ53,"MAL/2")/2+(COUNTIF($F50:$AJ53,"MAL/2")/2)=0,"",COUNTIF($F50:$AJ53,"MAL/2")/2+(COUNTIF($F50:$AJ53,"MAL/2"/2)))</f>
        <v/>
      </c>
      <c r="AL50" s="99" t="str">
        <f>IF(COUNTIF($F50:$AJ53,"CP/2-Maladie Enfant")/2+(COUNTIF($F50:$AJ53,"CP/2-Maladie Enfant")/2)=0,"",COUNTIF($F50:$AJ53,"CP/2-Maladie Enfant")/2+(COUNTIF($F50:$AJ53,"CP/2-Maladie Enfant"/2)))</f>
        <v/>
      </c>
      <c r="AM50" s="99" t="str">
        <f>IF(COUNTIF($F50:$AJ53,"CP/2-Déménagement")/2+(COUNTIF($F50:$AJ53,"CP/2-Déménagement")/2)=0,"",COUNTIF($F50:$AJ53,"CP/2-Déménagement")/2+(COUNTIF($F50:$AJ53,"CP/2-Déménagement"/2)))</f>
        <v/>
      </c>
      <c r="AN50" s="99" t="str">
        <f>IF(COUNTIF($F50:$AJ53,"CP/2-Décès")/2+(COUNTIF($F50:$AJ53,"CP/2-Décès")/2)=0,"",COUNTIF($F50:$AJ53,"CP/2-Décès")/2+(COUNTIF($F50:$AJ53,"CP/2-Décès"/2)))</f>
        <v/>
      </c>
      <c r="AO50" s="99" t="str">
        <f>IF(COUNTIF($F50:$AJ53,"CP/2-Autres Raisons")/2+(COUNTIF($F50:$AJ53,"CP/2-Autres Raisons")/2)=0,"",COUNTIF($F50:$AJ53,"CP/2-Autres Raisons")/2+(COUNTIF($F50:$AJ53,"CP/2-Autres Raisons"/2)))</f>
        <v/>
      </c>
      <c r="AP50" s="109" t="str">
        <f>IF(COUNTIF($F50:$AJ53,"ACCI./2")/2+(COUNTIF($F50:$AJ53,"ACCI./2")/2)=0,"",COUNTIF($F50:$AJ53,"ACCI./2")/2+(COUNTIF($F50:$AJ53,"ACCI./2"/2)))</f>
        <v/>
      </c>
      <c r="AQ50" s="99" t="str">
        <f>IF(COUNTIF($F50:$AJ53,"VAC/2")/2+(COUNTIF($F50:$AJ53,"VAC/2")/2)=0,"",COUNTIF($F50:$AJ53,"VAC/2")/2+(COUNTIF($F50:$AJ53,"VAC/2"/2)))</f>
        <v/>
      </c>
      <c r="AR50" s="99" t="str">
        <f>IF(COUNTIF($F50:$AJ53,"FOR/2")/2+(COUNTIF($F50:$AJ53,"FOR/2")/2)=0,"",COUNTIF($F50:$AJ53,"FOR/2")/2+(COUNTIF($F50:$AJ53,"FOR/2"/2)))</f>
        <v/>
      </c>
      <c r="AS50" s="99" t="str">
        <f>IF(COUNTIF($F50:$AJ53,"ABS. INJ./2")/2+(COUNTIF($F50:$AJ53,"ABS. INJ./2")/2)=0,"",COUNTIF($F50:$AJ53,"ABS. INJ./2")/2+(COUNTIF($F50:$AJ53,"ABS. INJ./2"/2)))</f>
        <v/>
      </c>
    </row>
    <row r="51" spans="1:45" ht="13.5" thickBot="1">
      <c r="A51" s="126"/>
      <c r="B51" s="127"/>
      <c r="C51" s="130"/>
      <c r="D51" s="131"/>
      <c r="E51" s="133"/>
      <c r="F51" s="106"/>
      <c r="G51" s="106"/>
      <c r="H51" s="106"/>
      <c r="I51" s="106"/>
      <c r="J51" s="106"/>
      <c r="K51" s="106"/>
      <c r="L51" s="106"/>
      <c r="M51" s="106"/>
      <c r="N51" s="106"/>
      <c r="O51" s="106"/>
      <c r="P51" s="106"/>
      <c r="Q51" s="106"/>
      <c r="R51" s="106"/>
      <c r="S51" s="106"/>
      <c r="T51" s="106"/>
      <c r="U51" s="106"/>
      <c r="V51" s="106"/>
      <c r="W51" s="106"/>
      <c r="X51" s="146"/>
      <c r="Y51" s="106"/>
      <c r="Z51" s="106"/>
      <c r="AA51" s="106"/>
      <c r="AB51" s="106"/>
      <c r="AC51" s="106"/>
      <c r="AD51" s="106"/>
      <c r="AE51" s="106"/>
      <c r="AF51" s="106"/>
      <c r="AG51" s="106"/>
      <c r="AH51" s="106"/>
      <c r="AI51" s="106"/>
      <c r="AJ51" s="106"/>
      <c r="AK51" s="100"/>
      <c r="AL51" s="100"/>
      <c r="AM51" s="100"/>
      <c r="AN51" s="100"/>
      <c r="AO51" s="100"/>
      <c r="AP51" s="110"/>
      <c r="AQ51" s="100"/>
      <c r="AR51" s="100"/>
      <c r="AS51" s="100"/>
    </row>
    <row r="52" spans="1:45" ht="13.5" thickTop="1">
      <c r="A52" s="115" t="s">
        <v>8</v>
      </c>
      <c r="B52" s="117" t="str">
        <f>Données!C2</f>
        <v>Date naiss.</v>
      </c>
      <c r="C52" s="119" t="s">
        <v>7</v>
      </c>
      <c r="D52" s="117" t="str">
        <f>Données!D2</f>
        <v>Date d'entrée</v>
      </c>
      <c r="E52" s="121"/>
      <c r="F52" s="105"/>
      <c r="G52" s="105"/>
      <c r="H52" s="105"/>
      <c r="I52" s="105"/>
      <c r="J52" s="105"/>
      <c r="K52" s="105"/>
      <c r="L52" s="105"/>
      <c r="M52" s="105"/>
      <c r="N52" s="105"/>
      <c r="O52" s="105"/>
      <c r="P52" s="105"/>
      <c r="Q52" s="105"/>
      <c r="R52" s="105"/>
      <c r="S52" s="105"/>
      <c r="T52" s="105"/>
      <c r="U52" s="105"/>
      <c r="V52" s="105"/>
      <c r="W52" s="105"/>
      <c r="X52" s="145"/>
      <c r="Y52" s="105"/>
      <c r="Z52" s="105"/>
      <c r="AA52" s="105"/>
      <c r="AB52" s="105"/>
      <c r="AC52" s="105"/>
      <c r="AD52" s="105"/>
      <c r="AE52" s="105"/>
      <c r="AF52" s="105"/>
      <c r="AG52" s="105"/>
      <c r="AH52" s="105"/>
      <c r="AI52" s="105"/>
      <c r="AJ52" s="113"/>
      <c r="AK52" s="100"/>
      <c r="AL52" s="100"/>
      <c r="AM52" s="100"/>
      <c r="AN52" s="100"/>
      <c r="AO52" s="100"/>
      <c r="AP52" s="110"/>
      <c r="AQ52" s="100"/>
      <c r="AR52" s="100"/>
      <c r="AS52" s="100"/>
    </row>
    <row r="53" spans="1:45" ht="13.5" thickBot="1">
      <c r="A53" s="116"/>
      <c r="B53" s="118"/>
      <c r="C53" s="120"/>
      <c r="D53" s="118"/>
      <c r="E53" s="122"/>
      <c r="F53" s="106"/>
      <c r="G53" s="106"/>
      <c r="H53" s="106"/>
      <c r="I53" s="106"/>
      <c r="J53" s="106"/>
      <c r="K53" s="106"/>
      <c r="L53" s="106"/>
      <c r="M53" s="106"/>
      <c r="N53" s="106"/>
      <c r="O53" s="106"/>
      <c r="P53" s="106"/>
      <c r="Q53" s="106"/>
      <c r="R53" s="106"/>
      <c r="S53" s="106"/>
      <c r="T53" s="106"/>
      <c r="U53" s="106"/>
      <c r="V53" s="106"/>
      <c r="W53" s="106"/>
      <c r="X53" s="146"/>
      <c r="Y53" s="106"/>
      <c r="Z53" s="106"/>
      <c r="AA53" s="106"/>
      <c r="AB53" s="106"/>
      <c r="AC53" s="106"/>
      <c r="AD53" s="106"/>
      <c r="AE53" s="106"/>
      <c r="AF53" s="106"/>
      <c r="AG53" s="106"/>
      <c r="AH53" s="106"/>
      <c r="AI53" s="106"/>
      <c r="AJ53" s="114"/>
      <c r="AK53" s="101"/>
      <c r="AL53" s="101"/>
      <c r="AM53" s="101"/>
      <c r="AN53" s="101"/>
      <c r="AO53" s="101"/>
      <c r="AP53" s="111"/>
      <c r="AQ53" s="101"/>
      <c r="AR53" s="101"/>
      <c r="AS53" s="101"/>
    </row>
    <row r="54" spans="1:45" ht="13.5" thickTop="1"/>
    <row r="55" spans="1:45">
      <c r="A55" s="140"/>
      <c r="B55" s="140"/>
      <c r="C55" s="28" t="s">
        <v>19</v>
      </c>
      <c r="D55" s="28" t="str">
        <f>Données!K2</f>
        <v>Genève</v>
      </c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</row>
    <row r="56" spans="1:45">
      <c r="A56" s="140"/>
      <c r="B56" s="140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</row>
    <row r="57" spans="1:45" ht="15.75">
      <c r="A57" s="141" t="s">
        <v>4</v>
      </c>
      <c r="B57" s="141"/>
      <c r="C57" s="141"/>
      <c r="D57" s="141"/>
      <c r="E57" s="8" t="str">
        <f>TEXT(B60,"mmmm")</f>
        <v>avril</v>
      </c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</row>
    <row r="58" spans="1:45"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</row>
    <row r="59" spans="1:45" ht="13.5" thickBot="1"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</row>
    <row r="60" spans="1:45" ht="13.5" thickBot="1">
      <c r="A60" s="10" t="s">
        <v>5</v>
      </c>
      <c r="B60" s="11">
        <v>41729</v>
      </c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</row>
    <row r="61" spans="1:45" ht="13.5" thickBot="1">
      <c r="A61" s="10" t="s">
        <v>6</v>
      </c>
      <c r="B61" s="11">
        <f>EOMONTH(B60,0)</f>
        <v>41758</v>
      </c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</row>
    <row r="62" spans="1:45">
      <c r="A62" s="30"/>
      <c r="B62" s="31">
        <f ca="1">TODAY()</f>
        <v>41584</v>
      </c>
      <c r="C62" s="30"/>
      <c r="D62" s="30"/>
      <c r="E62" s="30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0"/>
      <c r="AL62" s="30"/>
      <c r="AM62" s="30"/>
      <c r="AN62" s="30"/>
      <c r="AO62" s="30"/>
      <c r="AP62" s="30"/>
      <c r="AQ62" s="30"/>
      <c r="AR62" s="30"/>
    </row>
    <row r="63" spans="1:45"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</row>
    <row r="64" spans="1:45" ht="42.75">
      <c r="A64" s="33"/>
      <c r="B64" s="33"/>
      <c r="C64" s="33"/>
      <c r="D64" s="33"/>
      <c r="E64" s="33"/>
      <c r="F64" s="34">
        <f>B60</f>
        <v>41729</v>
      </c>
      <c r="G64" s="35">
        <f t="shared" ref="G64:AI64" si="12">F64+1</f>
        <v>41730</v>
      </c>
      <c r="H64" s="35">
        <f t="shared" si="12"/>
        <v>41731</v>
      </c>
      <c r="I64" s="35">
        <f t="shared" si="12"/>
        <v>41732</v>
      </c>
      <c r="J64" s="35">
        <f t="shared" si="12"/>
        <v>41733</v>
      </c>
      <c r="K64" s="35">
        <f t="shared" si="12"/>
        <v>41734</v>
      </c>
      <c r="L64" s="35">
        <f t="shared" si="12"/>
        <v>41735</v>
      </c>
      <c r="M64" s="35">
        <f t="shared" si="12"/>
        <v>41736</v>
      </c>
      <c r="N64" s="35">
        <f t="shared" si="12"/>
        <v>41737</v>
      </c>
      <c r="O64" s="35">
        <f t="shared" si="12"/>
        <v>41738</v>
      </c>
      <c r="P64" s="35">
        <f t="shared" si="12"/>
        <v>41739</v>
      </c>
      <c r="Q64" s="35">
        <f t="shared" si="12"/>
        <v>41740</v>
      </c>
      <c r="R64" s="35">
        <f t="shared" si="12"/>
        <v>41741</v>
      </c>
      <c r="S64" s="35">
        <f t="shared" si="12"/>
        <v>41742</v>
      </c>
      <c r="T64" s="35">
        <f t="shared" si="12"/>
        <v>41743</v>
      </c>
      <c r="U64" s="35">
        <f t="shared" si="12"/>
        <v>41744</v>
      </c>
      <c r="V64" s="35">
        <f t="shared" si="12"/>
        <v>41745</v>
      </c>
      <c r="W64" s="35">
        <f t="shared" si="12"/>
        <v>41746</v>
      </c>
      <c r="X64" s="35">
        <f t="shared" si="12"/>
        <v>41747</v>
      </c>
      <c r="Y64" s="35">
        <f t="shared" si="12"/>
        <v>41748</v>
      </c>
      <c r="Z64" s="35">
        <f t="shared" si="12"/>
        <v>41749</v>
      </c>
      <c r="AA64" s="35">
        <f t="shared" si="12"/>
        <v>41750</v>
      </c>
      <c r="AB64" s="35">
        <f t="shared" si="12"/>
        <v>41751</v>
      </c>
      <c r="AC64" s="35">
        <f t="shared" si="12"/>
        <v>41752</v>
      </c>
      <c r="AD64" s="35">
        <f t="shared" si="12"/>
        <v>41753</v>
      </c>
      <c r="AE64" s="35">
        <f t="shared" si="12"/>
        <v>41754</v>
      </c>
      <c r="AF64" s="35">
        <f t="shared" si="12"/>
        <v>41755</v>
      </c>
      <c r="AG64" s="35">
        <f t="shared" si="12"/>
        <v>41756</v>
      </c>
      <c r="AH64" s="35">
        <f t="shared" si="12"/>
        <v>41757</v>
      </c>
      <c r="AI64" s="35">
        <f t="shared" si="12"/>
        <v>41758</v>
      </c>
      <c r="AJ64" s="35" t="str">
        <f>IFERROR(IF(AI64+1&gt;B61,"",AI64+1),"")</f>
        <v/>
      </c>
      <c r="AK64" s="33"/>
      <c r="AL64" s="33"/>
      <c r="AM64" s="33"/>
      <c r="AN64" s="33"/>
      <c r="AO64" s="33"/>
      <c r="AP64" s="33"/>
      <c r="AQ64" s="33"/>
      <c r="AR64" s="33"/>
    </row>
    <row r="65" spans="1:45" ht="22.5" thickBot="1">
      <c r="A65" s="16"/>
      <c r="B65" s="16"/>
      <c r="C65" s="16"/>
      <c r="D65" s="16"/>
      <c r="E65" s="16"/>
      <c r="F65" s="17" t="str">
        <f>IF(F67="L","S " &amp; WEEKNUM(F64),"")</f>
        <v/>
      </c>
      <c r="G65" s="17" t="str">
        <f t="shared" ref="G65:AJ65" si="13">IF(G67="L","S " &amp; WEEKNUM(G64),"")</f>
        <v>S 14</v>
      </c>
      <c r="H65" s="17" t="str">
        <f t="shared" si="13"/>
        <v/>
      </c>
      <c r="I65" s="17" t="str">
        <f t="shared" si="13"/>
        <v/>
      </c>
      <c r="J65" s="17" t="str">
        <f t="shared" si="13"/>
        <v/>
      </c>
      <c r="K65" s="17" t="str">
        <f t="shared" si="13"/>
        <v/>
      </c>
      <c r="L65" s="17" t="str">
        <f t="shared" si="13"/>
        <v/>
      </c>
      <c r="M65" s="17" t="str">
        <f t="shared" si="13"/>
        <v/>
      </c>
      <c r="N65" s="17" t="str">
        <f t="shared" si="13"/>
        <v>S 15</v>
      </c>
      <c r="O65" s="17" t="str">
        <f t="shared" si="13"/>
        <v/>
      </c>
      <c r="P65" s="17" t="str">
        <f t="shared" si="13"/>
        <v/>
      </c>
      <c r="Q65" s="17" t="str">
        <f t="shared" si="13"/>
        <v/>
      </c>
      <c r="R65" s="17" t="str">
        <f t="shared" si="13"/>
        <v/>
      </c>
      <c r="S65" s="17" t="str">
        <f t="shared" si="13"/>
        <v/>
      </c>
      <c r="T65" s="17" t="str">
        <f t="shared" si="13"/>
        <v/>
      </c>
      <c r="U65" s="17" t="str">
        <f t="shared" si="13"/>
        <v>S 16</v>
      </c>
      <c r="V65" s="17" t="str">
        <f t="shared" si="13"/>
        <v/>
      </c>
      <c r="W65" s="17" t="str">
        <f t="shared" si="13"/>
        <v/>
      </c>
      <c r="X65" s="17" t="str">
        <f t="shared" si="13"/>
        <v/>
      </c>
      <c r="Y65" s="17" t="str">
        <f t="shared" si="13"/>
        <v/>
      </c>
      <c r="Z65" s="17" t="str">
        <f t="shared" si="13"/>
        <v/>
      </c>
      <c r="AA65" s="17" t="str">
        <f t="shared" si="13"/>
        <v/>
      </c>
      <c r="AB65" s="17" t="str">
        <f t="shared" si="13"/>
        <v>S 17</v>
      </c>
      <c r="AC65" s="17" t="str">
        <f t="shared" si="13"/>
        <v/>
      </c>
      <c r="AD65" s="17" t="str">
        <f t="shared" si="13"/>
        <v/>
      </c>
      <c r="AE65" s="17" t="str">
        <f t="shared" si="13"/>
        <v/>
      </c>
      <c r="AF65" s="17" t="str">
        <f t="shared" si="13"/>
        <v/>
      </c>
      <c r="AG65" s="17" t="str">
        <f t="shared" si="13"/>
        <v/>
      </c>
      <c r="AH65" s="17" t="str">
        <f t="shared" si="13"/>
        <v/>
      </c>
      <c r="AI65" s="17" t="str">
        <f t="shared" si="13"/>
        <v>S 18</v>
      </c>
      <c r="AJ65" s="17" t="str">
        <f t="shared" si="13"/>
        <v/>
      </c>
      <c r="AK65" s="16"/>
      <c r="AL65" s="16"/>
      <c r="AM65" s="16"/>
      <c r="AN65" s="16"/>
      <c r="AO65" s="16"/>
      <c r="AP65" s="16"/>
      <c r="AQ65" s="16"/>
      <c r="AR65" s="16"/>
    </row>
    <row r="66" spans="1:45" ht="16.5" thickTop="1" thickBot="1">
      <c r="A66" s="134" t="s">
        <v>45</v>
      </c>
      <c r="B66" s="135"/>
      <c r="C66" s="135"/>
      <c r="D66" s="135"/>
      <c r="E66" s="136"/>
      <c r="F66" s="12">
        <f t="shared" ref="F66:AI66" si="14">DAY(F64)</f>
        <v>1</v>
      </c>
      <c r="G66" s="12">
        <f t="shared" si="14"/>
        <v>2</v>
      </c>
      <c r="H66" s="12">
        <f t="shared" si="14"/>
        <v>3</v>
      </c>
      <c r="I66" s="12">
        <f t="shared" si="14"/>
        <v>4</v>
      </c>
      <c r="J66" s="12">
        <f t="shared" si="14"/>
        <v>5</v>
      </c>
      <c r="K66" s="12">
        <f t="shared" si="14"/>
        <v>6</v>
      </c>
      <c r="L66" s="12">
        <f t="shared" si="14"/>
        <v>7</v>
      </c>
      <c r="M66" s="12">
        <f t="shared" si="14"/>
        <v>8</v>
      </c>
      <c r="N66" s="12">
        <f t="shared" si="14"/>
        <v>9</v>
      </c>
      <c r="O66" s="12">
        <f t="shared" si="14"/>
        <v>10</v>
      </c>
      <c r="P66" s="12">
        <f t="shared" si="14"/>
        <v>11</v>
      </c>
      <c r="Q66" s="12">
        <f t="shared" si="14"/>
        <v>12</v>
      </c>
      <c r="R66" s="12">
        <f t="shared" si="14"/>
        <v>13</v>
      </c>
      <c r="S66" s="12">
        <f t="shared" si="14"/>
        <v>14</v>
      </c>
      <c r="T66" s="12">
        <f t="shared" si="14"/>
        <v>15</v>
      </c>
      <c r="U66" s="12">
        <f t="shared" si="14"/>
        <v>16</v>
      </c>
      <c r="V66" s="12">
        <f t="shared" si="14"/>
        <v>17</v>
      </c>
      <c r="W66" s="12">
        <f t="shared" si="14"/>
        <v>18</v>
      </c>
      <c r="X66" s="12">
        <f t="shared" si="14"/>
        <v>19</v>
      </c>
      <c r="Y66" s="12">
        <f t="shared" si="14"/>
        <v>20</v>
      </c>
      <c r="Z66" s="12">
        <f t="shared" si="14"/>
        <v>21</v>
      </c>
      <c r="AA66" s="12">
        <f t="shared" si="14"/>
        <v>22</v>
      </c>
      <c r="AB66" s="12">
        <f t="shared" si="14"/>
        <v>23</v>
      </c>
      <c r="AC66" s="12">
        <f t="shared" si="14"/>
        <v>24</v>
      </c>
      <c r="AD66" s="12">
        <f t="shared" si="14"/>
        <v>25</v>
      </c>
      <c r="AE66" s="12">
        <f t="shared" si="14"/>
        <v>26</v>
      </c>
      <c r="AF66" s="12">
        <f t="shared" si="14"/>
        <v>27</v>
      </c>
      <c r="AG66" s="12">
        <f t="shared" si="14"/>
        <v>28</v>
      </c>
      <c r="AH66" s="12">
        <f>DAY(AH64)</f>
        <v>29</v>
      </c>
      <c r="AI66" s="12">
        <f t="shared" si="14"/>
        <v>30</v>
      </c>
      <c r="AJ66" s="14" t="str">
        <f>IFERROR(DAY(AJ64),"")</f>
        <v/>
      </c>
      <c r="AK66" s="45" t="s">
        <v>10</v>
      </c>
      <c r="AL66" s="102" t="s">
        <v>85</v>
      </c>
      <c r="AM66" s="103"/>
      <c r="AN66" s="103"/>
      <c r="AO66" s="103"/>
      <c r="AP66" s="104"/>
      <c r="AQ66" s="46" t="s">
        <v>11</v>
      </c>
      <c r="AR66" s="47" t="s">
        <v>12</v>
      </c>
      <c r="AS66" s="75" t="s">
        <v>75</v>
      </c>
    </row>
    <row r="67" spans="1:45" ht="14.25" thickTop="1" thickBot="1">
      <c r="A67" s="137"/>
      <c r="B67" s="138"/>
      <c r="C67" s="138"/>
      <c r="D67" s="138"/>
      <c r="E67" s="139"/>
      <c r="F67" s="18" t="str">
        <f>CHOOSE(WEEKDAY(F64),"D","L","M","M","J","V","S")</f>
        <v>D</v>
      </c>
      <c r="G67" s="13" t="str">
        <f t="shared" ref="G67:AI67" si="15">CHOOSE(WEEKDAY(G64),"D","L","M","M","J","V","S")</f>
        <v>L</v>
      </c>
      <c r="H67" s="13" t="str">
        <f t="shared" si="15"/>
        <v>M</v>
      </c>
      <c r="I67" s="13" t="str">
        <f t="shared" si="15"/>
        <v>M</v>
      </c>
      <c r="J67" s="13" t="str">
        <f t="shared" si="15"/>
        <v>J</v>
      </c>
      <c r="K67" s="13" t="str">
        <f t="shared" si="15"/>
        <v>V</v>
      </c>
      <c r="L67" s="13" t="str">
        <f t="shared" si="15"/>
        <v>S</v>
      </c>
      <c r="M67" s="13" t="str">
        <f t="shared" si="15"/>
        <v>D</v>
      </c>
      <c r="N67" s="13" t="str">
        <f t="shared" si="15"/>
        <v>L</v>
      </c>
      <c r="O67" s="13" t="str">
        <f t="shared" si="15"/>
        <v>M</v>
      </c>
      <c r="P67" s="13" t="str">
        <f t="shared" si="15"/>
        <v>M</v>
      </c>
      <c r="Q67" s="13" t="str">
        <f t="shared" si="15"/>
        <v>J</v>
      </c>
      <c r="R67" s="13" t="str">
        <f t="shared" si="15"/>
        <v>V</v>
      </c>
      <c r="S67" s="13" t="str">
        <f t="shared" si="15"/>
        <v>S</v>
      </c>
      <c r="T67" s="13" t="str">
        <f t="shared" si="15"/>
        <v>D</v>
      </c>
      <c r="U67" s="13" t="str">
        <f t="shared" si="15"/>
        <v>L</v>
      </c>
      <c r="V67" s="13" t="str">
        <f t="shared" si="15"/>
        <v>M</v>
      </c>
      <c r="W67" s="13" t="str">
        <f t="shared" si="15"/>
        <v>M</v>
      </c>
      <c r="X67" s="13" t="str">
        <f t="shared" si="15"/>
        <v>J</v>
      </c>
      <c r="Y67" s="13" t="str">
        <f t="shared" si="15"/>
        <v>V</v>
      </c>
      <c r="Z67" s="13" t="str">
        <f t="shared" si="15"/>
        <v>S</v>
      </c>
      <c r="AA67" s="13" t="str">
        <f t="shared" si="15"/>
        <v>D</v>
      </c>
      <c r="AB67" s="13" t="str">
        <f t="shared" si="15"/>
        <v>L</v>
      </c>
      <c r="AC67" s="13" t="str">
        <f t="shared" si="15"/>
        <v>M</v>
      </c>
      <c r="AD67" s="13" t="str">
        <f t="shared" si="15"/>
        <v>M</v>
      </c>
      <c r="AE67" s="13" t="str">
        <f t="shared" si="15"/>
        <v>J</v>
      </c>
      <c r="AF67" s="13" t="str">
        <f t="shared" si="15"/>
        <v>V</v>
      </c>
      <c r="AG67" s="13" t="str">
        <f t="shared" si="15"/>
        <v>S</v>
      </c>
      <c r="AH67" s="13" t="str">
        <f t="shared" si="15"/>
        <v>D</v>
      </c>
      <c r="AI67" s="13" t="str">
        <f t="shared" si="15"/>
        <v>L</v>
      </c>
      <c r="AJ67" s="15" t="str">
        <f>IFERROR(CHOOSE(WEEKDAY(AJ64),"D","L","M","M","J","V","S"),"")</f>
        <v/>
      </c>
      <c r="AK67" s="23"/>
      <c r="AL67" s="22" t="s">
        <v>13</v>
      </c>
      <c r="AM67" s="22" t="s">
        <v>14</v>
      </c>
      <c r="AN67" s="22" t="s">
        <v>15</v>
      </c>
      <c r="AO67" s="22" t="s">
        <v>16</v>
      </c>
      <c r="AP67" s="80" t="s">
        <v>21</v>
      </c>
      <c r="AQ67" s="23"/>
      <c r="AR67" s="23"/>
      <c r="AS67" s="23"/>
    </row>
    <row r="68" spans="1:45" ht="13.5" thickTop="1">
      <c r="A68" s="124" t="str">
        <f>Données!B2</f>
        <v>Nom coll.</v>
      </c>
      <c r="B68" s="125"/>
      <c r="C68" s="128" t="s">
        <v>9</v>
      </c>
      <c r="D68" s="129"/>
      <c r="E68" s="132" t="str">
        <f>Données!E2</f>
        <v>Taux</v>
      </c>
      <c r="F68" s="112"/>
      <c r="G68" s="147"/>
      <c r="H68" s="112"/>
      <c r="I68" s="112"/>
      <c r="J68" s="112"/>
      <c r="K68" s="112"/>
      <c r="L68" s="112"/>
      <c r="M68" s="112"/>
      <c r="N68" s="112"/>
      <c r="O68" s="112"/>
      <c r="P68" s="112"/>
      <c r="Q68" s="112"/>
      <c r="R68" s="112"/>
      <c r="S68" s="112"/>
      <c r="T68" s="112"/>
      <c r="U68" s="112"/>
      <c r="V68" s="112"/>
      <c r="W68" s="112"/>
      <c r="X68" s="112"/>
      <c r="Y68" s="112"/>
      <c r="Z68" s="112"/>
      <c r="AA68" s="112"/>
      <c r="AB68" s="112"/>
      <c r="AC68" s="112"/>
      <c r="AD68" s="112"/>
      <c r="AE68" s="112"/>
      <c r="AF68" s="112"/>
      <c r="AG68" s="112"/>
      <c r="AH68" s="112"/>
      <c r="AI68" s="112"/>
      <c r="AJ68" s="112"/>
      <c r="AK68" s="99" t="str">
        <f>IF(COUNTIF($F68:$AJ71,"MAL/2")/2+(COUNTIF($F68:$AJ71,"MAL/2")/2)=0,"",COUNTIF($F68:$AJ71,"MAL/2")/2+(COUNTIF($F68:$AJ71,"MAL/2"/2)))</f>
        <v/>
      </c>
      <c r="AL68" s="99" t="str">
        <f>IF(COUNTIF($F68:$AJ71,"CP/2-Maladie Enfant")/2+(COUNTIF($F68:$AJ71,"CP/2-Maladie Enfant")/2)=0,"",COUNTIF($F68:$AJ71,"CP/2-Maladie Enfant")/2+(COUNTIF($F68:$AJ71,"CP/2-Maladie Enfant"/2)))</f>
        <v/>
      </c>
      <c r="AM68" s="99" t="str">
        <f>IF(COUNTIF($F68:$AJ71,"CP/2-Déménagement")/2+(COUNTIF($F68:$AJ71,"CP/2-Déménagement")/2)=0,"",COUNTIF($F68:$AJ71,"CP/2-Déménagement")/2+(COUNTIF($F68:$AJ71,"CP/2-Déménagement"/2)))</f>
        <v/>
      </c>
      <c r="AN68" s="99" t="str">
        <f>IF(COUNTIF($F68:$AJ71,"CP/2-Décès")/2+(COUNTIF($F68:$AJ71,"CP/2-Décès")/2)=0,"",COUNTIF($F68:$AJ71,"CP/2-Décès")/2+(COUNTIF($F68:$AJ71,"CP/2-Décès"/2)))</f>
        <v/>
      </c>
      <c r="AO68" s="99" t="str">
        <f>IF(COUNTIF($F68:$AJ71,"CP/2-Autres Raisons")/2+(COUNTIF($F68:$AJ71,"CP/2-Autres Raisons")/2)=0,"",COUNTIF($F68:$AJ71,"CP/2-Autres Raisons")/2+(COUNTIF($F68:$AJ71,"CP/2-Autres Raisons"/2)))</f>
        <v/>
      </c>
      <c r="AP68" s="109" t="str">
        <f>IF(COUNTIF($F68:$AJ71,"ACCI./2")/2+(COUNTIF($F68:$AJ71,"ACCI./2")/2)=0,"",COUNTIF($F68:$AJ71,"ACCI./2")/2+(COUNTIF($F68:$AJ71,"ACCI./2"/2)))</f>
        <v/>
      </c>
      <c r="AQ68" s="99" t="str">
        <f>IF(COUNTIF($F68:$AJ71,"VAC/2")/2+(COUNTIF($F68:$AJ71,"VAC/2")/2)=0,"",COUNTIF($F68:$AJ71,"VAC/2")/2+(COUNTIF($F68:$AJ71,"VAC/2"/2)))</f>
        <v/>
      </c>
      <c r="AR68" s="99" t="str">
        <f>IF(COUNTIF($F68:$AJ71,"FOR/2")/2+(COUNTIF($F68:$AJ71,"FOR/2")/2)=0,"",COUNTIF($F68:$AJ71,"FOR/2")/2+(COUNTIF($F68:$AJ71,"FOR/2"/2)))</f>
        <v/>
      </c>
      <c r="AS68" s="99" t="str">
        <f>IF(COUNTIF($F68:$AJ71,"ABS. INJ./2")/2+(COUNTIF($F68:$AJ71,"ABS. INJ./2")/2)=0,"",COUNTIF($F68:$AJ71,"ABS. INJ./2")/2+(COUNTIF($F68:$AJ71,"ABS. INJ./2"/2)))</f>
        <v/>
      </c>
    </row>
    <row r="69" spans="1:45" ht="13.5" thickBot="1">
      <c r="A69" s="126"/>
      <c r="B69" s="127"/>
      <c r="C69" s="130"/>
      <c r="D69" s="131"/>
      <c r="E69" s="133"/>
      <c r="F69" s="106"/>
      <c r="G69" s="146"/>
      <c r="H69" s="106"/>
      <c r="I69" s="106"/>
      <c r="J69" s="106"/>
      <c r="K69" s="106"/>
      <c r="L69" s="106"/>
      <c r="M69" s="106"/>
      <c r="N69" s="106"/>
      <c r="O69" s="106"/>
      <c r="P69" s="106"/>
      <c r="Q69" s="106"/>
      <c r="R69" s="106"/>
      <c r="S69" s="106"/>
      <c r="T69" s="106"/>
      <c r="U69" s="106"/>
      <c r="V69" s="106"/>
      <c r="W69" s="106"/>
      <c r="X69" s="106"/>
      <c r="Y69" s="106"/>
      <c r="Z69" s="106"/>
      <c r="AA69" s="106"/>
      <c r="AB69" s="106"/>
      <c r="AC69" s="106"/>
      <c r="AD69" s="106"/>
      <c r="AE69" s="106"/>
      <c r="AF69" s="106"/>
      <c r="AG69" s="106"/>
      <c r="AH69" s="106"/>
      <c r="AI69" s="106"/>
      <c r="AJ69" s="106"/>
      <c r="AK69" s="100"/>
      <c r="AL69" s="100"/>
      <c r="AM69" s="100"/>
      <c r="AN69" s="100"/>
      <c r="AO69" s="100"/>
      <c r="AP69" s="110"/>
      <c r="AQ69" s="100"/>
      <c r="AR69" s="100"/>
      <c r="AS69" s="100"/>
    </row>
    <row r="70" spans="1:45" ht="13.5" thickTop="1">
      <c r="A70" s="115" t="s">
        <v>8</v>
      </c>
      <c r="B70" s="117" t="str">
        <f>Données!C2</f>
        <v>Date naiss.</v>
      </c>
      <c r="C70" s="119" t="s">
        <v>7</v>
      </c>
      <c r="D70" s="117" t="str">
        <f>Données!D2</f>
        <v>Date d'entrée</v>
      </c>
      <c r="E70" s="121"/>
      <c r="F70" s="105"/>
      <c r="G70" s="145"/>
      <c r="H70" s="105"/>
      <c r="I70" s="105"/>
      <c r="J70" s="105"/>
      <c r="K70" s="105"/>
      <c r="L70" s="105"/>
      <c r="M70" s="105"/>
      <c r="N70" s="105"/>
      <c r="O70" s="105"/>
      <c r="P70" s="105"/>
      <c r="Q70" s="105"/>
      <c r="R70" s="105"/>
      <c r="S70" s="105"/>
      <c r="T70" s="105"/>
      <c r="U70" s="105"/>
      <c r="V70" s="105"/>
      <c r="W70" s="105"/>
      <c r="X70" s="105"/>
      <c r="Y70" s="105"/>
      <c r="Z70" s="105"/>
      <c r="AA70" s="105"/>
      <c r="AB70" s="105"/>
      <c r="AC70" s="105"/>
      <c r="AD70" s="105"/>
      <c r="AE70" s="105"/>
      <c r="AF70" s="105"/>
      <c r="AG70" s="105"/>
      <c r="AH70" s="105"/>
      <c r="AI70" s="105"/>
      <c r="AJ70" s="113"/>
      <c r="AK70" s="100"/>
      <c r="AL70" s="100"/>
      <c r="AM70" s="100"/>
      <c r="AN70" s="100"/>
      <c r="AO70" s="100"/>
      <c r="AP70" s="110"/>
      <c r="AQ70" s="100"/>
      <c r="AR70" s="100"/>
      <c r="AS70" s="100"/>
    </row>
    <row r="71" spans="1:45" ht="13.5" thickBot="1">
      <c r="A71" s="116"/>
      <c r="B71" s="118"/>
      <c r="C71" s="120"/>
      <c r="D71" s="118"/>
      <c r="E71" s="122"/>
      <c r="F71" s="106"/>
      <c r="G71" s="146"/>
      <c r="H71" s="106"/>
      <c r="I71" s="106"/>
      <c r="J71" s="106"/>
      <c r="K71" s="106"/>
      <c r="L71" s="106"/>
      <c r="M71" s="106"/>
      <c r="N71" s="106"/>
      <c r="O71" s="106"/>
      <c r="P71" s="106"/>
      <c r="Q71" s="106"/>
      <c r="R71" s="106"/>
      <c r="S71" s="106"/>
      <c r="T71" s="106"/>
      <c r="U71" s="106"/>
      <c r="V71" s="106"/>
      <c r="W71" s="106"/>
      <c r="X71" s="106"/>
      <c r="Y71" s="106"/>
      <c r="Z71" s="106"/>
      <c r="AA71" s="106"/>
      <c r="AB71" s="106"/>
      <c r="AC71" s="106"/>
      <c r="AD71" s="106"/>
      <c r="AE71" s="106"/>
      <c r="AF71" s="106"/>
      <c r="AG71" s="106"/>
      <c r="AH71" s="106"/>
      <c r="AI71" s="106"/>
      <c r="AJ71" s="114"/>
      <c r="AK71" s="101"/>
      <c r="AL71" s="101"/>
      <c r="AM71" s="101"/>
      <c r="AN71" s="101"/>
      <c r="AO71" s="101"/>
      <c r="AP71" s="111"/>
      <c r="AQ71" s="101"/>
      <c r="AR71" s="101"/>
      <c r="AS71" s="101"/>
    </row>
    <row r="72" spans="1:45" ht="13.5" thickTop="1"/>
    <row r="73" spans="1:45">
      <c r="A73" s="140"/>
      <c r="B73" s="140"/>
      <c r="C73" s="28" t="s">
        <v>19</v>
      </c>
      <c r="D73" s="28" t="str">
        <f>Données!K2</f>
        <v>Genève</v>
      </c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</row>
    <row r="74" spans="1:45">
      <c r="A74" s="140"/>
      <c r="B74" s="140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</row>
    <row r="75" spans="1:45" ht="15.75">
      <c r="A75" s="141" t="s">
        <v>4</v>
      </c>
      <c r="B75" s="141"/>
      <c r="C75" s="141"/>
      <c r="D75" s="141"/>
      <c r="E75" s="8" t="str">
        <f>TEXT(B78,"mmmm")</f>
        <v>mai</v>
      </c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</row>
    <row r="76" spans="1:45"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</row>
    <row r="77" spans="1:45" ht="13.5" thickBot="1"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</row>
    <row r="78" spans="1:45" ht="13.5" thickBot="1">
      <c r="A78" s="10" t="s">
        <v>5</v>
      </c>
      <c r="B78" s="11">
        <v>41759</v>
      </c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</row>
    <row r="79" spans="1:45" ht="13.5" thickBot="1">
      <c r="A79" s="10" t="s">
        <v>6</v>
      </c>
      <c r="B79" s="11">
        <f>EOMONTH(B78,0)</f>
        <v>41789</v>
      </c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</row>
    <row r="80" spans="1:45">
      <c r="A80" s="30"/>
      <c r="B80" s="31">
        <f ca="1">TODAY()</f>
        <v>41584</v>
      </c>
      <c r="C80" s="30"/>
      <c r="D80" s="30"/>
      <c r="E80" s="30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0"/>
      <c r="AL80" s="30"/>
      <c r="AM80" s="30"/>
      <c r="AN80" s="30"/>
      <c r="AO80" s="30"/>
      <c r="AP80" s="30"/>
      <c r="AQ80" s="30"/>
      <c r="AR80" s="30"/>
    </row>
    <row r="81" spans="1:45"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</row>
    <row r="82" spans="1:45" ht="42.75">
      <c r="A82" s="33"/>
      <c r="B82" s="33"/>
      <c r="C82" s="33"/>
      <c r="D82" s="33"/>
      <c r="E82" s="33"/>
      <c r="F82" s="34">
        <f>B78</f>
        <v>41759</v>
      </c>
      <c r="G82" s="35">
        <f t="shared" ref="G82:AI82" si="16">F82+1</f>
        <v>41760</v>
      </c>
      <c r="H82" s="35">
        <f t="shared" si="16"/>
        <v>41761</v>
      </c>
      <c r="I82" s="35">
        <f t="shared" si="16"/>
        <v>41762</v>
      </c>
      <c r="J82" s="35">
        <f t="shared" si="16"/>
        <v>41763</v>
      </c>
      <c r="K82" s="35">
        <f t="shared" si="16"/>
        <v>41764</v>
      </c>
      <c r="L82" s="35">
        <f t="shared" si="16"/>
        <v>41765</v>
      </c>
      <c r="M82" s="35">
        <f t="shared" si="16"/>
        <v>41766</v>
      </c>
      <c r="N82" s="35">
        <f t="shared" si="16"/>
        <v>41767</v>
      </c>
      <c r="O82" s="35">
        <f t="shared" si="16"/>
        <v>41768</v>
      </c>
      <c r="P82" s="35">
        <f t="shared" si="16"/>
        <v>41769</v>
      </c>
      <c r="Q82" s="35">
        <f t="shared" si="16"/>
        <v>41770</v>
      </c>
      <c r="R82" s="35">
        <f t="shared" si="16"/>
        <v>41771</v>
      </c>
      <c r="S82" s="35">
        <f t="shared" si="16"/>
        <v>41772</v>
      </c>
      <c r="T82" s="35">
        <f t="shared" si="16"/>
        <v>41773</v>
      </c>
      <c r="U82" s="35">
        <f t="shared" si="16"/>
        <v>41774</v>
      </c>
      <c r="V82" s="35">
        <f t="shared" si="16"/>
        <v>41775</v>
      </c>
      <c r="W82" s="35">
        <f t="shared" si="16"/>
        <v>41776</v>
      </c>
      <c r="X82" s="35">
        <f t="shared" si="16"/>
        <v>41777</v>
      </c>
      <c r="Y82" s="35">
        <f t="shared" si="16"/>
        <v>41778</v>
      </c>
      <c r="Z82" s="35">
        <f t="shared" si="16"/>
        <v>41779</v>
      </c>
      <c r="AA82" s="35">
        <f t="shared" si="16"/>
        <v>41780</v>
      </c>
      <c r="AB82" s="35">
        <f t="shared" si="16"/>
        <v>41781</v>
      </c>
      <c r="AC82" s="35">
        <f t="shared" si="16"/>
        <v>41782</v>
      </c>
      <c r="AD82" s="35">
        <f t="shared" si="16"/>
        <v>41783</v>
      </c>
      <c r="AE82" s="35">
        <f t="shared" si="16"/>
        <v>41784</v>
      </c>
      <c r="AF82" s="35">
        <f t="shared" si="16"/>
        <v>41785</v>
      </c>
      <c r="AG82" s="35">
        <f t="shared" si="16"/>
        <v>41786</v>
      </c>
      <c r="AH82" s="35">
        <f t="shared" si="16"/>
        <v>41787</v>
      </c>
      <c r="AI82" s="35">
        <f t="shared" si="16"/>
        <v>41788</v>
      </c>
      <c r="AJ82" s="35">
        <f>IFERROR(IF(AI82+1&gt;B79,"",AI82+1),"")</f>
        <v>41789</v>
      </c>
      <c r="AK82" s="33"/>
      <c r="AL82" s="33"/>
      <c r="AM82" s="33"/>
      <c r="AN82" s="33"/>
      <c r="AO82" s="33"/>
      <c r="AP82" s="33"/>
      <c r="AQ82" s="33"/>
      <c r="AR82" s="33"/>
    </row>
    <row r="83" spans="1:45" ht="22.5" thickBot="1">
      <c r="A83" s="16"/>
      <c r="B83" s="16"/>
      <c r="C83" s="16"/>
      <c r="D83" s="16"/>
      <c r="E83" s="16"/>
      <c r="F83" s="17" t="str">
        <f>IF(F85="L","S " &amp; WEEKNUM(F82),"")</f>
        <v/>
      </c>
      <c r="G83" s="17" t="str">
        <f t="shared" ref="G83:AJ83" si="17">IF(G85="L","S " &amp; WEEKNUM(G82),"")</f>
        <v/>
      </c>
      <c r="H83" s="17" t="str">
        <f t="shared" si="17"/>
        <v/>
      </c>
      <c r="I83" s="17" t="str">
        <f t="shared" si="17"/>
        <v/>
      </c>
      <c r="J83" s="17" t="str">
        <f t="shared" si="17"/>
        <v/>
      </c>
      <c r="K83" s="17" t="str">
        <f t="shared" si="17"/>
        <v/>
      </c>
      <c r="L83" s="17" t="str">
        <f t="shared" si="17"/>
        <v>S 19</v>
      </c>
      <c r="M83" s="17" t="str">
        <f t="shared" si="17"/>
        <v/>
      </c>
      <c r="N83" s="17" t="str">
        <f t="shared" si="17"/>
        <v/>
      </c>
      <c r="O83" s="17" t="str">
        <f t="shared" si="17"/>
        <v/>
      </c>
      <c r="P83" s="17" t="str">
        <f t="shared" si="17"/>
        <v/>
      </c>
      <c r="Q83" s="17" t="str">
        <f t="shared" si="17"/>
        <v/>
      </c>
      <c r="R83" s="17" t="str">
        <f t="shared" si="17"/>
        <v/>
      </c>
      <c r="S83" s="17" t="str">
        <f t="shared" si="17"/>
        <v>S 20</v>
      </c>
      <c r="T83" s="17" t="str">
        <f t="shared" si="17"/>
        <v/>
      </c>
      <c r="U83" s="17" t="str">
        <f t="shared" si="17"/>
        <v/>
      </c>
      <c r="V83" s="17" t="str">
        <f t="shared" si="17"/>
        <v/>
      </c>
      <c r="W83" s="17" t="str">
        <f t="shared" si="17"/>
        <v/>
      </c>
      <c r="X83" s="17" t="str">
        <f t="shared" si="17"/>
        <v/>
      </c>
      <c r="Y83" s="17" t="str">
        <f t="shared" si="17"/>
        <v/>
      </c>
      <c r="Z83" s="17" t="str">
        <f t="shared" si="17"/>
        <v>S 21</v>
      </c>
      <c r="AA83" s="17" t="str">
        <f t="shared" si="17"/>
        <v/>
      </c>
      <c r="AB83" s="17" t="str">
        <f t="shared" si="17"/>
        <v/>
      </c>
      <c r="AC83" s="17" t="str">
        <f t="shared" si="17"/>
        <v/>
      </c>
      <c r="AD83" s="17" t="str">
        <f t="shared" si="17"/>
        <v/>
      </c>
      <c r="AE83" s="17" t="str">
        <f t="shared" si="17"/>
        <v/>
      </c>
      <c r="AF83" s="17" t="str">
        <f t="shared" si="17"/>
        <v/>
      </c>
      <c r="AG83" s="17" t="str">
        <f t="shared" si="17"/>
        <v>S 22</v>
      </c>
      <c r="AH83" s="17" t="str">
        <f t="shared" si="17"/>
        <v/>
      </c>
      <c r="AI83" s="17" t="str">
        <f t="shared" si="17"/>
        <v/>
      </c>
      <c r="AJ83" s="17" t="str">
        <f t="shared" si="17"/>
        <v/>
      </c>
      <c r="AK83" s="16"/>
      <c r="AL83" s="16"/>
      <c r="AM83" s="16"/>
      <c r="AN83" s="16"/>
      <c r="AO83" s="16"/>
      <c r="AP83" s="16"/>
      <c r="AQ83" s="16"/>
      <c r="AR83" s="16"/>
    </row>
    <row r="84" spans="1:45" ht="16.5" thickTop="1" thickBot="1">
      <c r="A84" s="134" t="s">
        <v>46</v>
      </c>
      <c r="B84" s="135"/>
      <c r="C84" s="135"/>
      <c r="D84" s="135"/>
      <c r="E84" s="136"/>
      <c r="F84" s="12">
        <f t="shared" ref="F84:AI84" si="18">DAY(F82)</f>
        <v>1</v>
      </c>
      <c r="G84" s="12">
        <f t="shared" si="18"/>
        <v>2</v>
      </c>
      <c r="H84" s="12">
        <f t="shared" si="18"/>
        <v>3</v>
      </c>
      <c r="I84" s="12">
        <f t="shared" si="18"/>
        <v>4</v>
      </c>
      <c r="J84" s="12">
        <f t="shared" si="18"/>
        <v>5</v>
      </c>
      <c r="K84" s="12">
        <f t="shared" si="18"/>
        <v>6</v>
      </c>
      <c r="L84" s="12">
        <f t="shared" si="18"/>
        <v>7</v>
      </c>
      <c r="M84" s="12">
        <f t="shared" si="18"/>
        <v>8</v>
      </c>
      <c r="N84" s="12">
        <f t="shared" si="18"/>
        <v>9</v>
      </c>
      <c r="O84" s="12">
        <f t="shared" si="18"/>
        <v>10</v>
      </c>
      <c r="P84" s="12">
        <f t="shared" si="18"/>
        <v>11</v>
      </c>
      <c r="Q84" s="12">
        <f t="shared" si="18"/>
        <v>12</v>
      </c>
      <c r="R84" s="12">
        <f t="shared" si="18"/>
        <v>13</v>
      </c>
      <c r="S84" s="12">
        <f t="shared" si="18"/>
        <v>14</v>
      </c>
      <c r="T84" s="12">
        <f t="shared" si="18"/>
        <v>15</v>
      </c>
      <c r="U84" s="12">
        <f t="shared" si="18"/>
        <v>16</v>
      </c>
      <c r="V84" s="12">
        <f t="shared" si="18"/>
        <v>17</v>
      </c>
      <c r="W84" s="12">
        <f t="shared" si="18"/>
        <v>18</v>
      </c>
      <c r="X84" s="12">
        <f t="shared" si="18"/>
        <v>19</v>
      </c>
      <c r="Y84" s="12">
        <f t="shared" si="18"/>
        <v>20</v>
      </c>
      <c r="Z84" s="12">
        <f t="shared" si="18"/>
        <v>21</v>
      </c>
      <c r="AA84" s="12">
        <f t="shared" si="18"/>
        <v>22</v>
      </c>
      <c r="AB84" s="12">
        <f t="shared" si="18"/>
        <v>23</v>
      </c>
      <c r="AC84" s="12">
        <f t="shared" si="18"/>
        <v>24</v>
      </c>
      <c r="AD84" s="12">
        <f t="shared" si="18"/>
        <v>25</v>
      </c>
      <c r="AE84" s="12">
        <f t="shared" si="18"/>
        <v>26</v>
      </c>
      <c r="AF84" s="12">
        <f t="shared" si="18"/>
        <v>27</v>
      </c>
      <c r="AG84" s="12">
        <f t="shared" si="18"/>
        <v>28</v>
      </c>
      <c r="AH84" s="12">
        <f>DAY(AH82)</f>
        <v>29</v>
      </c>
      <c r="AI84" s="12">
        <f t="shared" si="18"/>
        <v>30</v>
      </c>
      <c r="AJ84" s="14">
        <f>IFERROR(DAY(AJ82),"")</f>
        <v>31</v>
      </c>
      <c r="AK84" s="45" t="s">
        <v>10</v>
      </c>
      <c r="AL84" s="102" t="s">
        <v>85</v>
      </c>
      <c r="AM84" s="103"/>
      <c r="AN84" s="103"/>
      <c r="AO84" s="103"/>
      <c r="AP84" s="104"/>
      <c r="AQ84" s="46" t="s">
        <v>11</v>
      </c>
      <c r="AR84" s="47" t="s">
        <v>12</v>
      </c>
      <c r="AS84" s="75" t="s">
        <v>75</v>
      </c>
    </row>
    <row r="85" spans="1:45" ht="14.25" thickTop="1" thickBot="1">
      <c r="A85" s="137"/>
      <c r="B85" s="138"/>
      <c r="C85" s="138"/>
      <c r="D85" s="138"/>
      <c r="E85" s="139"/>
      <c r="F85" s="18" t="str">
        <f>CHOOSE(WEEKDAY(F82),"D","L","M","M","J","V","S")</f>
        <v>M</v>
      </c>
      <c r="G85" s="13" t="str">
        <f t="shared" ref="G85:AI85" si="19">CHOOSE(WEEKDAY(G82),"D","L","M","M","J","V","S")</f>
        <v>M</v>
      </c>
      <c r="H85" s="13" t="str">
        <f t="shared" si="19"/>
        <v>J</v>
      </c>
      <c r="I85" s="13" t="str">
        <f t="shared" si="19"/>
        <v>V</v>
      </c>
      <c r="J85" s="13" t="str">
        <f t="shared" si="19"/>
        <v>S</v>
      </c>
      <c r="K85" s="13" t="str">
        <f t="shared" si="19"/>
        <v>D</v>
      </c>
      <c r="L85" s="13" t="str">
        <f t="shared" si="19"/>
        <v>L</v>
      </c>
      <c r="M85" s="13" t="str">
        <f t="shared" si="19"/>
        <v>M</v>
      </c>
      <c r="N85" s="13" t="str">
        <f t="shared" si="19"/>
        <v>M</v>
      </c>
      <c r="O85" s="13" t="str">
        <f t="shared" si="19"/>
        <v>J</v>
      </c>
      <c r="P85" s="13" t="str">
        <f t="shared" si="19"/>
        <v>V</v>
      </c>
      <c r="Q85" s="13" t="str">
        <f t="shared" si="19"/>
        <v>S</v>
      </c>
      <c r="R85" s="13" t="str">
        <f t="shared" si="19"/>
        <v>D</v>
      </c>
      <c r="S85" s="13" t="str">
        <f t="shared" si="19"/>
        <v>L</v>
      </c>
      <c r="T85" s="13" t="str">
        <f t="shared" si="19"/>
        <v>M</v>
      </c>
      <c r="U85" s="13" t="str">
        <f t="shared" si="19"/>
        <v>M</v>
      </c>
      <c r="V85" s="13" t="str">
        <f t="shared" si="19"/>
        <v>J</v>
      </c>
      <c r="W85" s="13" t="str">
        <f t="shared" si="19"/>
        <v>V</v>
      </c>
      <c r="X85" s="13" t="str">
        <f t="shared" si="19"/>
        <v>S</v>
      </c>
      <c r="Y85" s="13" t="str">
        <f t="shared" si="19"/>
        <v>D</v>
      </c>
      <c r="Z85" s="13" t="str">
        <f t="shared" si="19"/>
        <v>L</v>
      </c>
      <c r="AA85" s="13" t="str">
        <f t="shared" si="19"/>
        <v>M</v>
      </c>
      <c r="AB85" s="13" t="str">
        <f t="shared" si="19"/>
        <v>M</v>
      </c>
      <c r="AC85" s="13" t="str">
        <f t="shared" si="19"/>
        <v>J</v>
      </c>
      <c r="AD85" s="13" t="str">
        <f t="shared" si="19"/>
        <v>V</v>
      </c>
      <c r="AE85" s="13" t="str">
        <f t="shared" si="19"/>
        <v>S</v>
      </c>
      <c r="AF85" s="13" t="str">
        <f t="shared" si="19"/>
        <v>D</v>
      </c>
      <c r="AG85" s="13" t="str">
        <f t="shared" si="19"/>
        <v>L</v>
      </c>
      <c r="AH85" s="13" t="str">
        <f t="shared" si="19"/>
        <v>M</v>
      </c>
      <c r="AI85" s="13" t="str">
        <f t="shared" si="19"/>
        <v>M</v>
      </c>
      <c r="AJ85" s="15" t="str">
        <f>IFERROR(CHOOSE(WEEKDAY(AJ82),"D","L","M","M","J","V","S"),"")</f>
        <v>J</v>
      </c>
      <c r="AK85" s="23"/>
      <c r="AL85" s="22" t="s">
        <v>13</v>
      </c>
      <c r="AM85" s="22" t="s">
        <v>14</v>
      </c>
      <c r="AN85" s="22" t="s">
        <v>15</v>
      </c>
      <c r="AO85" s="22" t="s">
        <v>16</v>
      </c>
      <c r="AP85" s="80" t="s">
        <v>21</v>
      </c>
      <c r="AQ85" s="23"/>
      <c r="AR85" s="23"/>
      <c r="AS85" s="23"/>
    </row>
    <row r="86" spans="1:45" ht="13.5" thickTop="1">
      <c r="A86" s="124" t="str">
        <f>Données!B2</f>
        <v>Nom coll.</v>
      </c>
      <c r="B86" s="125"/>
      <c r="C86" s="128" t="s">
        <v>9</v>
      </c>
      <c r="D86" s="129"/>
      <c r="E86" s="132" t="str">
        <f>Données!E2</f>
        <v>Taux</v>
      </c>
      <c r="F86" s="112"/>
      <c r="G86" s="112"/>
      <c r="H86" s="112"/>
      <c r="I86" s="112"/>
      <c r="J86" s="112"/>
      <c r="K86" s="112"/>
      <c r="L86" s="112"/>
      <c r="M86" s="112"/>
      <c r="N86" s="112"/>
      <c r="O86" s="147"/>
      <c r="P86" s="112"/>
      <c r="Q86" s="112"/>
      <c r="R86" s="112"/>
      <c r="S86" s="112"/>
      <c r="T86" s="112"/>
      <c r="U86" s="112"/>
      <c r="V86" s="112"/>
      <c r="W86" s="112"/>
      <c r="X86" s="112"/>
      <c r="Y86" s="112"/>
      <c r="Z86" s="147"/>
      <c r="AA86" s="112"/>
      <c r="AB86" s="112"/>
      <c r="AC86" s="112"/>
      <c r="AD86" s="112"/>
      <c r="AE86" s="112"/>
      <c r="AF86" s="112"/>
      <c r="AG86" s="112"/>
      <c r="AH86" s="112"/>
      <c r="AI86" s="112"/>
      <c r="AJ86" s="147"/>
      <c r="AK86" s="99" t="str">
        <f>IF(COUNTIF($F86:$AJ89,"MAL/2")/2+(COUNTIF($F86:$AJ89,"MAL/2")/2)=0,"",COUNTIF($F86:$AJ89,"MAL/2")/2+(COUNTIF($F86:$AJ89,"MAL/2"/2)))</f>
        <v/>
      </c>
      <c r="AL86" s="99" t="str">
        <f>IF(COUNTIF($F86:$AJ89,"CP/2-Maladie Enfant")/2+(COUNTIF($F86:$AJ89,"CP/2-Maladie Enfant")/2)=0,"",COUNTIF($F86:$AJ89,"CP/2-Maladie Enfant")/2+(COUNTIF($F86:$AJ89,"CP/2-Maladie Enfant"/2)))</f>
        <v/>
      </c>
      <c r="AM86" s="99" t="str">
        <f>IF(COUNTIF($F86:$AJ89,"CP/2-Déménagement")/2+(COUNTIF($F86:$AJ89,"CP/2-Déménagement")/2)=0,"",COUNTIF($F86:$AJ89,"CP/2-Déménagement")/2+(COUNTIF($F86:$AJ89,"CP/2-Déménagement"/2)))</f>
        <v/>
      </c>
      <c r="AN86" s="99" t="str">
        <f>IF(COUNTIF($F86:$AJ89,"CP/2-Décès")/2+(COUNTIF($F86:$AJ89,"CP/2-Décès")/2)=0,"",COUNTIF($F86:$AJ89,"CP/2-Décès")/2+(COUNTIF($F86:$AJ89,"CP/2-Décès"/2)))</f>
        <v/>
      </c>
      <c r="AO86" s="99" t="str">
        <f>IF(COUNTIF($F86:$AJ89,"CP/2-Autres Raisons")/2+(COUNTIF($F86:$AJ89,"CP/2-Autres Raisons")/2)=0,"",COUNTIF($F86:$AJ89,"CP/2-Autres Raisons")/2+(COUNTIF($F86:$AJ89,"CP/2-Autres Raisons"/2)))</f>
        <v/>
      </c>
      <c r="AP86" s="109" t="str">
        <f>IF(COUNTIF($F86:$AJ89,"ACCI./2")/2+(COUNTIF($F86:$AJ89,"ACCI./2")/2)=0,"",COUNTIF($F86:$AJ89,"ACCI./2")/2+(COUNTIF($F86:$AJ89,"ACCI./2"/2)))</f>
        <v/>
      </c>
      <c r="AQ86" s="99" t="str">
        <f>IF(COUNTIF($F86:$AJ89,"VAC/2")/2+(COUNTIF($F86:$AJ89,"VAC/2")/2)=0,"",COUNTIF($F86:$AJ89,"VAC/2")/2+(COUNTIF($F86:$AJ89,"VAC/2"/2)))</f>
        <v/>
      </c>
      <c r="AR86" s="99" t="str">
        <f>IF(COUNTIF($F86:$AJ89,"FOR/2")/2+(COUNTIF($F86:$AJ89,"FOR/2")/2)=0,"",COUNTIF($F86:$AJ89,"FOR/2")/2+(COUNTIF($F86:$AJ89,"FOR/2"/2)))</f>
        <v/>
      </c>
      <c r="AS86" s="99" t="str">
        <f>IF(COUNTIF($F86:$AJ89,"ABS. INJ./2")/2+(COUNTIF($F86:$AJ89,"ABS. INJ./2")/2)=0,"",COUNTIF($F86:$AJ89,"ABS. INJ./2")/2+(COUNTIF($F86:$AJ89,"ABS. INJ./2"/2)))</f>
        <v/>
      </c>
    </row>
    <row r="87" spans="1:45" ht="13.5" thickBot="1">
      <c r="A87" s="126"/>
      <c r="B87" s="127"/>
      <c r="C87" s="130"/>
      <c r="D87" s="131"/>
      <c r="E87" s="133"/>
      <c r="F87" s="106"/>
      <c r="G87" s="106"/>
      <c r="H87" s="106"/>
      <c r="I87" s="106"/>
      <c r="J87" s="106"/>
      <c r="K87" s="106"/>
      <c r="L87" s="106"/>
      <c r="M87" s="106"/>
      <c r="N87" s="106"/>
      <c r="O87" s="146"/>
      <c r="P87" s="106"/>
      <c r="Q87" s="106"/>
      <c r="R87" s="106"/>
      <c r="S87" s="106"/>
      <c r="T87" s="106"/>
      <c r="U87" s="106"/>
      <c r="V87" s="106"/>
      <c r="W87" s="106"/>
      <c r="X87" s="106"/>
      <c r="Y87" s="106"/>
      <c r="Z87" s="146"/>
      <c r="AA87" s="106"/>
      <c r="AB87" s="106"/>
      <c r="AC87" s="106"/>
      <c r="AD87" s="106"/>
      <c r="AE87" s="106"/>
      <c r="AF87" s="106"/>
      <c r="AG87" s="106"/>
      <c r="AH87" s="106"/>
      <c r="AI87" s="106"/>
      <c r="AJ87" s="146"/>
      <c r="AK87" s="100"/>
      <c r="AL87" s="100"/>
      <c r="AM87" s="100"/>
      <c r="AN87" s="100"/>
      <c r="AO87" s="100"/>
      <c r="AP87" s="110"/>
      <c r="AQ87" s="100"/>
      <c r="AR87" s="100"/>
      <c r="AS87" s="100"/>
    </row>
    <row r="88" spans="1:45" ht="13.5" thickTop="1">
      <c r="A88" s="115" t="s">
        <v>8</v>
      </c>
      <c r="B88" s="117" t="str">
        <f>Données!C2</f>
        <v>Date naiss.</v>
      </c>
      <c r="C88" s="119" t="s">
        <v>7</v>
      </c>
      <c r="D88" s="117" t="str">
        <f>Données!D2</f>
        <v>Date d'entrée</v>
      </c>
      <c r="E88" s="121"/>
      <c r="F88" s="105"/>
      <c r="G88" s="105"/>
      <c r="H88" s="105"/>
      <c r="I88" s="105"/>
      <c r="J88" s="105"/>
      <c r="K88" s="105"/>
      <c r="L88" s="105"/>
      <c r="M88" s="105"/>
      <c r="N88" s="105"/>
      <c r="O88" s="145"/>
      <c r="P88" s="105"/>
      <c r="Q88" s="105"/>
      <c r="R88" s="105"/>
      <c r="S88" s="105"/>
      <c r="T88" s="105"/>
      <c r="U88" s="105"/>
      <c r="V88" s="105"/>
      <c r="W88" s="105"/>
      <c r="X88" s="105"/>
      <c r="Y88" s="105"/>
      <c r="Z88" s="145"/>
      <c r="AA88" s="105"/>
      <c r="AB88" s="105"/>
      <c r="AC88" s="105"/>
      <c r="AD88" s="105"/>
      <c r="AE88" s="105"/>
      <c r="AF88" s="105"/>
      <c r="AG88" s="105"/>
      <c r="AH88" s="105"/>
      <c r="AI88" s="105"/>
      <c r="AJ88" s="145"/>
      <c r="AK88" s="100"/>
      <c r="AL88" s="100"/>
      <c r="AM88" s="100"/>
      <c r="AN88" s="100"/>
      <c r="AO88" s="100"/>
      <c r="AP88" s="110"/>
      <c r="AQ88" s="100"/>
      <c r="AR88" s="100"/>
      <c r="AS88" s="100"/>
    </row>
    <row r="89" spans="1:45" ht="13.5" thickBot="1">
      <c r="A89" s="116"/>
      <c r="B89" s="118"/>
      <c r="C89" s="120"/>
      <c r="D89" s="118"/>
      <c r="E89" s="122"/>
      <c r="F89" s="106"/>
      <c r="G89" s="106"/>
      <c r="H89" s="106"/>
      <c r="I89" s="106"/>
      <c r="J89" s="106"/>
      <c r="K89" s="106"/>
      <c r="L89" s="106"/>
      <c r="M89" s="106"/>
      <c r="N89" s="106"/>
      <c r="O89" s="146"/>
      <c r="P89" s="106"/>
      <c r="Q89" s="106"/>
      <c r="R89" s="106"/>
      <c r="S89" s="106"/>
      <c r="T89" s="106"/>
      <c r="U89" s="106"/>
      <c r="V89" s="106"/>
      <c r="W89" s="106"/>
      <c r="X89" s="106"/>
      <c r="Y89" s="106"/>
      <c r="Z89" s="146"/>
      <c r="AA89" s="106"/>
      <c r="AB89" s="106"/>
      <c r="AC89" s="106"/>
      <c r="AD89" s="106"/>
      <c r="AE89" s="106"/>
      <c r="AF89" s="106"/>
      <c r="AG89" s="106"/>
      <c r="AH89" s="106"/>
      <c r="AI89" s="106"/>
      <c r="AJ89" s="146"/>
      <c r="AK89" s="101"/>
      <c r="AL89" s="101"/>
      <c r="AM89" s="101"/>
      <c r="AN89" s="101"/>
      <c r="AO89" s="101"/>
      <c r="AP89" s="111"/>
      <c r="AQ89" s="101"/>
      <c r="AR89" s="101"/>
      <c r="AS89" s="101"/>
    </row>
    <row r="90" spans="1:45" ht="13.5" thickTop="1"/>
    <row r="91" spans="1:45">
      <c r="A91" s="140"/>
      <c r="B91" s="140"/>
      <c r="C91" s="28" t="s">
        <v>19</v>
      </c>
      <c r="D91" s="28" t="str">
        <f>Données!K2</f>
        <v>Genève</v>
      </c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</row>
    <row r="92" spans="1:45">
      <c r="A92" s="140"/>
      <c r="B92" s="140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</row>
    <row r="93" spans="1:45" ht="15.75">
      <c r="A93" s="141" t="s">
        <v>4</v>
      </c>
      <c r="B93" s="141"/>
      <c r="C93" s="141"/>
      <c r="D93" s="141"/>
      <c r="E93" s="8" t="str">
        <f>TEXT(B96,"mmmm")</f>
        <v>juin</v>
      </c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</row>
    <row r="94" spans="1:45"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</row>
    <row r="95" spans="1:45" ht="13.5" thickBot="1"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</row>
    <row r="96" spans="1:45" ht="13.5" thickBot="1">
      <c r="A96" s="10" t="s">
        <v>5</v>
      </c>
      <c r="B96" s="11">
        <v>41790</v>
      </c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</row>
    <row r="97" spans="1:45" ht="13.5" thickBot="1">
      <c r="A97" s="10" t="s">
        <v>6</v>
      </c>
      <c r="B97" s="11">
        <f>EOMONTH(B96,0)</f>
        <v>41819</v>
      </c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</row>
    <row r="98" spans="1:45">
      <c r="A98" s="30"/>
      <c r="B98" s="31">
        <f ca="1">TODAY()</f>
        <v>41584</v>
      </c>
      <c r="C98" s="30"/>
      <c r="D98" s="30"/>
      <c r="E98" s="30"/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0"/>
      <c r="AL98" s="30"/>
      <c r="AM98" s="30"/>
      <c r="AN98" s="30"/>
      <c r="AO98" s="30"/>
      <c r="AP98" s="30"/>
      <c r="AQ98" s="30"/>
      <c r="AR98" s="30"/>
    </row>
    <row r="99" spans="1:45"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</row>
    <row r="100" spans="1:45" ht="42.75">
      <c r="A100" s="33"/>
      <c r="B100" s="33"/>
      <c r="C100" s="33"/>
      <c r="D100" s="33"/>
      <c r="E100" s="33"/>
      <c r="F100" s="34">
        <f>B96</f>
        <v>41790</v>
      </c>
      <c r="G100" s="35">
        <f t="shared" ref="G100:AI100" si="20">F100+1</f>
        <v>41791</v>
      </c>
      <c r="H100" s="35">
        <f t="shared" si="20"/>
        <v>41792</v>
      </c>
      <c r="I100" s="35">
        <f t="shared" si="20"/>
        <v>41793</v>
      </c>
      <c r="J100" s="35">
        <f t="shared" si="20"/>
        <v>41794</v>
      </c>
      <c r="K100" s="35">
        <f t="shared" si="20"/>
        <v>41795</v>
      </c>
      <c r="L100" s="35">
        <f t="shared" si="20"/>
        <v>41796</v>
      </c>
      <c r="M100" s="35">
        <f t="shared" si="20"/>
        <v>41797</v>
      </c>
      <c r="N100" s="35">
        <f t="shared" si="20"/>
        <v>41798</v>
      </c>
      <c r="O100" s="35">
        <f t="shared" si="20"/>
        <v>41799</v>
      </c>
      <c r="P100" s="35">
        <f t="shared" si="20"/>
        <v>41800</v>
      </c>
      <c r="Q100" s="35">
        <f t="shared" si="20"/>
        <v>41801</v>
      </c>
      <c r="R100" s="35">
        <f t="shared" si="20"/>
        <v>41802</v>
      </c>
      <c r="S100" s="35">
        <f t="shared" si="20"/>
        <v>41803</v>
      </c>
      <c r="T100" s="35">
        <f t="shared" si="20"/>
        <v>41804</v>
      </c>
      <c r="U100" s="35">
        <f t="shared" si="20"/>
        <v>41805</v>
      </c>
      <c r="V100" s="35">
        <f t="shared" si="20"/>
        <v>41806</v>
      </c>
      <c r="W100" s="35">
        <f t="shared" si="20"/>
        <v>41807</v>
      </c>
      <c r="X100" s="35">
        <f t="shared" si="20"/>
        <v>41808</v>
      </c>
      <c r="Y100" s="35">
        <f t="shared" si="20"/>
        <v>41809</v>
      </c>
      <c r="Z100" s="35">
        <f t="shared" si="20"/>
        <v>41810</v>
      </c>
      <c r="AA100" s="35">
        <f t="shared" si="20"/>
        <v>41811</v>
      </c>
      <c r="AB100" s="35">
        <f t="shared" si="20"/>
        <v>41812</v>
      </c>
      <c r="AC100" s="35">
        <f t="shared" si="20"/>
        <v>41813</v>
      </c>
      <c r="AD100" s="35">
        <f t="shared" si="20"/>
        <v>41814</v>
      </c>
      <c r="AE100" s="35">
        <f t="shared" si="20"/>
        <v>41815</v>
      </c>
      <c r="AF100" s="35">
        <f t="shared" si="20"/>
        <v>41816</v>
      </c>
      <c r="AG100" s="35">
        <f t="shared" si="20"/>
        <v>41817</v>
      </c>
      <c r="AH100" s="35">
        <f t="shared" si="20"/>
        <v>41818</v>
      </c>
      <c r="AI100" s="35">
        <f t="shared" si="20"/>
        <v>41819</v>
      </c>
      <c r="AJ100" s="35" t="str">
        <f>IFERROR(IF(AI100+1&gt;B97,"",AI100+1),"")</f>
        <v/>
      </c>
      <c r="AK100" s="33"/>
      <c r="AL100" s="33"/>
      <c r="AM100" s="33"/>
      <c r="AN100" s="33"/>
      <c r="AO100" s="33"/>
      <c r="AP100" s="33"/>
      <c r="AQ100" s="33"/>
      <c r="AR100" s="33"/>
    </row>
    <row r="101" spans="1:45" ht="22.5" thickBot="1">
      <c r="A101" s="16"/>
      <c r="B101" s="16"/>
      <c r="C101" s="16"/>
      <c r="D101" s="16"/>
      <c r="E101" s="16"/>
      <c r="F101" s="17" t="str">
        <f>IF(F103="L","S " &amp; WEEKNUM(F100),"")</f>
        <v/>
      </c>
      <c r="G101" s="17" t="str">
        <f t="shared" ref="G101:AJ101" si="21">IF(G103="L","S " &amp; WEEKNUM(G100),"")</f>
        <v/>
      </c>
      <c r="H101" s="17" t="str">
        <f t="shared" si="21"/>
        <v/>
      </c>
      <c r="I101" s="17" t="str">
        <f t="shared" si="21"/>
        <v>S 23</v>
      </c>
      <c r="J101" s="17" t="str">
        <f t="shared" si="21"/>
        <v/>
      </c>
      <c r="K101" s="17" t="str">
        <f t="shared" si="21"/>
        <v/>
      </c>
      <c r="L101" s="17" t="str">
        <f t="shared" si="21"/>
        <v/>
      </c>
      <c r="M101" s="17" t="str">
        <f t="shared" si="21"/>
        <v/>
      </c>
      <c r="N101" s="17" t="str">
        <f t="shared" si="21"/>
        <v/>
      </c>
      <c r="O101" s="17" t="str">
        <f t="shared" si="21"/>
        <v/>
      </c>
      <c r="P101" s="17" t="str">
        <f t="shared" si="21"/>
        <v>S 24</v>
      </c>
      <c r="Q101" s="17" t="str">
        <f t="shared" si="21"/>
        <v/>
      </c>
      <c r="R101" s="17" t="str">
        <f t="shared" si="21"/>
        <v/>
      </c>
      <c r="S101" s="17" t="str">
        <f t="shared" si="21"/>
        <v/>
      </c>
      <c r="T101" s="17" t="str">
        <f t="shared" si="21"/>
        <v/>
      </c>
      <c r="U101" s="17" t="str">
        <f t="shared" si="21"/>
        <v/>
      </c>
      <c r="V101" s="17" t="str">
        <f t="shared" si="21"/>
        <v/>
      </c>
      <c r="W101" s="17" t="str">
        <f t="shared" si="21"/>
        <v>S 25</v>
      </c>
      <c r="X101" s="17" t="str">
        <f t="shared" si="21"/>
        <v/>
      </c>
      <c r="Y101" s="17" t="str">
        <f t="shared" si="21"/>
        <v/>
      </c>
      <c r="Z101" s="17" t="str">
        <f t="shared" si="21"/>
        <v/>
      </c>
      <c r="AA101" s="17" t="str">
        <f t="shared" si="21"/>
        <v/>
      </c>
      <c r="AB101" s="17" t="str">
        <f t="shared" si="21"/>
        <v/>
      </c>
      <c r="AC101" s="17" t="str">
        <f t="shared" si="21"/>
        <v/>
      </c>
      <c r="AD101" s="17" t="str">
        <f t="shared" si="21"/>
        <v>S 26</v>
      </c>
      <c r="AE101" s="17" t="str">
        <f t="shared" si="21"/>
        <v/>
      </c>
      <c r="AF101" s="17" t="str">
        <f t="shared" si="21"/>
        <v/>
      </c>
      <c r="AG101" s="17" t="str">
        <f t="shared" si="21"/>
        <v/>
      </c>
      <c r="AH101" s="17" t="str">
        <f t="shared" si="21"/>
        <v/>
      </c>
      <c r="AI101" s="17" t="str">
        <f t="shared" si="21"/>
        <v/>
      </c>
      <c r="AJ101" s="17" t="str">
        <f t="shared" si="21"/>
        <v/>
      </c>
      <c r="AK101" s="16"/>
      <c r="AL101" s="16"/>
      <c r="AM101" s="16"/>
      <c r="AN101" s="16"/>
      <c r="AO101" s="16"/>
      <c r="AP101" s="16"/>
      <c r="AQ101" s="16"/>
      <c r="AR101" s="16"/>
    </row>
    <row r="102" spans="1:45" ht="16.5" thickTop="1" thickBot="1">
      <c r="A102" s="134" t="s">
        <v>47</v>
      </c>
      <c r="B102" s="135"/>
      <c r="C102" s="135"/>
      <c r="D102" s="135"/>
      <c r="E102" s="136"/>
      <c r="F102" s="12">
        <f t="shared" ref="F102:AI102" si="22">DAY(F100)</f>
        <v>1</v>
      </c>
      <c r="G102" s="12">
        <f t="shared" si="22"/>
        <v>2</v>
      </c>
      <c r="H102" s="12">
        <f t="shared" si="22"/>
        <v>3</v>
      </c>
      <c r="I102" s="12">
        <f t="shared" si="22"/>
        <v>4</v>
      </c>
      <c r="J102" s="12">
        <f t="shared" si="22"/>
        <v>5</v>
      </c>
      <c r="K102" s="12">
        <f t="shared" si="22"/>
        <v>6</v>
      </c>
      <c r="L102" s="12">
        <f t="shared" si="22"/>
        <v>7</v>
      </c>
      <c r="M102" s="12">
        <f t="shared" si="22"/>
        <v>8</v>
      </c>
      <c r="N102" s="12">
        <f t="shared" si="22"/>
        <v>9</v>
      </c>
      <c r="O102" s="12">
        <f t="shared" si="22"/>
        <v>10</v>
      </c>
      <c r="P102" s="12">
        <f t="shared" si="22"/>
        <v>11</v>
      </c>
      <c r="Q102" s="12">
        <f t="shared" si="22"/>
        <v>12</v>
      </c>
      <c r="R102" s="12">
        <f t="shared" si="22"/>
        <v>13</v>
      </c>
      <c r="S102" s="12">
        <f t="shared" si="22"/>
        <v>14</v>
      </c>
      <c r="T102" s="12">
        <f t="shared" si="22"/>
        <v>15</v>
      </c>
      <c r="U102" s="12">
        <f t="shared" si="22"/>
        <v>16</v>
      </c>
      <c r="V102" s="12">
        <f t="shared" si="22"/>
        <v>17</v>
      </c>
      <c r="W102" s="12">
        <f t="shared" si="22"/>
        <v>18</v>
      </c>
      <c r="X102" s="12">
        <f t="shared" si="22"/>
        <v>19</v>
      </c>
      <c r="Y102" s="12">
        <f t="shared" si="22"/>
        <v>20</v>
      </c>
      <c r="Z102" s="12">
        <f t="shared" si="22"/>
        <v>21</v>
      </c>
      <c r="AA102" s="12">
        <f t="shared" si="22"/>
        <v>22</v>
      </c>
      <c r="AB102" s="12">
        <f t="shared" si="22"/>
        <v>23</v>
      </c>
      <c r="AC102" s="12">
        <f t="shared" si="22"/>
        <v>24</v>
      </c>
      <c r="AD102" s="12">
        <f t="shared" si="22"/>
        <v>25</v>
      </c>
      <c r="AE102" s="12">
        <f t="shared" si="22"/>
        <v>26</v>
      </c>
      <c r="AF102" s="12">
        <f t="shared" si="22"/>
        <v>27</v>
      </c>
      <c r="AG102" s="12">
        <f t="shared" si="22"/>
        <v>28</v>
      </c>
      <c r="AH102" s="12">
        <f>DAY(AH100)</f>
        <v>29</v>
      </c>
      <c r="AI102" s="12">
        <f t="shared" si="22"/>
        <v>30</v>
      </c>
      <c r="AJ102" s="14" t="str">
        <f>IFERROR(DAY(AJ100),"")</f>
        <v/>
      </c>
      <c r="AK102" s="45" t="s">
        <v>10</v>
      </c>
      <c r="AL102" s="102" t="s">
        <v>85</v>
      </c>
      <c r="AM102" s="103"/>
      <c r="AN102" s="103"/>
      <c r="AO102" s="103"/>
      <c r="AP102" s="104"/>
      <c r="AQ102" s="46" t="s">
        <v>11</v>
      </c>
      <c r="AR102" s="47" t="s">
        <v>12</v>
      </c>
      <c r="AS102" s="75" t="s">
        <v>75</v>
      </c>
    </row>
    <row r="103" spans="1:45" ht="14.25" thickTop="1" thickBot="1">
      <c r="A103" s="137"/>
      <c r="B103" s="138"/>
      <c r="C103" s="138"/>
      <c r="D103" s="138"/>
      <c r="E103" s="139"/>
      <c r="F103" s="18" t="str">
        <f>CHOOSE(WEEKDAY(F100),"D","L","M","M","J","V","S")</f>
        <v>V</v>
      </c>
      <c r="G103" s="13" t="str">
        <f t="shared" ref="G103:AI103" si="23">CHOOSE(WEEKDAY(G100),"D","L","M","M","J","V","S")</f>
        <v>S</v>
      </c>
      <c r="H103" s="13" t="str">
        <f t="shared" si="23"/>
        <v>D</v>
      </c>
      <c r="I103" s="13" t="str">
        <f t="shared" si="23"/>
        <v>L</v>
      </c>
      <c r="J103" s="13" t="str">
        <f t="shared" si="23"/>
        <v>M</v>
      </c>
      <c r="K103" s="13" t="str">
        <f t="shared" si="23"/>
        <v>M</v>
      </c>
      <c r="L103" s="13" t="str">
        <f t="shared" si="23"/>
        <v>J</v>
      </c>
      <c r="M103" s="13" t="str">
        <f t="shared" si="23"/>
        <v>V</v>
      </c>
      <c r="N103" s="13" t="str">
        <f t="shared" si="23"/>
        <v>S</v>
      </c>
      <c r="O103" s="13" t="str">
        <f t="shared" si="23"/>
        <v>D</v>
      </c>
      <c r="P103" s="13" t="str">
        <f t="shared" si="23"/>
        <v>L</v>
      </c>
      <c r="Q103" s="13" t="str">
        <f t="shared" si="23"/>
        <v>M</v>
      </c>
      <c r="R103" s="13" t="str">
        <f t="shared" si="23"/>
        <v>M</v>
      </c>
      <c r="S103" s="13" t="str">
        <f t="shared" si="23"/>
        <v>J</v>
      </c>
      <c r="T103" s="13" t="str">
        <f t="shared" si="23"/>
        <v>V</v>
      </c>
      <c r="U103" s="13" t="str">
        <f t="shared" si="23"/>
        <v>S</v>
      </c>
      <c r="V103" s="13" t="str">
        <f t="shared" si="23"/>
        <v>D</v>
      </c>
      <c r="W103" s="13" t="str">
        <f t="shared" si="23"/>
        <v>L</v>
      </c>
      <c r="X103" s="13" t="str">
        <f t="shared" si="23"/>
        <v>M</v>
      </c>
      <c r="Y103" s="13" t="str">
        <f t="shared" si="23"/>
        <v>M</v>
      </c>
      <c r="Z103" s="13" t="str">
        <f t="shared" si="23"/>
        <v>J</v>
      </c>
      <c r="AA103" s="13" t="str">
        <f t="shared" si="23"/>
        <v>V</v>
      </c>
      <c r="AB103" s="13" t="str">
        <f t="shared" si="23"/>
        <v>S</v>
      </c>
      <c r="AC103" s="13" t="str">
        <f t="shared" si="23"/>
        <v>D</v>
      </c>
      <c r="AD103" s="13" t="str">
        <f t="shared" si="23"/>
        <v>L</v>
      </c>
      <c r="AE103" s="13" t="str">
        <f t="shared" si="23"/>
        <v>M</v>
      </c>
      <c r="AF103" s="13" t="str">
        <f t="shared" si="23"/>
        <v>M</v>
      </c>
      <c r="AG103" s="13" t="str">
        <f t="shared" si="23"/>
        <v>J</v>
      </c>
      <c r="AH103" s="13" t="str">
        <f t="shared" si="23"/>
        <v>V</v>
      </c>
      <c r="AI103" s="13" t="str">
        <f t="shared" si="23"/>
        <v>S</v>
      </c>
      <c r="AJ103" s="15" t="str">
        <f>IFERROR(CHOOSE(WEEKDAY(AJ100),"D","L","M","M","J","V","S"),"")</f>
        <v/>
      </c>
      <c r="AK103" s="23"/>
      <c r="AL103" s="22" t="s">
        <v>13</v>
      </c>
      <c r="AM103" s="22" t="s">
        <v>14</v>
      </c>
      <c r="AN103" s="22" t="s">
        <v>15</v>
      </c>
      <c r="AO103" s="22" t="s">
        <v>16</v>
      </c>
      <c r="AP103" s="80" t="s">
        <v>21</v>
      </c>
      <c r="AQ103" s="23"/>
      <c r="AR103" s="23"/>
      <c r="AS103" s="23"/>
    </row>
    <row r="104" spans="1:45" ht="13.5" thickTop="1">
      <c r="A104" s="124" t="str">
        <f>Données!B2</f>
        <v>Nom coll.</v>
      </c>
      <c r="B104" s="125"/>
      <c r="C104" s="128" t="s">
        <v>9</v>
      </c>
      <c r="D104" s="129"/>
      <c r="E104" s="132" t="str">
        <f>Données!E2</f>
        <v>Taux</v>
      </c>
      <c r="F104" s="112"/>
      <c r="G104" s="112"/>
      <c r="H104" s="112"/>
      <c r="I104" s="112"/>
      <c r="J104" s="112"/>
      <c r="K104" s="112"/>
      <c r="L104" s="112"/>
      <c r="M104" s="112"/>
      <c r="N104" s="112"/>
      <c r="O104" s="112"/>
      <c r="P104" s="112"/>
      <c r="Q104" s="112"/>
      <c r="R104" s="112"/>
      <c r="S104" s="112"/>
      <c r="T104" s="112"/>
      <c r="U104" s="112"/>
      <c r="V104" s="112"/>
      <c r="W104" s="112"/>
      <c r="X104" s="112"/>
      <c r="Y104" s="112"/>
      <c r="Z104" s="112"/>
      <c r="AA104" s="112"/>
      <c r="AB104" s="112"/>
      <c r="AC104" s="112"/>
      <c r="AD104" s="112"/>
      <c r="AE104" s="112"/>
      <c r="AF104" s="112"/>
      <c r="AG104" s="112"/>
      <c r="AH104" s="112"/>
      <c r="AI104" s="112"/>
      <c r="AJ104" s="112"/>
      <c r="AK104" s="99" t="str">
        <f>IF(COUNTIF($F104:$AJ107,"MAL/2")/2+(COUNTIF($F104:$AJ107,"MAL/2")/2)=0,"",COUNTIF($F104:$AJ107,"MAL/2")/2+(COUNTIF($F104:$AJ107,"MAL/2"/2)))</f>
        <v/>
      </c>
      <c r="AL104" s="99" t="str">
        <f>IF(COUNTIF($F104:$AJ107,"CP/2-Maladie Enfant")/2+(COUNTIF($F104:$AJ107,"CP/2-Maladie Enfant")/2)=0,"",COUNTIF($F104:$AJ107,"CP/2-Maladie Enfant")/2+(COUNTIF($F104:$AJ107,"CP/2-Maladie Enfant"/2)))</f>
        <v/>
      </c>
      <c r="AM104" s="99" t="str">
        <f>IF(COUNTIF($F104:$AJ107,"CP/2-Déménagement")/2+(COUNTIF($F104:$AJ107,"CP/2-Déménagement")/2)=0,"",COUNTIF($F104:$AJ107,"CP/2-Déménagement")/2+(COUNTIF($F104:$AJ107,"CP/2-Déménagement"/2)))</f>
        <v/>
      </c>
      <c r="AN104" s="99" t="str">
        <f>IF(COUNTIF($F104:$AJ107,"CP/2-Décès")/2+(COUNTIF($F104:$AJ107,"CP/2-Décès")/2)=0,"",COUNTIF($F104:$AJ107,"CP/2-Décès")/2+(COUNTIF($F104:$AJ107,"CP/2-Décès"/2)))</f>
        <v/>
      </c>
      <c r="AO104" s="99" t="str">
        <f>IF(COUNTIF($F104:$AJ107,"CP/2-Autres Raisons")/2+(COUNTIF($F104:$AJ107,"CP/2-Autres Raisons")/2)=0,"",COUNTIF($F104:$AJ107,"CP/2-Autres Raisons")/2+(COUNTIF($F104:$AJ107,"CP/2-Autres Raisons"/2)))</f>
        <v/>
      </c>
      <c r="AP104" s="109" t="str">
        <f>IF(COUNTIF($F104:$AJ107,"ACCI./2")/2+(COUNTIF($F104:$AJ107,"ACCI./2")/2)=0,"",COUNTIF($F104:$AJ107,"ACCI./2")/2+(COUNTIF($F104:$AJ107,"ACCI./2"/2)))</f>
        <v/>
      </c>
      <c r="AQ104" s="99" t="str">
        <f>IF(COUNTIF($F104:$AJ107,"VAC/2")/2+(COUNTIF($F104:$AJ107,"VAC/2")/2)=0,"",COUNTIF($F104:$AJ107,"VAC/2")/2+(COUNTIF($F104:$AJ107,"VAC/2"/2)))</f>
        <v/>
      </c>
      <c r="AR104" s="99" t="str">
        <f>IF(COUNTIF($F104:$AJ107,"FOR/2")/2+(COUNTIF($F104:$AJ107,"FOR/2")/2)=0,"",COUNTIF($F104:$AJ107,"FOR/2")/2+(COUNTIF($F104:$AJ107,"FOR/2"/2)))</f>
        <v/>
      </c>
      <c r="AS104" s="99" t="str">
        <f>IF(COUNTIF($F104:$AJ107,"ABS. INJ./2")/2+(COUNTIF($F104:$AJ107,"ABS. INJ./2")/2)=0,"",COUNTIF($F104:$AJ107,"ABS. INJ./2")/2+(COUNTIF($F104:$AJ107,"ABS. INJ./2"/2)))</f>
        <v/>
      </c>
    </row>
    <row r="105" spans="1:45" ht="13.5" thickBot="1">
      <c r="A105" s="126"/>
      <c r="B105" s="127"/>
      <c r="C105" s="130"/>
      <c r="D105" s="131"/>
      <c r="E105" s="133"/>
      <c r="F105" s="106"/>
      <c r="G105" s="106"/>
      <c r="H105" s="106"/>
      <c r="I105" s="106"/>
      <c r="J105" s="106"/>
      <c r="K105" s="106"/>
      <c r="L105" s="106"/>
      <c r="M105" s="106"/>
      <c r="N105" s="106"/>
      <c r="O105" s="106"/>
      <c r="P105" s="106"/>
      <c r="Q105" s="106"/>
      <c r="R105" s="106"/>
      <c r="S105" s="106"/>
      <c r="T105" s="106"/>
      <c r="U105" s="106"/>
      <c r="V105" s="106"/>
      <c r="W105" s="106"/>
      <c r="X105" s="106"/>
      <c r="Y105" s="106"/>
      <c r="Z105" s="106"/>
      <c r="AA105" s="106"/>
      <c r="AB105" s="106"/>
      <c r="AC105" s="106"/>
      <c r="AD105" s="106"/>
      <c r="AE105" s="106"/>
      <c r="AF105" s="106"/>
      <c r="AG105" s="106"/>
      <c r="AH105" s="106"/>
      <c r="AI105" s="106"/>
      <c r="AJ105" s="106"/>
      <c r="AK105" s="100"/>
      <c r="AL105" s="100"/>
      <c r="AM105" s="100"/>
      <c r="AN105" s="100"/>
      <c r="AO105" s="100"/>
      <c r="AP105" s="110"/>
      <c r="AQ105" s="100"/>
      <c r="AR105" s="100"/>
      <c r="AS105" s="100"/>
    </row>
    <row r="106" spans="1:45" ht="13.5" thickTop="1">
      <c r="A106" s="115" t="s">
        <v>8</v>
      </c>
      <c r="B106" s="117" t="str">
        <f>Données!C2</f>
        <v>Date naiss.</v>
      </c>
      <c r="C106" s="119" t="s">
        <v>7</v>
      </c>
      <c r="D106" s="117" t="str">
        <f>Données!D2</f>
        <v>Date d'entrée</v>
      </c>
      <c r="E106" s="121"/>
      <c r="F106" s="105"/>
      <c r="G106" s="105"/>
      <c r="H106" s="105"/>
      <c r="I106" s="105"/>
      <c r="J106" s="105"/>
      <c r="K106" s="105"/>
      <c r="L106" s="105"/>
      <c r="M106" s="105"/>
      <c r="N106" s="105"/>
      <c r="O106" s="105"/>
      <c r="P106" s="105"/>
      <c r="Q106" s="105"/>
      <c r="R106" s="105"/>
      <c r="S106" s="105"/>
      <c r="T106" s="105"/>
      <c r="U106" s="105"/>
      <c r="V106" s="105"/>
      <c r="W106" s="105"/>
      <c r="X106" s="105"/>
      <c r="Y106" s="105"/>
      <c r="Z106" s="105"/>
      <c r="AA106" s="105"/>
      <c r="AB106" s="105"/>
      <c r="AC106" s="105"/>
      <c r="AD106" s="105"/>
      <c r="AE106" s="105"/>
      <c r="AF106" s="105"/>
      <c r="AG106" s="105"/>
      <c r="AH106" s="105"/>
      <c r="AI106" s="105"/>
      <c r="AJ106" s="113"/>
      <c r="AK106" s="100"/>
      <c r="AL106" s="100"/>
      <c r="AM106" s="100"/>
      <c r="AN106" s="100"/>
      <c r="AO106" s="100"/>
      <c r="AP106" s="110"/>
      <c r="AQ106" s="100"/>
      <c r="AR106" s="100"/>
      <c r="AS106" s="100"/>
    </row>
    <row r="107" spans="1:45" ht="13.5" thickBot="1">
      <c r="A107" s="116"/>
      <c r="B107" s="118"/>
      <c r="C107" s="120"/>
      <c r="D107" s="118"/>
      <c r="E107" s="122"/>
      <c r="F107" s="106"/>
      <c r="G107" s="106"/>
      <c r="H107" s="106"/>
      <c r="I107" s="106"/>
      <c r="J107" s="106"/>
      <c r="K107" s="106"/>
      <c r="L107" s="106"/>
      <c r="M107" s="106"/>
      <c r="N107" s="106"/>
      <c r="O107" s="106"/>
      <c r="P107" s="106"/>
      <c r="Q107" s="106"/>
      <c r="R107" s="106"/>
      <c r="S107" s="106"/>
      <c r="T107" s="106"/>
      <c r="U107" s="106"/>
      <c r="V107" s="106"/>
      <c r="W107" s="106"/>
      <c r="X107" s="106"/>
      <c r="Y107" s="106"/>
      <c r="Z107" s="106"/>
      <c r="AA107" s="106"/>
      <c r="AB107" s="106"/>
      <c r="AC107" s="106"/>
      <c r="AD107" s="106"/>
      <c r="AE107" s="106"/>
      <c r="AF107" s="106"/>
      <c r="AG107" s="106"/>
      <c r="AH107" s="106"/>
      <c r="AI107" s="106"/>
      <c r="AJ107" s="114"/>
      <c r="AK107" s="101"/>
      <c r="AL107" s="101"/>
      <c r="AM107" s="101"/>
      <c r="AN107" s="101"/>
      <c r="AO107" s="101"/>
      <c r="AP107" s="111"/>
      <c r="AQ107" s="101"/>
      <c r="AR107" s="101"/>
      <c r="AS107" s="101"/>
    </row>
    <row r="108" spans="1:45" ht="13.5" thickTop="1"/>
    <row r="109" spans="1:45">
      <c r="A109" s="140"/>
      <c r="B109" s="140"/>
      <c r="C109" s="28" t="s">
        <v>19</v>
      </c>
      <c r="D109" s="28" t="str">
        <f>Données!K2</f>
        <v>Genève</v>
      </c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</row>
    <row r="110" spans="1:45">
      <c r="A110" s="140"/>
      <c r="B110" s="140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</row>
    <row r="111" spans="1:45" ht="15.75">
      <c r="A111" s="141" t="s">
        <v>4</v>
      </c>
      <c r="B111" s="141"/>
      <c r="C111" s="141"/>
      <c r="D111" s="141"/>
      <c r="E111" s="8" t="str">
        <f>TEXT(B114,"mmmm")</f>
        <v>juillet</v>
      </c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</row>
    <row r="112" spans="1:45"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</row>
    <row r="113" spans="1:45" ht="13.5" thickBot="1"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</row>
    <row r="114" spans="1:45" ht="13.5" thickBot="1">
      <c r="A114" s="10" t="s">
        <v>5</v>
      </c>
      <c r="B114" s="11">
        <v>41820</v>
      </c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</row>
    <row r="115" spans="1:45" ht="13.5" thickBot="1">
      <c r="A115" s="10" t="s">
        <v>6</v>
      </c>
      <c r="B115" s="11">
        <f>EOMONTH(B114,0)</f>
        <v>41850</v>
      </c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</row>
    <row r="116" spans="1:45">
      <c r="A116" s="30"/>
      <c r="B116" s="31">
        <f ca="1">TODAY()</f>
        <v>41584</v>
      </c>
      <c r="C116" s="30"/>
      <c r="D116" s="30"/>
      <c r="E116" s="30"/>
      <c r="F116" s="32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0"/>
      <c r="AL116" s="30"/>
      <c r="AM116" s="30"/>
      <c r="AN116" s="30"/>
      <c r="AO116" s="30"/>
      <c r="AP116" s="30"/>
      <c r="AQ116" s="30"/>
      <c r="AR116" s="30"/>
    </row>
    <row r="117" spans="1:45"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</row>
    <row r="118" spans="1:45" ht="42">
      <c r="A118" s="33"/>
      <c r="B118" s="33"/>
      <c r="C118" s="33"/>
      <c r="D118" s="33"/>
      <c r="E118" s="33"/>
      <c r="F118" s="34">
        <f>B114</f>
        <v>41820</v>
      </c>
      <c r="G118" s="35">
        <f t="shared" ref="G118:AI118" si="24">F118+1</f>
        <v>41821</v>
      </c>
      <c r="H118" s="35">
        <f t="shared" si="24"/>
        <v>41822</v>
      </c>
      <c r="I118" s="35">
        <f t="shared" si="24"/>
        <v>41823</v>
      </c>
      <c r="J118" s="35">
        <f t="shared" si="24"/>
        <v>41824</v>
      </c>
      <c r="K118" s="35">
        <f t="shared" si="24"/>
        <v>41825</v>
      </c>
      <c r="L118" s="35">
        <f t="shared" si="24"/>
        <v>41826</v>
      </c>
      <c r="M118" s="35">
        <f t="shared" si="24"/>
        <v>41827</v>
      </c>
      <c r="N118" s="35">
        <f t="shared" si="24"/>
        <v>41828</v>
      </c>
      <c r="O118" s="35">
        <f t="shared" si="24"/>
        <v>41829</v>
      </c>
      <c r="P118" s="35">
        <f t="shared" si="24"/>
        <v>41830</v>
      </c>
      <c r="Q118" s="35">
        <f t="shared" si="24"/>
        <v>41831</v>
      </c>
      <c r="R118" s="35">
        <f t="shared" si="24"/>
        <v>41832</v>
      </c>
      <c r="S118" s="35">
        <f t="shared" si="24"/>
        <v>41833</v>
      </c>
      <c r="T118" s="35">
        <f t="shared" si="24"/>
        <v>41834</v>
      </c>
      <c r="U118" s="35">
        <f t="shared" si="24"/>
        <v>41835</v>
      </c>
      <c r="V118" s="35">
        <f t="shared" si="24"/>
        <v>41836</v>
      </c>
      <c r="W118" s="35">
        <f t="shared" si="24"/>
        <v>41837</v>
      </c>
      <c r="X118" s="35">
        <f t="shared" si="24"/>
        <v>41838</v>
      </c>
      <c r="Y118" s="35">
        <f t="shared" si="24"/>
        <v>41839</v>
      </c>
      <c r="Z118" s="35">
        <f t="shared" si="24"/>
        <v>41840</v>
      </c>
      <c r="AA118" s="35">
        <f t="shared" si="24"/>
        <v>41841</v>
      </c>
      <c r="AB118" s="35">
        <f t="shared" si="24"/>
        <v>41842</v>
      </c>
      <c r="AC118" s="35">
        <f t="shared" si="24"/>
        <v>41843</v>
      </c>
      <c r="AD118" s="35">
        <f t="shared" si="24"/>
        <v>41844</v>
      </c>
      <c r="AE118" s="35">
        <f t="shared" si="24"/>
        <v>41845</v>
      </c>
      <c r="AF118" s="35">
        <f t="shared" si="24"/>
        <v>41846</v>
      </c>
      <c r="AG118" s="35">
        <f t="shared" si="24"/>
        <v>41847</v>
      </c>
      <c r="AH118" s="35">
        <f t="shared" si="24"/>
        <v>41848</v>
      </c>
      <c r="AI118" s="35">
        <f t="shared" si="24"/>
        <v>41849</v>
      </c>
      <c r="AJ118" s="35">
        <f>IFERROR(IF(AI118+1&gt;B115,"",AI118+1),"")</f>
        <v>41850</v>
      </c>
      <c r="AK118" s="33"/>
      <c r="AL118" s="33"/>
      <c r="AM118" s="33"/>
      <c r="AN118" s="33"/>
      <c r="AO118" s="33"/>
      <c r="AP118" s="33"/>
      <c r="AQ118" s="33"/>
      <c r="AR118" s="33"/>
    </row>
    <row r="119" spans="1:45" ht="22.5" thickBot="1">
      <c r="A119" s="16"/>
      <c r="B119" s="16"/>
      <c r="C119" s="16"/>
      <c r="D119" s="16"/>
      <c r="E119" s="16"/>
      <c r="F119" s="17" t="str">
        <f>IF(F121="L","S " &amp; WEEKNUM(F118),"")</f>
        <v/>
      </c>
      <c r="G119" s="17" t="str">
        <f t="shared" ref="G119:AJ119" si="25">IF(G121="L","S " &amp; WEEKNUM(G118),"")</f>
        <v>S 27</v>
      </c>
      <c r="H119" s="17" t="str">
        <f t="shared" si="25"/>
        <v/>
      </c>
      <c r="I119" s="17" t="str">
        <f t="shared" si="25"/>
        <v/>
      </c>
      <c r="J119" s="17" t="str">
        <f t="shared" si="25"/>
        <v/>
      </c>
      <c r="K119" s="17" t="str">
        <f t="shared" si="25"/>
        <v/>
      </c>
      <c r="L119" s="17" t="str">
        <f t="shared" si="25"/>
        <v/>
      </c>
      <c r="M119" s="17" t="str">
        <f t="shared" si="25"/>
        <v/>
      </c>
      <c r="N119" s="17" t="str">
        <f t="shared" si="25"/>
        <v>S 28</v>
      </c>
      <c r="O119" s="17" t="str">
        <f t="shared" si="25"/>
        <v/>
      </c>
      <c r="P119" s="17" t="str">
        <f t="shared" si="25"/>
        <v/>
      </c>
      <c r="Q119" s="17" t="str">
        <f t="shared" si="25"/>
        <v/>
      </c>
      <c r="R119" s="17" t="str">
        <f t="shared" si="25"/>
        <v/>
      </c>
      <c r="S119" s="17" t="str">
        <f t="shared" si="25"/>
        <v/>
      </c>
      <c r="T119" s="17" t="str">
        <f t="shared" si="25"/>
        <v/>
      </c>
      <c r="U119" s="17" t="str">
        <f t="shared" si="25"/>
        <v>S 29</v>
      </c>
      <c r="V119" s="17" t="str">
        <f t="shared" si="25"/>
        <v/>
      </c>
      <c r="W119" s="17" t="str">
        <f t="shared" si="25"/>
        <v/>
      </c>
      <c r="X119" s="17" t="str">
        <f t="shared" si="25"/>
        <v/>
      </c>
      <c r="Y119" s="17" t="str">
        <f t="shared" si="25"/>
        <v/>
      </c>
      <c r="Z119" s="17" t="str">
        <f t="shared" si="25"/>
        <v/>
      </c>
      <c r="AA119" s="17" t="str">
        <f t="shared" si="25"/>
        <v/>
      </c>
      <c r="AB119" s="17" t="str">
        <f t="shared" si="25"/>
        <v>S 30</v>
      </c>
      <c r="AC119" s="17" t="str">
        <f t="shared" si="25"/>
        <v/>
      </c>
      <c r="AD119" s="17" t="str">
        <f t="shared" si="25"/>
        <v/>
      </c>
      <c r="AE119" s="17" t="str">
        <f t="shared" si="25"/>
        <v/>
      </c>
      <c r="AF119" s="17" t="str">
        <f t="shared" si="25"/>
        <v/>
      </c>
      <c r="AG119" s="17" t="str">
        <f t="shared" si="25"/>
        <v/>
      </c>
      <c r="AH119" s="17" t="str">
        <f t="shared" si="25"/>
        <v/>
      </c>
      <c r="AI119" s="17" t="str">
        <f t="shared" si="25"/>
        <v>S 31</v>
      </c>
      <c r="AJ119" s="17" t="str">
        <f t="shared" si="25"/>
        <v/>
      </c>
      <c r="AK119" s="16"/>
      <c r="AL119" s="16"/>
      <c r="AM119" s="16"/>
      <c r="AN119" s="16"/>
      <c r="AO119" s="16"/>
      <c r="AP119" s="16"/>
      <c r="AQ119" s="16"/>
      <c r="AR119" s="16"/>
    </row>
    <row r="120" spans="1:45" ht="16.5" thickTop="1" thickBot="1">
      <c r="A120" s="134" t="s">
        <v>48</v>
      </c>
      <c r="B120" s="135"/>
      <c r="C120" s="135"/>
      <c r="D120" s="135"/>
      <c r="E120" s="136"/>
      <c r="F120" s="12">
        <f t="shared" ref="F120:AI120" si="26">DAY(F118)</f>
        <v>1</v>
      </c>
      <c r="G120" s="12">
        <f t="shared" si="26"/>
        <v>2</v>
      </c>
      <c r="H120" s="12">
        <f t="shared" si="26"/>
        <v>3</v>
      </c>
      <c r="I120" s="12">
        <f t="shared" si="26"/>
        <v>4</v>
      </c>
      <c r="J120" s="12">
        <f t="shared" si="26"/>
        <v>5</v>
      </c>
      <c r="K120" s="12">
        <f t="shared" si="26"/>
        <v>6</v>
      </c>
      <c r="L120" s="12">
        <f t="shared" si="26"/>
        <v>7</v>
      </c>
      <c r="M120" s="12">
        <f t="shared" si="26"/>
        <v>8</v>
      </c>
      <c r="N120" s="12">
        <f t="shared" si="26"/>
        <v>9</v>
      </c>
      <c r="O120" s="12">
        <f t="shared" si="26"/>
        <v>10</v>
      </c>
      <c r="P120" s="12">
        <f t="shared" si="26"/>
        <v>11</v>
      </c>
      <c r="Q120" s="12">
        <f t="shared" si="26"/>
        <v>12</v>
      </c>
      <c r="R120" s="12">
        <f t="shared" si="26"/>
        <v>13</v>
      </c>
      <c r="S120" s="12">
        <f t="shared" si="26"/>
        <v>14</v>
      </c>
      <c r="T120" s="12">
        <f t="shared" si="26"/>
        <v>15</v>
      </c>
      <c r="U120" s="12">
        <f t="shared" si="26"/>
        <v>16</v>
      </c>
      <c r="V120" s="12">
        <f t="shared" si="26"/>
        <v>17</v>
      </c>
      <c r="W120" s="12">
        <f t="shared" si="26"/>
        <v>18</v>
      </c>
      <c r="X120" s="12">
        <f t="shared" si="26"/>
        <v>19</v>
      </c>
      <c r="Y120" s="12">
        <f t="shared" si="26"/>
        <v>20</v>
      </c>
      <c r="Z120" s="12">
        <f t="shared" si="26"/>
        <v>21</v>
      </c>
      <c r="AA120" s="12">
        <f t="shared" si="26"/>
        <v>22</v>
      </c>
      <c r="AB120" s="12">
        <f t="shared" si="26"/>
        <v>23</v>
      </c>
      <c r="AC120" s="12">
        <f t="shared" si="26"/>
        <v>24</v>
      </c>
      <c r="AD120" s="12">
        <f t="shared" si="26"/>
        <v>25</v>
      </c>
      <c r="AE120" s="12">
        <f t="shared" si="26"/>
        <v>26</v>
      </c>
      <c r="AF120" s="12">
        <f t="shared" si="26"/>
        <v>27</v>
      </c>
      <c r="AG120" s="12">
        <f t="shared" si="26"/>
        <v>28</v>
      </c>
      <c r="AH120" s="12">
        <f>DAY(AH118)</f>
        <v>29</v>
      </c>
      <c r="AI120" s="12">
        <f t="shared" si="26"/>
        <v>30</v>
      </c>
      <c r="AJ120" s="14">
        <f>IFERROR(DAY(AJ118),"")</f>
        <v>31</v>
      </c>
      <c r="AK120" s="45" t="s">
        <v>10</v>
      </c>
      <c r="AL120" s="102" t="s">
        <v>85</v>
      </c>
      <c r="AM120" s="103"/>
      <c r="AN120" s="103"/>
      <c r="AO120" s="103"/>
      <c r="AP120" s="104"/>
      <c r="AQ120" s="46" t="s">
        <v>11</v>
      </c>
      <c r="AR120" s="47" t="s">
        <v>12</v>
      </c>
      <c r="AS120" s="75" t="s">
        <v>75</v>
      </c>
    </row>
    <row r="121" spans="1:45" ht="14.25" thickTop="1" thickBot="1">
      <c r="A121" s="137"/>
      <c r="B121" s="138"/>
      <c r="C121" s="138"/>
      <c r="D121" s="138"/>
      <c r="E121" s="139"/>
      <c r="F121" s="18" t="str">
        <f>CHOOSE(WEEKDAY(F118),"D","L","M","M","J","V","S")</f>
        <v>D</v>
      </c>
      <c r="G121" s="13" t="str">
        <f t="shared" ref="G121:AI121" si="27">CHOOSE(WEEKDAY(G118),"D","L","M","M","J","V","S")</f>
        <v>L</v>
      </c>
      <c r="H121" s="13" t="str">
        <f t="shared" si="27"/>
        <v>M</v>
      </c>
      <c r="I121" s="13" t="str">
        <f t="shared" si="27"/>
        <v>M</v>
      </c>
      <c r="J121" s="13" t="str">
        <f t="shared" si="27"/>
        <v>J</v>
      </c>
      <c r="K121" s="13" t="str">
        <f t="shared" si="27"/>
        <v>V</v>
      </c>
      <c r="L121" s="13" t="str">
        <f t="shared" si="27"/>
        <v>S</v>
      </c>
      <c r="M121" s="13" t="str">
        <f t="shared" si="27"/>
        <v>D</v>
      </c>
      <c r="N121" s="13" t="str">
        <f t="shared" si="27"/>
        <v>L</v>
      </c>
      <c r="O121" s="13" t="str">
        <f t="shared" si="27"/>
        <v>M</v>
      </c>
      <c r="P121" s="13" t="str">
        <f t="shared" si="27"/>
        <v>M</v>
      </c>
      <c r="Q121" s="13" t="str">
        <f t="shared" si="27"/>
        <v>J</v>
      </c>
      <c r="R121" s="13" t="str">
        <f t="shared" si="27"/>
        <v>V</v>
      </c>
      <c r="S121" s="13" t="str">
        <f t="shared" si="27"/>
        <v>S</v>
      </c>
      <c r="T121" s="13" t="str">
        <f t="shared" si="27"/>
        <v>D</v>
      </c>
      <c r="U121" s="13" t="str">
        <f t="shared" si="27"/>
        <v>L</v>
      </c>
      <c r="V121" s="13" t="str">
        <f t="shared" si="27"/>
        <v>M</v>
      </c>
      <c r="W121" s="13" t="str">
        <f t="shared" si="27"/>
        <v>M</v>
      </c>
      <c r="X121" s="13" t="str">
        <f t="shared" si="27"/>
        <v>J</v>
      </c>
      <c r="Y121" s="13" t="str">
        <f t="shared" si="27"/>
        <v>V</v>
      </c>
      <c r="Z121" s="13" t="str">
        <f t="shared" si="27"/>
        <v>S</v>
      </c>
      <c r="AA121" s="13" t="str">
        <f t="shared" si="27"/>
        <v>D</v>
      </c>
      <c r="AB121" s="13" t="str">
        <f t="shared" si="27"/>
        <v>L</v>
      </c>
      <c r="AC121" s="13" t="str">
        <f t="shared" si="27"/>
        <v>M</v>
      </c>
      <c r="AD121" s="13" t="str">
        <f t="shared" si="27"/>
        <v>M</v>
      </c>
      <c r="AE121" s="13" t="str">
        <f t="shared" si="27"/>
        <v>J</v>
      </c>
      <c r="AF121" s="13" t="str">
        <f t="shared" si="27"/>
        <v>V</v>
      </c>
      <c r="AG121" s="13" t="str">
        <f t="shared" si="27"/>
        <v>S</v>
      </c>
      <c r="AH121" s="13" t="str">
        <f t="shared" si="27"/>
        <v>D</v>
      </c>
      <c r="AI121" s="13" t="str">
        <f t="shared" si="27"/>
        <v>L</v>
      </c>
      <c r="AJ121" s="15" t="str">
        <f>IFERROR(CHOOSE(WEEKDAY(AJ118),"D","L","M","M","J","V","S"),"")</f>
        <v>M</v>
      </c>
      <c r="AK121" s="23"/>
      <c r="AL121" s="22" t="s">
        <v>13</v>
      </c>
      <c r="AM121" s="22" t="s">
        <v>14</v>
      </c>
      <c r="AN121" s="22" t="s">
        <v>15</v>
      </c>
      <c r="AO121" s="22" t="s">
        <v>16</v>
      </c>
      <c r="AP121" s="80" t="s">
        <v>21</v>
      </c>
      <c r="AQ121" s="23"/>
      <c r="AR121" s="23"/>
      <c r="AS121" s="23"/>
    </row>
    <row r="122" spans="1:45" ht="13.5" thickTop="1">
      <c r="A122" s="124" t="str">
        <f>Données!B2</f>
        <v>Nom coll.</v>
      </c>
      <c r="B122" s="125"/>
      <c r="C122" s="128" t="s">
        <v>9</v>
      </c>
      <c r="D122" s="129"/>
      <c r="E122" s="132" t="str">
        <f>Données!E2</f>
        <v>Taux</v>
      </c>
      <c r="F122" s="112"/>
      <c r="G122" s="112"/>
      <c r="H122" s="112"/>
      <c r="I122" s="112"/>
      <c r="J122" s="112"/>
      <c r="K122" s="112"/>
      <c r="L122" s="112"/>
      <c r="M122" s="112"/>
      <c r="N122" s="112"/>
      <c r="O122" s="112"/>
      <c r="P122" s="112"/>
      <c r="Q122" s="112"/>
      <c r="R122" s="112"/>
      <c r="S122" s="112"/>
      <c r="T122" s="112"/>
      <c r="U122" s="112"/>
      <c r="V122" s="112"/>
      <c r="W122" s="112"/>
      <c r="X122" s="112"/>
      <c r="Y122" s="112"/>
      <c r="Z122" s="112"/>
      <c r="AA122" s="112"/>
      <c r="AB122" s="112"/>
      <c r="AC122" s="112"/>
      <c r="AD122" s="112"/>
      <c r="AE122" s="112"/>
      <c r="AF122" s="112"/>
      <c r="AG122" s="112"/>
      <c r="AH122" s="112"/>
      <c r="AI122" s="112"/>
      <c r="AJ122" s="112"/>
      <c r="AK122" s="99" t="str">
        <f>IF(COUNTIF($F122:$AJ125,"MAL/2")/2+(COUNTIF($F122:$AJ125,"MAL/2")/2)=0,"",COUNTIF($F122:$AJ125,"MAL/2")/2+(COUNTIF($F122:$AJ125,"MAL/2"/2)))</f>
        <v/>
      </c>
      <c r="AL122" s="99" t="str">
        <f>IF(COUNTIF($F122:$AJ125,"CP/2-Maladie Enfant")/2+(COUNTIF($F122:$AJ125,"CP/2-Maladie Enfant")/2)=0,"",COUNTIF($F122:$AJ125,"CP/2-Maladie Enfant")/2+(COUNTIF($F122:$AJ125,"CP/2-Maladie Enfant"/2)))</f>
        <v/>
      </c>
      <c r="AM122" s="99" t="str">
        <f>IF(COUNTIF($F122:$AJ125,"CP/2-Déménagement")/2+(COUNTIF($F122:$AJ125,"CP/2-Déménagement")/2)=0,"",COUNTIF($F122:$AJ125,"CP/2-Déménagement")/2+(COUNTIF($F122:$AJ125,"CP/2-Déménagement"/2)))</f>
        <v/>
      </c>
      <c r="AN122" s="99" t="str">
        <f>IF(COUNTIF($F122:$AJ125,"CP/2-Décès")/2+(COUNTIF($F122:$AJ125,"CP/2-Décès")/2)=0,"",COUNTIF($F122:$AJ125,"CP/2-Décès")/2+(COUNTIF($F122:$AJ125,"CP/2-Décès"/2)))</f>
        <v/>
      </c>
      <c r="AO122" s="99" t="str">
        <f>IF(COUNTIF($F122:$AJ125,"CP/2-Autres Raisons")/2+(COUNTIF($F122:$AJ125,"CP/2-Autres Raisons")/2)=0,"",COUNTIF($F122:$AJ125,"CP/2-Autres Raisons")/2+(COUNTIF($F122:$AJ125,"CP/2-Autres Raisons"/2)))</f>
        <v/>
      </c>
      <c r="AP122" s="109" t="str">
        <f>IF(COUNTIF($F122:$AJ125,"ACCI./2")/2+(COUNTIF($F122:$AJ125,"ACCI./2")/2)=0,"",COUNTIF($F122:$AJ125,"ACCI./2")/2+(COUNTIF($F122:$AJ125,"ACCI./2"/2)))</f>
        <v/>
      </c>
      <c r="AQ122" s="99" t="str">
        <f>IF(COUNTIF($F122:$AJ125,"VAC/2")/2+(COUNTIF($F122:$AJ125,"VAC/2")/2)=0,"",COUNTIF($F122:$AJ125,"VAC/2")/2+(COUNTIF($F122:$AJ125,"VAC/2"/2)))</f>
        <v/>
      </c>
      <c r="AR122" s="99" t="str">
        <f>IF(COUNTIF($F122:$AJ125,"FOR/2")/2+(COUNTIF($F122:$AJ125,"FOR/2")/2)=0,"",COUNTIF($F122:$AJ125,"FOR/2")/2+(COUNTIF($F122:$AJ125,"FOR/2"/2)))</f>
        <v/>
      </c>
      <c r="AS122" s="99" t="str">
        <f>IF(COUNTIF($F122:$AJ125,"ABS. INJ./2")/2+(COUNTIF($F122:$AJ125,"ABS. INJ./2")/2)=0,"",COUNTIF($F122:$AJ125,"ABS. INJ./2")/2+(COUNTIF($F122:$AJ125,"ABS. INJ./2"/2)))</f>
        <v/>
      </c>
    </row>
    <row r="123" spans="1:45" ht="13.5" thickBot="1">
      <c r="A123" s="126"/>
      <c r="B123" s="127"/>
      <c r="C123" s="130"/>
      <c r="D123" s="131"/>
      <c r="E123" s="133"/>
      <c r="F123" s="106"/>
      <c r="G123" s="106"/>
      <c r="H123" s="106"/>
      <c r="I123" s="106"/>
      <c r="J123" s="106"/>
      <c r="K123" s="106"/>
      <c r="L123" s="106"/>
      <c r="M123" s="106"/>
      <c r="N123" s="106"/>
      <c r="O123" s="106"/>
      <c r="P123" s="106"/>
      <c r="Q123" s="106"/>
      <c r="R123" s="106"/>
      <c r="S123" s="106"/>
      <c r="T123" s="106"/>
      <c r="U123" s="106"/>
      <c r="V123" s="106"/>
      <c r="W123" s="106"/>
      <c r="X123" s="106"/>
      <c r="Y123" s="106"/>
      <c r="Z123" s="106"/>
      <c r="AA123" s="106"/>
      <c r="AB123" s="106"/>
      <c r="AC123" s="106"/>
      <c r="AD123" s="106"/>
      <c r="AE123" s="106"/>
      <c r="AF123" s="106"/>
      <c r="AG123" s="106"/>
      <c r="AH123" s="106"/>
      <c r="AI123" s="106"/>
      <c r="AJ123" s="106"/>
      <c r="AK123" s="100"/>
      <c r="AL123" s="100"/>
      <c r="AM123" s="100"/>
      <c r="AN123" s="100"/>
      <c r="AO123" s="100"/>
      <c r="AP123" s="110"/>
      <c r="AQ123" s="100"/>
      <c r="AR123" s="100"/>
      <c r="AS123" s="100"/>
    </row>
    <row r="124" spans="1:45" ht="13.5" thickTop="1">
      <c r="A124" s="115" t="s">
        <v>8</v>
      </c>
      <c r="B124" s="117" t="str">
        <f>Données!C2</f>
        <v>Date naiss.</v>
      </c>
      <c r="C124" s="119" t="s">
        <v>7</v>
      </c>
      <c r="D124" s="117" t="str">
        <f>Données!D2</f>
        <v>Date d'entrée</v>
      </c>
      <c r="E124" s="121"/>
      <c r="F124" s="105"/>
      <c r="G124" s="105"/>
      <c r="H124" s="105"/>
      <c r="I124" s="105"/>
      <c r="J124" s="105"/>
      <c r="K124" s="105"/>
      <c r="L124" s="105"/>
      <c r="M124" s="105"/>
      <c r="N124" s="105"/>
      <c r="O124" s="105"/>
      <c r="P124" s="105"/>
      <c r="Q124" s="105"/>
      <c r="R124" s="105"/>
      <c r="S124" s="105"/>
      <c r="T124" s="105"/>
      <c r="U124" s="105"/>
      <c r="V124" s="105"/>
      <c r="W124" s="105"/>
      <c r="X124" s="105"/>
      <c r="Y124" s="105"/>
      <c r="Z124" s="105"/>
      <c r="AA124" s="105"/>
      <c r="AB124" s="105"/>
      <c r="AC124" s="105"/>
      <c r="AD124" s="105"/>
      <c r="AE124" s="105"/>
      <c r="AF124" s="105"/>
      <c r="AG124" s="105"/>
      <c r="AH124" s="105"/>
      <c r="AI124" s="105"/>
      <c r="AJ124" s="113"/>
      <c r="AK124" s="100"/>
      <c r="AL124" s="100"/>
      <c r="AM124" s="100"/>
      <c r="AN124" s="100"/>
      <c r="AO124" s="100"/>
      <c r="AP124" s="110"/>
      <c r="AQ124" s="100"/>
      <c r="AR124" s="100"/>
      <c r="AS124" s="100"/>
    </row>
    <row r="125" spans="1:45" ht="13.5" thickBot="1">
      <c r="A125" s="116"/>
      <c r="B125" s="118"/>
      <c r="C125" s="120"/>
      <c r="D125" s="118"/>
      <c r="E125" s="122"/>
      <c r="F125" s="106"/>
      <c r="G125" s="106"/>
      <c r="H125" s="106"/>
      <c r="I125" s="106"/>
      <c r="J125" s="106"/>
      <c r="K125" s="106"/>
      <c r="L125" s="106"/>
      <c r="M125" s="106"/>
      <c r="N125" s="106"/>
      <c r="O125" s="106"/>
      <c r="P125" s="106"/>
      <c r="Q125" s="106"/>
      <c r="R125" s="106"/>
      <c r="S125" s="106"/>
      <c r="T125" s="106"/>
      <c r="U125" s="106"/>
      <c r="V125" s="106"/>
      <c r="W125" s="106"/>
      <c r="X125" s="106"/>
      <c r="Y125" s="106"/>
      <c r="Z125" s="106"/>
      <c r="AA125" s="106"/>
      <c r="AB125" s="106"/>
      <c r="AC125" s="106"/>
      <c r="AD125" s="106"/>
      <c r="AE125" s="106"/>
      <c r="AF125" s="106"/>
      <c r="AG125" s="106"/>
      <c r="AH125" s="106"/>
      <c r="AI125" s="106"/>
      <c r="AJ125" s="114"/>
      <c r="AK125" s="101"/>
      <c r="AL125" s="101"/>
      <c r="AM125" s="101"/>
      <c r="AN125" s="101"/>
      <c r="AO125" s="101"/>
      <c r="AP125" s="111"/>
      <c r="AQ125" s="101"/>
      <c r="AR125" s="101"/>
      <c r="AS125" s="101"/>
    </row>
    <row r="126" spans="1:45" ht="13.5" thickTop="1"/>
    <row r="127" spans="1:45">
      <c r="A127" s="140"/>
      <c r="B127" s="140"/>
      <c r="C127" s="28" t="s">
        <v>19</v>
      </c>
      <c r="D127" s="28" t="str">
        <f>Données!K2</f>
        <v>Genève</v>
      </c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</row>
    <row r="128" spans="1:45">
      <c r="A128" s="140"/>
      <c r="B128" s="140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</row>
    <row r="129" spans="1:45" ht="15.75">
      <c r="A129" s="141" t="s">
        <v>4</v>
      </c>
      <c r="B129" s="141"/>
      <c r="C129" s="141"/>
      <c r="D129" s="141"/>
      <c r="E129" s="8" t="str">
        <f>TEXT(B132,"mmmm")</f>
        <v>août</v>
      </c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</row>
    <row r="130" spans="1:45"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</row>
    <row r="131" spans="1:45" ht="13.5" thickBot="1"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</row>
    <row r="132" spans="1:45" ht="13.5" thickBot="1">
      <c r="A132" s="10" t="s">
        <v>5</v>
      </c>
      <c r="B132" s="11">
        <v>41851</v>
      </c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</row>
    <row r="133" spans="1:45" ht="13.5" thickBot="1">
      <c r="A133" s="10" t="s">
        <v>6</v>
      </c>
      <c r="B133" s="11">
        <f>EOMONTH(B132,0)</f>
        <v>41881</v>
      </c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</row>
    <row r="134" spans="1:45">
      <c r="A134" s="30"/>
      <c r="B134" s="31">
        <f ca="1">TODAY()</f>
        <v>41584</v>
      </c>
      <c r="C134" s="30"/>
      <c r="D134" s="30"/>
      <c r="E134" s="30"/>
      <c r="F134" s="32"/>
      <c r="G134" s="32"/>
      <c r="H134" s="32"/>
      <c r="I134" s="32"/>
      <c r="J134" s="32"/>
      <c r="K134" s="32"/>
      <c r="L134" s="32"/>
      <c r="M134" s="32"/>
      <c r="N134" s="32"/>
      <c r="O134" s="32"/>
      <c r="P134" s="32"/>
      <c r="Q134" s="32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0"/>
      <c r="AL134" s="30"/>
      <c r="AM134" s="30"/>
      <c r="AN134" s="30"/>
      <c r="AO134" s="30"/>
      <c r="AP134" s="30"/>
      <c r="AQ134" s="30"/>
      <c r="AR134" s="30"/>
    </row>
    <row r="135" spans="1:45"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</row>
    <row r="136" spans="1:45" ht="45.75">
      <c r="A136" s="33"/>
      <c r="B136" s="33"/>
      <c r="C136" s="33"/>
      <c r="D136" s="33"/>
      <c r="E136" s="33"/>
      <c r="F136" s="34">
        <f>B132</f>
        <v>41851</v>
      </c>
      <c r="G136" s="35">
        <f t="shared" ref="G136:AI136" si="28">F136+1</f>
        <v>41852</v>
      </c>
      <c r="H136" s="35">
        <f t="shared" si="28"/>
        <v>41853</v>
      </c>
      <c r="I136" s="35">
        <f t="shared" si="28"/>
        <v>41854</v>
      </c>
      <c r="J136" s="35">
        <f t="shared" si="28"/>
        <v>41855</v>
      </c>
      <c r="K136" s="35">
        <f t="shared" si="28"/>
        <v>41856</v>
      </c>
      <c r="L136" s="35">
        <f t="shared" si="28"/>
        <v>41857</v>
      </c>
      <c r="M136" s="35">
        <f t="shared" si="28"/>
        <v>41858</v>
      </c>
      <c r="N136" s="35">
        <f t="shared" si="28"/>
        <v>41859</v>
      </c>
      <c r="O136" s="35">
        <f t="shared" si="28"/>
        <v>41860</v>
      </c>
      <c r="P136" s="35">
        <f t="shared" si="28"/>
        <v>41861</v>
      </c>
      <c r="Q136" s="35">
        <f t="shared" si="28"/>
        <v>41862</v>
      </c>
      <c r="R136" s="35">
        <f t="shared" si="28"/>
        <v>41863</v>
      </c>
      <c r="S136" s="35">
        <f t="shared" si="28"/>
        <v>41864</v>
      </c>
      <c r="T136" s="35">
        <f t="shared" si="28"/>
        <v>41865</v>
      </c>
      <c r="U136" s="35">
        <f t="shared" si="28"/>
        <v>41866</v>
      </c>
      <c r="V136" s="35">
        <f t="shared" si="28"/>
        <v>41867</v>
      </c>
      <c r="W136" s="35">
        <f t="shared" si="28"/>
        <v>41868</v>
      </c>
      <c r="X136" s="35">
        <f t="shared" si="28"/>
        <v>41869</v>
      </c>
      <c r="Y136" s="35">
        <f t="shared" si="28"/>
        <v>41870</v>
      </c>
      <c r="Z136" s="35">
        <f t="shared" si="28"/>
        <v>41871</v>
      </c>
      <c r="AA136" s="35">
        <f t="shared" si="28"/>
        <v>41872</v>
      </c>
      <c r="AB136" s="35">
        <f t="shared" si="28"/>
        <v>41873</v>
      </c>
      <c r="AC136" s="35">
        <f t="shared" si="28"/>
        <v>41874</v>
      </c>
      <c r="AD136" s="35">
        <f t="shared" si="28"/>
        <v>41875</v>
      </c>
      <c r="AE136" s="35">
        <f t="shared" si="28"/>
        <v>41876</v>
      </c>
      <c r="AF136" s="35">
        <f t="shared" si="28"/>
        <v>41877</v>
      </c>
      <c r="AG136" s="35">
        <f t="shared" si="28"/>
        <v>41878</v>
      </c>
      <c r="AH136" s="35">
        <f t="shared" si="28"/>
        <v>41879</v>
      </c>
      <c r="AI136" s="35">
        <f t="shared" si="28"/>
        <v>41880</v>
      </c>
      <c r="AJ136" s="35">
        <f>IFERROR(IF(AI136+1&gt;B133,"",AI136+1),"")</f>
        <v>41881</v>
      </c>
      <c r="AK136" s="33"/>
      <c r="AL136" s="33"/>
      <c r="AM136" s="33"/>
      <c r="AN136" s="33"/>
      <c r="AO136" s="33"/>
      <c r="AP136" s="33"/>
      <c r="AQ136" s="33"/>
      <c r="AR136" s="33"/>
    </row>
    <row r="137" spans="1:45" ht="22.5" thickBot="1">
      <c r="A137" s="16"/>
      <c r="B137" s="16"/>
      <c r="C137" s="16"/>
      <c r="D137" s="16"/>
      <c r="E137" s="16"/>
      <c r="F137" s="17" t="str">
        <f>IF(F139="L","S " &amp; WEEKNUM(F136),"")</f>
        <v/>
      </c>
      <c r="G137" s="17" t="str">
        <f t="shared" ref="G137:AJ137" si="29">IF(G139="L","S " &amp; WEEKNUM(G136),"")</f>
        <v/>
      </c>
      <c r="H137" s="17" t="str">
        <f t="shared" si="29"/>
        <v/>
      </c>
      <c r="I137" s="17" t="str">
        <f t="shared" si="29"/>
        <v/>
      </c>
      <c r="J137" s="17" t="str">
        <f t="shared" si="29"/>
        <v/>
      </c>
      <c r="K137" s="17" t="str">
        <f t="shared" si="29"/>
        <v>S 32</v>
      </c>
      <c r="L137" s="17" t="str">
        <f t="shared" si="29"/>
        <v/>
      </c>
      <c r="M137" s="17" t="str">
        <f t="shared" si="29"/>
        <v/>
      </c>
      <c r="N137" s="17" t="str">
        <f t="shared" si="29"/>
        <v/>
      </c>
      <c r="O137" s="17" t="str">
        <f t="shared" si="29"/>
        <v/>
      </c>
      <c r="P137" s="17" t="str">
        <f t="shared" si="29"/>
        <v/>
      </c>
      <c r="Q137" s="17" t="str">
        <f t="shared" si="29"/>
        <v/>
      </c>
      <c r="R137" s="17" t="str">
        <f t="shared" si="29"/>
        <v>S 33</v>
      </c>
      <c r="S137" s="17" t="str">
        <f t="shared" si="29"/>
        <v/>
      </c>
      <c r="T137" s="17" t="str">
        <f t="shared" si="29"/>
        <v/>
      </c>
      <c r="U137" s="17" t="str">
        <f t="shared" si="29"/>
        <v/>
      </c>
      <c r="V137" s="17" t="str">
        <f t="shared" si="29"/>
        <v/>
      </c>
      <c r="W137" s="17" t="str">
        <f t="shared" si="29"/>
        <v/>
      </c>
      <c r="X137" s="17" t="str">
        <f t="shared" si="29"/>
        <v/>
      </c>
      <c r="Y137" s="17" t="str">
        <f t="shared" si="29"/>
        <v>S 34</v>
      </c>
      <c r="Z137" s="17" t="str">
        <f t="shared" si="29"/>
        <v/>
      </c>
      <c r="AA137" s="17" t="str">
        <f t="shared" si="29"/>
        <v/>
      </c>
      <c r="AB137" s="17" t="str">
        <f t="shared" si="29"/>
        <v/>
      </c>
      <c r="AC137" s="17" t="str">
        <f t="shared" si="29"/>
        <v/>
      </c>
      <c r="AD137" s="17" t="str">
        <f t="shared" si="29"/>
        <v/>
      </c>
      <c r="AE137" s="17" t="str">
        <f t="shared" si="29"/>
        <v/>
      </c>
      <c r="AF137" s="17" t="str">
        <f t="shared" si="29"/>
        <v>S 35</v>
      </c>
      <c r="AG137" s="17" t="str">
        <f t="shared" si="29"/>
        <v/>
      </c>
      <c r="AH137" s="17" t="str">
        <f t="shared" si="29"/>
        <v/>
      </c>
      <c r="AI137" s="17" t="str">
        <f t="shared" si="29"/>
        <v/>
      </c>
      <c r="AJ137" s="17" t="str">
        <f t="shared" si="29"/>
        <v/>
      </c>
      <c r="AK137" s="16"/>
      <c r="AL137" s="16"/>
      <c r="AM137" s="16"/>
      <c r="AN137" s="16"/>
      <c r="AO137" s="16"/>
      <c r="AP137" s="16"/>
      <c r="AQ137" s="16"/>
      <c r="AR137" s="16"/>
    </row>
    <row r="138" spans="1:45" ht="16.5" thickTop="1" thickBot="1">
      <c r="A138" s="134" t="s">
        <v>49</v>
      </c>
      <c r="B138" s="135"/>
      <c r="C138" s="135"/>
      <c r="D138" s="135"/>
      <c r="E138" s="136"/>
      <c r="F138" s="12">
        <f t="shared" ref="F138:AI138" si="30">DAY(F136)</f>
        <v>1</v>
      </c>
      <c r="G138" s="12">
        <f t="shared" si="30"/>
        <v>2</v>
      </c>
      <c r="H138" s="12">
        <f t="shared" si="30"/>
        <v>3</v>
      </c>
      <c r="I138" s="12">
        <f t="shared" si="30"/>
        <v>4</v>
      </c>
      <c r="J138" s="12">
        <f t="shared" si="30"/>
        <v>5</v>
      </c>
      <c r="K138" s="12">
        <f t="shared" si="30"/>
        <v>6</v>
      </c>
      <c r="L138" s="12">
        <f t="shared" si="30"/>
        <v>7</v>
      </c>
      <c r="M138" s="12">
        <f t="shared" si="30"/>
        <v>8</v>
      </c>
      <c r="N138" s="12">
        <f t="shared" si="30"/>
        <v>9</v>
      </c>
      <c r="O138" s="12">
        <f t="shared" si="30"/>
        <v>10</v>
      </c>
      <c r="P138" s="12">
        <f t="shared" si="30"/>
        <v>11</v>
      </c>
      <c r="Q138" s="12">
        <f t="shared" si="30"/>
        <v>12</v>
      </c>
      <c r="R138" s="12">
        <f t="shared" si="30"/>
        <v>13</v>
      </c>
      <c r="S138" s="12">
        <f t="shared" si="30"/>
        <v>14</v>
      </c>
      <c r="T138" s="12">
        <f t="shared" si="30"/>
        <v>15</v>
      </c>
      <c r="U138" s="12">
        <f t="shared" si="30"/>
        <v>16</v>
      </c>
      <c r="V138" s="12">
        <f t="shared" si="30"/>
        <v>17</v>
      </c>
      <c r="W138" s="12">
        <f t="shared" si="30"/>
        <v>18</v>
      </c>
      <c r="X138" s="12">
        <f t="shared" si="30"/>
        <v>19</v>
      </c>
      <c r="Y138" s="12">
        <f t="shared" si="30"/>
        <v>20</v>
      </c>
      <c r="Z138" s="12">
        <f t="shared" si="30"/>
        <v>21</v>
      </c>
      <c r="AA138" s="12">
        <f t="shared" si="30"/>
        <v>22</v>
      </c>
      <c r="AB138" s="12">
        <f t="shared" si="30"/>
        <v>23</v>
      </c>
      <c r="AC138" s="12">
        <f t="shared" si="30"/>
        <v>24</v>
      </c>
      <c r="AD138" s="12">
        <f t="shared" si="30"/>
        <v>25</v>
      </c>
      <c r="AE138" s="12">
        <f t="shared" si="30"/>
        <v>26</v>
      </c>
      <c r="AF138" s="12">
        <f t="shared" si="30"/>
        <v>27</v>
      </c>
      <c r="AG138" s="12">
        <f t="shared" si="30"/>
        <v>28</v>
      </c>
      <c r="AH138" s="12">
        <f>DAY(AH136)</f>
        <v>29</v>
      </c>
      <c r="AI138" s="12">
        <f t="shared" si="30"/>
        <v>30</v>
      </c>
      <c r="AJ138" s="14">
        <f>IFERROR(DAY(AJ136),"")</f>
        <v>31</v>
      </c>
      <c r="AK138" s="45" t="s">
        <v>10</v>
      </c>
      <c r="AL138" s="102" t="s">
        <v>85</v>
      </c>
      <c r="AM138" s="103"/>
      <c r="AN138" s="103"/>
      <c r="AO138" s="103"/>
      <c r="AP138" s="104"/>
      <c r="AQ138" s="46" t="s">
        <v>11</v>
      </c>
      <c r="AR138" s="47" t="s">
        <v>12</v>
      </c>
      <c r="AS138" s="75" t="s">
        <v>75</v>
      </c>
    </row>
    <row r="139" spans="1:45" ht="14.25" thickTop="1" thickBot="1">
      <c r="A139" s="137"/>
      <c r="B139" s="138"/>
      <c r="C139" s="138"/>
      <c r="D139" s="138"/>
      <c r="E139" s="139"/>
      <c r="F139" s="18" t="str">
        <f>CHOOSE(WEEKDAY(F136),"D","L","M","M","J","V","S")</f>
        <v>M</v>
      </c>
      <c r="G139" s="13" t="str">
        <f t="shared" ref="G139:AI139" si="31">CHOOSE(WEEKDAY(G136),"D","L","M","M","J","V","S")</f>
        <v>J</v>
      </c>
      <c r="H139" s="13" t="str">
        <f t="shared" si="31"/>
        <v>V</v>
      </c>
      <c r="I139" s="13" t="str">
        <f t="shared" si="31"/>
        <v>S</v>
      </c>
      <c r="J139" s="13" t="str">
        <f t="shared" si="31"/>
        <v>D</v>
      </c>
      <c r="K139" s="13" t="str">
        <f t="shared" si="31"/>
        <v>L</v>
      </c>
      <c r="L139" s="13" t="str">
        <f t="shared" si="31"/>
        <v>M</v>
      </c>
      <c r="M139" s="13" t="str">
        <f t="shared" si="31"/>
        <v>M</v>
      </c>
      <c r="N139" s="13" t="str">
        <f t="shared" si="31"/>
        <v>J</v>
      </c>
      <c r="O139" s="13" t="str">
        <f t="shared" si="31"/>
        <v>V</v>
      </c>
      <c r="P139" s="13" t="str">
        <f t="shared" si="31"/>
        <v>S</v>
      </c>
      <c r="Q139" s="13" t="str">
        <f t="shared" si="31"/>
        <v>D</v>
      </c>
      <c r="R139" s="13" t="str">
        <f t="shared" si="31"/>
        <v>L</v>
      </c>
      <c r="S139" s="13" t="str">
        <f t="shared" si="31"/>
        <v>M</v>
      </c>
      <c r="T139" s="13" t="str">
        <f t="shared" si="31"/>
        <v>M</v>
      </c>
      <c r="U139" s="13" t="str">
        <f t="shared" si="31"/>
        <v>J</v>
      </c>
      <c r="V139" s="13" t="str">
        <f t="shared" si="31"/>
        <v>V</v>
      </c>
      <c r="W139" s="13" t="str">
        <f t="shared" si="31"/>
        <v>S</v>
      </c>
      <c r="X139" s="13" t="str">
        <f t="shared" si="31"/>
        <v>D</v>
      </c>
      <c r="Y139" s="13" t="str">
        <f t="shared" si="31"/>
        <v>L</v>
      </c>
      <c r="Z139" s="13" t="str">
        <f t="shared" si="31"/>
        <v>M</v>
      </c>
      <c r="AA139" s="13" t="str">
        <f t="shared" si="31"/>
        <v>M</v>
      </c>
      <c r="AB139" s="13" t="str">
        <f t="shared" si="31"/>
        <v>J</v>
      </c>
      <c r="AC139" s="13" t="str">
        <f t="shared" si="31"/>
        <v>V</v>
      </c>
      <c r="AD139" s="13" t="str">
        <f t="shared" si="31"/>
        <v>S</v>
      </c>
      <c r="AE139" s="13" t="str">
        <f t="shared" si="31"/>
        <v>D</v>
      </c>
      <c r="AF139" s="13" t="str">
        <f t="shared" si="31"/>
        <v>L</v>
      </c>
      <c r="AG139" s="13" t="str">
        <f t="shared" si="31"/>
        <v>M</v>
      </c>
      <c r="AH139" s="13" t="str">
        <f t="shared" si="31"/>
        <v>M</v>
      </c>
      <c r="AI139" s="13" t="str">
        <f t="shared" si="31"/>
        <v>J</v>
      </c>
      <c r="AJ139" s="15" t="str">
        <f>IFERROR(CHOOSE(WEEKDAY(AJ136),"D","L","M","M","J","V","S"),"")</f>
        <v>V</v>
      </c>
      <c r="AK139" s="23"/>
      <c r="AL139" s="22" t="s">
        <v>13</v>
      </c>
      <c r="AM139" s="22" t="s">
        <v>14</v>
      </c>
      <c r="AN139" s="22" t="s">
        <v>15</v>
      </c>
      <c r="AO139" s="22" t="s">
        <v>16</v>
      </c>
      <c r="AP139" s="80" t="s">
        <v>21</v>
      </c>
      <c r="AQ139" s="23"/>
      <c r="AR139" s="23"/>
      <c r="AS139" s="23"/>
    </row>
    <row r="140" spans="1:45" ht="13.5" thickTop="1">
      <c r="A140" s="124" t="str">
        <f>Données!B2</f>
        <v>Nom coll.</v>
      </c>
      <c r="B140" s="125"/>
      <c r="C140" s="128" t="s">
        <v>9</v>
      </c>
      <c r="D140" s="129"/>
      <c r="E140" s="132" t="str">
        <f>Données!E2</f>
        <v>Taux</v>
      </c>
      <c r="F140" s="147"/>
      <c r="G140" s="112"/>
      <c r="H140" s="112"/>
      <c r="I140" s="112"/>
      <c r="J140" s="112"/>
      <c r="K140" s="112"/>
      <c r="L140" s="112"/>
      <c r="M140" s="112"/>
      <c r="N140" s="112"/>
      <c r="O140" s="112"/>
      <c r="P140" s="112"/>
      <c r="Q140" s="112"/>
      <c r="R140" s="112"/>
      <c r="S140" s="112"/>
      <c r="T140" s="147"/>
      <c r="U140" s="112"/>
      <c r="V140" s="112"/>
      <c r="W140" s="112"/>
      <c r="X140" s="112"/>
      <c r="Y140" s="112"/>
      <c r="Z140" s="112"/>
      <c r="AA140" s="112"/>
      <c r="AB140" s="112"/>
      <c r="AC140" s="112"/>
      <c r="AD140" s="112"/>
      <c r="AE140" s="112"/>
      <c r="AF140" s="112"/>
      <c r="AG140" s="112"/>
      <c r="AH140" s="112"/>
      <c r="AI140" s="112"/>
      <c r="AJ140" s="112"/>
      <c r="AK140" s="99" t="str">
        <f>IF(COUNTIF($F140:$AJ143,"MAL/2")/2+(COUNTIF($F140:$AJ143,"MAL/2")/2)=0,"",COUNTIF($F140:$AJ143,"MAL/2")/2+(COUNTIF($F140:$AJ143,"MAL/2"/2)))</f>
        <v/>
      </c>
      <c r="AL140" s="99" t="str">
        <f>IF(COUNTIF($F140:$AJ143,"CP/2-Maladie Enfant")/2+(COUNTIF($F140:$AJ143,"CP/2-Maladie Enfant")/2)=0,"",COUNTIF($F140:$AJ143,"CP/2-Maladie Enfant")/2+(COUNTIF($F140:$AJ143,"CP/2-Maladie Enfant"/2)))</f>
        <v/>
      </c>
      <c r="AM140" s="99" t="str">
        <f>IF(COUNTIF($F140:$AJ143,"CP/2-Déménagement")/2+(COUNTIF($F140:$AJ143,"CP/2-Déménagement")/2)=0,"",COUNTIF($F140:$AJ143,"CP/2-Déménagement")/2+(COUNTIF($F140:$AJ143,"CP/2-Déménagement"/2)))</f>
        <v/>
      </c>
      <c r="AN140" s="99" t="str">
        <f>IF(COUNTIF($F140:$AJ143,"CP/2-Décès")/2+(COUNTIF($F140:$AJ143,"CP/2-Décès")/2)=0,"",COUNTIF($F140:$AJ143,"CP/2-Décès")/2+(COUNTIF($F140:$AJ143,"CP/2-Décès"/2)))</f>
        <v/>
      </c>
      <c r="AO140" s="99" t="str">
        <f>IF(COUNTIF($F140:$AJ143,"CP/2-Autres Raisons")/2+(COUNTIF($F140:$AJ143,"CP/2-Autres Raisons")/2)=0,"",COUNTIF($F140:$AJ143,"CP/2-Autres Raisons")/2+(COUNTIF($F140:$AJ143,"CP/2-Autres Raisons"/2)))</f>
        <v/>
      </c>
      <c r="AP140" s="109" t="str">
        <f>IF(COUNTIF($F140:$AJ143,"ACCI./2")/2+(COUNTIF($F140:$AJ143,"ACCI./2")/2)=0,"",COUNTIF($F140:$AJ143,"ACCI./2")/2+(COUNTIF($F140:$AJ143,"ACCI./2"/2)))</f>
        <v/>
      </c>
      <c r="AQ140" s="99" t="str">
        <f>IF(COUNTIF($F140:$AJ143,"VAC/2")/2+(COUNTIF($F140:$AJ143,"VAC/2")/2)=0,"",COUNTIF($F140:$AJ143,"VAC/2")/2+(COUNTIF($F140:$AJ143,"VAC/2"/2)))</f>
        <v/>
      </c>
      <c r="AR140" s="99" t="str">
        <f>IF(COUNTIF($F140:$AJ143,"FOR/2")/2+(COUNTIF($F140:$AJ143,"FOR/2")/2)=0,"",COUNTIF($F140:$AJ143,"FOR/2")/2+(COUNTIF($F140:$AJ143,"FOR/2"/2)))</f>
        <v/>
      </c>
      <c r="AS140" s="99" t="str">
        <f>IF(COUNTIF($F140:$AJ143,"ABS. INJ./2")/2+(COUNTIF($F140:$AJ143,"ABS. INJ./2")/2)=0,"",COUNTIF($F140:$AJ143,"ABS. INJ./2")/2+(COUNTIF($F140:$AJ143,"ABS. INJ./2"/2)))</f>
        <v/>
      </c>
    </row>
    <row r="141" spans="1:45" ht="13.5" thickBot="1">
      <c r="A141" s="126"/>
      <c r="B141" s="127"/>
      <c r="C141" s="130"/>
      <c r="D141" s="131"/>
      <c r="E141" s="133"/>
      <c r="F141" s="146"/>
      <c r="G141" s="106"/>
      <c r="H141" s="106"/>
      <c r="I141" s="106"/>
      <c r="J141" s="106"/>
      <c r="K141" s="106"/>
      <c r="L141" s="106"/>
      <c r="M141" s="106"/>
      <c r="N141" s="106"/>
      <c r="O141" s="106"/>
      <c r="P141" s="106"/>
      <c r="Q141" s="106"/>
      <c r="R141" s="106"/>
      <c r="S141" s="106"/>
      <c r="T141" s="146"/>
      <c r="U141" s="106"/>
      <c r="V141" s="106"/>
      <c r="W141" s="106"/>
      <c r="X141" s="106"/>
      <c r="Y141" s="106"/>
      <c r="Z141" s="106"/>
      <c r="AA141" s="106"/>
      <c r="AB141" s="106"/>
      <c r="AC141" s="106"/>
      <c r="AD141" s="106"/>
      <c r="AE141" s="106"/>
      <c r="AF141" s="106"/>
      <c r="AG141" s="106"/>
      <c r="AH141" s="106"/>
      <c r="AI141" s="106"/>
      <c r="AJ141" s="106"/>
      <c r="AK141" s="100"/>
      <c r="AL141" s="100"/>
      <c r="AM141" s="100"/>
      <c r="AN141" s="100"/>
      <c r="AO141" s="100"/>
      <c r="AP141" s="110"/>
      <c r="AQ141" s="100"/>
      <c r="AR141" s="100"/>
      <c r="AS141" s="100"/>
    </row>
    <row r="142" spans="1:45" ht="13.5" thickTop="1">
      <c r="A142" s="115" t="s">
        <v>8</v>
      </c>
      <c r="B142" s="117" t="str">
        <f>Données!C2</f>
        <v>Date naiss.</v>
      </c>
      <c r="C142" s="119" t="s">
        <v>7</v>
      </c>
      <c r="D142" s="117" t="str">
        <f>Données!D2</f>
        <v>Date d'entrée</v>
      </c>
      <c r="E142" s="121"/>
      <c r="F142" s="145"/>
      <c r="G142" s="105"/>
      <c r="H142" s="105"/>
      <c r="I142" s="105"/>
      <c r="J142" s="105"/>
      <c r="K142" s="105"/>
      <c r="L142" s="105"/>
      <c r="M142" s="105"/>
      <c r="N142" s="105"/>
      <c r="O142" s="105"/>
      <c r="P142" s="105"/>
      <c r="Q142" s="105"/>
      <c r="R142" s="105"/>
      <c r="S142" s="105"/>
      <c r="T142" s="145"/>
      <c r="U142" s="105"/>
      <c r="V142" s="105"/>
      <c r="W142" s="105"/>
      <c r="X142" s="105"/>
      <c r="Y142" s="105"/>
      <c r="Z142" s="105"/>
      <c r="AA142" s="105"/>
      <c r="AB142" s="105"/>
      <c r="AC142" s="105"/>
      <c r="AD142" s="105"/>
      <c r="AE142" s="105"/>
      <c r="AF142" s="105"/>
      <c r="AG142" s="105"/>
      <c r="AH142" s="105"/>
      <c r="AI142" s="105"/>
      <c r="AJ142" s="113"/>
      <c r="AK142" s="100"/>
      <c r="AL142" s="100"/>
      <c r="AM142" s="100"/>
      <c r="AN142" s="100"/>
      <c r="AO142" s="100"/>
      <c r="AP142" s="110"/>
      <c r="AQ142" s="100"/>
      <c r="AR142" s="100"/>
      <c r="AS142" s="100"/>
    </row>
    <row r="143" spans="1:45" ht="13.5" thickBot="1">
      <c r="A143" s="116"/>
      <c r="B143" s="118"/>
      <c r="C143" s="120"/>
      <c r="D143" s="118"/>
      <c r="E143" s="122"/>
      <c r="F143" s="146"/>
      <c r="G143" s="106"/>
      <c r="H143" s="106"/>
      <c r="I143" s="106"/>
      <c r="J143" s="106"/>
      <c r="K143" s="106"/>
      <c r="L143" s="106"/>
      <c r="M143" s="106"/>
      <c r="N143" s="106"/>
      <c r="O143" s="106"/>
      <c r="P143" s="106"/>
      <c r="Q143" s="106"/>
      <c r="R143" s="106"/>
      <c r="S143" s="106"/>
      <c r="T143" s="146"/>
      <c r="U143" s="106"/>
      <c r="V143" s="106"/>
      <c r="W143" s="106"/>
      <c r="X143" s="106"/>
      <c r="Y143" s="106"/>
      <c r="Z143" s="106"/>
      <c r="AA143" s="106"/>
      <c r="AB143" s="106"/>
      <c r="AC143" s="106"/>
      <c r="AD143" s="106"/>
      <c r="AE143" s="106"/>
      <c r="AF143" s="106"/>
      <c r="AG143" s="106"/>
      <c r="AH143" s="106"/>
      <c r="AI143" s="106"/>
      <c r="AJ143" s="114"/>
      <c r="AK143" s="101"/>
      <c r="AL143" s="101"/>
      <c r="AM143" s="101"/>
      <c r="AN143" s="101"/>
      <c r="AO143" s="101"/>
      <c r="AP143" s="111"/>
      <c r="AQ143" s="101"/>
      <c r="AR143" s="101"/>
      <c r="AS143" s="101"/>
    </row>
    <row r="144" spans="1:45" ht="13.5" thickTop="1"/>
    <row r="145" spans="1:45">
      <c r="A145" s="140"/>
      <c r="B145" s="140"/>
      <c r="C145" s="28" t="s">
        <v>19</v>
      </c>
      <c r="D145" s="28" t="str">
        <f>Données!K2</f>
        <v>Genève</v>
      </c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</row>
    <row r="146" spans="1:45">
      <c r="A146" s="140"/>
      <c r="B146" s="140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</row>
    <row r="147" spans="1:45" ht="15.75">
      <c r="A147" s="141" t="s">
        <v>4</v>
      </c>
      <c r="B147" s="141"/>
      <c r="C147" s="141"/>
      <c r="D147" s="141"/>
      <c r="E147" s="8" t="str">
        <f>TEXT(B150,"mmmm")</f>
        <v>septembre</v>
      </c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</row>
    <row r="148" spans="1:45"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</row>
    <row r="149" spans="1:45" ht="13.5" thickBot="1"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</row>
    <row r="150" spans="1:45" ht="13.5" thickBot="1">
      <c r="A150" s="10" t="s">
        <v>5</v>
      </c>
      <c r="B150" s="11">
        <v>41882</v>
      </c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</row>
    <row r="151" spans="1:45" ht="13.5" thickBot="1">
      <c r="A151" s="10" t="s">
        <v>6</v>
      </c>
      <c r="B151" s="11">
        <f>EOMONTH(B150,0)</f>
        <v>41911</v>
      </c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</row>
    <row r="152" spans="1:45">
      <c r="A152" s="30"/>
      <c r="B152" s="31">
        <f ca="1">TODAY()</f>
        <v>41584</v>
      </c>
      <c r="C152" s="30"/>
      <c r="D152" s="30"/>
      <c r="E152" s="30"/>
      <c r="F152" s="32"/>
      <c r="G152" s="32"/>
      <c r="H152" s="32"/>
      <c r="I152" s="32"/>
      <c r="J152" s="32"/>
      <c r="K152" s="32"/>
      <c r="L152" s="32"/>
      <c r="M152" s="32"/>
      <c r="N152" s="32"/>
      <c r="O152" s="32"/>
      <c r="P152" s="32"/>
      <c r="Q152" s="32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  <c r="AK152" s="30"/>
      <c r="AL152" s="30"/>
      <c r="AM152" s="30"/>
      <c r="AN152" s="30"/>
      <c r="AO152" s="30"/>
      <c r="AP152" s="30"/>
      <c r="AQ152" s="30"/>
      <c r="AR152" s="30"/>
    </row>
    <row r="153" spans="1:45"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</row>
    <row r="154" spans="1:45" ht="48.75">
      <c r="A154" s="33"/>
      <c r="B154" s="33"/>
      <c r="C154" s="33"/>
      <c r="D154" s="33"/>
      <c r="E154" s="33"/>
      <c r="F154" s="34">
        <f>B150</f>
        <v>41882</v>
      </c>
      <c r="G154" s="35">
        <f t="shared" ref="G154:AI154" si="32">F154+1</f>
        <v>41883</v>
      </c>
      <c r="H154" s="35">
        <f t="shared" si="32"/>
        <v>41884</v>
      </c>
      <c r="I154" s="35">
        <f t="shared" si="32"/>
        <v>41885</v>
      </c>
      <c r="J154" s="35">
        <f t="shared" si="32"/>
        <v>41886</v>
      </c>
      <c r="K154" s="35">
        <f t="shared" si="32"/>
        <v>41887</v>
      </c>
      <c r="L154" s="35">
        <f t="shared" si="32"/>
        <v>41888</v>
      </c>
      <c r="M154" s="35">
        <f t="shared" si="32"/>
        <v>41889</v>
      </c>
      <c r="N154" s="35">
        <f t="shared" si="32"/>
        <v>41890</v>
      </c>
      <c r="O154" s="35">
        <f t="shared" si="32"/>
        <v>41891</v>
      </c>
      <c r="P154" s="35">
        <f t="shared" si="32"/>
        <v>41892</v>
      </c>
      <c r="Q154" s="35">
        <f t="shared" si="32"/>
        <v>41893</v>
      </c>
      <c r="R154" s="35">
        <f t="shared" si="32"/>
        <v>41894</v>
      </c>
      <c r="S154" s="35">
        <f t="shared" si="32"/>
        <v>41895</v>
      </c>
      <c r="T154" s="35">
        <f t="shared" si="32"/>
        <v>41896</v>
      </c>
      <c r="U154" s="35">
        <f t="shared" si="32"/>
        <v>41897</v>
      </c>
      <c r="V154" s="35">
        <f t="shared" si="32"/>
        <v>41898</v>
      </c>
      <c r="W154" s="35">
        <f t="shared" si="32"/>
        <v>41899</v>
      </c>
      <c r="X154" s="35">
        <f t="shared" si="32"/>
        <v>41900</v>
      </c>
      <c r="Y154" s="35">
        <f t="shared" si="32"/>
        <v>41901</v>
      </c>
      <c r="Z154" s="35">
        <f t="shared" si="32"/>
        <v>41902</v>
      </c>
      <c r="AA154" s="35">
        <f t="shared" si="32"/>
        <v>41903</v>
      </c>
      <c r="AB154" s="35">
        <f t="shared" si="32"/>
        <v>41904</v>
      </c>
      <c r="AC154" s="35">
        <f t="shared" si="32"/>
        <v>41905</v>
      </c>
      <c r="AD154" s="35">
        <f t="shared" si="32"/>
        <v>41906</v>
      </c>
      <c r="AE154" s="35">
        <f t="shared" si="32"/>
        <v>41907</v>
      </c>
      <c r="AF154" s="35">
        <f t="shared" si="32"/>
        <v>41908</v>
      </c>
      <c r="AG154" s="35">
        <f t="shared" si="32"/>
        <v>41909</v>
      </c>
      <c r="AH154" s="35">
        <f t="shared" si="32"/>
        <v>41910</v>
      </c>
      <c r="AI154" s="35">
        <f t="shared" si="32"/>
        <v>41911</v>
      </c>
      <c r="AJ154" s="35" t="str">
        <f>IFERROR(IF(AI154+1&gt;B151,"",AI154+1),"")</f>
        <v/>
      </c>
      <c r="AK154" s="33"/>
      <c r="AL154" s="33"/>
      <c r="AM154" s="33"/>
      <c r="AN154" s="33"/>
      <c r="AO154" s="33"/>
      <c r="AP154" s="33"/>
      <c r="AQ154" s="33"/>
      <c r="AR154" s="33"/>
    </row>
    <row r="155" spans="1:45" ht="22.5" thickBot="1">
      <c r="A155" s="16"/>
      <c r="B155" s="16"/>
      <c r="C155" s="16"/>
      <c r="D155" s="16"/>
      <c r="E155" s="16"/>
      <c r="F155" s="17" t="str">
        <f>IF(F157="L","S " &amp; WEEKNUM(F154),"")</f>
        <v/>
      </c>
      <c r="G155" s="17" t="str">
        <f t="shared" ref="G155:AJ155" si="33">IF(G157="L","S " &amp; WEEKNUM(G154),"")</f>
        <v/>
      </c>
      <c r="H155" s="17" t="str">
        <f t="shared" si="33"/>
        <v>S 36</v>
      </c>
      <c r="I155" s="17" t="str">
        <f t="shared" si="33"/>
        <v/>
      </c>
      <c r="J155" s="17" t="str">
        <f t="shared" si="33"/>
        <v/>
      </c>
      <c r="K155" s="17" t="str">
        <f t="shared" si="33"/>
        <v/>
      </c>
      <c r="L155" s="17" t="str">
        <f t="shared" si="33"/>
        <v/>
      </c>
      <c r="M155" s="17" t="str">
        <f t="shared" si="33"/>
        <v/>
      </c>
      <c r="N155" s="17" t="str">
        <f t="shared" si="33"/>
        <v/>
      </c>
      <c r="O155" s="17" t="str">
        <f t="shared" si="33"/>
        <v>S 37</v>
      </c>
      <c r="P155" s="17" t="str">
        <f t="shared" si="33"/>
        <v/>
      </c>
      <c r="Q155" s="17" t="str">
        <f t="shared" si="33"/>
        <v/>
      </c>
      <c r="R155" s="17" t="str">
        <f t="shared" si="33"/>
        <v/>
      </c>
      <c r="S155" s="17" t="str">
        <f t="shared" si="33"/>
        <v/>
      </c>
      <c r="T155" s="17" t="str">
        <f t="shared" si="33"/>
        <v/>
      </c>
      <c r="U155" s="17" t="str">
        <f t="shared" si="33"/>
        <v/>
      </c>
      <c r="V155" s="17" t="str">
        <f t="shared" si="33"/>
        <v>S 38</v>
      </c>
      <c r="W155" s="17" t="str">
        <f t="shared" si="33"/>
        <v/>
      </c>
      <c r="X155" s="17" t="str">
        <f t="shared" si="33"/>
        <v/>
      </c>
      <c r="Y155" s="17" t="str">
        <f t="shared" si="33"/>
        <v/>
      </c>
      <c r="Z155" s="17" t="str">
        <f t="shared" si="33"/>
        <v/>
      </c>
      <c r="AA155" s="17" t="str">
        <f t="shared" si="33"/>
        <v/>
      </c>
      <c r="AB155" s="17" t="str">
        <f t="shared" si="33"/>
        <v/>
      </c>
      <c r="AC155" s="17" t="str">
        <f t="shared" si="33"/>
        <v>S 39</v>
      </c>
      <c r="AD155" s="17" t="str">
        <f t="shared" si="33"/>
        <v/>
      </c>
      <c r="AE155" s="17" t="str">
        <f t="shared" si="33"/>
        <v/>
      </c>
      <c r="AF155" s="17" t="str">
        <f t="shared" si="33"/>
        <v/>
      </c>
      <c r="AG155" s="17" t="str">
        <f t="shared" si="33"/>
        <v/>
      </c>
      <c r="AH155" s="17" t="str">
        <f t="shared" si="33"/>
        <v/>
      </c>
      <c r="AI155" s="17" t="str">
        <f t="shared" si="33"/>
        <v/>
      </c>
      <c r="AJ155" s="17" t="str">
        <f t="shared" si="33"/>
        <v/>
      </c>
      <c r="AK155" s="16"/>
      <c r="AL155" s="16"/>
      <c r="AM155" s="16"/>
      <c r="AN155" s="16"/>
      <c r="AO155" s="16"/>
      <c r="AP155" s="16"/>
      <c r="AQ155" s="16"/>
      <c r="AR155" s="16"/>
    </row>
    <row r="156" spans="1:45" ht="16.5" thickTop="1" thickBot="1">
      <c r="A156" s="134" t="s">
        <v>50</v>
      </c>
      <c r="B156" s="135"/>
      <c r="C156" s="135"/>
      <c r="D156" s="135"/>
      <c r="E156" s="136"/>
      <c r="F156" s="12">
        <f t="shared" ref="F156:AI156" si="34">DAY(F154)</f>
        <v>1</v>
      </c>
      <c r="G156" s="12">
        <f t="shared" si="34"/>
        <v>2</v>
      </c>
      <c r="H156" s="12">
        <f t="shared" si="34"/>
        <v>3</v>
      </c>
      <c r="I156" s="12">
        <f t="shared" si="34"/>
        <v>4</v>
      </c>
      <c r="J156" s="12">
        <f t="shared" si="34"/>
        <v>5</v>
      </c>
      <c r="K156" s="12">
        <f t="shared" si="34"/>
        <v>6</v>
      </c>
      <c r="L156" s="12">
        <f t="shared" si="34"/>
        <v>7</v>
      </c>
      <c r="M156" s="12">
        <f t="shared" si="34"/>
        <v>8</v>
      </c>
      <c r="N156" s="12">
        <f t="shared" si="34"/>
        <v>9</v>
      </c>
      <c r="O156" s="12">
        <f t="shared" si="34"/>
        <v>10</v>
      </c>
      <c r="P156" s="12">
        <f t="shared" si="34"/>
        <v>11</v>
      </c>
      <c r="Q156" s="12">
        <f t="shared" si="34"/>
        <v>12</v>
      </c>
      <c r="R156" s="12">
        <f t="shared" si="34"/>
        <v>13</v>
      </c>
      <c r="S156" s="12">
        <f t="shared" si="34"/>
        <v>14</v>
      </c>
      <c r="T156" s="12">
        <f t="shared" si="34"/>
        <v>15</v>
      </c>
      <c r="U156" s="12">
        <f t="shared" si="34"/>
        <v>16</v>
      </c>
      <c r="V156" s="12">
        <f t="shared" si="34"/>
        <v>17</v>
      </c>
      <c r="W156" s="12">
        <f t="shared" si="34"/>
        <v>18</v>
      </c>
      <c r="X156" s="12">
        <f t="shared" si="34"/>
        <v>19</v>
      </c>
      <c r="Y156" s="12">
        <f t="shared" si="34"/>
        <v>20</v>
      </c>
      <c r="Z156" s="12">
        <f t="shared" si="34"/>
        <v>21</v>
      </c>
      <c r="AA156" s="12">
        <f t="shared" si="34"/>
        <v>22</v>
      </c>
      <c r="AB156" s="12">
        <f t="shared" si="34"/>
        <v>23</v>
      </c>
      <c r="AC156" s="12">
        <f t="shared" si="34"/>
        <v>24</v>
      </c>
      <c r="AD156" s="12">
        <f t="shared" si="34"/>
        <v>25</v>
      </c>
      <c r="AE156" s="12">
        <f t="shared" si="34"/>
        <v>26</v>
      </c>
      <c r="AF156" s="12">
        <f t="shared" si="34"/>
        <v>27</v>
      </c>
      <c r="AG156" s="12">
        <f t="shared" si="34"/>
        <v>28</v>
      </c>
      <c r="AH156" s="12">
        <f>DAY(AH154)</f>
        <v>29</v>
      </c>
      <c r="AI156" s="12">
        <f t="shared" si="34"/>
        <v>30</v>
      </c>
      <c r="AJ156" s="14" t="str">
        <f>IFERROR(DAY(AJ154),"")</f>
        <v/>
      </c>
      <c r="AK156" s="45" t="s">
        <v>10</v>
      </c>
      <c r="AL156" s="102" t="s">
        <v>85</v>
      </c>
      <c r="AM156" s="103"/>
      <c r="AN156" s="103"/>
      <c r="AO156" s="103"/>
      <c r="AP156" s="104"/>
      <c r="AQ156" s="46" t="s">
        <v>11</v>
      </c>
      <c r="AR156" s="47" t="s">
        <v>12</v>
      </c>
      <c r="AS156" s="75" t="s">
        <v>75</v>
      </c>
    </row>
    <row r="157" spans="1:45" ht="14.25" thickTop="1" thickBot="1">
      <c r="A157" s="137"/>
      <c r="B157" s="138"/>
      <c r="C157" s="138"/>
      <c r="D157" s="138"/>
      <c r="E157" s="139"/>
      <c r="F157" s="18" t="str">
        <f>CHOOSE(WEEKDAY(F154),"D","L","M","M","J","V","S")</f>
        <v>S</v>
      </c>
      <c r="G157" s="13" t="str">
        <f t="shared" ref="G157:AI157" si="35">CHOOSE(WEEKDAY(G154),"D","L","M","M","J","V","S")</f>
        <v>D</v>
      </c>
      <c r="H157" s="13" t="str">
        <f t="shared" si="35"/>
        <v>L</v>
      </c>
      <c r="I157" s="13" t="str">
        <f t="shared" si="35"/>
        <v>M</v>
      </c>
      <c r="J157" s="13" t="str">
        <f t="shared" si="35"/>
        <v>M</v>
      </c>
      <c r="K157" s="13" t="str">
        <f t="shared" si="35"/>
        <v>J</v>
      </c>
      <c r="L157" s="13" t="str">
        <f t="shared" si="35"/>
        <v>V</v>
      </c>
      <c r="M157" s="13" t="str">
        <f t="shared" si="35"/>
        <v>S</v>
      </c>
      <c r="N157" s="13" t="str">
        <f t="shared" si="35"/>
        <v>D</v>
      </c>
      <c r="O157" s="13" t="str">
        <f t="shared" si="35"/>
        <v>L</v>
      </c>
      <c r="P157" s="13" t="str">
        <f t="shared" si="35"/>
        <v>M</v>
      </c>
      <c r="Q157" s="13" t="str">
        <f t="shared" si="35"/>
        <v>M</v>
      </c>
      <c r="R157" s="13" t="str">
        <f t="shared" si="35"/>
        <v>J</v>
      </c>
      <c r="S157" s="13" t="str">
        <f t="shared" si="35"/>
        <v>V</v>
      </c>
      <c r="T157" s="13" t="str">
        <f t="shared" si="35"/>
        <v>S</v>
      </c>
      <c r="U157" s="13" t="str">
        <f t="shared" si="35"/>
        <v>D</v>
      </c>
      <c r="V157" s="13" t="str">
        <f t="shared" si="35"/>
        <v>L</v>
      </c>
      <c r="W157" s="13" t="str">
        <f t="shared" si="35"/>
        <v>M</v>
      </c>
      <c r="X157" s="13" t="str">
        <f t="shared" si="35"/>
        <v>M</v>
      </c>
      <c r="Y157" s="13" t="str">
        <f t="shared" si="35"/>
        <v>J</v>
      </c>
      <c r="Z157" s="13" t="str">
        <f t="shared" si="35"/>
        <v>V</v>
      </c>
      <c r="AA157" s="13" t="str">
        <f t="shared" si="35"/>
        <v>S</v>
      </c>
      <c r="AB157" s="13" t="str">
        <f t="shared" si="35"/>
        <v>D</v>
      </c>
      <c r="AC157" s="13" t="str">
        <f t="shared" si="35"/>
        <v>L</v>
      </c>
      <c r="AD157" s="13" t="str">
        <f t="shared" si="35"/>
        <v>M</v>
      </c>
      <c r="AE157" s="13" t="str">
        <f t="shared" si="35"/>
        <v>M</v>
      </c>
      <c r="AF157" s="13" t="str">
        <f t="shared" si="35"/>
        <v>J</v>
      </c>
      <c r="AG157" s="13" t="str">
        <f t="shared" si="35"/>
        <v>V</v>
      </c>
      <c r="AH157" s="13" t="str">
        <f t="shared" si="35"/>
        <v>S</v>
      </c>
      <c r="AI157" s="13" t="str">
        <f t="shared" si="35"/>
        <v>D</v>
      </c>
      <c r="AJ157" s="15" t="str">
        <f>IFERROR(CHOOSE(WEEKDAY(AJ154),"D","L","M","M","J","V","S"),"")</f>
        <v/>
      </c>
      <c r="AK157" s="23"/>
      <c r="AL157" s="22" t="s">
        <v>13</v>
      </c>
      <c r="AM157" s="22" t="s">
        <v>14</v>
      </c>
      <c r="AN157" s="22" t="s">
        <v>15</v>
      </c>
      <c r="AO157" s="22" t="s">
        <v>16</v>
      </c>
      <c r="AP157" s="80" t="s">
        <v>21</v>
      </c>
      <c r="AQ157" s="23"/>
      <c r="AR157" s="23"/>
      <c r="AS157" s="23"/>
    </row>
    <row r="158" spans="1:45" ht="13.5" thickTop="1">
      <c r="A158" s="124" t="str">
        <f>Données!B2</f>
        <v>Nom coll.</v>
      </c>
      <c r="B158" s="125"/>
      <c r="C158" s="128" t="s">
        <v>9</v>
      </c>
      <c r="D158" s="129"/>
      <c r="E158" s="132" t="str">
        <f>Données!E2</f>
        <v>Taux</v>
      </c>
      <c r="F158" s="112"/>
      <c r="G158" s="112"/>
      <c r="H158" s="112"/>
      <c r="I158" s="112"/>
      <c r="J158" s="112"/>
      <c r="K158" s="112"/>
      <c r="L158" s="112"/>
      <c r="M158" s="112"/>
      <c r="N158" s="112"/>
      <c r="O158" s="112"/>
      <c r="P158" s="112"/>
      <c r="Q158" s="112"/>
      <c r="R158" s="112"/>
      <c r="S158" s="112"/>
      <c r="T158" s="112"/>
      <c r="U158" s="112"/>
      <c r="V158" s="112"/>
      <c r="W158" s="112"/>
      <c r="X158" s="112"/>
      <c r="Y158" s="112"/>
      <c r="Z158" s="112"/>
      <c r="AA158" s="112"/>
      <c r="AB158" s="112"/>
      <c r="AC158" s="112"/>
      <c r="AD158" s="112"/>
      <c r="AE158" s="112"/>
      <c r="AF158" s="112"/>
      <c r="AG158" s="112"/>
      <c r="AH158" s="112"/>
      <c r="AI158" s="112"/>
      <c r="AJ158" s="112"/>
      <c r="AK158" s="99" t="str">
        <f>IF(COUNTIF($F158:$AJ161,"MAL/2")/2+(COUNTIF($F158:$AJ161,"MAL/2")/2)=0,"",COUNTIF($F158:$AJ161,"MAL/2")/2+(COUNTIF($F158:$AJ161,"MAL/2"/2)))</f>
        <v/>
      </c>
      <c r="AL158" s="99" t="str">
        <f>IF(COUNTIF($F158:$AJ161,"CP/2-Maladie Enfant")/2+(COUNTIF($F158:$AJ161,"CP/2-Maladie Enfant")/2)=0,"",COUNTIF($F158:$AJ161,"CP/2-Maladie Enfant")/2+(COUNTIF($F158:$AJ161,"CP/2-Maladie Enfant"/2)))</f>
        <v/>
      </c>
      <c r="AM158" s="99" t="str">
        <f>IF(COUNTIF($F158:$AJ161,"CP/2-Déménagement")/2+(COUNTIF($F158:$AJ161,"CP/2-Déménagement")/2)=0,"",COUNTIF($F158:$AJ161,"CP/2-Déménagement")/2+(COUNTIF($F158:$AJ161,"CP/2-Déménagement"/2)))</f>
        <v/>
      </c>
      <c r="AN158" s="99" t="str">
        <f>IF(COUNTIF($F158:$AJ161,"CP/2-Décès")/2+(COUNTIF($F158:$AJ161,"CP/2-Décès")/2)=0,"",COUNTIF($F158:$AJ161,"CP/2-Décès")/2+(COUNTIF($F158:$AJ161,"CP/2-Décès"/2)))</f>
        <v/>
      </c>
      <c r="AO158" s="99" t="str">
        <f>IF(COUNTIF($F158:$AJ161,"CP/2-Autres Raisons")/2+(COUNTIF($F158:$AJ161,"CP/2-Autres Raisons")/2)=0,"",COUNTIF($F158:$AJ161,"CP/2-Autres Raisons")/2+(COUNTIF($F158:$AJ161,"CP/2-Autres Raisons"/2)))</f>
        <v/>
      </c>
      <c r="AP158" s="109" t="str">
        <f>IF(COUNTIF($F158:$AJ161,"ACCI./2")/2+(COUNTIF($F158:$AJ161,"ACCI./2")/2)=0,"",COUNTIF($F158:$AJ161,"ACCI./2")/2+(COUNTIF($F158:$AJ161,"ACCI./2"/2)))</f>
        <v/>
      </c>
      <c r="AQ158" s="99" t="str">
        <f>IF(COUNTIF($F158:$AJ161,"VAC/2")/2+(COUNTIF($F158:$AJ161,"VAC/2")/2)=0,"",COUNTIF($F158:$AJ161,"VAC/2")/2+(COUNTIF($F158:$AJ161,"VAC/2"/2)))</f>
        <v/>
      </c>
      <c r="AR158" s="99" t="str">
        <f>IF(COUNTIF($F158:$AJ161,"FOR/2")/2+(COUNTIF($F158:$AJ161,"FOR/2")/2)=0,"",COUNTIF($F158:$AJ161,"FOR/2")/2+(COUNTIF($F158:$AJ161,"FOR/2"/2)))</f>
        <v/>
      </c>
      <c r="AS158" s="99" t="str">
        <f>IF(COUNTIF($F158:$AJ161,"ABS. INJ./2")/2+(COUNTIF($F158:$AJ161,"ABS. INJ./2")/2)=0,"",COUNTIF($F158:$AJ161,"ABS. INJ./2")/2+(COUNTIF($F158:$AJ161,"ABS. INJ./2"/2)))</f>
        <v/>
      </c>
    </row>
    <row r="159" spans="1:45" ht="13.5" thickBot="1">
      <c r="A159" s="126"/>
      <c r="B159" s="127"/>
      <c r="C159" s="130"/>
      <c r="D159" s="131"/>
      <c r="E159" s="133"/>
      <c r="F159" s="106"/>
      <c r="G159" s="106"/>
      <c r="H159" s="106"/>
      <c r="I159" s="106"/>
      <c r="J159" s="106"/>
      <c r="K159" s="106"/>
      <c r="L159" s="106"/>
      <c r="M159" s="106"/>
      <c r="N159" s="106"/>
      <c r="O159" s="106"/>
      <c r="P159" s="106"/>
      <c r="Q159" s="106"/>
      <c r="R159" s="106"/>
      <c r="S159" s="106"/>
      <c r="T159" s="106"/>
      <c r="U159" s="106"/>
      <c r="V159" s="106"/>
      <c r="W159" s="106"/>
      <c r="X159" s="106"/>
      <c r="Y159" s="106"/>
      <c r="Z159" s="106"/>
      <c r="AA159" s="106"/>
      <c r="AB159" s="106"/>
      <c r="AC159" s="106"/>
      <c r="AD159" s="106"/>
      <c r="AE159" s="106"/>
      <c r="AF159" s="106"/>
      <c r="AG159" s="106"/>
      <c r="AH159" s="106"/>
      <c r="AI159" s="106"/>
      <c r="AJ159" s="106"/>
      <c r="AK159" s="100"/>
      <c r="AL159" s="100"/>
      <c r="AM159" s="100"/>
      <c r="AN159" s="100"/>
      <c r="AO159" s="100"/>
      <c r="AP159" s="110"/>
      <c r="AQ159" s="100"/>
      <c r="AR159" s="100"/>
      <c r="AS159" s="100"/>
    </row>
    <row r="160" spans="1:45" ht="13.5" thickTop="1">
      <c r="A160" s="115" t="s">
        <v>8</v>
      </c>
      <c r="B160" s="117" t="str">
        <f>Données!C2</f>
        <v>Date naiss.</v>
      </c>
      <c r="C160" s="119" t="s">
        <v>7</v>
      </c>
      <c r="D160" s="117" t="str">
        <f>Données!D2</f>
        <v>Date d'entrée</v>
      </c>
      <c r="E160" s="121"/>
      <c r="F160" s="105"/>
      <c r="G160" s="105"/>
      <c r="H160" s="105"/>
      <c r="I160" s="105"/>
      <c r="J160" s="105"/>
      <c r="K160" s="105"/>
      <c r="L160" s="105"/>
      <c r="M160" s="105"/>
      <c r="N160" s="105"/>
      <c r="O160" s="105"/>
      <c r="P160" s="105"/>
      <c r="Q160" s="105"/>
      <c r="R160" s="105"/>
      <c r="S160" s="105"/>
      <c r="T160" s="105"/>
      <c r="U160" s="105"/>
      <c r="V160" s="105"/>
      <c r="W160" s="105"/>
      <c r="X160" s="105"/>
      <c r="Y160" s="105"/>
      <c r="Z160" s="105"/>
      <c r="AA160" s="105"/>
      <c r="AB160" s="105"/>
      <c r="AC160" s="105"/>
      <c r="AD160" s="105"/>
      <c r="AE160" s="105"/>
      <c r="AF160" s="105"/>
      <c r="AG160" s="105"/>
      <c r="AH160" s="105"/>
      <c r="AI160" s="105"/>
      <c r="AJ160" s="113"/>
      <c r="AK160" s="100"/>
      <c r="AL160" s="100"/>
      <c r="AM160" s="100"/>
      <c r="AN160" s="100"/>
      <c r="AO160" s="100"/>
      <c r="AP160" s="110"/>
      <c r="AQ160" s="100"/>
      <c r="AR160" s="100"/>
      <c r="AS160" s="100"/>
    </row>
    <row r="161" spans="1:45" ht="13.5" thickBot="1">
      <c r="A161" s="116"/>
      <c r="B161" s="118"/>
      <c r="C161" s="120"/>
      <c r="D161" s="118"/>
      <c r="E161" s="122"/>
      <c r="F161" s="106"/>
      <c r="G161" s="106"/>
      <c r="H161" s="106"/>
      <c r="I161" s="106"/>
      <c r="J161" s="106"/>
      <c r="K161" s="106"/>
      <c r="L161" s="106"/>
      <c r="M161" s="106"/>
      <c r="N161" s="106"/>
      <c r="O161" s="106"/>
      <c r="P161" s="106"/>
      <c r="Q161" s="106"/>
      <c r="R161" s="106"/>
      <c r="S161" s="106"/>
      <c r="T161" s="106"/>
      <c r="U161" s="106"/>
      <c r="V161" s="106"/>
      <c r="W161" s="106"/>
      <c r="X161" s="106"/>
      <c r="Y161" s="106"/>
      <c r="Z161" s="106"/>
      <c r="AA161" s="106"/>
      <c r="AB161" s="106"/>
      <c r="AC161" s="106"/>
      <c r="AD161" s="106"/>
      <c r="AE161" s="106"/>
      <c r="AF161" s="106"/>
      <c r="AG161" s="106"/>
      <c r="AH161" s="106"/>
      <c r="AI161" s="106"/>
      <c r="AJ161" s="114"/>
      <c r="AK161" s="101"/>
      <c r="AL161" s="101"/>
      <c r="AM161" s="101"/>
      <c r="AN161" s="101"/>
      <c r="AO161" s="101"/>
      <c r="AP161" s="111"/>
      <c r="AQ161" s="101"/>
      <c r="AR161" s="101"/>
      <c r="AS161" s="101"/>
    </row>
    <row r="162" spans="1:45" ht="13.5" thickTop="1"/>
    <row r="163" spans="1:45">
      <c r="A163" s="140"/>
      <c r="B163" s="140"/>
      <c r="C163" s="28" t="s">
        <v>19</v>
      </c>
      <c r="D163" s="28" t="str">
        <f>Données!K2</f>
        <v>Genève</v>
      </c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</row>
    <row r="164" spans="1:45">
      <c r="A164" s="140"/>
      <c r="B164" s="140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</row>
    <row r="165" spans="1:45" ht="15.75">
      <c r="A165" s="141" t="s">
        <v>4</v>
      </c>
      <c r="B165" s="141"/>
      <c r="C165" s="141"/>
      <c r="D165" s="141"/>
      <c r="E165" s="8" t="str">
        <f>TEXT(B168,"mmmm")</f>
        <v>octobre</v>
      </c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</row>
    <row r="166" spans="1:45"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</row>
    <row r="167" spans="1:45" ht="13.5" thickBot="1"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</row>
    <row r="168" spans="1:45" ht="13.5" thickBot="1">
      <c r="A168" s="10" t="s">
        <v>5</v>
      </c>
      <c r="B168" s="11">
        <v>41912</v>
      </c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</row>
    <row r="169" spans="1:45" ht="13.5" thickBot="1">
      <c r="A169" s="10" t="s">
        <v>6</v>
      </c>
      <c r="B169" s="11">
        <f>EOMONTH(B168,0)</f>
        <v>41942</v>
      </c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</row>
    <row r="170" spans="1:45">
      <c r="A170" s="30"/>
      <c r="B170" s="31">
        <f ca="1">TODAY()</f>
        <v>41584</v>
      </c>
      <c r="C170" s="30"/>
      <c r="D170" s="30"/>
      <c r="E170" s="30"/>
      <c r="F170" s="32"/>
      <c r="G170" s="32"/>
      <c r="H170" s="32"/>
      <c r="I170" s="32"/>
      <c r="J170" s="32"/>
      <c r="K170" s="32"/>
      <c r="L170" s="32"/>
      <c r="M170" s="32"/>
      <c r="N170" s="32"/>
      <c r="O170" s="32"/>
      <c r="P170" s="32"/>
      <c r="Q170" s="32"/>
      <c r="R170" s="32"/>
      <c r="S170" s="32"/>
      <c r="T170" s="32"/>
      <c r="U170" s="32"/>
      <c r="V170" s="32"/>
      <c r="W170" s="32"/>
      <c r="X170" s="32"/>
      <c r="Y170" s="32"/>
      <c r="Z170" s="32"/>
      <c r="AA170" s="32"/>
      <c r="AB170" s="32"/>
      <c r="AC170" s="32"/>
      <c r="AD170" s="32"/>
      <c r="AE170" s="32"/>
      <c r="AF170" s="32"/>
      <c r="AG170" s="32"/>
      <c r="AH170" s="32"/>
      <c r="AI170" s="32"/>
      <c r="AJ170" s="32"/>
      <c r="AK170" s="30"/>
      <c r="AL170" s="30"/>
      <c r="AM170" s="30"/>
      <c r="AN170" s="30"/>
      <c r="AO170" s="30"/>
      <c r="AP170" s="30"/>
      <c r="AQ170" s="30"/>
      <c r="AR170" s="30"/>
    </row>
    <row r="171" spans="1:45"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</row>
    <row r="172" spans="1:45" ht="42.75">
      <c r="A172" s="33"/>
      <c r="B172" s="33"/>
      <c r="C172" s="33"/>
      <c r="D172" s="33"/>
      <c r="E172" s="33"/>
      <c r="F172" s="34">
        <f>B168</f>
        <v>41912</v>
      </c>
      <c r="G172" s="35">
        <f t="shared" ref="G172:AI172" si="36">F172+1</f>
        <v>41913</v>
      </c>
      <c r="H172" s="35">
        <f t="shared" si="36"/>
        <v>41914</v>
      </c>
      <c r="I172" s="35">
        <f t="shared" si="36"/>
        <v>41915</v>
      </c>
      <c r="J172" s="35">
        <f t="shared" si="36"/>
        <v>41916</v>
      </c>
      <c r="K172" s="35">
        <f t="shared" si="36"/>
        <v>41917</v>
      </c>
      <c r="L172" s="35">
        <f t="shared" si="36"/>
        <v>41918</v>
      </c>
      <c r="M172" s="35">
        <f t="shared" si="36"/>
        <v>41919</v>
      </c>
      <c r="N172" s="35">
        <f t="shared" si="36"/>
        <v>41920</v>
      </c>
      <c r="O172" s="35">
        <f t="shared" si="36"/>
        <v>41921</v>
      </c>
      <c r="P172" s="35">
        <f t="shared" si="36"/>
        <v>41922</v>
      </c>
      <c r="Q172" s="35">
        <f t="shared" si="36"/>
        <v>41923</v>
      </c>
      <c r="R172" s="35">
        <f t="shared" si="36"/>
        <v>41924</v>
      </c>
      <c r="S172" s="35">
        <f t="shared" si="36"/>
        <v>41925</v>
      </c>
      <c r="T172" s="35">
        <f t="shared" si="36"/>
        <v>41926</v>
      </c>
      <c r="U172" s="35">
        <f t="shared" si="36"/>
        <v>41927</v>
      </c>
      <c r="V172" s="35">
        <f t="shared" si="36"/>
        <v>41928</v>
      </c>
      <c r="W172" s="35">
        <f t="shared" si="36"/>
        <v>41929</v>
      </c>
      <c r="X172" s="35">
        <f t="shared" si="36"/>
        <v>41930</v>
      </c>
      <c r="Y172" s="35">
        <f t="shared" si="36"/>
        <v>41931</v>
      </c>
      <c r="Z172" s="35">
        <f t="shared" si="36"/>
        <v>41932</v>
      </c>
      <c r="AA172" s="35">
        <f t="shared" si="36"/>
        <v>41933</v>
      </c>
      <c r="AB172" s="35">
        <f t="shared" si="36"/>
        <v>41934</v>
      </c>
      <c r="AC172" s="35">
        <f t="shared" si="36"/>
        <v>41935</v>
      </c>
      <c r="AD172" s="35">
        <f t="shared" si="36"/>
        <v>41936</v>
      </c>
      <c r="AE172" s="35">
        <f t="shared" si="36"/>
        <v>41937</v>
      </c>
      <c r="AF172" s="35">
        <f t="shared" si="36"/>
        <v>41938</v>
      </c>
      <c r="AG172" s="35">
        <f t="shared" si="36"/>
        <v>41939</v>
      </c>
      <c r="AH172" s="35">
        <f t="shared" si="36"/>
        <v>41940</v>
      </c>
      <c r="AI172" s="35">
        <f t="shared" si="36"/>
        <v>41941</v>
      </c>
      <c r="AJ172" s="35">
        <f>IFERROR(IF(AI172+1&gt;B169,"",AI172+1),"")</f>
        <v>41942</v>
      </c>
      <c r="AK172" s="33"/>
      <c r="AL172" s="33"/>
      <c r="AM172" s="33"/>
      <c r="AN172" s="33"/>
      <c r="AO172" s="33"/>
      <c r="AP172" s="33"/>
      <c r="AQ172" s="33"/>
      <c r="AR172" s="33"/>
    </row>
    <row r="173" spans="1:45" ht="22.5" thickBot="1">
      <c r="A173" s="16"/>
      <c r="B173" s="16"/>
      <c r="C173" s="16"/>
      <c r="D173" s="16"/>
      <c r="E173" s="16"/>
      <c r="F173" s="17" t="str">
        <f>IF(F175="L","S " &amp; WEEKNUM(F172),"")</f>
        <v>S 40</v>
      </c>
      <c r="G173" s="17" t="str">
        <f t="shared" ref="G173:AJ173" si="37">IF(G175="L","S " &amp; WEEKNUM(G172),"")</f>
        <v/>
      </c>
      <c r="H173" s="17" t="str">
        <f t="shared" si="37"/>
        <v/>
      </c>
      <c r="I173" s="17" t="str">
        <f t="shared" si="37"/>
        <v/>
      </c>
      <c r="J173" s="17" t="str">
        <f t="shared" si="37"/>
        <v/>
      </c>
      <c r="K173" s="17" t="str">
        <f t="shared" si="37"/>
        <v/>
      </c>
      <c r="L173" s="17" t="str">
        <f t="shared" si="37"/>
        <v/>
      </c>
      <c r="M173" s="17" t="str">
        <f t="shared" si="37"/>
        <v>S 41</v>
      </c>
      <c r="N173" s="17" t="str">
        <f t="shared" si="37"/>
        <v/>
      </c>
      <c r="O173" s="17" t="str">
        <f t="shared" si="37"/>
        <v/>
      </c>
      <c r="P173" s="17" t="str">
        <f t="shared" si="37"/>
        <v/>
      </c>
      <c r="Q173" s="17" t="str">
        <f t="shared" si="37"/>
        <v/>
      </c>
      <c r="R173" s="17" t="str">
        <f t="shared" si="37"/>
        <v/>
      </c>
      <c r="S173" s="17" t="str">
        <f t="shared" si="37"/>
        <v/>
      </c>
      <c r="T173" s="17" t="str">
        <f t="shared" si="37"/>
        <v>S 42</v>
      </c>
      <c r="U173" s="17" t="str">
        <f t="shared" si="37"/>
        <v/>
      </c>
      <c r="V173" s="17" t="str">
        <f t="shared" si="37"/>
        <v/>
      </c>
      <c r="W173" s="17" t="str">
        <f t="shared" si="37"/>
        <v/>
      </c>
      <c r="X173" s="17" t="str">
        <f t="shared" si="37"/>
        <v/>
      </c>
      <c r="Y173" s="17" t="str">
        <f t="shared" si="37"/>
        <v/>
      </c>
      <c r="Z173" s="17" t="str">
        <f t="shared" si="37"/>
        <v/>
      </c>
      <c r="AA173" s="17" t="str">
        <f t="shared" si="37"/>
        <v>S 43</v>
      </c>
      <c r="AB173" s="17" t="str">
        <f t="shared" si="37"/>
        <v/>
      </c>
      <c r="AC173" s="17" t="str">
        <f t="shared" si="37"/>
        <v/>
      </c>
      <c r="AD173" s="17" t="str">
        <f t="shared" si="37"/>
        <v/>
      </c>
      <c r="AE173" s="17" t="str">
        <f t="shared" si="37"/>
        <v/>
      </c>
      <c r="AF173" s="17" t="str">
        <f t="shared" si="37"/>
        <v/>
      </c>
      <c r="AG173" s="17" t="str">
        <f t="shared" si="37"/>
        <v/>
      </c>
      <c r="AH173" s="17" t="str">
        <f t="shared" si="37"/>
        <v>S 44</v>
      </c>
      <c r="AI173" s="17" t="str">
        <f t="shared" si="37"/>
        <v/>
      </c>
      <c r="AJ173" s="17" t="str">
        <f t="shared" si="37"/>
        <v/>
      </c>
      <c r="AK173" s="16"/>
      <c r="AL173" s="16"/>
      <c r="AM173" s="16"/>
      <c r="AN173" s="16"/>
      <c r="AO173" s="16"/>
      <c r="AP173" s="16"/>
      <c r="AQ173" s="16"/>
      <c r="AR173" s="16"/>
    </row>
    <row r="174" spans="1:45" ht="16.5" thickTop="1" thickBot="1">
      <c r="A174" s="134" t="s">
        <v>51</v>
      </c>
      <c r="B174" s="135"/>
      <c r="C174" s="135"/>
      <c r="D174" s="135"/>
      <c r="E174" s="136"/>
      <c r="F174" s="12">
        <f t="shared" ref="F174:AI174" si="38">DAY(F172)</f>
        <v>1</v>
      </c>
      <c r="G174" s="12">
        <f t="shared" si="38"/>
        <v>2</v>
      </c>
      <c r="H174" s="12">
        <f t="shared" si="38"/>
        <v>3</v>
      </c>
      <c r="I174" s="12">
        <f t="shared" si="38"/>
        <v>4</v>
      </c>
      <c r="J174" s="12">
        <f t="shared" si="38"/>
        <v>5</v>
      </c>
      <c r="K174" s="12">
        <f t="shared" si="38"/>
        <v>6</v>
      </c>
      <c r="L174" s="12">
        <f t="shared" si="38"/>
        <v>7</v>
      </c>
      <c r="M174" s="12">
        <f t="shared" si="38"/>
        <v>8</v>
      </c>
      <c r="N174" s="12">
        <f t="shared" si="38"/>
        <v>9</v>
      </c>
      <c r="O174" s="12">
        <f t="shared" si="38"/>
        <v>10</v>
      </c>
      <c r="P174" s="12">
        <f t="shared" si="38"/>
        <v>11</v>
      </c>
      <c r="Q174" s="12">
        <f t="shared" si="38"/>
        <v>12</v>
      </c>
      <c r="R174" s="12">
        <f t="shared" si="38"/>
        <v>13</v>
      </c>
      <c r="S174" s="12">
        <f t="shared" si="38"/>
        <v>14</v>
      </c>
      <c r="T174" s="12">
        <f t="shared" si="38"/>
        <v>15</v>
      </c>
      <c r="U174" s="12">
        <f t="shared" si="38"/>
        <v>16</v>
      </c>
      <c r="V174" s="12">
        <f t="shared" si="38"/>
        <v>17</v>
      </c>
      <c r="W174" s="12">
        <f t="shared" si="38"/>
        <v>18</v>
      </c>
      <c r="X174" s="12">
        <f t="shared" si="38"/>
        <v>19</v>
      </c>
      <c r="Y174" s="12">
        <f t="shared" si="38"/>
        <v>20</v>
      </c>
      <c r="Z174" s="12">
        <f t="shared" si="38"/>
        <v>21</v>
      </c>
      <c r="AA174" s="12">
        <f t="shared" si="38"/>
        <v>22</v>
      </c>
      <c r="AB174" s="12">
        <f t="shared" si="38"/>
        <v>23</v>
      </c>
      <c r="AC174" s="12">
        <f t="shared" si="38"/>
        <v>24</v>
      </c>
      <c r="AD174" s="12">
        <f t="shared" si="38"/>
        <v>25</v>
      </c>
      <c r="AE174" s="12">
        <f t="shared" si="38"/>
        <v>26</v>
      </c>
      <c r="AF174" s="12">
        <f t="shared" si="38"/>
        <v>27</v>
      </c>
      <c r="AG174" s="12">
        <f t="shared" si="38"/>
        <v>28</v>
      </c>
      <c r="AH174" s="12">
        <f>DAY(AH172)</f>
        <v>29</v>
      </c>
      <c r="AI174" s="12">
        <f t="shared" si="38"/>
        <v>30</v>
      </c>
      <c r="AJ174" s="14">
        <f>IFERROR(DAY(AJ172),"")</f>
        <v>31</v>
      </c>
      <c r="AK174" s="45" t="s">
        <v>10</v>
      </c>
      <c r="AL174" s="102" t="s">
        <v>85</v>
      </c>
      <c r="AM174" s="103"/>
      <c r="AN174" s="103"/>
      <c r="AO174" s="103"/>
      <c r="AP174" s="104"/>
      <c r="AQ174" s="46" t="s">
        <v>11</v>
      </c>
      <c r="AR174" s="47" t="s">
        <v>12</v>
      </c>
      <c r="AS174" s="75" t="s">
        <v>75</v>
      </c>
    </row>
    <row r="175" spans="1:45" ht="14.25" thickTop="1" thickBot="1">
      <c r="A175" s="137"/>
      <c r="B175" s="138"/>
      <c r="C175" s="138"/>
      <c r="D175" s="138"/>
      <c r="E175" s="139"/>
      <c r="F175" s="18" t="str">
        <f>CHOOSE(WEEKDAY(F172),"D","L","M","M","J","V","S")</f>
        <v>L</v>
      </c>
      <c r="G175" s="13" t="str">
        <f t="shared" ref="G175:AI175" si="39">CHOOSE(WEEKDAY(G172),"D","L","M","M","J","V","S")</f>
        <v>M</v>
      </c>
      <c r="H175" s="13" t="str">
        <f t="shared" si="39"/>
        <v>M</v>
      </c>
      <c r="I175" s="13" t="str">
        <f t="shared" si="39"/>
        <v>J</v>
      </c>
      <c r="J175" s="13" t="str">
        <f t="shared" si="39"/>
        <v>V</v>
      </c>
      <c r="K175" s="13" t="str">
        <f t="shared" si="39"/>
        <v>S</v>
      </c>
      <c r="L175" s="13" t="str">
        <f t="shared" si="39"/>
        <v>D</v>
      </c>
      <c r="M175" s="13" t="str">
        <f t="shared" si="39"/>
        <v>L</v>
      </c>
      <c r="N175" s="13" t="str">
        <f t="shared" si="39"/>
        <v>M</v>
      </c>
      <c r="O175" s="13" t="str">
        <f t="shared" si="39"/>
        <v>M</v>
      </c>
      <c r="P175" s="13" t="str">
        <f t="shared" si="39"/>
        <v>J</v>
      </c>
      <c r="Q175" s="13" t="str">
        <f t="shared" si="39"/>
        <v>V</v>
      </c>
      <c r="R175" s="13" t="str">
        <f t="shared" si="39"/>
        <v>S</v>
      </c>
      <c r="S175" s="13" t="str">
        <f t="shared" si="39"/>
        <v>D</v>
      </c>
      <c r="T175" s="13" t="str">
        <f t="shared" si="39"/>
        <v>L</v>
      </c>
      <c r="U175" s="13" t="str">
        <f t="shared" si="39"/>
        <v>M</v>
      </c>
      <c r="V175" s="13" t="str">
        <f t="shared" si="39"/>
        <v>M</v>
      </c>
      <c r="W175" s="13" t="str">
        <f t="shared" si="39"/>
        <v>J</v>
      </c>
      <c r="X175" s="13" t="str">
        <f t="shared" si="39"/>
        <v>V</v>
      </c>
      <c r="Y175" s="13" t="str">
        <f t="shared" si="39"/>
        <v>S</v>
      </c>
      <c r="Z175" s="13" t="str">
        <f t="shared" si="39"/>
        <v>D</v>
      </c>
      <c r="AA175" s="13" t="str">
        <f t="shared" si="39"/>
        <v>L</v>
      </c>
      <c r="AB175" s="13" t="str">
        <f t="shared" si="39"/>
        <v>M</v>
      </c>
      <c r="AC175" s="13" t="str">
        <f t="shared" si="39"/>
        <v>M</v>
      </c>
      <c r="AD175" s="13" t="str">
        <f t="shared" si="39"/>
        <v>J</v>
      </c>
      <c r="AE175" s="13" t="str">
        <f t="shared" si="39"/>
        <v>V</v>
      </c>
      <c r="AF175" s="13" t="str">
        <f t="shared" si="39"/>
        <v>S</v>
      </c>
      <c r="AG175" s="13" t="str">
        <f t="shared" si="39"/>
        <v>D</v>
      </c>
      <c r="AH175" s="13" t="str">
        <f t="shared" si="39"/>
        <v>L</v>
      </c>
      <c r="AI175" s="13" t="str">
        <f t="shared" si="39"/>
        <v>M</v>
      </c>
      <c r="AJ175" s="15" t="str">
        <f>IFERROR(CHOOSE(WEEKDAY(AJ172),"D","L","M","M","J","V","S"),"")</f>
        <v>M</v>
      </c>
      <c r="AK175" s="23"/>
      <c r="AL175" s="22" t="s">
        <v>13</v>
      </c>
      <c r="AM175" s="22" t="s">
        <v>14</v>
      </c>
      <c r="AN175" s="22" t="s">
        <v>15</v>
      </c>
      <c r="AO175" s="22" t="s">
        <v>16</v>
      </c>
      <c r="AP175" s="80" t="s">
        <v>21</v>
      </c>
      <c r="AQ175" s="23"/>
      <c r="AR175" s="23"/>
      <c r="AS175" s="23"/>
    </row>
    <row r="176" spans="1:45" ht="13.5" thickTop="1">
      <c r="A176" s="124" t="str">
        <f>Données!B2</f>
        <v>Nom coll.</v>
      </c>
      <c r="B176" s="125"/>
      <c r="C176" s="128" t="s">
        <v>9</v>
      </c>
      <c r="D176" s="129"/>
      <c r="E176" s="132" t="str">
        <f>Données!E2</f>
        <v>Taux</v>
      </c>
      <c r="F176" s="112"/>
      <c r="G176" s="112"/>
      <c r="H176" s="112"/>
      <c r="I176" s="112"/>
      <c r="J176" s="112"/>
      <c r="K176" s="112"/>
      <c r="L176" s="112"/>
      <c r="M176" s="112"/>
      <c r="N176" s="112"/>
      <c r="O176" s="112"/>
      <c r="P176" s="112"/>
      <c r="Q176" s="112"/>
      <c r="R176" s="112"/>
      <c r="S176" s="112"/>
      <c r="T176" s="112"/>
      <c r="U176" s="112"/>
      <c r="V176" s="112"/>
      <c r="W176" s="112"/>
      <c r="X176" s="112"/>
      <c r="Y176" s="112"/>
      <c r="Z176" s="112"/>
      <c r="AA176" s="112"/>
      <c r="AB176" s="112"/>
      <c r="AC176" s="112"/>
      <c r="AD176" s="112"/>
      <c r="AE176" s="112"/>
      <c r="AF176" s="112"/>
      <c r="AG176" s="112"/>
      <c r="AH176" s="112"/>
      <c r="AI176" s="112"/>
      <c r="AJ176" s="112"/>
      <c r="AK176" s="99" t="str">
        <f>IF(COUNTIF($F176:$AJ179,"MAL/2")/2+(COUNTIF($F176:$AJ179,"MAL/2")/2)=0,"",COUNTIF($F176:$AJ179,"MAL/2")/2+(COUNTIF($F176:$AJ179,"MAL/2"/2)))</f>
        <v/>
      </c>
      <c r="AL176" s="99" t="str">
        <f>IF(COUNTIF($F176:$AJ179,"CP/2-Maladie Enfant")/2+(COUNTIF($F176:$AJ179,"CP/2-Maladie Enfant")/2)=0,"",COUNTIF($F176:$AJ179,"CP/2-Maladie Enfant")/2+(COUNTIF($F176:$AJ179,"CP/2-Maladie Enfant"/2)))</f>
        <v/>
      </c>
      <c r="AM176" s="99" t="str">
        <f>IF(COUNTIF($F176:$AJ179,"CP/2-Déménagement")/2+(COUNTIF($F176:$AJ179,"CP/2-Déménagement")/2)=0,"",COUNTIF($F176:$AJ179,"CP/2-Déménagement")/2+(COUNTIF($F176:$AJ179,"CP/2-Déménagement"/2)))</f>
        <v/>
      </c>
      <c r="AN176" s="99" t="str">
        <f>IF(COUNTIF($F176:$AJ179,"CP/2-Décès")/2+(COUNTIF($F176:$AJ179,"CP/2-Décès")/2)=0,"",COUNTIF($F176:$AJ179,"CP/2-Décès")/2+(COUNTIF($F176:$AJ179,"CP/2-Décès"/2)))</f>
        <v/>
      </c>
      <c r="AO176" s="99" t="str">
        <f>IF(COUNTIF($F176:$AJ179,"CP/2-Autres Raisons")/2+(COUNTIF($F176:$AJ179,"CP/2-Autres Raisons")/2)=0,"",COUNTIF($F176:$AJ179,"CP/2-Autres Raisons")/2+(COUNTIF($F176:$AJ179,"CP/2-Autres Raisons"/2)))</f>
        <v/>
      </c>
      <c r="AP176" s="109" t="str">
        <f>IF(COUNTIF($F176:$AJ179,"ACCI./2")/2+(COUNTIF($F176:$AJ179,"ACCI./2")/2)=0,"",COUNTIF($F176:$AJ179,"ACCI./2")/2+(COUNTIF($F176:$AJ179,"ACCI./2"/2)))</f>
        <v/>
      </c>
      <c r="AQ176" s="99" t="str">
        <f>IF(COUNTIF($F176:$AJ179,"VAC/2")/2+(COUNTIF($F176:$AJ179,"VAC/2")/2)=0,"",COUNTIF($F176:$AJ179,"VAC/2")/2+(COUNTIF($F176:$AJ179,"VAC/2"/2)))</f>
        <v/>
      </c>
      <c r="AR176" s="99" t="str">
        <f>IF(COUNTIF($F176:$AJ179,"FOR/2")/2+(COUNTIF($F176:$AJ179,"FOR/2")/2)=0,"",COUNTIF($F176:$AJ179,"FOR/2")/2+(COUNTIF($F176:$AJ179,"FOR/2"/2)))</f>
        <v/>
      </c>
      <c r="AS176" s="99" t="str">
        <f>IF(COUNTIF($F176:$AJ179,"ABS. INJ./2")/2+(COUNTIF($F176:$AJ179,"ABS. INJ./2")/2)=0,"",COUNTIF($F176:$AJ179,"ABS. INJ./2")/2+(COUNTIF($F176:$AJ179,"ABS. INJ./2"/2)))</f>
        <v/>
      </c>
    </row>
    <row r="177" spans="1:45" ht="13.5" thickBot="1">
      <c r="A177" s="126"/>
      <c r="B177" s="127"/>
      <c r="C177" s="130"/>
      <c r="D177" s="131"/>
      <c r="E177" s="133"/>
      <c r="F177" s="106"/>
      <c r="G177" s="106"/>
      <c r="H177" s="106"/>
      <c r="I177" s="106"/>
      <c r="J177" s="106"/>
      <c r="K177" s="106"/>
      <c r="L177" s="106"/>
      <c r="M177" s="106"/>
      <c r="N177" s="106"/>
      <c r="O177" s="106"/>
      <c r="P177" s="106"/>
      <c r="Q177" s="106"/>
      <c r="R177" s="106"/>
      <c r="S177" s="106"/>
      <c r="T177" s="106"/>
      <c r="U177" s="106"/>
      <c r="V177" s="106"/>
      <c r="W177" s="106"/>
      <c r="X177" s="106"/>
      <c r="Y177" s="106"/>
      <c r="Z177" s="106"/>
      <c r="AA177" s="106"/>
      <c r="AB177" s="106"/>
      <c r="AC177" s="106"/>
      <c r="AD177" s="106"/>
      <c r="AE177" s="106"/>
      <c r="AF177" s="106"/>
      <c r="AG177" s="106"/>
      <c r="AH177" s="106"/>
      <c r="AI177" s="106"/>
      <c r="AJ177" s="106"/>
      <c r="AK177" s="100"/>
      <c r="AL177" s="100"/>
      <c r="AM177" s="100"/>
      <c r="AN177" s="100"/>
      <c r="AO177" s="100"/>
      <c r="AP177" s="110"/>
      <c r="AQ177" s="100"/>
      <c r="AR177" s="100"/>
      <c r="AS177" s="100"/>
    </row>
    <row r="178" spans="1:45" ht="13.5" thickTop="1">
      <c r="A178" s="115" t="s">
        <v>8</v>
      </c>
      <c r="B178" s="117" t="str">
        <f>Données!C2</f>
        <v>Date naiss.</v>
      </c>
      <c r="C178" s="119" t="s">
        <v>7</v>
      </c>
      <c r="D178" s="117" t="str">
        <f>Données!D2</f>
        <v>Date d'entrée</v>
      </c>
      <c r="E178" s="121"/>
      <c r="F178" s="105"/>
      <c r="G178" s="105"/>
      <c r="H178" s="105"/>
      <c r="I178" s="105"/>
      <c r="J178" s="105"/>
      <c r="K178" s="105"/>
      <c r="L178" s="105"/>
      <c r="M178" s="105"/>
      <c r="N178" s="105"/>
      <c r="O178" s="105"/>
      <c r="P178" s="105"/>
      <c r="Q178" s="105"/>
      <c r="R178" s="105"/>
      <c r="S178" s="105"/>
      <c r="T178" s="105"/>
      <c r="U178" s="105"/>
      <c r="V178" s="105"/>
      <c r="W178" s="105"/>
      <c r="X178" s="105"/>
      <c r="Y178" s="105"/>
      <c r="Z178" s="105"/>
      <c r="AA178" s="105"/>
      <c r="AB178" s="105"/>
      <c r="AC178" s="105"/>
      <c r="AD178" s="105"/>
      <c r="AE178" s="105"/>
      <c r="AF178" s="105"/>
      <c r="AG178" s="105"/>
      <c r="AH178" s="105"/>
      <c r="AI178" s="105"/>
      <c r="AJ178" s="113"/>
      <c r="AK178" s="100"/>
      <c r="AL178" s="100"/>
      <c r="AM178" s="100"/>
      <c r="AN178" s="100"/>
      <c r="AO178" s="100"/>
      <c r="AP178" s="110"/>
      <c r="AQ178" s="100"/>
      <c r="AR178" s="100"/>
      <c r="AS178" s="100"/>
    </row>
    <row r="179" spans="1:45" ht="13.5" thickBot="1">
      <c r="A179" s="116"/>
      <c r="B179" s="118"/>
      <c r="C179" s="120"/>
      <c r="D179" s="118"/>
      <c r="E179" s="122"/>
      <c r="F179" s="106"/>
      <c r="G179" s="106"/>
      <c r="H179" s="106"/>
      <c r="I179" s="106"/>
      <c r="J179" s="106"/>
      <c r="K179" s="106"/>
      <c r="L179" s="106"/>
      <c r="M179" s="106"/>
      <c r="N179" s="106"/>
      <c r="O179" s="106"/>
      <c r="P179" s="106"/>
      <c r="Q179" s="106"/>
      <c r="R179" s="106"/>
      <c r="S179" s="106"/>
      <c r="T179" s="106"/>
      <c r="U179" s="106"/>
      <c r="V179" s="106"/>
      <c r="W179" s="106"/>
      <c r="X179" s="106"/>
      <c r="Y179" s="106"/>
      <c r="Z179" s="106"/>
      <c r="AA179" s="106"/>
      <c r="AB179" s="106"/>
      <c r="AC179" s="106"/>
      <c r="AD179" s="106"/>
      <c r="AE179" s="106"/>
      <c r="AF179" s="106"/>
      <c r="AG179" s="106"/>
      <c r="AH179" s="106"/>
      <c r="AI179" s="106"/>
      <c r="AJ179" s="114"/>
      <c r="AK179" s="101"/>
      <c r="AL179" s="101"/>
      <c r="AM179" s="101"/>
      <c r="AN179" s="101"/>
      <c r="AO179" s="101"/>
      <c r="AP179" s="111"/>
      <c r="AQ179" s="101"/>
      <c r="AR179" s="101"/>
      <c r="AS179" s="101"/>
    </row>
    <row r="180" spans="1:45" ht="13.5" thickTop="1"/>
    <row r="181" spans="1:45">
      <c r="A181" s="140"/>
      <c r="B181" s="140"/>
      <c r="C181" s="28" t="s">
        <v>19</v>
      </c>
      <c r="D181" s="28" t="str">
        <f>Données!K2</f>
        <v>Genève</v>
      </c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</row>
    <row r="182" spans="1:45">
      <c r="A182" s="140"/>
      <c r="B182" s="140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</row>
    <row r="183" spans="1:45" ht="15.75">
      <c r="A183" s="141" t="s">
        <v>4</v>
      </c>
      <c r="B183" s="141"/>
      <c r="C183" s="141"/>
      <c r="D183" s="141"/>
      <c r="E183" s="8" t="str">
        <f>TEXT(B186,"mmmm")</f>
        <v>novembre</v>
      </c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</row>
    <row r="184" spans="1:45"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</row>
    <row r="185" spans="1:45" ht="13.5" thickBot="1"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</row>
    <row r="186" spans="1:45" ht="13.5" thickBot="1">
      <c r="A186" s="10" t="s">
        <v>5</v>
      </c>
      <c r="B186" s="11">
        <v>41943</v>
      </c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</row>
    <row r="187" spans="1:45" ht="13.5" thickBot="1">
      <c r="A187" s="10" t="s">
        <v>6</v>
      </c>
      <c r="B187" s="11">
        <f>EOMONTH(B186,0)</f>
        <v>41972</v>
      </c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</row>
    <row r="188" spans="1:45">
      <c r="A188" s="30"/>
      <c r="B188" s="31">
        <f ca="1">TODAY()</f>
        <v>41584</v>
      </c>
      <c r="C188" s="30"/>
      <c r="D188" s="30"/>
      <c r="E188" s="30"/>
      <c r="F188" s="32"/>
      <c r="G188" s="32"/>
      <c r="H188" s="32"/>
      <c r="I188" s="32"/>
      <c r="J188" s="32"/>
      <c r="K188" s="32"/>
      <c r="L188" s="32"/>
      <c r="M188" s="32"/>
      <c r="N188" s="32"/>
      <c r="O188" s="32"/>
      <c r="P188" s="32"/>
      <c r="Q188" s="32"/>
      <c r="R188" s="32"/>
      <c r="S188" s="32"/>
      <c r="T188" s="32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0"/>
      <c r="AL188" s="30"/>
      <c r="AM188" s="30"/>
      <c r="AN188" s="30"/>
      <c r="AO188" s="30"/>
      <c r="AP188" s="30"/>
      <c r="AQ188" s="30"/>
      <c r="AR188" s="30"/>
    </row>
    <row r="189" spans="1:45"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</row>
    <row r="190" spans="1:45" ht="45">
      <c r="A190" s="33"/>
      <c r="B190" s="33"/>
      <c r="C190" s="33"/>
      <c r="D190" s="33"/>
      <c r="E190" s="33"/>
      <c r="F190" s="34">
        <f>B186</f>
        <v>41943</v>
      </c>
      <c r="G190" s="35">
        <f t="shared" ref="G190:AI190" si="40">F190+1</f>
        <v>41944</v>
      </c>
      <c r="H190" s="35">
        <f t="shared" si="40"/>
        <v>41945</v>
      </c>
      <c r="I190" s="35">
        <f t="shared" si="40"/>
        <v>41946</v>
      </c>
      <c r="J190" s="35">
        <f t="shared" si="40"/>
        <v>41947</v>
      </c>
      <c r="K190" s="35">
        <f t="shared" si="40"/>
        <v>41948</v>
      </c>
      <c r="L190" s="35">
        <f t="shared" si="40"/>
        <v>41949</v>
      </c>
      <c r="M190" s="35">
        <f t="shared" si="40"/>
        <v>41950</v>
      </c>
      <c r="N190" s="35">
        <f t="shared" si="40"/>
        <v>41951</v>
      </c>
      <c r="O190" s="35">
        <f t="shared" si="40"/>
        <v>41952</v>
      </c>
      <c r="P190" s="35">
        <f t="shared" si="40"/>
        <v>41953</v>
      </c>
      <c r="Q190" s="35">
        <f t="shared" si="40"/>
        <v>41954</v>
      </c>
      <c r="R190" s="35">
        <f t="shared" si="40"/>
        <v>41955</v>
      </c>
      <c r="S190" s="35">
        <f t="shared" si="40"/>
        <v>41956</v>
      </c>
      <c r="T190" s="35">
        <f t="shared" si="40"/>
        <v>41957</v>
      </c>
      <c r="U190" s="35">
        <f t="shared" si="40"/>
        <v>41958</v>
      </c>
      <c r="V190" s="35">
        <f t="shared" si="40"/>
        <v>41959</v>
      </c>
      <c r="W190" s="35">
        <f t="shared" si="40"/>
        <v>41960</v>
      </c>
      <c r="X190" s="35">
        <f t="shared" si="40"/>
        <v>41961</v>
      </c>
      <c r="Y190" s="35">
        <f t="shared" si="40"/>
        <v>41962</v>
      </c>
      <c r="Z190" s="35">
        <f t="shared" si="40"/>
        <v>41963</v>
      </c>
      <c r="AA190" s="35">
        <f t="shared" si="40"/>
        <v>41964</v>
      </c>
      <c r="AB190" s="35">
        <f t="shared" si="40"/>
        <v>41965</v>
      </c>
      <c r="AC190" s="35">
        <f t="shared" si="40"/>
        <v>41966</v>
      </c>
      <c r="AD190" s="35">
        <f t="shared" si="40"/>
        <v>41967</v>
      </c>
      <c r="AE190" s="35">
        <f t="shared" si="40"/>
        <v>41968</v>
      </c>
      <c r="AF190" s="35">
        <f t="shared" si="40"/>
        <v>41969</v>
      </c>
      <c r="AG190" s="35">
        <f t="shared" si="40"/>
        <v>41970</v>
      </c>
      <c r="AH190" s="35">
        <f t="shared" si="40"/>
        <v>41971</v>
      </c>
      <c r="AI190" s="35">
        <f t="shared" si="40"/>
        <v>41972</v>
      </c>
      <c r="AJ190" s="35" t="str">
        <f>IFERROR(IF(AI190+1&gt;B187,"",AI190+1),"")</f>
        <v/>
      </c>
      <c r="AK190" s="33"/>
      <c r="AL190" s="33"/>
      <c r="AM190" s="33"/>
      <c r="AN190" s="33"/>
      <c r="AO190" s="33"/>
      <c r="AP190" s="33"/>
      <c r="AQ190" s="33"/>
      <c r="AR190" s="33"/>
    </row>
    <row r="191" spans="1:45" ht="22.5" thickBot="1">
      <c r="A191" s="16"/>
      <c r="B191" s="16"/>
      <c r="C191" s="16"/>
      <c r="D191" s="16"/>
      <c r="E191" s="16"/>
      <c r="F191" s="17" t="str">
        <f>IF(F193="L","S " &amp; WEEKNUM(F190),"")</f>
        <v/>
      </c>
      <c r="G191" s="17" t="str">
        <f t="shared" ref="G191:AJ191" si="41">IF(G193="L","S " &amp; WEEKNUM(G190),"")</f>
        <v/>
      </c>
      <c r="H191" s="17" t="str">
        <f t="shared" si="41"/>
        <v/>
      </c>
      <c r="I191" s="17" t="str">
        <f t="shared" si="41"/>
        <v/>
      </c>
      <c r="J191" s="17" t="str">
        <f t="shared" si="41"/>
        <v>S 45</v>
      </c>
      <c r="K191" s="17" t="str">
        <f t="shared" si="41"/>
        <v/>
      </c>
      <c r="L191" s="17" t="str">
        <f t="shared" si="41"/>
        <v/>
      </c>
      <c r="M191" s="17" t="str">
        <f t="shared" si="41"/>
        <v/>
      </c>
      <c r="N191" s="17" t="str">
        <f t="shared" si="41"/>
        <v/>
      </c>
      <c r="O191" s="17" t="str">
        <f t="shared" si="41"/>
        <v/>
      </c>
      <c r="P191" s="17" t="str">
        <f t="shared" si="41"/>
        <v/>
      </c>
      <c r="Q191" s="17" t="str">
        <f t="shared" si="41"/>
        <v>S 46</v>
      </c>
      <c r="R191" s="17" t="str">
        <f t="shared" si="41"/>
        <v/>
      </c>
      <c r="S191" s="17" t="str">
        <f t="shared" si="41"/>
        <v/>
      </c>
      <c r="T191" s="17" t="str">
        <f t="shared" si="41"/>
        <v/>
      </c>
      <c r="U191" s="17" t="str">
        <f t="shared" si="41"/>
        <v/>
      </c>
      <c r="V191" s="17" t="str">
        <f t="shared" si="41"/>
        <v/>
      </c>
      <c r="W191" s="17" t="str">
        <f t="shared" si="41"/>
        <v/>
      </c>
      <c r="X191" s="17" t="str">
        <f t="shared" si="41"/>
        <v>S 47</v>
      </c>
      <c r="Y191" s="17" t="str">
        <f t="shared" si="41"/>
        <v/>
      </c>
      <c r="Z191" s="17" t="str">
        <f t="shared" si="41"/>
        <v/>
      </c>
      <c r="AA191" s="17" t="str">
        <f t="shared" si="41"/>
        <v/>
      </c>
      <c r="AB191" s="17" t="str">
        <f t="shared" si="41"/>
        <v/>
      </c>
      <c r="AC191" s="17" t="str">
        <f t="shared" si="41"/>
        <v/>
      </c>
      <c r="AD191" s="17" t="str">
        <f t="shared" si="41"/>
        <v/>
      </c>
      <c r="AE191" s="17" t="str">
        <f t="shared" si="41"/>
        <v>S 48</v>
      </c>
      <c r="AF191" s="17" t="str">
        <f t="shared" si="41"/>
        <v/>
      </c>
      <c r="AG191" s="17" t="str">
        <f t="shared" si="41"/>
        <v/>
      </c>
      <c r="AH191" s="17" t="str">
        <f t="shared" si="41"/>
        <v/>
      </c>
      <c r="AI191" s="17" t="str">
        <f t="shared" si="41"/>
        <v/>
      </c>
      <c r="AJ191" s="17" t="str">
        <f t="shared" si="41"/>
        <v/>
      </c>
      <c r="AK191" s="16"/>
      <c r="AL191" s="16"/>
      <c r="AM191" s="16"/>
      <c r="AN191" s="16"/>
      <c r="AO191" s="16"/>
      <c r="AP191" s="16"/>
      <c r="AQ191" s="16"/>
      <c r="AR191" s="16"/>
    </row>
    <row r="192" spans="1:45" ht="16.5" thickTop="1" thickBot="1">
      <c r="A192" s="134" t="s">
        <v>52</v>
      </c>
      <c r="B192" s="135"/>
      <c r="C192" s="135"/>
      <c r="D192" s="135"/>
      <c r="E192" s="136"/>
      <c r="F192" s="12">
        <f t="shared" ref="F192:AI192" si="42">DAY(F190)</f>
        <v>1</v>
      </c>
      <c r="G192" s="12">
        <f t="shared" si="42"/>
        <v>2</v>
      </c>
      <c r="H192" s="12">
        <f t="shared" si="42"/>
        <v>3</v>
      </c>
      <c r="I192" s="12">
        <f t="shared" si="42"/>
        <v>4</v>
      </c>
      <c r="J192" s="12">
        <f t="shared" si="42"/>
        <v>5</v>
      </c>
      <c r="K192" s="12">
        <f t="shared" si="42"/>
        <v>6</v>
      </c>
      <c r="L192" s="12">
        <f t="shared" si="42"/>
        <v>7</v>
      </c>
      <c r="M192" s="12">
        <f t="shared" si="42"/>
        <v>8</v>
      </c>
      <c r="N192" s="12">
        <f t="shared" si="42"/>
        <v>9</v>
      </c>
      <c r="O192" s="12">
        <f t="shared" si="42"/>
        <v>10</v>
      </c>
      <c r="P192" s="12">
        <f t="shared" si="42"/>
        <v>11</v>
      </c>
      <c r="Q192" s="12">
        <f t="shared" si="42"/>
        <v>12</v>
      </c>
      <c r="R192" s="12">
        <f t="shared" si="42"/>
        <v>13</v>
      </c>
      <c r="S192" s="12">
        <f t="shared" si="42"/>
        <v>14</v>
      </c>
      <c r="T192" s="12">
        <f t="shared" si="42"/>
        <v>15</v>
      </c>
      <c r="U192" s="12">
        <f t="shared" si="42"/>
        <v>16</v>
      </c>
      <c r="V192" s="12">
        <f t="shared" si="42"/>
        <v>17</v>
      </c>
      <c r="W192" s="12">
        <f t="shared" si="42"/>
        <v>18</v>
      </c>
      <c r="X192" s="12">
        <f t="shared" si="42"/>
        <v>19</v>
      </c>
      <c r="Y192" s="12">
        <f t="shared" si="42"/>
        <v>20</v>
      </c>
      <c r="Z192" s="12">
        <f t="shared" si="42"/>
        <v>21</v>
      </c>
      <c r="AA192" s="12">
        <f t="shared" si="42"/>
        <v>22</v>
      </c>
      <c r="AB192" s="12">
        <f t="shared" si="42"/>
        <v>23</v>
      </c>
      <c r="AC192" s="12">
        <f t="shared" si="42"/>
        <v>24</v>
      </c>
      <c r="AD192" s="12">
        <f t="shared" si="42"/>
        <v>25</v>
      </c>
      <c r="AE192" s="12">
        <f t="shared" si="42"/>
        <v>26</v>
      </c>
      <c r="AF192" s="12">
        <f t="shared" si="42"/>
        <v>27</v>
      </c>
      <c r="AG192" s="12">
        <f t="shared" si="42"/>
        <v>28</v>
      </c>
      <c r="AH192" s="12">
        <f>DAY(AH190)</f>
        <v>29</v>
      </c>
      <c r="AI192" s="12">
        <f t="shared" si="42"/>
        <v>30</v>
      </c>
      <c r="AJ192" s="14" t="str">
        <f>IFERROR(DAY(AJ190),"")</f>
        <v/>
      </c>
      <c r="AK192" s="45" t="s">
        <v>10</v>
      </c>
      <c r="AL192" s="102" t="s">
        <v>85</v>
      </c>
      <c r="AM192" s="103"/>
      <c r="AN192" s="103"/>
      <c r="AO192" s="103"/>
      <c r="AP192" s="104"/>
      <c r="AQ192" s="46" t="s">
        <v>11</v>
      </c>
      <c r="AR192" s="47" t="s">
        <v>12</v>
      </c>
      <c r="AS192" s="75" t="s">
        <v>75</v>
      </c>
    </row>
    <row r="193" spans="1:45" ht="14.25" thickTop="1" thickBot="1">
      <c r="A193" s="137"/>
      <c r="B193" s="138"/>
      <c r="C193" s="138"/>
      <c r="D193" s="138"/>
      <c r="E193" s="139"/>
      <c r="F193" s="18" t="str">
        <f>CHOOSE(WEEKDAY(F190),"D","L","M","M","J","V","S")</f>
        <v>J</v>
      </c>
      <c r="G193" s="13" t="str">
        <f t="shared" ref="G193:AI193" si="43">CHOOSE(WEEKDAY(G190),"D","L","M","M","J","V","S")</f>
        <v>V</v>
      </c>
      <c r="H193" s="13" t="str">
        <f t="shared" si="43"/>
        <v>S</v>
      </c>
      <c r="I193" s="13" t="str">
        <f t="shared" si="43"/>
        <v>D</v>
      </c>
      <c r="J193" s="13" t="str">
        <f t="shared" si="43"/>
        <v>L</v>
      </c>
      <c r="K193" s="13" t="str">
        <f t="shared" si="43"/>
        <v>M</v>
      </c>
      <c r="L193" s="13" t="str">
        <f t="shared" si="43"/>
        <v>M</v>
      </c>
      <c r="M193" s="13" t="str">
        <f t="shared" si="43"/>
        <v>J</v>
      </c>
      <c r="N193" s="13" t="str">
        <f t="shared" si="43"/>
        <v>V</v>
      </c>
      <c r="O193" s="13" t="str">
        <f t="shared" si="43"/>
        <v>S</v>
      </c>
      <c r="P193" s="13" t="str">
        <f t="shared" si="43"/>
        <v>D</v>
      </c>
      <c r="Q193" s="13" t="str">
        <f t="shared" si="43"/>
        <v>L</v>
      </c>
      <c r="R193" s="13" t="str">
        <f t="shared" si="43"/>
        <v>M</v>
      </c>
      <c r="S193" s="13" t="str">
        <f t="shared" si="43"/>
        <v>M</v>
      </c>
      <c r="T193" s="13" t="str">
        <f t="shared" si="43"/>
        <v>J</v>
      </c>
      <c r="U193" s="13" t="str">
        <f t="shared" si="43"/>
        <v>V</v>
      </c>
      <c r="V193" s="13" t="str">
        <f t="shared" si="43"/>
        <v>S</v>
      </c>
      <c r="W193" s="13" t="str">
        <f t="shared" si="43"/>
        <v>D</v>
      </c>
      <c r="X193" s="13" t="str">
        <f t="shared" si="43"/>
        <v>L</v>
      </c>
      <c r="Y193" s="13" t="str">
        <f t="shared" si="43"/>
        <v>M</v>
      </c>
      <c r="Z193" s="13" t="str">
        <f t="shared" si="43"/>
        <v>M</v>
      </c>
      <c r="AA193" s="13" t="str">
        <f t="shared" si="43"/>
        <v>J</v>
      </c>
      <c r="AB193" s="13" t="str">
        <f t="shared" si="43"/>
        <v>V</v>
      </c>
      <c r="AC193" s="13" t="str">
        <f t="shared" si="43"/>
        <v>S</v>
      </c>
      <c r="AD193" s="13" t="str">
        <f t="shared" si="43"/>
        <v>D</v>
      </c>
      <c r="AE193" s="13" t="str">
        <f t="shared" si="43"/>
        <v>L</v>
      </c>
      <c r="AF193" s="13" t="str">
        <f t="shared" si="43"/>
        <v>M</v>
      </c>
      <c r="AG193" s="13" t="str">
        <f t="shared" si="43"/>
        <v>M</v>
      </c>
      <c r="AH193" s="13" t="str">
        <f t="shared" si="43"/>
        <v>J</v>
      </c>
      <c r="AI193" s="13" t="str">
        <f t="shared" si="43"/>
        <v>V</v>
      </c>
      <c r="AJ193" s="15" t="str">
        <f>IFERROR(CHOOSE(WEEKDAY(AJ190),"D","L","M","M","J","V","S"),"")</f>
        <v/>
      </c>
      <c r="AK193" s="23"/>
      <c r="AL193" s="22" t="s">
        <v>13</v>
      </c>
      <c r="AM193" s="22" t="s">
        <v>14</v>
      </c>
      <c r="AN193" s="22" t="s">
        <v>15</v>
      </c>
      <c r="AO193" s="22" t="s">
        <v>16</v>
      </c>
      <c r="AP193" s="80" t="s">
        <v>21</v>
      </c>
      <c r="AQ193" s="23"/>
      <c r="AR193" s="23"/>
      <c r="AS193" s="23"/>
    </row>
    <row r="194" spans="1:45" ht="13.5" thickTop="1">
      <c r="A194" s="124" t="str">
        <f>Données!B2</f>
        <v>Nom coll.</v>
      </c>
      <c r="B194" s="125"/>
      <c r="C194" s="128" t="s">
        <v>9</v>
      </c>
      <c r="D194" s="129"/>
      <c r="E194" s="132" t="str">
        <f>Données!E2</f>
        <v>Taux</v>
      </c>
      <c r="F194" s="142"/>
      <c r="G194" s="112"/>
      <c r="H194" s="112"/>
      <c r="I194" s="112"/>
      <c r="J194" s="112"/>
      <c r="K194" s="112"/>
      <c r="L194" s="112"/>
      <c r="M194" s="112"/>
      <c r="N194" s="112"/>
      <c r="O194" s="112"/>
      <c r="P194" s="112"/>
      <c r="Q194" s="112"/>
      <c r="R194" s="112"/>
      <c r="S194" s="112"/>
      <c r="T194" s="112"/>
      <c r="U194" s="112"/>
      <c r="V194" s="112"/>
      <c r="W194" s="112"/>
      <c r="X194" s="112"/>
      <c r="Y194" s="112"/>
      <c r="Z194" s="112"/>
      <c r="AA194" s="112"/>
      <c r="AB194" s="112"/>
      <c r="AC194" s="112"/>
      <c r="AD194" s="112"/>
      <c r="AE194" s="112"/>
      <c r="AF194" s="112"/>
      <c r="AG194" s="112"/>
      <c r="AH194" s="112"/>
      <c r="AI194" s="112"/>
      <c r="AJ194" s="112"/>
      <c r="AK194" s="99" t="str">
        <f>IF(COUNTIF($F194:$AJ197,"MAL/2")/2+(COUNTIF($F194:$AJ197,"MAL/2")/2)=0,"",COUNTIF($F194:$AJ197,"MAL/2")/2+(COUNTIF($F194:$AJ197,"MAL/2"/2)))</f>
        <v/>
      </c>
      <c r="AL194" s="99" t="str">
        <f>IF(COUNTIF($F194:$AJ197,"CP/2-Maladie Enfant")/2+(COUNTIF($F194:$AJ197,"CP/2-Maladie Enfant")/2)=0,"",COUNTIF($F194:$AJ197,"CP/2-Maladie Enfant")/2+(COUNTIF($F194:$AJ197,"CP/2-Maladie Enfant"/2)))</f>
        <v/>
      </c>
      <c r="AM194" s="99" t="str">
        <f>IF(COUNTIF($F194:$AJ197,"CP/2-Déménagement")/2+(COUNTIF($F194:$AJ197,"CP/2-Déménagement")/2)=0,"",COUNTIF($F194:$AJ197,"CP/2-Déménagement")/2+(COUNTIF($F194:$AJ197,"CP/2-Déménagement"/2)))</f>
        <v/>
      </c>
      <c r="AN194" s="99" t="str">
        <f>IF(COUNTIF($F194:$AJ197,"CP/2-Décès")/2+(COUNTIF($F194:$AJ197,"CP/2-Décès")/2)=0,"",COUNTIF($F194:$AJ197,"CP/2-Décès")/2+(COUNTIF($F194:$AJ197,"CP/2-Décès"/2)))</f>
        <v/>
      </c>
      <c r="AO194" s="99" t="str">
        <f>IF(COUNTIF($F194:$AJ197,"CP/2-Autres Raisons")/2+(COUNTIF($F194:$AJ197,"CP/2-Autres Raisons")/2)=0,"",COUNTIF($F194:$AJ197,"CP/2-Autres Raisons")/2+(COUNTIF($F194:$AJ197,"CP/2-Autres Raisons"/2)))</f>
        <v/>
      </c>
      <c r="AP194" s="109" t="str">
        <f>IF(COUNTIF($F194:$AJ197,"ACCI./2")/2+(COUNTIF($F194:$AJ197,"ACCI./2")/2)=0,"",COUNTIF($F194:$AJ197,"ACCI./2")/2+(COUNTIF($F194:$AJ197,"ACCI./2"/2)))</f>
        <v/>
      </c>
      <c r="AQ194" s="99" t="str">
        <f>IF(COUNTIF($F194:$AJ197,"VAC/2")/2+(COUNTIF($F194:$AJ197,"VAC/2")/2)=0,"",COUNTIF($F194:$AJ197,"VAC/2")/2+(COUNTIF($F194:$AJ197,"VAC/2"/2)))</f>
        <v/>
      </c>
      <c r="AR194" s="99" t="str">
        <f>IF(COUNTIF($F194:$AJ197,"FOR/2")/2+(COUNTIF($F194:$AJ197,"FOR/2")/2)=0,"",COUNTIF($F194:$AJ197,"FOR/2")/2+(COUNTIF($F194:$AJ197,"FOR/2"/2)))</f>
        <v/>
      </c>
      <c r="AS194" s="99" t="str">
        <f>IF(COUNTIF($F194:$AJ197,"ABS. INJ./2")/2+(COUNTIF($F194:$AJ197,"ABS. INJ./2")/2)=0,"",COUNTIF($F194:$AJ197,"ABS. INJ./2")/2+(COUNTIF($F194:$AJ197,"ABS. INJ./2"/2)))</f>
        <v/>
      </c>
    </row>
    <row r="195" spans="1:45" ht="13.5" thickBot="1">
      <c r="A195" s="126"/>
      <c r="B195" s="127"/>
      <c r="C195" s="130"/>
      <c r="D195" s="131"/>
      <c r="E195" s="133"/>
      <c r="F195" s="143"/>
      <c r="G195" s="106"/>
      <c r="H195" s="106"/>
      <c r="I195" s="106"/>
      <c r="J195" s="106"/>
      <c r="K195" s="106"/>
      <c r="L195" s="106"/>
      <c r="M195" s="106"/>
      <c r="N195" s="106"/>
      <c r="O195" s="106"/>
      <c r="P195" s="106"/>
      <c r="Q195" s="106"/>
      <c r="R195" s="106"/>
      <c r="S195" s="106"/>
      <c r="T195" s="106"/>
      <c r="U195" s="106"/>
      <c r="V195" s="106"/>
      <c r="W195" s="106"/>
      <c r="X195" s="106"/>
      <c r="Y195" s="106"/>
      <c r="Z195" s="106"/>
      <c r="AA195" s="106"/>
      <c r="AB195" s="106"/>
      <c r="AC195" s="106"/>
      <c r="AD195" s="106"/>
      <c r="AE195" s="106"/>
      <c r="AF195" s="106"/>
      <c r="AG195" s="106"/>
      <c r="AH195" s="106"/>
      <c r="AI195" s="106"/>
      <c r="AJ195" s="106"/>
      <c r="AK195" s="100"/>
      <c r="AL195" s="100"/>
      <c r="AM195" s="100"/>
      <c r="AN195" s="100"/>
      <c r="AO195" s="100"/>
      <c r="AP195" s="110"/>
      <c r="AQ195" s="100"/>
      <c r="AR195" s="100"/>
      <c r="AS195" s="100"/>
    </row>
    <row r="196" spans="1:45" ht="13.5" thickTop="1">
      <c r="A196" s="115" t="s">
        <v>8</v>
      </c>
      <c r="B196" s="117" t="str">
        <f>Données!C2</f>
        <v>Date naiss.</v>
      </c>
      <c r="C196" s="119" t="s">
        <v>7</v>
      </c>
      <c r="D196" s="117" t="str">
        <f>Données!D2</f>
        <v>Date d'entrée</v>
      </c>
      <c r="E196" s="121"/>
      <c r="F196" s="144"/>
      <c r="G196" s="105"/>
      <c r="H196" s="105"/>
      <c r="I196" s="105"/>
      <c r="J196" s="105"/>
      <c r="K196" s="105"/>
      <c r="L196" s="105"/>
      <c r="M196" s="105"/>
      <c r="N196" s="105"/>
      <c r="O196" s="105"/>
      <c r="P196" s="105"/>
      <c r="Q196" s="105"/>
      <c r="R196" s="105"/>
      <c r="S196" s="105"/>
      <c r="T196" s="105"/>
      <c r="U196" s="105"/>
      <c r="V196" s="105"/>
      <c r="W196" s="105"/>
      <c r="X196" s="105"/>
      <c r="Y196" s="105"/>
      <c r="Z196" s="105"/>
      <c r="AA196" s="105"/>
      <c r="AB196" s="105"/>
      <c r="AC196" s="105"/>
      <c r="AD196" s="105"/>
      <c r="AE196" s="105"/>
      <c r="AF196" s="105"/>
      <c r="AG196" s="105"/>
      <c r="AH196" s="105"/>
      <c r="AI196" s="105"/>
      <c r="AJ196" s="113"/>
      <c r="AK196" s="100"/>
      <c r="AL196" s="100"/>
      <c r="AM196" s="100"/>
      <c r="AN196" s="100"/>
      <c r="AO196" s="100"/>
      <c r="AP196" s="110"/>
      <c r="AQ196" s="100"/>
      <c r="AR196" s="100"/>
      <c r="AS196" s="100"/>
    </row>
    <row r="197" spans="1:45" ht="13.5" thickBot="1">
      <c r="A197" s="116"/>
      <c r="B197" s="118"/>
      <c r="C197" s="120"/>
      <c r="D197" s="118"/>
      <c r="E197" s="122"/>
      <c r="F197" s="143"/>
      <c r="G197" s="106"/>
      <c r="H197" s="106"/>
      <c r="I197" s="106"/>
      <c r="J197" s="106"/>
      <c r="K197" s="106"/>
      <c r="L197" s="106"/>
      <c r="M197" s="106"/>
      <c r="N197" s="106"/>
      <c r="O197" s="106"/>
      <c r="P197" s="106"/>
      <c r="Q197" s="106"/>
      <c r="R197" s="106"/>
      <c r="S197" s="106"/>
      <c r="T197" s="106"/>
      <c r="U197" s="106"/>
      <c r="V197" s="106"/>
      <c r="W197" s="106"/>
      <c r="X197" s="106"/>
      <c r="Y197" s="106"/>
      <c r="Z197" s="106"/>
      <c r="AA197" s="106"/>
      <c r="AB197" s="106"/>
      <c r="AC197" s="106"/>
      <c r="AD197" s="106"/>
      <c r="AE197" s="106"/>
      <c r="AF197" s="106"/>
      <c r="AG197" s="106"/>
      <c r="AH197" s="106"/>
      <c r="AI197" s="106"/>
      <c r="AJ197" s="114"/>
      <c r="AK197" s="101"/>
      <c r="AL197" s="101"/>
      <c r="AM197" s="101"/>
      <c r="AN197" s="101"/>
      <c r="AO197" s="101"/>
      <c r="AP197" s="111"/>
      <c r="AQ197" s="101"/>
      <c r="AR197" s="101"/>
      <c r="AS197" s="101"/>
    </row>
    <row r="198" spans="1:45" ht="13.5" thickTop="1"/>
    <row r="199" spans="1:45">
      <c r="A199" s="140"/>
      <c r="B199" s="140"/>
      <c r="C199" s="28" t="s">
        <v>19</v>
      </c>
      <c r="D199" s="28" t="str">
        <f>Données!K2</f>
        <v>Genève</v>
      </c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</row>
    <row r="200" spans="1:45">
      <c r="A200" s="140"/>
      <c r="B200" s="140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</row>
    <row r="201" spans="1:45" ht="15.75">
      <c r="A201" s="141" t="s">
        <v>4</v>
      </c>
      <c r="B201" s="141"/>
      <c r="C201" s="141"/>
      <c r="D201" s="141"/>
      <c r="E201" s="8" t="str">
        <f>TEXT(B204,"mmmm")</f>
        <v>décembre</v>
      </c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</row>
    <row r="202" spans="1:45"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</row>
    <row r="203" spans="1:45" ht="13.5" thickBot="1"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</row>
    <row r="204" spans="1:45" ht="13.5" thickBot="1">
      <c r="A204" s="10" t="s">
        <v>5</v>
      </c>
      <c r="B204" s="11">
        <v>41973</v>
      </c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</row>
    <row r="205" spans="1:45" ht="13.5" thickBot="1">
      <c r="A205" s="10" t="s">
        <v>6</v>
      </c>
      <c r="B205" s="11">
        <f>EOMONTH(B204,0)</f>
        <v>42003</v>
      </c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</row>
    <row r="206" spans="1:45">
      <c r="A206" s="30"/>
      <c r="B206" s="31">
        <f ca="1">TODAY()</f>
        <v>41584</v>
      </c>
      <c r="C206" s="30"/>
      <c r="D206" s="30"/>
      <c r="E206" s="30"/>
      <c r="F206" s="32"/>
      <c r="G206" s="32"/>
      <c r="H206" s="32"/>
      <c r="I206" s="32"/>
      <c r="J206" s="32"/>
      <c r="K206" s="32"/>
      <c r="L206" s="32"/>
      <c r="M206" s="32"/>
      <c r="N206" s="32"/>
      <c r="O206" s="32"/>
      <c r="P206" s="32"/>
      <c r="Q206" s="32"/>
      <c r="R206" s="32"/>
      <c r="S206" s="32"/>
      <c r="T206" s="32"/>
      <c r="U206" s="32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0"/>
      <c r="AL206" s="30"/>
      <c r="AM206" s="30"/>
      <c r="AN206" s="30"/>
      <c r="AO206" s="30"/>
      <c r="AP206" s="30"/>
      <c r="AQ206" s="30"/>
      <c r="AR206" s="30"/>
    </row>
    <row r="207" spans="1:45"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</row>
    <row r="208" spans="1:45" ht="45">
      <c r="A208" s="33"/>
      <c r="B208" s="33"/>
      <c r="C208" s="33"/>
      <c r="D208" s="33"/>
      <c r="E208" s="33"/>
      <c r="F208" s="34">
        <f>B204</f>
        <v>41973</v>
      </c>
      <c r="G208" s="35">
        <f t="shared" ref="G208:AI208" si="44">F208+1</f>
        <v>41974</v>
      </c>
      <c r="H208" s="35">
        <f t="shared" si="44"/>
        <v>41975</v>
      </c>
      <c r="I208" s="35">
        <f t="shared" si="44"/>
        <v>41976</v>
      </c>
      <c r="J208" s="35">
        <f t="shared" si="44"/>
        <v>41977</v>
      </c>
      <c r="K208" s="35">
        <f t="shared" si="44"/>
        <v>41978</v>
      </c>
      <c r="L208" s="35">
        <f t="shared" si="44"/>
        <v>41979</v>
      </c>
      <c r="M208" s="35">
        <f t="shared" si="44"/>
        <v>41980</v>
      </c>
      <c r="N208" s="35">
        <f t="shared" si="44"/>
        <v>41981</v>
      </c>
      <c r="O208" s="35">
        <f t="shared" si="44"/>
        <v>41982</v>
      </c>
      <c r="P208" s="35">
        <f t="shared" si="44"/>
        <v>41983</v>
      </c>
      <c r="Q208" s="35">
        <f t="shared" si="44"/>
        <v>41984</v>
      </c>
      <c r="R208" s="35">
        <f t="shared" si="44"/>
        <v>41985</v>
      </c>
      <c r="S208" s="35">
        <f t="shared" si="44"/>
        <v>41986</v>
      </c>
      <c r="T208" s="35">
        <f t="shared" si="44"/>
        <v>41987</v>
      </c>
      <c r="U208" s="35">
        <f t="shared" si="44"/>
        <v>41988</v>
      </c>
      <c r="V208" s="35">
        <f t="shared" si="44"/>
        <v>41989</v>
      </c>
      <c r="W208" s="35">
        <f t="shared" si="44"/>
        <v>41990</v>
      </c>
      <c r="X208" s="35">
        <f t="shared" si="44"/>
        <v>41991</v>
      </c>
      <c r="Y208" s="35">
        <f t="shared" si="44"/>
        <v>41992</v>
      </c>
      <c r="Z208" s="35">
        <f t="shared" si="44"/>
        <v>41993</v>
      </c>
      <c r="AA208" s="35">
        <f t="shared" si="44"/>
        <v>41994</v>
      </c>
      <c r="AB208" s="35">
        <f t="shared" si="44"/>
        <v>41995</v>
      </c>
      <c r="AC208" s="35">
        <f t="shared" si="44"/>
        <v>41996</v>
      </c>
      <c r="AD208" s="35">
        <f t="shared" si="44"/>
        <v>41997</v>
      </c>
      <c r="AE208" s="35">
        <f t="shared" si="44"/>
        <v>41998</v>
      </c>
      <c r="AF208" s="35">
        <f t="shared" si="44"/>
        <v>41999</v>
      </c>
      <c r="AG208" s="35">
        <f t="shared" si="44"/>
        <v>42000</v>
      </c>
      <c r="AH208" s="35">
        <f t="shared" si="44"/>
        <v>42001</v>
      </c>
      <c r="AI208" s="35">
        <f t="shared" si="44"/>
        <v>42002</v>
      </c>
      <c r="AJ208" s="35">
        <f>IFERROR(IF(AI208+1&gt;B205,"",AI208+1),"")</f>
        <v>42003</v>
      </c>
      <c r="AK208" s="33"/>
      <c r="AL208" s="33"/>
      <c r="AM208" s="33"/>
      <c r="AN208" s="33"/>
      <c r="AO208" s="33"/>
      <c r="AP208" s="33"/>
      <c r="AQ208" s="33"/>
      <c r="AR208" s="33"/>
    </row>
    <row r="209" spans="1:45" ht="22.5" thickBot="1">
      <c r="A209" s="16"/>
      <c r="B209" s="16"/>
      <c r="C209" s="16"/>
      <c r="D209" s="16"/>
      <c r="E209" s="16"/>
      <c r="F209" s="17" t="str">
        <f>IF(F211="L","S " &amp; WEEKNUM(F208),"")</f>
        <v/>
      </c>
      <c r="G209" s="17" t="str">
        <f t="shared" ref="G209:AJ209" si="45">IF(G211="L","S " &amp; WEEKNUM(G208),"")</f>
        <v/>
      </c>
      <c r="H209" s="17" t="str">
        <f t="shared" si="45"/>
        <v>S 49</v>
      </c>
      <c r="I209" s="17" t="str">
        <f t="shared" si="45"/>
        <v/>
      </c>
      <c r="J209" s="17" t="str">
        <f t="shared" si="45"/>
        <v/>
      </c>
      <c r="K209" s="17" t="str">
        <f t="shared" si="45"/>
        <v/>
      </c>
      <c r="L209" s="17" t="str">
        <f t="shared" si="45"/>
        <v/>
      </c>
      <c r="M209" s="17" t="str">
        <f t="shared" si="45"/>
        <v/>
      </c>
      <c r="N209" s="17" t="str">
        <f t="shared" si="45"/>
        <v/>
      </c>
      <c r="O209" s="17" t="str">
        <f t="shared" si="45"/>
        <v>S 50</v>
      </c>
      <c r="P209" s="17" t="str">
        <f t="shared" si="45"/>
        <v/>
      </c>
      <c r="Q209" s="17" t="str">
        <f t="shared" si="45"/>
        <v/>
      </c>
      <c r="R209" s="17" t="str">
        <f t="shared" si="45"/>
        <v/>
      </c>
      <c r="S209" s="17" t="str">
        <f t="shared" si="45"/>
        <v/>
      </c>
      <c r="T209" s="17" t="str">
        <f t="shared" si="45"/>
        <v/>
      </c>
      <c r="U209" s="17" t="str">
        <f t="shared" si="45"/>
        <v/>
      </c>
      <c r="V209" s="17" t="str">
        <f t="shared" si="45"/>
        <v>S 51</v>
      </c>
      <c r="W209" s="17" t="str">
        <f t="shared" si="45"/>
        <v/>
      </c>
      <c r="X209" s="17" t="str">
        <f t="shared" si="45"/>
        <v/>
      </c>
      <c r="Y209" s="17" t="str">
        <f t="shared" si="45"/>
        <v/>
      </c>
      <c r="Z209" s="17" t="str">
        <f t="shared" si="45"/>
        <v/>
      </c>
      <c r="AA209" s="17" t="str">
        <f t="shared" si="45"/>
        <v/>
      </c>
      <c r="AB209" s="17" t="str">
        <f t="shared" si="45"/>
        <v/>
      </c>
      <c r="AC209" s="17" t="str">
        <f t="shared" si="45"/>
        <v>S 52</v>
      </c>
      <c r="AD209" s="17" t="str">
        <f t="shared" si="45"/>
        <v/>
      </c>
      <c r="AE209" s="17" t="str">
        <f t="shared" si="45"/>
        <v/>
      </c>
      <c r="AF209" s="17" t="str">
        <f t="shared" si="45"/>
        <v/>
      </c>
      <c r="AG209" s="17" t="str">
        <f t="shared" si="45"/>
        <v/>
      </c>
      <c r="AH209" s="17" t="str">
        <f t="shared" si="45"/>
        <v/>
      </c>
      <c r="AI209" s="17" t="str">
        <f t="shared" si="45"/>
        <v/>
      </c>
      <c r="AJ209" s="17" t="str">
        <f t="shared" si="45"/>
        <v>S 53</v>
      </c>
      <c r="AK209" s="16"/>
      <c r="AL209" s="16"/>
      <c r="AM209" s="16"/>
      <c r="AN209" s="16"/>
      <c r="AO209" s="16"/>
      <c r="AP209" s="16"/>
      <c r="AQ209" s="16"/>
      <c r="AR209" s="16"/>
    </row>
    <row r="210" spans="1:45" ht="16.5" thickTop="1" thickBot="1">
      <c r="A210" s="134" t="s">
        <v>53</v>
      </c>
      <c r="B210" s="135"/>
      <c r="C210" s="135"/>
      <c r="D210" s="135"/>
      <c r="E210" s="136"/>
      <c r="F210" s="12">
        <f t="shared" ref="F210:AI210" si="46">DAY(F208)</f>
        <v>1</v>
      </c>
      <c r="G210" s="12">
        <f t="shared" si="46"/>
        <v>2</v>
      </c>
      <c r="H210" s="12">
        <f t="shared" si="46"/>
        <v>3</v>
      </c>
      <c r="I210" s="12">
        <f t="shared" si="46"/>
        <v>4</v>
      </c>
      <c r="J210" s="12">
        <f t="shared" si="46"/>
        <v>5</v>
      </c>
      <c r="K210" s="12">
        <f t="shared" si="46"/>
        <v>6</v>
      </c>
      <c r="L210" s="12">
        <f t="shared" si="46"/>
        <v>7</v>
      </c>
      <c r="M210" s="12">
        <f t="shared" si="46"/>
        <v>8</v>
      </c>
      <c r="N210" s="12">
        <f t="shared" si="46"/>
        <v>9</v>
      </c>
      <c r="O210" s="12">
        <f t="shared" si="46"/>
        <v>10</v>
      </c>
      <c r="P210" s="12">
        <f t="shared" si="46"/>
        <v>11</v>
      </c>
      <c r="Q210" s="12">
        <f t="shared" si="46"/>
        <v>12</v>
      </c>
      <c r="R210" s="12">
        <f t="shared" si="46"/>
        <v>13</v>
      </c>
      <c r="S210" s="12">
        <f t="shared" si="46"/>
        <v>14</v>
      </c>
      <c r="T210" s="12">
        <f t="shared" si="46"/>
        <v>15</v>
      </c>
      <c r="U210" s="12">
        <f t="shared" si="46"/>
        <v>16</v>
      </c>
      <c r="V210" s="12">
        <f t="shared" si="46"/>
        <v>17</v>
      </c>
      <c r="W210" s="12">
        <f t="shared" si="46"/>
        <v>18</v>
      </c>
      <c r="X210" s="12">
        <f t="shared" si="46"/>
        <v>19</v>
      </c>
      <c r="Y210" s="12">
        <f t="shared" si="46"/>
        <v>20</v>
      </c>
      <c r="Z210" s="12">
        <f t="shared" si="46"/>
        <v>21</v>
      </c>
      <c r="AA210" s="12">
        <f t="shared" si="46"/>
        <v>22</v>
      </c>
      <c r="AB210" s="12">
        <f t="shared" si="46"/>
        <v>23</v>
      </c>
      <c r="AC210" s="12">
        <f t="shared" si="46"/>
        <v>24</v>
      </c>
      <c r="AD210" s="12">
        <f t="shared" si="46"/>
        <v>25</v>
      </c>
      <c r="AE210" s="12">
        <f t="shared" si="46"/>
        <v>26</v>
      </c>
      <c r="AF210" s="12">
        <f t="shared" si="46"/>
        <v>27</v>
      </c>
      <c r="AG210" s="12">
        <f t="shared" si="46"/>
        <v>28</v>
      </c>
      <c r="AH210" s="12">
        <f>DAY(AH208)</f>
        <v>29</v>
      </c>
      <c r="AI210" s="12">
        <f t="shared" si="46"/>
        <v>30</v>
      </c>
      <c r="AJ210" s="14">
        <f>IFERROR(DAY(AJ208),"")</f>
        <v>31</v>
      </c>
      <c r="AK210" s="45" t="s">
        <v>10</v>
      </c>
      <c r="AL210" s="102" t="s">
        <v>85</v>
      </c>
      <c r="AM210" s="103"/>
      <c r="AN210" s="103"/>
      <c r="AO210" s="103"/>
      <c r="AP210" s="104"/>
      <c r="AQ210" s="46" t="s">
        <v>11</v>
      </c>
      <c r="AR210" s="47" t="s">
        <v>12</v>
      </c>
      <c r="AS210" s="75" t="s">
        <v>75</v>
      </c>
    </row>
    <row r="211" spans="1:45" ht="14.25" thickTop="1" thickBot="1">
      <c r="A211" s="137"/>
      <c r="B211" s="138"/>
      <c r="C211" s="138"/>
      <c r="D211" s="138"/>
      <c r="E211" s="139"/>
      <c r="F211" s="18" t="str">
        <f>CHOOSE(WEEKDAY(F208),"D","L","M","M","J","V","S")</f>
        <v>S</v>
      </c>
      <c r="G211" s="13" t="str">
        <f t="shared" ref="G211:AI211" si="47">CHOOSE(WEEKDAY(G208),"D","L","M","M","J","V","S")</f>
        <v>D</v>
      </c>
      <c r="H211" s="13" t="str">
        <f t="shared" si="47"/>
        <v>L</v>
      </c>
      <c r="I211" s="13" t="str">
        <f t="shared" si="47"/>
        <v>M</v>
      </c>
      <c r="J211" s="13" t="str">
        <f t="shared" si="47"/>
        <v>M</v>
      </c>
      <c r="K211" s="13" t="str">
        <f t="shared" si="47"/>
        <v>J</v>
      </c>
      <c r="L211" s="13" t="str">
        <f t="shared" si="47"/>
        <v>V</v>
      </c>
      <c r="M211" s="13" t="str">
        <f t="shared" si="47"/>
        <v>S</v>
      </c>
      <c r="N211" s="13" t="str">
        <f t="shared" si="47"/>
        <v>D</v>
      </c>
      <c r="O211" s="13" t="str">
        <f t="shared" si="47"/>
        <v>L</v>
      </c>
      <c r="P211" s="13" t="str">
        <f t="shared" si="47"/>
        <v>M</v>
      </c>
      <c r="Q211" s="13" t="str">
        <f t="shared" si="47"/>
        <v>M</v>
      </c>
      <c r="R211" s="13" t="str">
        <f t="shared" si="47"/>
        <v>J</v>
      </c>
      <c r="S211" s="13" t="str">
        <f t="shared" si="47"/>
        <v>V</v>
      </c>
      <c r="T211" s="13" t="str">
        <f t="shared" si="47"/>
        <v>S</v>
      </c>
      <c r="U211" s="13" t="str">
        <f t="shared" si="47"/>
        <v>D</v>
      </c>
      <c r="V211" s="13" t="str">
        <f t="shared" si="47"/>
        <v>L</v>
      </c>
      <c r="W211" s="13" t="str">
        <f t="shared" si="47"/>
        <v>M</v>
      </c>
      <c r="X211" s="13" t="str">
        <f t="shared" si="47"/>
        <v>M</v>
      </c>
      <c r="Y211" s="13" t="str">
        <f t="shared" si="47"/>
        <v>J</v>
      </c>
      <c r="Z211" s="13" t="str">
        <f t="shared" si="47"/>
        <v>V</v>
      </c>
      <c r="AA211" s="13" t="str">
        <f t="shared" si="47"/>
        <v>S</v>
      </c>
      <c r="AB211" s="13" t="str">
        <f t="shared" si="47"/>
        <v>D</v>
      </c>
      <c r="AC211" s="13" t="str">
        <f t="shared" si="47"/>
        <v>L</v>
      </c>
      <c r="AD211" s="13" t="str">
        <f t="shared" si="47"/>
        <v>M</v>
      </c>
      <c r="AE211" s="13" t="str">
        <f t="shared" si="47"/>
        <v>M</v>
      </c>
      <c r="AF211" s="13" t="str">
        <f t="shared" si="47"/>
        <v>J</v>
      </c>
      <c r="AG211" s="13" t="str">
        <f t="shared" si="47"/>
        <v>V</v>
      </c>
      <c r="AH211" s="13" t="str">
        <f t="shared" si="47"/>
        <v>S</v>
      </c>
      <c r="AI211" s="13" t="str">
        <f t="shared" si="47"/>
        <v>D</v>
      </c>
      <c r="AJ211" s="15" t="str">
        <f>IFERROR(CHOOSE(WEEKDAY(AJ208),"D","L","M","M","J","V","S"),"")</f>
        <v>L</v>
      </c>
      <c r="AK211" s="23"/>
      <c r="AL211" s="22" t="s">
        <v>13</v>
      </c>
      <c r="AM211" s="22" t="s">
        <v>14</v>
      </c>
      <c r="AN211" s="22" t="s">
        <v>15</v>
      </c>
      <c r="AO211" s="22" t="s">
        <v>16</v>
      </c>
      <c r="AP211" s="80" t="s">
        <v>21</v>
      </c>
      <c r="AQ211" s="23"/>
      <c r="AR211" s="23"/>
      <c r="AS211" s="23"/>
    </row>
    <row r="212" spans="1:45" ht="13.5" thickTop="1">
      <c r="A212" s="124" t="str">
        <f>Données!B2</f>
        <v>Nom coll.</v>
      </c>
      <c r="B212" s="125"/>
      <c r="C212" s="128" t="s">
        <v>9</v>
      </c>
      <c r="D212" s="129"/>
      <c r="E212" s="132" t="str">
        <f>Données!E2</f>
        <v>Taux</v>
      </c>
      <c r="F212" s="112"/>
      <c r="G212" s="112"/>
      <c r="H212" s="112"/>
      <c r="I212" s="112"/>
      <c r="J212" s="112"/>
      <c r="K212" s="112"/>
      <c r="L212" s="112"/>
      <c r="M212" s="112"/>
      <c r="N212" s="112"/>
      <c r="O212" s="112"/>
      <c r="P212" s="112"/>
      <c r="Q212" s="112"/>
      <c r="R212" s="112"/>
      <c r="S212" s="112"/>
      <c r="T212" s="112"/>
      <c r="U212" s="112"/>
      <c r="V212" s="112"/>
      <c r="W212" s="112"/>
      <c r="X212" s="112"/>
      <c r="Y212" s="112"/>
      <c r="Z212" s="112"/>
      <c r="AA212" s="112"/>
      <c r="AB212" s="112"/>
      <c r="AC212" s="112"/>
      <c r="AD212" s="123"/>
      <c r="AE212" s="112"/>
      <c r="AF212" s="112"/>
      <c r="AG212" s="112"/>
      <c r="AH212" s="112"/>
      <c r="AI212" s="112"/>
      <c r="AJ212" s="112"/>
      <c r="AK212" s="99" t="str">
        <f>IF(COUNTIF($F212:$AJ215,"MAL/2")/2+(COUNTIF($F212:$AJ215,"MAL/2")/2)=0,"",COUNTIF($F212:$AJ215,"MAL/2")/2+(COUNTIF($F212:$AJ215,"MAL/2"/2)))</f>
        <v/>
      </c>
      <c r="AL212" s="99" t="str">
        <f>IF(COUNTIF($F212:$AJ215,"CP/2-Maladie Enfant")/2+(COUNTIF($F212:$AJ215,"CP/2-Maladie Enfant")/2)=0,"",COUNTIF($F212:$AJ215,"CP/2-Maladie Enfant")/2+(COUNTIF($F212:$AJ215,"CP/2-Maladie Enfant"/2)))</f>
        <v/>
      </c>
      <c r="AM212" s="99" t="str">
        <f>IF(COUNTIF($F212:$AJ215,"CP/2-Déménagement")/2+(COUNTIF($F212:$AJ215,"CP/2-Déménagement")/2)=0,"",COUNTIF($F212:$AJ215,"CP/2-Déménagement")/2+(COUNTIF($F212:$AJ215,"CP/2-Déménagement"/2)))</f>
        <v/>
      </c>
      <c r="AN212" s="99" t="str">
        <f>IF(COUNTIF($F212:$AJ215,"CP/2-Décès")/2+(COUNTIF($F212:$AJ215,"CP/2-Décès")/2)=0,"",COUNTIF($F212:$AJ215,"CP/2-Décès")/2+(COUNTIF($F212:$AJ215,"CP/2-Décès"/2)))</f>
        <v/>
      </c>
      <c r="AO212" s="99" t="str">
        <f>IF(COUNTIF($F212:$AJ215,"CP/2-Autres Raisons")/2+(COUNTIF($F212:$AJ215,"CP/2-Autres Raisons")/2)=0,"",COUNTIF($F212:$AJ215,"CP/2-Autres Raisons")/2+(COUNTIF($F212:$AJ215,"CP/2-Autres Raisons"/2)))</f>
        <v/>
      </c>
      <c r="AP212" s="109" t="str">
        <f>IF(COUNTIF($F212:$AJ215,"ACCI./2")/2+(COUNTIF($F212:$AJ215,"ACCI./2")/2)=0,"",COUNTIF($F212:$AJ215,"ACCI./2")/2+(COUNTIF($F212:$AJ215,"ACCI./2"/2)))</f>
        <v/>
      </c>
      <c r="AQ212" s="99" t="str">
        <f>IF(COUNTIF($F212:$AJ215,"VAC/2")/2+(COUNTIF($F212:$AJ215,"VAC/2")/2)=0,"",COUNTIF($F212:$AJ215,"VAC/2")/2+(COUNTIF($F212:$AJ215,"VAC/2"/2)))</f>
        <v/>
      </c>
      <c r="AR212" s="99" t="str">
        <f>IF(COUNTIF($F212:$AJ215,"FOR/2")/2+(COUNTIF($F212:$AJ215,"FOR/2")/2)=0,"",COUNTIF($F212:$AJ215,"FOR/2")/2+(COUNTIF($F212:$AJ215,"FOR/2"/2)))</f>
        <v/>
      </c>
      <c r="AS212" s="99" t="str">
        <f>IF(COUNTIF($F212:$AJ215,"ABS. INJ./2")/2+(COUNTIF($F212:$AJ215,"ABS. INJ./2")/2)=0,"",COUNTIF($F212:$AJ215,"ABS. INJ./2")/2+(COUNTIF($F212:$AJ215,"ABS. INJ./2"/2)))</f>
        <v/>
      </c>
    </row>
    <row r="213" spans="1:45" ht="13.5" thickBot="1">
      <c r="A213" s="126"/>
      <c r="B213" s="127"/>
      <c r="C213" s="130"/>
      <c r="D213" s="131"/>
      <c r="E213" s="133"/>
      <c r="F213" s="106"/>
      <c r="G213" s="106"/>
      <c r="H213" s="106"/>
      <c r="I213" s="106"/>
      <c r="J213" s="106"/>
      <c r="K213" s="106"/>
      <c r="L213" s="106"/>
      <c r="M213" s="106"/>
      <c r="N213" s="106"/>
      <c r="O213" s="106"/>
      <c r="P213" s="106"/>
      <c r="Q213" s="106"/>
      <c r="R213" s="106"/>
      <c r="S213" s="106"/>
      <c r="T213" s="106"/>
      <c r="U213" s="106"/>
      <c r="V213" s="106"/>
      <c r="W213" s="106"/>
      <c r="X213" s="106"/>
      <c r="Y213" s="106"/>
      <c r="Z213" s="106"/>
      <c r="AA213" s="106"/>
      <c r="AB213" s="106"/>
      <c r="AC213" s="106"/>
      <c r="AD213" s="108"/>
      <c r="AE213" s="106"/>
      <c r="AF213" s="106"/>
      <c r="AG213" s="106"/>
      <c r="AH213" s="106"/>
      <c r="AI213" s="106"/>
      <c r="AJ213" s="106"/>
      <c r="AK213" s="100"/>
      <c r="AL213" s="100"/>
      <c r="AM213" s="100"/>
      <c r="AN213" s="100"/>
      <c r="AO213" s="100"/>
      <c r="AP213" s="110"/>
      <c r="AQ213" s="100"/>
      <c r="AR213" s="100"/>
      <c r="AS213" s="100"/>
    </row>
    <row r="214" spans="1:45" ht="13.5" thickTop="1">
      <c r="A214" s="115" t="s">
        <v>8</v>
      </c>
      <c r="B214" s="117" t="str">
        <f>Données!C2</f>
        <v>Date naiss.</v>
      </c>
      <c r="C214" s="119" t="s">
        <v>7</v>
      </c>
      <c r="D214" s="117" t="str">
        <f>Données!D2</f>
        <v>Date d'entrée</v>
      </c>
      <c r="E214" s="121"/>
      <c r="F214" s="105"/>
      <c r="G214" s="105"/>
      <c r="H214" s="105"/>
      <c r="I214" s="105"/>
      <c r="J214" s="105"/>
      <c r="K214" s="105"/>
      <c r="L214" s="105"/>
      <c r="M214" s="105"/>
      <c r="N214" s="105"/>
      <c r="O214" s="105"/>
      <c r="P214" s="105"/>
      <c r="Q214" s="105"/>
      <c r="R214" s="105"/>
      <c r="S214" s="105"/>
      <c r="T214" s="105"/>
      <c r="U214" s="105"/>
      <c r="V214" s="105"/>
      <c r="W214" s="105"/>
      <c r="X214" s="105"/>
      <c r="Y214" s="105"/>
      <c r="Z214" s="105"/>
      <c r="AA214" s="105"/>
      <c r="AB214" s="105"/>
      <c r="AC214" s="105"/>
      <c r="AD214" s="107"/>
      <c r="AE214" s="105"/>
      <c r="AF214" s="105"/>
      <c r="AG214" s="105"/>
      <c r="AH214" s="105"/>
      <c r="AI214" s="105"/>
      <c r="AJ214" s="113"/>
      <c r="AK214" s="100"/>
      <c r="AL214" s="100"/>
      <c r="AM214" s="100"/>
      <c r="AN214" s="100"/>
      <c r="AO214" s="100"/>
      <c r="AP214" s="110"/>
      <c r="AQ214" s="100"/>
      <c r="AR214" s="100"/>
      <c r="AS214" s="100"/>
    </row>
    <row r="215" spans="1:45" ht="13.5" thickBot="1">
      <c r="A215" s="116"/>
      <c r="B215" s="118"/>
      <c r="C215" s="120"/>
      <c r="D215" s="118"/>
      <c r="E215" s="122"/>
      <c r="F215" s="106"/>
      <c r="G215" s="106"/>
      <c r="H215" s="106"/>
      <c r="I215" s="106"/>
      <c r="J215" s="106"/>
      <c r="K215" s="106"/>
      <c r="L215" s="106"/>
      <c r="M215" s="106"/>
      <c r="N215" s="106"/>
      <c r="O215" s="106"/>
      <c r="P215" s="106"/>
      <c r="Q215" s="106"/>
      <c r="R215" s="106"/>
      <c r="S215" s="106"/>
      <c r="T215" s="106"/>
      <c r="U215" s="106"/>
      <c r="V215" s="106"/>
      <c r="W215" s="106"/>
      <c r="X215" s="106"/>
      <c r="Y215" s="106"/>
      <c r="Z215" s="106"/>
      <c r="AA215" s="106"/>
      <c r="AB215" s="106"/>
      <c r="AC215" s="106"/>
      <c r="AD215" s="108"/>
      <c r="AE215" s="106"/>
      <c r="AF215" s="106"/>
      <c r="AG215" s="106"/>
      <c r="AH215" s="106"/>
      <c r="AI215" s="106"/>
      <c r="AJ215" s="114"/>
      <c r="AK215" s="101"/>
      <c r="AL215" s="101"/>
      <c r="AM215" s="101"/>
      <c r="AN215" s="101"/>
      <c r="AO215" s="101"/>
      <c r="AP215" s="111"/>
      <c r="AQ215" s="101"/>
      <c r="AR215" s="101"/>
      <c r="AS215" s="101"/>
    </row>
    <row r="216" spans="1:45" ht="13.5" thickTop="1"/>
  </sheetData>
  <protectedRanges>
    <protectedRange sqref="B204:B205" name="Plage24"/>
    <protectedRange sqref="B186:B187" name="Plage23"/>
    <protectedRange sqref="B168:B169" name="Plage22"/>
    <protectedRange sqref="B150:B151" name="Plage21"/>
    <protectedRange sqref="B132:B133" name="Plage20"/>
    <protectedRange sqref="B114:B115" name="Plage19"/>
    <protectedRange sqref="B96:B97" name="Plage18"/>
    <protectedRange sqref="B78:B79" name="Plage17"/>
    <protectedRange sqref="B60:B61" name="Plage16"/>
    <protectedRange sqref="B42:B43" name="Plage15"/>
    <protectedRange sqref="B24:B25" name="Plage14"/>
    <protectedRange sqref="B6:B7" name="Plage13"/>
    <protectedRange sqref="F212:AJ215" name="Plage12"/>
    <protectedRange sqref="F194:AJ197" name="Plage11"/>
    <protectedRange sqref="F176:AJ179" name="Plage10"/>
    <protectedRange sqref="F158:AJ161" name="Plage9"/>
    <protectedRange sqref="F140:AJ143" name="Plage8"/>
    <protectedRange sqref="F122:AJ125" name="Plage7"/>
    <protectedRange sqref="F104:AJ107" name="Plage6"/>
    <protectedRange sqref="F86:AJ89" name="Plage5"/>
    <protectedRange sqref="F68:AJ71" name="Plage4"/>
    <protectedRange sqref="F50:AJ53" name="Plage3"/>
    <protectedRange sqref="F32:AJ35" name="Plage2"/>
    <protectedRange sqref="F14:AJ17" name="Plage1"/>
  </protectedRanges>
  <mergeCells count="996">
    <mergeCell ref="K14:K15"/>
    <mergeCell ref="L14:L15"/>
    <mergeCell ref="M14:M15"/>
    <mergeCell ref="N14:N15"/>
    <mergeCell ref="O14:O15"/>
    <mergeCell ref="P14:P15"/>
    <mergeCell ref="A12:E12"/>
    <mergeCell ref="A1:B2"/>
    <mergeCell ref="A3:D3"/>
    <mergeCell ref="A13:E13"/>
    <mergeCell ref="A14:B15"/>
    <mergeCell ref="C14:D15"/>
    <mergeCell ref="E14:E15"/>
    <mergeCell ref="F14:F15"/>
    <mergeCell ref="G14:G15"/>
    <mergeCell ref="H14:H15"/>
    <mergeCell ref="I14:I15"/>
    <mergeCell ref="J14:J15"/>
    <mergeCell ref="V14:V15"/>
    <mergeCell ref="W14:W15"/>
    <mergeCell ref="X14:X15"/>
    <mergeCell ref="Y14:Y15"/>
    <mergeCell ref="Z14:Z15"/>
    <mergeCell ref="Q14:Q15"/>
    <mergeCell ref="R14:R15"/>
    <mergeCell ref="S14:S15"/>
    <mergeCell ref="T14:T15"/>
    <mergeCell ref="U14:U15"/>
    <mergeCell ref="AG14:AG15"/>
    <mergeCell ref="AH14:AH15"/>
    <mergeCell ref="AI14:AI15"/>
    <mergeCell ref="AJ14:AJ15"/>
    <mergeCell ref="AA14:AA15"/>
    <mergeCell ref="AB14:AB15"/>
    <mergeCell ref="AC14:AC15"/>
    <mergeCell ref="AD14:AD15"/>
    <mergeCell ref="AE14:AE15"/>
    <mergeCell ref="S16:S17"/>
    <mergeCell ref="T16:T17"/>
    <mergeCell ref="AP14:AP17"/>
    <mergeCell ref="AQ14:AQ17"/>
    <mergeCell ref="A16:A17"/>
    <mergeCell ref="B16:B17"/>
    <mergeCell ref="C16:C17"/>
    <mergeCell ref="D16:E17"/>
    <mergeCell ref="F16:F17"/>
    <mergeCell ref="G16:G17"/>
    <mergeCell ref="H16:H17"/>
    <mergeCell ref="I16:I17"/>
    <mergeCell ref="J16:J17"/>
    <mergeCell ref="K16:K17"/>
    <mergeCell ref="L16:L17"/>
    <mergeCell ref="M16:M17"/>
    <mergeCell ref="N16:N17"/>
    <mergeCell ref="O16:O17"/>
    <mergeCell ref="AK14:AK17"/>
    <mergeCell ref="AL14:AL17"/>
    <mergeCell ref="AM14:AM17"/>
    <mergeCell ref="AN14:AN17"/>
    <mergeCell ref="AO14:AO17"/>
    <mergeCell ref="AF14:AF15"/>
    <mergeCell ref="A19:B20"/>
    <mergeCell ref="A21:D21"/>
    <mergeCell ref="A30:E30"/>
    <mergeCell ref="AL30:AP30"/>
    <mergeCell ref="A31:E31"/>
    <mergeCell ref="AJ16:AJ17"/>
    <mergeCell ref="AE16:AE17"/>
    <mergeCell ref="AF16:AF17"/>
    <mergeCell ref="AG16:AG17"/>
    <mergeCell ref="AH16:AH17"/>
    <mergeCell ref="AI16:AI17"/>
    <mergeCell ref="Z16:Z17"/>
    <mergeCell ref="AA16:AA17"/>
    <mergeCell ref="AB16:AB17"/>
    <mergeCell ref="AC16:AC17"/>
    <mergeCell ref="AD16:AD17"/>
    <mergeCell ref="U16:U17"/>
    <mergeCell ref="V16:V17"/>
    <mergeCell ref="W16:W17"/>
    <mergeCell ref="X16:X17"/>
    <mergeCell ref="Y16:Y17"/>
    <mergeCell ref="P16:P17"/>
    <mergeCell ref="Q16:Q17"/>
    <mergeCell ref="R16:R17"/>
    <mergeCell ref="H32:H33"/>
    <mergeCell ref="I32:I33"/>
    <mergeCell ref="J32:J33"/>
    <mergeCell ref="K32:K33"/>
    <mergeCell ref="L32:L33"/>
    <mergeCell ref="A32:B33"/>
    <mergeCell ref="C32:D33"/>
    <mergeCell ref="E32:E33"/>
    <mergeCell ref="F32:F33"/>
    <mergeCell ref="G32:G33"/>
    <mergeCell ref="R32:R33"/>
    <mergeCell ref="S32:S33"/>
    <mergeCell ref="T32:T33"/>
    <mergeCell ref="U32:U33"/>
    <mergeCell ref="V32:V33"/>
    <mergeCell ref="M32:M33"/>
    <mergeCell ref="N32:N33"/>
    <mergeCell ref="O32:O33"/>
    <mergeCell ref="P32:P33"/>
    <mergeCell ref="Q32:Q33"/>
    <mergeCell ref="AJ32:AJ33"/>
    <mergeCell ref="AK32:AK35"/>
    <mergeCell ref="AJ34:AJ35"/>
    <mergeCell ref="AB32:AB33"/>
    <mergeCell ref="AC32:AC33"/>
    <mergeCell ref="AD32:AD33"/>
    <mergeCell ref="AE32:AE33"/>
    <mergeCell ref="AF32:AF33"/>
    <mergeCell ref="W32:W33"/>
    <mergeCell ref="X32:X33"/>
    <mergeCell ref="Y32:Y33"/>
    <mergeCell ref="Z32:Z33"/>
    <mergeCell ref="AA32:AA33"/>
    <mergeCell ref="AE34:AE35"/>
    <mergeCell ref="AF34:AF35"/>
    <mergeCell ref="AG34:AG35"/>
    <mergeCell ref="AH34:AH35"/>
    <mergeCell ref="AI34:AI35"/>
    <mergeCell ref="Z34:Z35"/>
    <mergeCell ref="AA34:AA35"/>
    <mergeCell ref="AB34:AB35"/>
    <mergeCell ref="AC34:AC35"/>
    <mergeCell ref="AD34:AD35"/>
    <mergeCell ref="AQ32:AQ35"/>
    <mergeCell ref="AR32:AR35"/>
    <mergeCell ref="A34:A35"/>
    <mergeCell ref="B34:B35"/>
    <mergeCell ref="C34:C35"/>
    <mergeCell ref="D34:E35"/>
    <mergeCell ref="F34:F35"/>
    <mergeCell ref="G34:G35"/>
    <mergeCell ref="H34:H35"/>
    <mergeCell ref="I34:I35"/>
    <mergeCell ref="J34:J35"/>
    <mergeCell ref="K34:K35"/>
    <mergeCell ref="L34:L35"/>
    <mergeCell ref="M34:M35"/>
    <mergeCell ref="N34:N35"/>
    <mergeCell ref="O34:O35"/>
    <mergeCell ref="AL32:AL35"/>
    <mergeCell ref="AM32:AM35"/>
    <mergeCell ref="AN32:AN35"/>
    <mergeCell ref="AO32:AO35"/>
    <mergeCell ref="AP32:AP35"/>
    <mergeCell ref="AG32:AG33"/>
    <mergeCell ref="AH32:AH33"/>
    <mergeCell ref="AI32:AI33"/>
    <mergeCell ref="U34:U35"/>
    <mergeCell ref="V34:V35"/>
    <mergeCell ref="W34:W35"/>
    <mergeCell ref="X34:X35"/>
    <mergeCell ref="Y34:Y35"/>
    <mergeCell ref="P34:P35"/>
    <mergeCell ref="Q34:Q35"/>
    <mergeCell ref="R34:R35"/>
    <mergeCell ref="S34:S35"/>
    <mergeCell ref="T34:T35"/>
    <mergeCell ref="A50:B51"/>
    <mergeCell ref="C50:D51"/>
    <mergeCell ref="E50:E51"/>
    <mergeCell ref="F50:F51"/>
    <mergeCell ref="G50:G51"/>
    <mergeCell ref="A37:B38"/>
    <mergeCell ref="A39:D39"/>
    <mergeCell ref="A48:E48"/>
    <mergeCell ref="AL48:AP48"/>
    <mergeCell ref="A49:E49"/>
    <mergeCell ref="M50:M51"/>
    <mergeCell ref="N50:N51"/>
    <mergeCell ref="O50:O51"/>
    <mergeCell ref="P50:P51"/>
    <mergeCell ref="Q50:Q51"/>
    <mergeCell ref="H50:H51"/>
    <mergeCell ref="I50:I51"/>
    <mergeCell ref="J50:J51"/>
    <mergeCell ref="K50:K51"/>
    <mergeCell ref="L50:L51"/>
    <mergeCell ref="W50:W51"/>
    <mergeCell ref="X50:X51"/>
    <mergeCell ref="Y50:Y51"/>
    <mergeCell ref="Z50:Z51"/>
    <mergeCell ref="R50:R51"/>
    <mergeCell ref="S50:S51"/>
    <mergeCell ref="T50:T51"/>
    <mergeCell ref="U50:U51"/>
    <mergeCell ref="V50:V51"/>
    <mergeCell ref="AI50:AI51"/>
    <mergeCell ref="AJ50:AJ51"/>
    <mergeCell ref="AK50:AK53"/>
    <mergeCell ref="AJ52:AJ53"/>
    <mergeCell ref="AB50:AB51"/>
    <mergeCell ref="AC50:AC51"/>
    <mergeCell ref="AD50:AD51"/>
    <mergeCell ref="AE50:AE51"/>
    <mergeCell ref="AF50:AF51"/>
    <mergeCell ref="T52:T53"/>
    <mergeCell ref="AQ50:AQ53"/>
    <mergeCell ref="AR50:AR53"/>
    <mergeCell ref="A52:A53"/>
    <mergeCell ref="B52:B53"/>
    <mergeCell ref="C52:C53"/>
    <mergeCell ref="D52:E53"/>
    <mergeCell ref="F52:F53"/>
    <mergeCell ref="G52:G53"/>
    <mergeCell ref="H52:H53"/>
    <mergeCell ref="I52:I53"/>
    <mergeCell ref="J52:J53"/>
    <mergeCell ref="K52:K53"/>
    <mergeCell ref="L52:L53"/>
    <mergeCell ref="M52:M53"/>
    <mergeCell ref="N52:N53"/>
    <mergeCell ref="O52:O53"/>
    <mergeCell ref="AL50:AL53"/>
    <mergeCell ref="AM50:AM53"/>
    <mergeCell ref="AN50:AN53"/>
    <mergeCell ref="AO50:AO53"/>
    <mergeCell ref="AP50:AP53"/>
    <mergeCell ref="AG50:AG51"/>
    <mergeCell ref="AH50:AH51"/>
    <mergeCell ref="AA50:AA51"/>
    <mergeCell ref="A55:B56"/>
    <mergeCell ref="A57:D57"/>
    <mergeCell ref="A66:E66"/>
    <mergeCell ref="AL66:AP66"/>
    <mergeCell ref="A67:E67"/>
    <mergeCell ref="AE52:AE53"/>
    <mergeCell ref="AF52:AF53"/>
    <mergeCell ref="AG52:AG53"/>
    <mergeCell ref="AH52:AH53"/>
    <mergeCell ref="AI52:AI53"/>
    <mergeCell ref="Z52:Z53"/>
    <mergeCell ref="AA52:AA53"/>
    <mergeCell ref="AB52:AB53"/>
    <mergeCell ref="AC52:AC53"/>
    <mergeCell ref="AD52:AD53"/>
    <mergeCell ref="U52:U53"/>
    <mergeCell ref="V52:V53"/>
    <mergeCell ref="W52:W53"/>
    <mergeCell ref="X52:X53"/>
    <mergeCell ref="Y52:Y53"/>
    <mergeCell ref="P52:P53"/>
    <mergeCell ref="Q52:Q53"/>
    <mergeCell ref="R52:R53"/>
    <mergeCell ref="S52:S53"/>
    <mergeCell ref="H68:H69"/>
    <mergeCell ref="I68:I69"/>
    <mergeCell ref="J68:J69"/>
    <mergeCell ref="K68:K69"/>
    <mergeCell ref="L68:L69"/>
    <mergeCell ref="A68:B69"/>
    <mergeCell ref="C68:D69"/>
    <mergeCell ref="E68:E69"/>
    <mergeCell ref="F68:F69"/>
    <mergeCell ref="G68:G69"/>
    <mergeCell ref="R68:R69"/>
    <mergeCell ref="S68:S69"/>
    <mergeCell ref="T68:T69"/>
    <mergeCell ref="U68:U69"/>
    <mergeCell ref="V68:V69"/>
    <mergeCell ref="M68:M69"/>
    <mergeCell ref="N68:N69"/>
    <mergeCell ref="O68:O69"/>
    <mergeCell ref="P68:P69"/>
    <mergeCell ref="Q68:Q69"/>
    <mergeCell ref="AJ68:AJ69"/>
    <mergeCell ref="AK68:AK71"/>
    <mergeCell ref="AJ70:AJ71"/>
    <mergeCell ref="AB68:AB69"/>
    <mergeCell ref="AC68:AC69"/>
    <mergeCell ref="AD68:AD69"/>
    <mergeCell ref="AE68:AE69"/>
    <mergeCell ref="AF68:AF69"/>
    <mergeCell ref="W68:W69"/>
    <mergeCell ref="X68:X69"/>
    <mergeCell ref="Y68:Y69"/>
    <mergeCell ref="Z68:Z69"/>
    <mergeCell ref="AA68:AA69"/>
    <mergeCell ref="AE70:AE71"/>
    <mergeCell ref="AF70:AF71"/>
    <mergeCell ref="AG70:AG71"/>
    <mergeCell ref="AH70:AH71"/>
    <mergeCell ref="AI70:AI71"/>
    <mergeCell ref="Z70:Z71"/>
    <mergeCell ref="AA70:AA71"/>
    <mergeCell ref="AB70:AB71"/>
    <mergeCell ref="AC70:AC71"/>
    <mergeCell ref="AD70:AD71"/>
    <mergeCell ref="AQ68:AQ71"/>
    <mergeCell ref="AR68:AR71"/>
    <mergeCell ref="A70:A71"/>
    <mergeCell ref="B70:B71"/>
    <mergeCell ref="C70:C71"/>
    <mergeCell ref="D70:E71"/>
    <mergeCell ref="F70:F71"/>
    <mergeCell ref="G70:G71"/>
    <mergeCell ref="H70:H71"/>
    <mergeCell ref="I70:I71"/>
    <mergeCell ref="J70:J71"/>
    <mergeCell ref="K70:K71"/>
    <mergeCell ref="L70:L71"/>
    <mergeCell ref="M70:M71"/>
    <mergeCell ref="N70:N71"/>
    <mergeCell ref="O70:O71"/>
    <mergeCell ref="AL68:AL71"/>
    <mergeCell ref="AM68:AM71"/>
    <mergeCell ref="AN68:AN71"/>
    <mergeCell ref="AO68:AO71"/>
    <mergeCell ref="AP68:AP71"/>
    <mergeCell ref="AG68:AG69"/>
    <mergeCell ref="AH68:AH69"/>
    <mergeCell ref="AI68:AI69"/>
    <mergeCell ref="U70:U71"/>
    <mergeCell ref="V70:V71"/>
    <mergeCell ref="W70:W71"/>
    <mergeCell ref="X70:X71"/>
    <mergeCell ref="Y70:Y71"/>
    <mergeCell ref="P70:P71"/>
    <mergeCell ref="Q70:Q71"/>
    <mergeCell ref="R70:R71"/>
    <mergeCell ref="S70:S71"/>
    <mergeCell ref="T70:T71"/>
    <mergeCell ref="A86:B87"/>
    <mergeCell ref="C86:D87"/>
    <mergeCell ref="E86:E87"/>
    <mergeCell ref="F86:F87"/>
    <mergeCell ref="G86:G87"/>
    <mergeCell ref="A73:B74"/>
    <mergeCell ref="A75:D75"/>
    <mergeCell ref="A84:E84"/>
    <mergeCell ref="AL84:AP84"/>
    <mergeCell ref="A85:E85"/>
    <mergeCell ref="M86:M87"/>
    <mergeCell ref="N86:N87"/>
    <mergeCell ref="O86:O87"/>
    <mergeCell ref="P86:P87"/>
    <mergeCell ref="Q86:Q87"/>
    <mergeCell ref="H86:H87"/>
    <mergeCell ref="I86:I87"/>
    <mergeCell ref="J86:J87"/>
    <mergeCell ref="K86:K87"/>
    <mergeCell ref="L86:L87"/>
    <mergeCell ref="W86:W87"/>
    <mergeCell ref="X86:X87"/>
    <mergeCell ref="Y86:Y87"/>
    <mergeCell ref="Z86:Z87"/>
    <mergeCell ref="R86:R87"/>
    <mergeCell ref="S86:S87"/>
    <mergeCell ref="T86:T87"/>
    <mergeCell ref="U86:U87"/>
    <mergeCell ref="V86:V87"/>
    <mergeCell ref="AI86:AI87"/>
    <mergeCell ref="AJ86:AJ87"/>
    <mergeCell ref="AK86:AK89"/>
    <mergeCell ref="AJ88:AJ89"/>
    <mergeCell ref="AB86:AB87"/>
    <mergeCell ref="AC86:AC87"/>
    <mergeCell ref="AD86:AD87"/>
    <mergeCell ref="AE86:AE87"/>
    <mergeCell ref="AF86:AF87"/>
    <mergeCell ref="T88:T89"/>
    <mergeCell ref="AQ86:AQ89"/>
    <mergeCell ref="AR86:AR89"/>
    <mergeCell ref="A88:A89"/>
    <mergeCell ref="B88:B89"/>
    <mergeCell ref="C88:C89"/>
    <mergeCell ref="D88:E89"/>
    <mergeCell ref="F88:F89"/>
    <mergeCell ref="G88:G89"/>
    <mergeCell ref="H88:H89"/>
    <mergeCell ref="I88:I89"/>
    <mergeCell ref="J88:J89"/>
    <mergeCell ref="K88:K89"/>
    <mergeCell ref="L88:L89"/>
    <mergeCell ref="M88:M89"/>
    <mergeCell ref="N88:N89"/>
    <mergeCell ref="O88:O89"/>
    <mergeCell ref="AL86:AL89"/>
    <mergeCell ref="AM86:AM89"/>
    <mergeCell ref="AN86:AN89"/>
    <mergeCell ref="AO86:AO89"/>
    <mergeCell ref="AP86:AP89"/>
    <mergeCell ref="AG86:AG87"/>
    <mergeCell ref="AH86:AH87"/>
    <mergeCell ref="AA86:AA87"/>
    <mergeCell ref="A91:B92"/>
    <mergeCell ref="A93:D93"/>
    <mergeCell ref="A102:E102"/>
    <mergeCell ref="AL102:AP102"/>
    <mergeCell ref="A103:E103"/>
    <mergeCell ref="AE88:AE89"/>
    <mergeCell ref="AF88:AF89"/>
    <mergeCell ref="AG88:AG89"/>
    <mergeCell ref="AH88:AH89"/>
    <mergeCell ref="AI88:AI89"/>
    <mergeCell ref="Z88:Z89"/>
    <mergeCell ref="AA88:AA89"/>
    <mergeCell ref="AB88:AB89"/>
    <mergeCell ref="AC88:AC89"/>
    <mergeCell ref="AD88:AD89"/>
    <mergeCell ref="U88:U89"/>
    <mergeCell ref="V88:V89"/>
    <mergeCell ref="W88:W89"/>
    <mergeCell ref="X88:X89"/>
    <mergeCell ref="Y88:Y89"/>
    <mergeCell ref="P88:P89"/>
    <mergeCell ref="Q88:Q89"/>
    <mergeCell ref="R88:R89"/>
    <mergeCell ref="S88:S89"/>
    <mergeCell ref="H104:H105"/>
    <mergeCell ref="I104:I105"/>
    <mergeCell ref="J104:J105"/>
    <mergeCell ref="K104:K105"/>
    <mergeCell ref="L104:L105"/>
    <mergeCell ref="A104:B105"/>
    <mergeCell ref="C104:D105"/>
    <mergeCell ref="E104:E105"/>
    <mergeCell ref="F104:F105"/>
    <mergeCell ref="G104:G105"/>
    <mergeCell ref="R104:R105"/>
    <mergeCell ref="S104:S105"/>
    <mergeCell ref="T104:T105"/>
    <mergeCell ref="U104:U105"/>
    <mergeCell ref="V104:V105"/>
    <mergeCell ref="M104:M105"/>
    <mergeCell ref="N104:N105"/>
    <mergeCell ref="O104:O105"/>
    <mergeCell ref="P104:P105"/>
    <mergeCell ref="Q104:Q105"/>
    <mergeCell ref="AJ104:AJ105"/>
    <mergeCell ref="AK104:AK107"/>
    <mergeCell ref="AJ106:AJ107"/>
    <mergeCell ref="AB104:AB105"/>
    <mergeCell ref="AC104:AC105"/>
    <mergeCell ref="AD104:AD105"/>
    <mergeCell ref="AE104:AE105"/>
    <mergeCell ref="AF104:AF105"/>
    <mergeCell ref="W104:W105"/>
    <mergeCell ref="X104:X105"/>
    <mergeCell ref="Y104:Y105"/>
    <mergeCell ref="Z104:Z105"/>
    <mergeCell ref="AA104:AA105"/>
    <mergeCell ref="AE106:AE107"/>
    <mergeCell ref="AF106:AF107"/>
    <mergeCell ref="AG106:AG107"/>
    <mergeCell ref="AH106:AH107"/>
    <mergeCell ref="AI106:AI107"/>
    <mergeCell ref="Z106:Z107"/>
    <mergeCell ref="AA106:AA107"/>
    <mergeCell ref="AB106:AB107"/>
    <mergeCell ref="AC106:AC107"/>
    <mergeCell ref="AD106:AD107"/>
    <mergeCell ref="AQ104:AQ107"/>
    <mergeCell ref="AR104:AR107"/>
    <mergeCell ref="A106:A107"/>
    <mergeCell ref="B106:B107"/>
    <mergeCell ref="C106:C107"/>
    <mergeCell ref="D106:E107"/>
    <mergeCell ref="F106:F107"/>
    <mergeCell ref="G106:G107"/>
    <mergeCell ref="H106:H107"/>
    <mergeCell ref="I106:I107"/>
    <mergeCell ref="J106:J107"/>
    <mergeCell ref="K106:K107"/>
    <mergeCell ref="L106:L107"/>
    <mergeCell ref="M106:M107"/>
    <mergeCell ref="N106:N107"/>
    <mergeCell ref="O106:O107"/>
    <mergeCell ref="AL104:AL107"/>
    <mergeCell ref="AM104:AM107"/>
    <mergeCell ref="AN104:AN107"/>
    <mergeCell ref="AO104:AO107"/>
    <mergeCell ref="AP104:AP107"/>
    <mergeCell ref="AG104:AG105"/>
    <mergeCell ref="AH104:AH105"/>
    <mergeCell ref="AI104:AI105"/>
    <mergeCell ref="U106:U107"/>
    <mergeCell ref="V106:V107"/>
    <mergeCell ref="W106:W107"/>
    <mergeCell ref="X106:X107"/>
    <mergeCell ref="Y106:Y107"/>
    <mergeCell ref="P106:P107"/>
    <mergeCell ref="Q106:Q107"/>
    <mergeCell ref="R106:R107"/>
    <mergeCell ref="S106:S107"/>
    <mergeCell ref="T106:T107"/>
    <mergeCell ref="A122:B123"/>
    <mergeCell ref="C122:D123"/>
    <mergeCell ref="E122:E123"/>
    <mergeCell ref="F122:F123"/>
    <mergeCell ref="G122:G123"/>
    <mergeCell ref="A109:B110"/>
    <mergeCell ref="A111:D111"/>
    <mergeCell ref="A120:E120"/>
    <mergeCell ref="AL120:AP120"/>
    <mergeCell ref="A121:E121"/>
    <mergeCell ref="M122:M123"/>
    <mergeCell ref="N122:N123"/>
    <mergeCell ref="O122:O123"/>
    <mergeCell ref="P122:P123"/>
    <mergeCell ref="Q122:Q123"/>
    <mergeCell ref="H122:H123"/>
    <mergeCell ref="I122:I123"/>
    <mergeCell ref="J122:J123"/>
    <mergeCell ref="K122:K123"/>
    <mergeCell ref="L122:L123"/>
    <mergeCell ref="W122:W123"/>
    <mergeCell ref="X122:X123"/>
    <mergeCell ref="Y122:Y123"/>
    <mergeCell ref="Z122:Z123"/>
    <mergeCell ref="R122:R123"/>
    <mergeCell ref="S122:S123"/>
    <mergeCell ref="T122:T123"/>
    <mergeCell ref="U122:U123"/>
    <mergeCell ref="V122:V123"/>
    <mergeCell ref="AI122:AI123"/>
    <mergeCell ref="AJ122:AJ123"/>
    <mergeCell ref="AK122:AK125"/>
    <mergeCell ref="AJ124:AJ125"/>
    <mergeCell ref="AB122:AB123"/>
    <mergeCell ref="AC122:AC123"/>
    <mergeCell ref="AD122:AD123"/>
    <mergeCell ref="AE122:AE123"/>
    <mergeCell ref="AF122:AF123"/>
    <mergeCell ref="T124:T125"/>
    <mergeCell ref="AQ122:AQ125"/>
    <mergeCell ref="AR122:AR125"/>
    <mergeCell ref="A124:A125"/>
    <mergeCell ref="B124:B125"/>
    <mergeCell ref="C124:C125"/>
    <mergeCell ref="D124:E125"/>
    <mergeCell ref="F124:F125"/>
    <mergeCell ref="G124:G125"/>
    <mergeCell ref="H124:H125"/>
    <mergeCell ref="I124:I125"/>
    <mergeCell ref="J124:J125"/>
    <mergeCell ref="K124:K125"/>
    <mergeCell ref="L124:L125"/>
    <mergeCell ref="M124:M125"/>
    <mergeCell ref="N124:N125"/>
    <mergeCell ref="O124:O125"/>
    <mergeCell ref="AL122:AL125"/>
    <mergeCell ref="AM122:AM125"/>
    <mergeCell ref="AN122:AN125"/>
    <mergeCell ref="AO122:AO125"/>
    <mergeCell ref="AP122:AP125"/>
    <mergeCell ref="AG122:AG123"/>
    <mergeCell ref="AH122:AH123"/>
    <mergeCell ref="AA122:AA123"/>
    <mergeCell ref="A127:B128"/>
    <mergeCell ref="A129:D129"/>
    <mergeCell ref="A138:E138"/>
    <mergeCell ref="AL138:AP138"/>
    <mergeCell ref="A139:E139"/>
    <mergeCell ref="AE124:AE125"/>
    <mergeCell ref="AF124:AF125"/>
    <mergeCell ref="AG124:AG125"/>
    <mergeCell ref="AH124:AH125"/>
    <mergeCell ref="AI124:AI125"/>
    <mergeCell ref="Z124:Z125"/>
    <mergeCell ref="AA124:AA125"/>
    <mergeCell ref="AB124:AB125"/>
    <mergeCell ref="AC124:AC125"/>
    <mergeCell ref="AD124:AD125"/>
    <mergeCell ref="U124:U125"/>
    <mergeCell ref="V124:V125"/>
    <mergeCell ref="W124:W125"/>
    <mergeCell ref="X124:X125"/>
    <mergeCell ref="Y124:Y125"/>
    <mergeCell ref="P124:P125"/>
    <mergeCell ref="Q124:Q125"/>
    <mergeCell ref="R124:R125"/>
    <mergeCell ref="S124:S125"/>
    <mergeCell ref="H140:H141"/>
    <mergeCell ref="I140:I141"/>
    <mergeCell ref="J140:J141"/>
    <mergeCell ref="K140:K141"/>
    <mergeCell ref="L140:L141"/>
    <mergeCell ref="A140:B141"/>
    <mergeCell ref="C140:D141"/>
    <mergeCell ref="E140:E141"/>
    <mergeCell ref="F140:F141"/>
    <mergeCell ref="G140:G141"/>
    <mergeCell ref="R140:R141"/>
    <mergeCell ref="S140:S141"/>
    <mergeCell ref="T140:T141"/>
    <mergeCell ref="U140:U141"/>
    <mergeCell ref="V140:V141"/>
    <mergeCell ref="M140:M141"/>
    <mergeCell ref="N140:N141"/>
    <mergeCell ref="O140:O141"/>
    <mergeCell ref="P140:P141"/>
    <mergeCell ref="Q140:Q141"/>
    <mergeCell ref="AJ140:AJ141"/>
    <mergeCell ref="AK140:AK143"/>
    <mergeCell ref="AJ142:AJ143"/>
    <mergeCell ref="AB140:AB141"/>
    <mergeCell ref="AC140:AC141"/>
    <mergeCell ref="AD140:AD141"/>
    <mergeCell ref="AE140:AE141"/>
    <mergeCell ref="AF140:AF141"/>
    <mergeCell ref="W140:W141"/>
    <mergeCell ref="X140:X141"/>
    <mergeCell ref="Y140:Y141"/>
    <mergeCell ref="Z140:Z141"/>
    <mergeCell ref="AA140:AA141"/>
    <mergeCell ref="AE142:AE143"/>
    <mergeCell ref="AF142:AF143"/>
    <mergeCell ref="AG142:AG143"/>
    <mergeCell ref="AH142:AH143"/>
    <mergeCell ref="AI142:AI143"/>
    <mergeCell ref="Z142:Z143"/>
    <mergeCell ref="AA142:AA143"/>
    <mergeCell ref="AB142:AB143"/>
    <mergeCell ref="AC142:AC143"/>
    <mergeCell ref="AD142:AD143"/>
    <mergeCell ref="AQ140:AQ143"/>
    <mergeCell ref="AR140:AR143"/>
    <mergeCell ref="A142:A143"/>
    <mergeCell ref="B142:B143"/>
    <mergeCell ref="C142:C143"/>
    <mergeCell ref="D142:E143"/>
    <mergeCell ref="F142:F143"/>
    <mergeCell ref="G142:G143"/>
    <mergeCell ref="H142:H143"/>
    <mergeCell ref="I142:I143"/>
    <mergeCell ref="J142:J143"/>
    <mergeCell ref="K142:K143"/>
    <mergeCell ref="L142:L143"/>
    <mergeCell ref="M142:M143"/>
    <mergeCell ref="N142:N143"/>
    <mergeCell ref="O142:O143"/>
    <mergeCell ref="AL140:AL143"/>
    <mergeCell ref="AM140:AM143"/>
    <mergeCell ref="AN140:AN143"/>
    <mergeCell ref="AO140:AO143"/>
    <mergeCell ref="AP140:AP143"/>
    <mergeCell ref="AG140:AG141"/>
    <mergeCell ref="AH140:AH141"/>
    <mergeCell ref="AI140:AI141"/>
    <mergeCell ref="U142:U143"/>
    <mergeCell ref="V142:V143"/>
    <mergeCell ref="W142:W143"/>
    <mergeCell ref="X142:X143"/>
    <mergeCell ref="Y142:Y143"/>
    <mergeCell ref="P142:P143"/>
    <mergeCell ref="Q142:Q143"/>
    <mergeCell ref="R142:R143"/>
    <mergeCell ref="S142:S143"/>
    <mergeCell ref="T142:T143"/>
    <mergeCell ref="A158:B159"/>
    <mergeCell ref="C158:D159"/>
    <mergeCell ref="E158:E159"/>
    <mergeCell ref="F158:F159"/>
    <mergeCell ref="G158:G159"/>
    <mergeCell ref="A145:B146"/>
    <mergeCell ref="A147:D147"/>
    <mergeCell ref="A156:E156"/>
    <mergeCell ref="AL156:AP156"/>
    <mergeCell ref="A157:E157"/>
    <mergeCell ref="M158:M159"/>
    <mergeCell ref="N158:N159"/>
    <mergeCell ref="O158:O159"/>
    <mergeCell ref="P158:P159"/>
    <mergeCell ref="Q158:Q159"/>
    <mergeCell ref="H158:H159"/>
    <mergeCell ref="I158:I159"/>
    <mergeCell ref="J158:J159"/>
    <mergeCell ref="K158:K159"/>
    <mergeCell ref="L158:L159"/>
    <mergeCell ref="W158:W159"/>
    <mergeCell ref="X158:X159"/>
    <mergeCell ref="Y158:Y159"/>
    <mergeCell ref="Z158:Z159"/>
    <mergeCell ref="R158:R159"/>
    <mergeCell ref="S158:S159"/>
    <mergeCell ref="T158:T159"/>
    <mergeCell ref="U158:U159"/>
    <mergeCell ref="V158:V159"/>
    <mergeCell ref="AI158:AI159"/>
    <mergeCell ref="AJ158:AJ159"/>
    <mergeCell ref="AK158:AK161"/>
    <mergeCell ref="AJ160:AJ161"/>
    <mergeCell ref="AB158:AB159"/>
    <mergeCell ref="AC158:AC159"/>
    <mergeCell ref="AD158:AD159"/>
    <mergeCell ref="AE158:AE159"/>
    <mergeCell ref="AF158:AF159"/>
    <mergeCell ref="T160:T161"/>
    <mergeCell ref="AQ158:AQ161"/>
    <mergeCell ref="AR158:AR161"/>
    <mergeCell ref="A160:A161"/>
    <mergeCell ref="B160:B161"/>
    <mergeCell ref="C160:C161"/>
    <mergeCell ref="D160:E161"/>
    <mergeCell ref="F160:F161"/>
    <mergeCell ref="G160:G161"/>
    <mergeCell ref="H160:H161"/>
    <mergeCell ref="I160:I161"/>
    <mergeCell ref="J160:J161"/>
    <mergeCell ref="K160:K161"/>
    <mergeCell ref="L160:L161"/>
    <mergeCell ref="M160:M161"/>
    <mergeCell ref="N160:N161"/>
    <mergeCell ref="O160:O161"/>
    <mergeCell ref="AL158:AL161"/>
    <mergeCell ref="AM158:AM161"/>
    <mergeCell ref="AN158:AN161"/>
    <mergeCell ref="AO158:AO161"/>
    <mergeCell ref="AP158:AP161"/>
    <mergeCell ref="AG158:AG159"/>
    <mergeCell ref="AH158:AH159"/>
    <mergeCell ref="AA158:AA159"/>
    <mergeCell ref="A163:B164"/>
    <mergeCell ref="A165:D165"/>
    <mergeCell ref="A174:E174"/>
    <mergeCell ref="AL174:AP174"/>
    <mergeCell ref="A175:E175"/>
    <mergeCell ref="AE160:AE161"/>
    <mergeCell ref="AF160:AF161"/>
    <mergeCell ref="AG160:AG161"/>
    <mergeCell ref="AH160:AH161"/>
    <mergeCell ref="AI160:AI161"/>
    <mergeCell ref="Z160:Z161"/>
    <mergeCell ref="AA160:AA161"/>
    <mergeCell ref="AB160:AB161"/>
    <mergeCell ref="AC160:AC161"/>
    <mergeCell ref="AD160:AD161"/>
    <mergeCell ref="U160:U161"/>
    <mergeCell ref="V160:V161"/>
    <mergeCell ref="W160:W161"/>
    <mergeCell ref="X160:X161"/>
    <mergeCell ref="Y160:Y161"/>
    <mergeCell ref="P160:P161"/>
    <mergeCell ref="Q160:Q161"/>
    <mergeCell ref="R160:R161"/>
    <mergeCell ref="S160:S161"/>
    <mergeCell ref="H176:H177"/>
    <mergeCell ref="I176:I177"/>
    <mergeCell ref="J176:J177"/>
    <mergeCell ref="K176:K177"/>
    <mergeCell ref="L176:L177"/>
    <mergeCell ref="A176:B177"/>
    <mergeCell ref="C176:D177"/>
    <mergeCell ref="E176:E177"/>
    <mergeCell ref="F176:F177"/>
    <mergeCell ref="G176:G177"/>
    <mergeCell ref="R176:R177"/>
    <mergeCell ref="S176:S177"/>
    <mergeCell ref="T176:T177"/>
    <mergeCell ref="U176:U177"/>
    <mergeCell ref="V176:V177"/>
    <mergeCell ref="M176:M177"/>
    <mergeCell ref="N176:N177"/>
    <mergeCell ref="O176:O177"/>
    <mergeCell ref="P176:P177"/>
    <mergeCell ref="Q176:Q177"/>
    <mergeCell ref="AJ176:AJ177"/>
    <mergeCell ref="AK176:AK179"/>
    <mergeCell ref="AJ178:AJ179"/>
    <mergeCell ref="AB176:AB177"/>
    <mergeCell ref="AC176:AC177"/>
    <mergeCell ref="AD176:AD177"/>
    <mergeCell ref="AE176:AE177"/>
    <mergeCell ref="AF176:AF177"/>
    <mergeCell ref="W176:W177"/>
    <mergeCell ref="X176:X177"/>
    <mergeCell ref="Y176:Y177"/>
    <mergeCell ref="Z176:Z177"/>
    <mergeCell ref="AA176:AA177"/>
    <mergeCell ref="AE178:AE179"/>
    <mergeCell ref="AF178:AF179"/>
    <mergeCell ref="AG178:AG179"/>
    <mergeCell ref="AH178:AH179"/>
    <mergeCell ref="AI178:AI179"/>
    <mergeCell ref="Z178:Z179"/>
    <mergeCell ref="AA178:AA179"/>
    <mergeCell ref="AB178:AB179"/>
    <mergeCell ref="AC178:AC179"/>
    <mergeCell ref="AD178:AD179"/>
    <mergeCell ref="AQ176:AQ179"/>
    <mergeCell ref="AR176:AR179"/>
    <mergeCell ref="A178:A179"/>
    <mergeCell ref="B178:B179"/>
    <mergeCell ref="C178:C179"/>
    <mergeCell ref="D178:E179"/>
    <mergeCell ref="F178:F179"/>
    <mergeCell ref="G178:G179"/>
    <mergeCell ref="H178:H179"/>
    <mergeCell ref="I178:I179"/>
    <mergeCell ref="J178:J179"/>
    <mergeCell ref="K178:K179"/>
    <mergeCell ref="L178:L179"/>
    <mergeCell ref="M178:M179"/>
    <mergeCell ref="N178:N179"/>
    <mergeCell ref="O178:O179"/>
    <mergeCell ref="AL176:AL179"/>
    <mergeCell ref="AM176:AM179"/>
    <mergeCell ref="AN176:AN179"/>
    <mergeCell ref="AO176:AO179"/>
    <mergeCell ref="AP176:AP179"/>
    <mergeCell ref="AG176:AG177"/>
    <mergeCell ref="AH176:AH177"/>
    <mergeCell ref="AI176:AI177"/>
    <mergeCell ref="U178:U179"/>
    <mergeCell ref="V178:V179"/>
    <mergeCell ref="W178:W179"/>
    <mergeCell ref="X178:X179"/>
    <mergeCell ref="Y178:Y179"/>
    <mergeCell ref="P178:P179"/>
    <mergeCell ref="Q178:Q179"/>
    <mergeCell ref="R178:R179"/>
    <mergeCell ref="S178:S179"/>
    <mergeCell ref="T178:T179"/>
    <mergeCell ref="A181:B182"/>
    <mergeCell ref="A183:D183"/>
    <mergeCell ref="A192:E192"/>
    <mergeCell ref="AL192:AP192"/>
    <mergeCell ref="A193:E193"/>
    <mergeCell ref="M194:M195"/>
    <mergeCell ref="N194:N195"/>
    <mergeCell ref="O194:O195"/>
    <mergeCell ref="P194:P195"/>
    <mergeCell ref="Q194:Q195"/>
    <mergeCell ref="H194:H195"/>
    <mergeCell ref="I194:I195"/>
    <mergeCell ref="J194:J195"/>
    <mergeCell ref="K194:K195"/>
    <mergeCell ref="L194:L195"/>
    <mergeCell ref="AF194:AF195"/>
    <mergeCell ref="W194:W195"/>
    <mergeCell ref="X194:X195"/>
    <mergeCell ref="Y194:Y195"/>
    <mergeCell ref="R194:R195"/>
    <mergeCell ref="S194:S195"/>
    <mergeCell ref="T194:T195"/>
    <mergeCell ref="U194:U195"/>
    <mergeCell ref="V194:V195"/>
    <mergeCell ref="AR194:AR197"/>
    <mergeCell ref="A196:A197"/>
    <mergeCell ref="B196:B197"/>
    <mergeCell ref="C196:C197"/>
    <mergeCell ref="D196:E197"/>
    <mergeCell ref="F196:F197"/>
    <mergeCell ref="G196:G197"/>
    <mergeCell ref="H196:H197"/>
    <mergeCell ref="I196:I197"/>
    <mergeCell ref="J196:J197"/>
    <mergeCell ref="K196:K197"/>
    <mergeCell ref="L196:L197"/>
    <mergeCell ref="M196:M197"/>
    <mergeCell ref="N196:N197"/>
    <mergeCell ref="O196:O197"/>
    <mergeCell ref="AL194:AL197"/>
    <mergeCell ref="AM194:AM197"/>
    <mergeCell ref="AP194:AP197"/>
    <mergeCell ref="AG194:AG195"/>
    <mergeCell ref="AH194:AH195"/>
    <mergeCell ref="Z194:Z195"/>
    <mergeCell ref="AA194:AA195"/>
    <mergeCell ref="A199:B200"/>
    <mergeCell ref="A201:D201"/>
    <mergeCell ref="T196:T197"/>
    <mergeCell ref="AQ194:AQ197"/>
    <mergeCell ref="A194:B195"/>
    <mergeCell ref="C194:D195"/>
    <mergeCell ref="E194:E195"/>
    <mergeCell ref="F194:F195"/>
    <mergeCell ref="G194:G195"/>
    <mergeCell ref="A210:E210"/>
    <mergeCell ref="AL210:AP210"/>
    <mergeCell ref="A211:E211"/>
    <mergeCell ref="AE196:AE197"/>
    <mergeCell ref="AF196:AF197"/>
    <mergeCell ref="AG196:AG197"/>
    <mergeCell ref="AH196:AH197"/>
    <mergeCell ref="AI196:AI197"/>
    <mergeCell ref="Z196:Z197"/>
    <mergeCell ref="AA196:AA197"/>
    <mergeCell ref="AB196:AB197"/>
    <mergeCell ref="AC196:AC197"/>
    <mergeCell ref="AD196:AD197"/>
    <mergeCell ref="U196:U197"/>
    <mergeCell ref="V196:V197"/>
    <mergeCell ref="W196:W197"/>
    <mergeCell ref="X196:X197"/>
    <mergeCell ref="Y196:Y197"/>
    <mergeCell ref="P196:P197"/>
    <mergeCell ref="Q196:Q197"/>
    <mergeCell ref="R196:R197"/>
    <mergeCell ref="S196:S197"/>
    <mergeCell ref="AN194:AN197"/>
    <mergeCell ref="AO194:AO197"/>
    <mergeCell ref="H212:H213"/>
    <mergeCell ref="I212:I213"/>
    <mergeCell ref="J212:J213"/>
    <mergeCell ref="K212:K213"/>
    <mergeCell ref="L212:L213"/>
    <mergeCell ref="A212:B213"/>
    <mergeCell ref="C212:D213"/>
    <mergeCell ref="E212:E213"/>
    <mergeCell ref="F212:F213"/>
    <mergeCell ref="G212:G213"/>
    <mergeCell ref="R212:R213"/>
    <mergeCell ref="S212:S213"/>
    <mergeCell ref="T212:T213"/>
    <mergeCell ref="U212:U213"/>
    <mergeCell ref="V212:V213"/>
    <mergeCell ref="M212:M213"/>
    <mergeCell ref="N212:N213"/>
    <mergeCell ref="O212:O213"/>
    <mergeCell ref="P212:P213"/>
    <mergeCell ref="Q212:Q213"/>
    <mergeCell ref="K214:K215"/>
    <mergeCell ref="L214:L215"/>
    <mergeCell ref="M214:M215"/>
    <mergeCell ref="N214:N215"/>
    <mergeCell ref="O214:O215"/>
    <mergeCell ref="AL212:AL215"/>
    <mergeCell ref="AM212:AM215"/>
    <mergeCell ref="AN212:AN215"/>
    <mergeCell ref="AO212:AO215"/>
    <mergeCell ref="AG212:AG213"/>
    <mergeCell ref="AH212:AH213"/>
    <mergeCell ref="AI212:AI213"/>
    <mergeCell ref="AJ212:AJ213"/>
    <mergeCell ref="AK212:AK215"/>
    <mergeCell ref="AJ214:AJ215"/>
    <mergeCell ref="AB212:AB213"/>
    <mergeCell ref="AC212:AC213"/>
    <mergeCell ref="AD212:AD213"/>
    <mergeCell ref="AE212:AE213"/>
    <mergeCell ref="AF212:AF213"/>
    <mergeCell ref="W212:W213"/>
    <mergeCell ref="X212:X213"/>
    <mergeCell ref="Y212:Y213"/>
    <mergeCell ref="Z212:Z213"/>
    <mergeCell ref="A214:A215"/>
    <mergeCell ref="B214:B215"/>
    <mergeCell ref="C214:C215"/>
    <mergeCell ref="D214:E215"/>
    <mergeCell ref="F214:F215"/>
    <mergeCell ref="G214:G215"/>
    <mergeCell ref="H214:H215"/>
    <mergeCell ref="I214:I215"/>
    <mergeCell ref="J214:J215"/>
    <mergeCell ref="U214:U215"/>
    <mergeCell ref="V214:V215"/>
    <mergeCell ref="W214:W215"/>
    <mergeCell ref="X214:X215"/>
    <mergeCell ref="Y214:Y215"/>
    <mergeCell ref="P214:P215"/>
    <mergeCell ref="Q214:Q215"/>
    <mergeCell ref="R214:R215"/>
    <mergeCell ref="S214:S215"/>
    <mergeCell ref="T214:T215"/>
    <mergeCell ref="AL12:AP12"/>
    <mergeCell ref="AR14:AR17"/>
    <mergeCell ref="AE214:AE215"/>
    <mergeCell ref="AF214:AF215"/>
    <mergeCell ref="AG214:AG215"/>
    <mergeCell ref="AH214:AH215"/>
    <mergeCell ref="AI214:AI215"/>
    <mergeCell ref="Z214:Z215"/>
    <mergeCell ref="AA214:AA215"/>
    <mergeCell ref="AB214:AB215"/>
    <mergeCell ref="AC214:AC215"/>
    <mergeCell ref="AD214:AD215"/>
    <mergeCell ref="AQ212:AQ215"/>
    <mergeCell ref="AR212:AR215"/>
    <mergeCell ref="AP212:AP215"/>
    <mergeCell ref="AA212:AA213"/>
    <mergeCell ref="AI194:AI195"/>
    <mergeCell ref="AJ194:AJ195"/>
    <mergeCell ref="AK194:AK197"/>
    <mergeCell ref="AJ196:AJ197"/>
    <mergeCell ref="AB194:AB195"/>
    <mergeCell ref="AC194:AC195"/>
    <mergeCell ref="AD194:AD195"/>
    <mergeCell ref="AE194:AE195"/>
    <mergeCell ref="AS176:AS179"/>
    <mergeCell ref="AS194:AS197"/>
    <mergeCell ref="AS212:AS215"/>
    <mergeCell ref="AS14:AS17"/>
    <mergeCell ref="AS32:AS35"/>
    <mergeCell ref="AS50:AS53"/>
    <mergeCell ref="AS68:AS71"/>
    <mergeCell ref="AS86:AS89"/>
    <mergeCell ref="AS104:AS107"/>
    <mergeCell ref="AS122:AS125"/>
    <mergeCell ref="AS140:AS143"/>
    <mergeCell ref="AS158:AS161"/>
  </mergeCells>
  <conditionalFormatting sqref="F10:AJ10">
    <cfRule type="cellIs" dxfId="582" priority="291" stopIfTrue="1" operator="equal">
      <formula>$B$8</formula>
    </cfRule>
  </conditionalFormatting>
  <conditionalFormatting sqref="F11:AJ11">
    <cfRule type="containsText" dxfId="581" priority="290" stopIfTrue="1" operator="containsText" text="S">
      <formula>NOT(ISERROR(SEARCH("S",F11)))</formula>
    </cfRule>
  </conditionalFormatting>
  <conditionalFormatting sqref="F14:AJ17">
    <cfRule type="containsText" dxfId="580" priority="276" operator="containsText" text="CP/2-Autres Raisons">
      <formula>NOT(ISERROR(SEARCH("CP/2-Autres Raisons",F14)))</formula>
    </cfRule>
    <cfRule type="containsText" dxfId="579" priority="277" operator="containsText" text="CP/2-Décès">
      <formula>NOT(ISERROR(SEARCH("CP/2-Décès",F14)))</formula>
    </cfRule>
    <cfRule type="containsText" dxfId="578" priority="278" operator="containsText" text="CP/2-Déménagement">
      <formula>NOT(ISERROR(SEARCH("CP/2-Déménagement",F14)))</formula>
    </cfRule>
    <cfRule type="containsText" dxfId="577" priority="279" operator="containsText" text="CP/2-Maladie Enfant">
      <formula>NOT(ISERROR(SEARCH("CP/2-Maladie Enfant",F14)))</formula>
    </cfRule>
    <cfRule type="containsText" dxfId="576" priority="280" operator="containsText" text="Acci./2">
      <formula>NOT(ISERROR(SEARCH("Acci./2",F14)))</formula>
    </cfRule>
    <cfRule type="containsText" dxfId="575" priority="281" operator="containsText" text="ABS. INJ./2">
      <formula>NOT(ISERROR(SEARCH("ABS. INJ./2",F14)))</formula>
    </cfRule>
    <cfRule type="containsText" dxfId="574" priority="282" operator="containsText" text="CP/2-Autres Raisons">
      <formula>NOT(ISERROR(SEARCH("CP/2-Autres Raisons",F14)))</formula>
    </cfRule>
    <cfRule type="containsText" dxfId="573" priority="283" stopIfTrue="1" operator="containsText" text="D">
      <formula>NOT(ISERROR(SEARCH("D",F14)))</formula>
    </cfRule>
    <cfRule type="containsText" dxfId="572" priority="284" stopIfTrue="1" operator="containsText" text="S">
      <formula>NOT(ISERROR(SEARCH("S",F14)))</formula>
    </cfRule>
    <cfRule type="containsText" dxfId="571" priority="285" operator="containsText" text="MAL/2">
      <formula>NOT(ISERROR(SEARCH("MAL/2",F14)))</formula>
    </cfRule>
    <cfRule type="containsText" dxfId="570" priority="286" operator="containsText" text="FOR/2">
      <formula>NOT(ISERROR(SEARCH("FOR/2",F14)))</formula>
    </cfRule>
    <cfRule type="containsText" dxfId="569" priority="287" operator="containsText" text="VAC">
      <formula>NOT(ISERROR(SEARCH("VAC",F14)))</formula>
    </cfRule>
  </conditionalFormatting>
  <conditionalFormatting sqref="F28:AJ28">
    <cfRule type="cellIs" dxfId="568" priority="275" stopIfTrue="1" operator="equal">
      <formula>$B$8</formula>
    </cfRule>
  </conditionalFormatting>
  <conditionalFormatting sqref="F29:AJ29">
    <cfRule type="containsText" dxfId="567" priority="274" stopIfTrue="1" operator="containsText" text="S">
      <formula>NOT(ISERROR(SEARCH("S",F29)))</formula>
    </cfRule>
  </conditionalFormatting>
  <conditionalFormatting sqref="F31:AJ31">
    <cfRule type="containsText" dxfId="566" priority="272" stopIfTrue="1" operator="containsText" text="D">
      <formula>NOT(ISERROR(SEARCH("D",F31)))</formula>
    </cfRule>
    <cfRule type="containsText" dxfId="565" priority="273" stopIfTrue="1" operator="containsText" text="S">
      <formula>NOT(ISERROR(SEARCH("S",F31)))</formula>
    </cfRule>
  </conditionalFormatting>
  <conditionalFormatting sqref="F32:AJ35">
    <cfRule type="containsText" dxfId="564" priority="260" operator="containsText" text="CP/2-Autres Raisons">
      <formula>NOT(ISERROR(SEARCH("CP/2-Autres Raisons",F32)))</formula>
    </cfRule>
    <cfRule type="containsText" dxfId="563" priority="261" operator="containsText" text="CP/2-Décès">
      <formula>NOT(ISERROR(SEARCH("CP/2-Décès",F32)))</formula>
    </cfRule>
    <cfRule type="containsText" dxfId="562" priority="262" operator="containsText" text="CP/2-Déménagement">
      <formula>NOT(ISERROR(SEARCH("CP/2-Déménagement",F32)))</formula>
    </cfRule>
    <cfRule type="containsText" dxfId="561" priority="263" operator="containsText" text="CP/2-Maladie Enfant">
      <formula>NOT(ISERROR(SEARCH("CP/2-Maladie Enfant",F32)))</formula>
    </cfRule>
    <cfRule type="containsText" dxfId="560" priority="264" operator="containsText" text="Acci./2">
      <formula>NOT(ISERROR(SEARCH("Acci./2",F32)))</formula>
    </cfRule>
    <cfRule type="containsText" dxfId="559" priority="265" operator="containsText" text="ABS. INJ./2">
      <formula>NOT(ISERROR(SEARCH("ABS. INJ./2",F32)))</formula>
    </cfRule>
    <cfRule type="containsText" dxfId="558" priority="266" operator="containsText" text="CP/2-Autres Raisons">
      <formula>NOT(ISERROR(SEARCH("CP/2-Autres Raisons",F32)))</formula>
    </cfRule>
    <cfRule type="containsText" dxfId="557" priority="267" stopIfTrue="1" operator="containsText" text="D">
      <formula>NOT(ISERROR(SEARCH("D",F32)))</formula>
    </cfRule>
    <cfRule type="containsText" dxfId="556" priority="268" stopIfTrue="1" operator="containsText" text="S">
      <formula>NOT(ISERROR(SEARCH("S",F32)))</formula>
    </cfRule>
    <cfRule type="containsText" dxfId="555" priority="269" operator="containsText" text="MAL/2">
      <formula>NOT(ISERROR(SEARCH("MAL/2",F32)))</formula>
    </cfRule>
    <cfRule type="containsText" dxfId="554" priority="270" operator="containsText" text="FOR/2">
      <formula>NOT(ISERROR(SEARCH("FOR/2",F32)))</formula>
    </cfRule>
    <cfRule type="containsText" dxfId="553" priority="271" operator="containsText" text="VAC">
      <formula>NOT(ISERROR(SEARCH("VAC",F32)))</formula>
    </cfRule>
  </conditionalFormatting>
  <conditionalFormatting sqref="F46:AJ46">
    <cfRule type="cellIs" dxfId="552" priority="259" stopIfTrue="1" operator="equal">
      <formula>$B$8</formula>
    </cfRule>
  </conditionalFormatting>
  <conditionalFormatting sqref="F47:AJ47">
    <cfRule type="containsText" dxfId="551" priority="258" stopIfTrue="1" operator="containsText" text="S">
      <formula>NOT(ISERROR(SEARCH("S",F47)))</formula>
    </cfRule>
  </conditionalFormatting>
  <conditionalFormatting sqref="F49:AJ49">
    <cfRule type="containsText" dxfId="550" priority="256" stopIfTrue="1" operator="containsText" text="D">
      <formula>NOT(ISERROR(SEARCH("D",F49)))</formula>
    </cfRule>
    <cfRule type="containsText" dxfId="549" priority="257" stopIfTrue="1" operator="containsText" text="S">
      <formula>NOT(ISERROR(SEARCH("S",F49)))</formula>
    </cfRule>
  </conditionalFormatting>
  <conditionalFormatting sqref="F50:W53 Y50:AJ53">
    <cfRule type="containsText" dxfId="548" priority="244" operator="containsText" text="CP/2-Autres Raisons">
      <formula>NOT(ISERROR(SEARCH("CP/2-Autres Raisons",F50)))</formula>
    </cfRule>
    <cfRule type="containsText" dxfId="547" priority="245" operator="containsText" text="CP/2-Décès">
      <formula>NOT(ISERROR(SEARCH("CP/2-Décès",F50)))</formula>
    </cfRule>
    <cfRule type="containsText" dxfId="546" priority="246" operator="containsText" text="CP/2-Déménagement">
      <formula>NOT(ISERROR(SEARCH("CP/2-Déménagement",F50)))</formula>
    </cfRule>
    <cfRule type="containsText" dxfId="545" priority="247" operator="containsText" text="CP/2-Maladie Enfant">
      <formula>NOT(ISERROR(SEARCH("CP/2-Maladie Enfant",F50)))</formula>
    </cfRule>
    <cfRule type="containsText" dxfId="544" priority="248" operator="containsText" text="Acci./2">
      <formula>NOT(ISERROR(SEARCH("Acci./2",F50)))</formula>
    </cfRule>
    <cfRule type="containsText" dxfId="543" priority="249" operator="containsText" text="ABS. INJ./2">
      <formula>NOT(ISERROR(SEARCH("ABS. INJ./2",F50)))</formula>
    </cfRule>
    <cfRule type="containsText" dxfId="542" priority="250" operator="containsText" text="CP/2-Autres Raisons">
      <formula>NOT(ISERROR(SEARCH("CP/2-Autres Raisons",F50)))</formula>
    </cfRule>
    <cfRule type="containsText" dxfId="541" priority="251" stopIfTrue="1" operator="containsText" text="D">
      <formula>NOT(ISERROR(SEARCH("D",F50)))</formula>
    </cfRule>
    <cfRule type="containsText" dxfId="540" priority="252" stopIfTrue="1" operator="containsText" text="S">
      <formula>NOT(ISERROR(SEARCH("S",F50)))</formula>
    </cfRule>
    <cfRule type="containsText" dxfId="539" priority="253" operator="containsText" text="MAL/2">
      <formula>NOT(ISERROR(SEARCH("MAL/2",F50)))</formula>
    </cfRule>
    <cfRule type="containsText" dxfId="538" priority="254" operator="containsText" text="FOR/2">
      <formula>NOT(ISERROR(SEARCH("FOR/2",F50)))</formula>
    </cfRule>
    <cfRule type="containsText" dxfId="537" priority="255" operator="containsText" text="VAC">
      <formula>NOT(ISERROR(SEARCH("VAC",F50)))</formula>
    </cfRule>
  </conditionalFormatting>
  <conditionalFormatting sqref="F64:AJ64">
    <cfRule type="cellIs" dxfId="536" priority="243" stopIfTrue="1" operator="equal">
      <formula>$B$8</formula>
    </cfRule>
  </conditionalFormatting>
  <conditionalFormatting sqref="F65:AJ65">
    <cfRule type="containsText" dxfId="535" priority="242" stopIfTrue="1" operator="containsText" text="S">
      <formula>NOT(ISERROR(SEARCH("S",F65)))</formula>
    </cfRule>
  </conditionalFormatting>
  <conditionalFormatting sqref="F67:AJ67">
    <cfRule type="containsText" dxfId="534" priority="240" stopIfTrue="1" operator="containsText" text="D">
      <formula>NOT(ISERROR(SEARCH("D",F67)))</formula>
    </cfRule>
    <cfRule type="containsText" dxfId="533" priority="241" stopIfTrue="1" operator="containsText" text="S">
      <formula>NOT(ISERROR(SEARCH("S",F67)))</formula>
    </cfRule>
  </conditionalFormatting>
  <conditionalFormatting sqref="F68:F71 H68:AJ71">
    <cfRule type="containsText" dxfId="532" priority="228" operator="containsText" text="CP/2-Autres Raisons">
      <formula>NOT(ISERROR(SEARCH("CP/2-Autres Raisons",F68)))</formula>
    </cfRule>
    <cfRule type="containsText" dxfId="531" priority="229" operator="containsText" text="CP/2-Décès">
      <formula>NOT(ISERROR(SEARCH("CP/2-Décès",F68)))</formula>
    </cfRule>
    <cfRule type="containsText" dxfId="530" priority="230" operator="containsText" text="CP/2-Déménagement">
      <formula>NOT(ISERROR(SEARCH("CP/2-Déménagement",F68)))</formula>
    </cfRule>
    <cfRule type="containsText" dxfId="529" priority="231" operator="containsText" text="CP/2-Maladie Enfant">
      <formula>NOT(ISERROR(SEARCH("CP/2-Maladie Enfant",F68)))</formula>
    </cfRule>
    <cfRule type="containsText" dxfId="528" priority="232" operator="containsText" text="Acci./2">
      <formula>NOT(ISERROR(SEARCH("Acci./2",F68)))</formula>
    </cfRule>
    <cfRule type="containsText" dxfId="527" priority="233" operator="containsText" text="ABS. INJ./2">
      <formula>NOT(ISERROR(SEARCH("ABS. INJ./2",F68)))</formula>
    </cfRule>
    <cfRule type="containsText" dxfId="526" priority="234" operator="containsText" text="CP/2-Autres Raisons">
      <formula>NOT(ISERROR(SEARCH("CP/2-Autres Raisons",F68)))</formula>
    </cfRule>
    <cfRule type="containsText" dxfId="525" priority="235" stopIfTrue="1" operator="containsText" text="D">
      <formula>NOT(ISERROR(SEARCH("D",F68)))</formula>
    </cfRule>
    <cfRule type="containsText" dxfId="524" priority="236" stopIfTrue="1" operator="containsText" text="S">
      <formula>NOT(ISERROR(SEARCH("S",F68)))</formula>
    </cfRule>
    <cfRule type="containsText" dxfId="523" priority="237" operator="containsText" text="MAL/2">
      <formula>NOT(ISERROR(SEARCH("MAL/2",F68)))</formula>
    </cfRule>
    <cfRule type="containsText" dxfId="522" priority="238" operator="containsText" text="FOR/2">
      <formula>NOT(ISERROR(SEARCH("FOR/2",F68)))</formula>
    </cfRule>
    <cfRule type="containsText" dxfId="521" priority="239" operator="containsText" text="VAC">
      <formula>NOT(ISERROR(SEARCH("VAC",F68)))</formula>
    </cfRule>
  </conditionalFormatting>
  <conditionalFormatting sqref="F82:AJ82">
    <cfRule type="cellIs" dxfId="520" priority="227" stopIfTrue="1" operator="equal">
      <formula>$B$8</formula>
    </cfRule>
  </conditionalFormatting>
  <conditionalFormatting sqref="F83:AJ83">
    <cfRule type="containsText" dxfId="519" priority="226" stopIfTrue="1" operator="containsText" text="S">
      <formula>NOT(ISERROR(SEARCH("S",F83)))</formula>
    </cfRule>
  </conditionalFormatting>
  <conditionalFormatting sqref="F85:AJ85">
    <cfRule type="containsText" dxfId="518" priority="224" stopIfTrue="1" operator="containsText" text="D">
      <formula>NOT(ISERROR(SEARCH("D",F85)))</formula>
    </cfRule>
    <cfRule type="containsText" dxfId="517" priority="225" stopIfTrue="1" operator="containsText" text="S">
      <formula>NOT(ISERROR(SEARCH("S",F85)))</formula>
    </cfRule>
  </conditionalFormatting>
  <conditionalFormatting sqref="F86:N89 P86:Y89 AA86:AI89">
    <cfRule type="containsText" dxfId="516" priority="212" operator="containsText" text="CP/2-Autres Raisons">
      <formula>NOT(ISERROR(SEARCH("CP/2-Autres Raisons",F86)))</formula>
    </cfRule>
    <cfRule type="containsText" dxfId="515" priority="213" operator="containsText" text="CP/2-Décès">
      <formula>NOT(ISERROR(SEARCH("CP/2-Décès",F86)))</formula>
    </cfRule>
    <cfRule type="containsText" dxfId="514" priority="214" operator="containsText" text="CP/2-Déménagement">
      <formula>NOT(ISERROR(SEARCH("CP/2-Déménagement",F86)))</formula>
    </cfRule>
    <cfRule type="containsText" dxfId="513" priority="215" operator="containsText" text="CP/2-Maladie Enfant">
      <formula>NOT(ISERROR(SEARCH("CP/2-Maladie Enfant",F86)))</formula>
    </cfRule>
    <cfRule type="containsText" dxfId="512" priority="216" operator="containsText" text="Acci./2">
      <formula>NOT(ISERROR(SEARCH("Acci./2",F86)))</formula>
    </cfRule>
    <cfRule type="containsText" dxfId="511" priority="217" operator="containsText" text="ABS. INJ./2">
      <formula>NOT(ISERROR(SEARCH("ABS. INJ./2",F86)))</formula>
    </cfRule>
    <cfRule type="containsText" dxfId="510" priority="218" operator="containsText" text="CP/2-Autres Raisons">
      <formula>NOT(ISERROR(SEARCH("CP/2-Autres Raisons",F86)))</formula>
    </cfRule>
    <cfRule type="containsText" dxfId="509" priority="219" stopIfTrue="1" operator="containsText" text="D">
      <formula>NOT(ISERROR(SEARCH("D",F86)))</formula>
    </cfRule>
    <cfRule type="containsText" dxfId="508" priority="220" stopIfTrue="1" operator="containsText" text="S">
      <formula>NOT(ISERROR(SEARCH("S",F86)))</formula>
    </cfRule>
    <cfRule type="containsText" dxfId="507" priority="221" operator="containsText" text="MAL/2">
      <formula>NOT(ISERROR(SEARCH("MAL/2",F86)))</formula>
    </cfRule>
    <cfRule type="containsText" dxfId="506" priority="222" operator="containsText" text="FOR/2">
      <formula>NOT(ISERROR(SEARCH("FOR/2",F86)))</formula>
    </cfRule>
    <cfRule type="containsText" dxfId="505" priority="223" operator="containsText" text="VAC">
      <formula>NOT(ISERROR(SEARCH("VAC",F86)))</formula>
    </cfRule>
  </conditionalFormatting>
  <conditionalFormatting sqref="F100:AJ100">
    <cfRule type="cellIs" dxfId="504" priority="211" stopIfTrue="1" operator="equal">
      <formula>$B$8</formula>
    </cfRule>
  </conditionalFormatting>
  <conditionalFormatting sqref="F101:AJ101">
    <cfRule type="containsText" dxfId="503" priority="210" stopIfTrue="1" operator="containsText" text="S">
      <formula>NOT(ISERROR(SEARCH("S",F101)))</formula>
    </cfRule>
  </conditionalFormatting>
  <conditionalFormatting sqref="F103:AJ103">
    <cfRule type="containsText" dxfId="502" priority="208" stopIfTrue="1" operator="containsText" text="D">
      <formula>NOT(ISERROR(SEARCH("D",F103)))</formula>
    </cfRule>
    <cfRule type="containsText" dxfId="501" priority="209" stopIfTrue="1" operator="containsText" text="S">
      <formula>NOT(ISERROR(SEARCH("S",F103)))</formula>
    </cfRule>
  </conditionalFormatting>
  <conditionalFormatting sqref="F104:AJ107">
    <cfRule type="containsText" dxfId="500" priority="196" operator="containsText" text="CP/2-Autres Raisons">
      <formula>NOT(ISERROR(SEARCH("CP/2-Autres Raisons",F104)))</formula>
    </cfRule>
    <cfRule type="containsText" dxfId="499" priority="197" operator="containsText" text="CP/2-Décès">
      <formula>NOT(ISERROR(SEARCH("CP/2-Décès",F104)))</formula>
    </cfRule>
    <cfRule type="containsText" dxfId="498" priority="198" operator="containsText" text="CP/2-Déménagement">
      <formula>NOT(ISERROR(SEARCH("CP/2-Déménagement",F104)))</formula>
    </cfRule>
    <cfRule type="containsText" dxfId="497" priority="199" operator="containsText" text="CP/2-Maladie Enfant">
      <formula>NOT(ISERROR(SEARCH("CP/2-Maladie Enfant",F104)))</formula>
    </cfRule>
    <cfRule type="containsText" dxfId="496" priority="200" operator="containsText" text="Acci./2">
      <formula>NOT(ISERROR(SEARCH("Acci./2",F104)))</formula>
    </cfRule>
    <cfRule type="containsText" dxfId="495" priority="201" operator="containsText" text="ABS. INJ./2">
      <formula>NOT(ISERROR(SEARCH("ABS. INJ./2",F104)))</formula>
    </cfRule>
    <cfRule type="containsText" dxfId="494" priority="202" operator="containsText" text="CP/2-Autres Raisons">
      <formula>NOT(ISERROR(SEARCH("CP/2-Autres Raisons",F104)))</formula>
    </cfRule>
    <cfRule type="containsText" dxfId="493" priority="203" stopIfTrue="1" operator="containsText" text="D">
      <formula>NOT(ISERROR(SEARCH("D",F104)))</formula>
    </cfRule>
    <cfRule type="containsText" dxfId="492" priority="204" stopIfTrue="1" operator="containsText" text="S">
      <formula>NOT(ISERROR(SEARCH("S",F104)))</formula>
    </cfRule>
    <cfRule type="containsText" dxfId="491" priority="205" operator="containsText" text="MAL/2">
      <formula>NOT(ISERROR(SEARCH("MAL/2",F104)))</formula>
    </cfRule>
    <cfRule type="containsText" dxfId="490" priority="206" operator="containsText" text="FOR/2">
      <formula>NOT(ISERROR(SEARCH("FOR/2",F104)))</formula>
    </cfRule>
    <cfRule type="containsText" dxfId="489" priority="207" operator="containsText" text="VAC">
      <formula>NOT(ISERROR(SEARCH("VAC",F104)))</formula>
    </cfRule>
  </conditionalFormatting>
  <conditionalFormatting sqref="F118:AJ118">
    <cfRule type="cellIs" dxfId="488" priority="195" stopIfTrue="1" operator="equal">
      <formula>$B$8</formula>
    </cfRule>
  </conditionalFormatting>
  <conditionalFormatting sqref="F119:AJ119">
    <cfRule type="containsText" dxfId="487" priority="194" stopIfTrue="1" operator="containsText" text="S">
      <formula>NOT(ISERROR(SEARCH("S",F119)))</formula>
    </cfRule>
  </conditionalFormatting>
  <conditionalFormatting sqref="F121:AJ121">
    <cfRule type="containsText" dxfId="486" priority="192" stopIfTrue="1" operator="containsText" text="D">
      <formula>NOT(ISERROR(SEARCH("D",F121)))</formula>
    </cfRule>
    <cfRule type="containsText" dxfId="485" priority="193" stopIfTrue="1" operator="containsText" text="S">
      <formula>NOT(ISERROR(SEARCH("S",F121)))</formula>
    </cfRule>
  </conditionalFormatting>
  <conditionalFormatting sqref="F122:AJ125">
    <cfRule type="containsText" dxfId="484" priority="180" operator="containsText" text="CP/2-Autres Raisons">
      <formula>NOT(ISERROR(SEARCH("CP/2-Autres Raisons",F122)))</formula>
    </cfRule>
    <cfRule type="containsText" dxfId="483" priority="181" operator="containsText" text="CP/2-Décès">
      <formula>NOT(ISERROR(SEARCH("CP/2-Décès",F122)))</formula>
    </cfRule>
    <cfRule type="containsText" dxfId="482" priority="182" operator="containsText" text="CP/2-Déménagement">
      <formula>NOT(ISERROR(SEARCH("CP/2-Déménagement",F122)))</formula>
    </cfRule>
    <cfRule type="containsText" dxfId="481" priority="183" operator="containsText" text="CP/2-Maladie Enfant">
      <formula>NOT(ISERROR(SEARCH("CP/2-Maladie Enfant",F122)))</formula>
    </cfRule>
    <cfRule type="containsText" dxfId="480" priority="184" operator="containsText" text="Acci./2">
      <formula>NOT(ISERROR(SEARCH("Acci./2",F122)))</formula>
    </cfRule>
    <cfRule type="containsText" dxfId="479" priority="185" operator="containsText" text="ABS. INJ./2">
      <formula>NOT(ISERROR(SEARCH("ABS. INJ./2",F122)))</formula>
    </cfRule>
    <cfRule type="containsText" dxfId="478" priority="186" operator="containsText" text="CP/2-Autres Raisons">
      <formula>NOT(ISERROR(SEARCH("CP/2-Autres Raisons",F122)))</formula>
    </cfRule>
    <cfRule type="containsText" dxfId="477" priority="187" stopIfTrue="1" operator="containsText" text="D">
      <formula>NOT(ISERROR(SEARCH("D",F122)))</formula>
    </cfRule>
    <cfRule type="containsText" dxfId="476" priority="188" stopIfTrue="1" operator="containsText" text="S">
      <formula>NOT(ISERROR(SEARCH("S",F122)))</formula>
    </cfRule>
    <cfRule type="containsText" dxfId="475" priority="189" operator="containsText" text="MAL/2">
      <formula>NOT(ISERROR(SEARCH("MAL/2",F122)))</formula>
    </cfRule>
    <cfRule type="containsText" dxfId="474" priority="190" operator="containsText" text="FOR/2">
      <formula>NOT(ISERROR(SEARCH("FOR/2",F122)))</formula>
    </cfRule>
    <cfRule type="containsText" dxfId="473" priority="191" operator="containsText" text="VAC">
      <formula>NOT(ISERROR(SEARCH("VAC",F122)))</formula>
    </cfRule>
  </conditionalFormatting>
  <conditionalFormatting sqref="F136:AJ136">
    <cfRule type="cellIs" dxfId="472" priority="179" stopIfTrue="1" operator="equal">
      <formula>$B$8</formula>
    </cfRule>
  </conditionalFormatting>
  <conditionalFormatting sqref="F137:AJ137">
    <cfRule type="containsText" dxfId="471" priority="178" stopIfTrue="1" operator="containsText" text="S">
      <formula>NOT(ISERROR(SEARCH("S",F137)))</formula>
    </cfRule>
  </conditionalFormatting>
  <conditionalFormatting sqref="F139:AJ139">
    <cfRule type="containsText" dxfId="470" priority="176" stopIfTrue="1" operator="containsText" text="D">
      <formula>NOT(ISERROR(SEARCH("D",F139)))</formula>
    </cfRule>
    <cfRule type="containsText" dxfId="469" priority="177" stopIfTrue="1" operator="containsText" text="S">
      <formula>NOT(ISERROR(SEARCH("S",F139)))</formula>
    </cfRule>
  </conditionalFormatting>
  <conditionalFormatting sqref="G140:S143 U140:AJ143">
    <cfRule type="containsText" dxfId="468" priority="164" operator="containsText" text="CP/2-Autres Raisons">
      <formula>NOT(ISERROR(SEARCH("CP/2-Autres Raisons",G140)))</formula>
    </cfRule>
    <cfRule type="containsText" dxfId="467" priority="165" operator="containsText" text="CP/2-Décès">
      <formula>NOT(ISERROR(SEARCH("CP/2-Décès",G140)))</formula>
    </cfRule>
    <cfRule type="containsText" dxfId="466" priority="166" operator="containsText" text="CP/2-Déménagement">
      <formula>NOT(ISERROR(SEARCH("CP/2-Déménagement",G140)))</formula>
    </cfRule>
    <cfRule type="containsText" dxfId="465" priority="167" operator="containsText" text="CP/2-Maladie Enfant">
      <formula>NOT(ISERROR(SEARCH("CP/2-Maladie Enfant",G140)))</formula>
    </cfRule>
    <cfRule type="containsText" dxfId="464" priority="168" operator="containsText" text="Acci./2">
      <formula>NOT(ISERROR(SEARCH("Acci./2",G140)))</formula>
    </cfRule>
    <cfRule type="containsText" dxfId="463" priority="169" operator="containsText" text="ABS. INJ./2">
      <formula>NOT(ISERROR(SEARCH("ABS. INJ./2",G140)))</formula>
    </cfRule>
    <cfRule type="containsText" dxfId="462" priority="170" operator="containsText" text="CP/2-Autres Raisons">
      <formula>NOT(ISERROR(SEARCH("CP/2-Autres Raisons",G140)))</formula>
    </cfRule>
    <cfRule type="containsText" dxfId="461" priority="171" stopIfTrue="1" operator="containsText" text="D">
      <formula>NOT(ISERROR(SEARCH("D",G140)))</formula>
    </cfRule>
    <cfRule type="containsText" dxfId="460" priority="172" stopIfTrue="1" operator="containsText" text="S">
      <formula>NOT(ISERROR(SEARCH("S",G140)))</formula>
    </cfRule>
    <cfRule type="containsText" dxfId="459" priority="173" operator="containsText" text="MAL/2">
      <formula>NOT(ISERROR(SEARCH("MAL/2",G140)))</formula>
    </cfRule>
    <cfRule type="containsText" dxfId="458" priority="174" operator="containsText" text="FOR/2">
      <formula>NOT(ISERROR(SEARCH("FOR/2",G140)))</formula>
    </cfRule>
    <cfRule type="containsText" dxfId="457" priority="175" operator="containsText" text="VAC">
      <formula>NOT(ISERROR(SEARCH("VAC",G140)))</formula>
    </cfRule>
  </conditionalFormatting>
  <conditionalFormatting sqref="F154:AJ154">
    <cfRule type="cellIs" dxfId="456" priority="163" stopIfTrue="1" operator="equal">
      <formula>$B$8</formula>
    </cfRule>
  </conditionalFormatting>
  <conditionalFormatting sqref="F155:AJ155">
    <cfRule type="containsText" dxfId="455" priority="162" stopIfTrue="1" operator="containsText" text="S">
      <formula>NOT(ISERROR(SEARCH("S",F155)))</formula>
    </cfRule>
  </conditionalFormatting>
  <conditionalFormatting sqref="F157:AJ157">
    <cfRule type="containsText" dxfId="454" priority="160" stopIfTrue="1" operator="containsText" text="D">
      <formula>NOT(ISERROR(SEARCH("D",F157)))</formula>
    </cfRule>
    <cfRule type="containsText" dxfId="453" priority="161" stopIfTrue="1" operator="containsText" text="S">
      <formula>NOT(ISERROR(SEARCH("S",F157)))</formula>
    </cfRule>
  </conditionalFormatting>
  <conditionalFormatting sqref="F158:AJ161">
    <cfRule type="containsText" dxfId="452" priority="148" operator="containsText" text="CP/2-Autres Raisons">
      <formula>NOT(ISERROR(SEARCH("CP/2-Autres Raisons",F158)))</formula>
    </cfRule>
    <cfRule type="containsText" dxfId="451" priority="149" operator="containsText" text="CP/2-Décès">
      <formula>NOT(ISERROR(SEARCH("CP/2-Décès",F158)))</formula>
    </cfRule>
    <cfRule type="containsText" dxfId="450" priority="150" operator="containsText" text="CP/2-Déménagement">
      <formula>NOT(ISERROR(SEARCH("CP/2-Déménagement",F158)))</formula>
    </cfRule>
    <cfRule type="containsText" dxfId="449" priority="151" operator="containsText" text="CP/2-Maladie Enfant">
      <formula>NOT(ISERROR(SEARCH("CP/2-Maladie Enfant",F158)))</formula>
    </cfRule>
    <cfRule type="containsText" dxfId="448" priority="152" operator="containsText" text="Acci./2">
      <formula>NOT(ISERROR(SEARCH("Acci./2",F158)))</formula>
    </cfRule>
    <cfRule type="containsText" dxfId="447" priority="153" operator="containsText" text="ABS. INJ./2">
      <formula>NOT(ISERROR(SEARCH("ABS. INJ./2",F158)))</formula>
    </cfRule>
    <cfRule type="containsText" dxfId="446" priority="154" operator="containsText" text="CP/2-Autres Raisons">
      <formula>NOT(ISERROR(SEARCH("CP/2-Autres Raisons",F158)))</formula>
    </cfRule>
    <cfRule type="containsText" dxfId="445" priority="155" stopIfTrue="1" operator="containsText" text="D">
      <formula>NOT(ISERROR(SEARCH("D",F158)))</formula>
    </cfRule>
    <cfRule type="containsText" dxfId="444" priority="156" stopIfTrue="1" operator="containsText" text="S">
      <formula>NOT(ISERROR(SEARCH("S",F158)))</formula>
    </cfRule>
    <cfRule type="containsText" dxfId="443" priority="157" operator="containsText" text="MAL/2">
      <formula>NOT(ISERROR(SEARCH("MAL/2",F158)))</formula>
    </cfRule>
    <cfRule type="containsText" dxfId="442" priority="158" operator="containsText" text="FOR/2">
      <formula>NOT(ISERROR(SEARCH("FOR/2",F158)))</formula>
    </cfRule>
    <cfRule type="containsText" dxfId="441" priority="159" operator="containsText" text="VAC">
      <formula>NOT(ISERROR(SEARCH("VAC",F158)))</formula>
    </cfRule>
  </conditionalFormatting>
  <conditionalFormatting sqref="F172:AJ172">
    <cfRule type="cellIs" dxfId="440" priority="147" stopIfTrue="1" operator="equal">
      <formula>$B$8</formula>
    </cfRule>
  </conditionalFormatting>
  <conditionalFormatting sqref="F173:AJ173">
    <cfRule type="containsText" dxfId="439" priority="146" stopIfTrue="1" operator="containsText" text="S">
      <formula>NOT(ISERROR(SEARCH("S",F173)))</formula>
    </cfRule>
  </conditionalFormatting>
  <conditionalFormatting sqref="F175:AJ175">
    <cfRule type="containsText" dxfId="438" priority="144" stopIfTrue="1" operator="containsText" text="D">
      <formula>NOT(ISERROR(SEARCH("D",F175)))</formula>
    </cfRule>
    <cfRule type="containsText" dxfId="437" priority="145" stopIfTrue="1" operator="containsText" text="S">
      <formula>NOT(ISERROR(SEARCH("S",F175)))</formula>
    </cfRule>
  </conditionalFormatting>
  <conditionalFormatting sqref="F176:AJ179">
    <cfRule type="containsText" dxfId="436" priority="132" operator="containsText" text="CP/2-Autres Raisons">
      <formula>NOT(ISERROR(SEARCH("CP/2-Autres Raisons",F176)))</formula>
    </cfRule>
    <cfRule type="containsText" dxfId="435" priority="133" operator="containsText" text="CP/2-Décès">
      <formula>NOT(ISERROR(SEARCH("CP/2-Décès",F176)))</formula>
    </cfRule>
    <cfRule type="containsText" dxfId="434" priority="134" operator="containsText" text="CP/2-Déménagement">
      <formula>NOT(ISERROR(SEARCH("CP/2-Déménagement",F176)))</formula>
    </cfRule>
    <cfRule type="containsText" dxfId="433" priority="135" operator="containsText" text="CP/2-Maladie Enfant">
      <formula>NOT(ISERROR(SEARCH("CP/2-Maladie Enfant",F176)))</formula>
    </cfRule>
    <cfRule type="containsText" dxfId="432" priority="136" operator="containsText" text="Acci./2">
      <formula>NOT(ISERROR(SEARCH("Acci./2",F176)))</formula>
    </cfRule>
    <cfRule type="containsText" dxfId="431" priority="137" operator="containsText" text="ABS. INJ./2">
      <formula>NOT(ISERROR(SEARCH("ABS. INJ./2",F176)))</formula>
    </cfRule>
    <cfRule type="containsText" dxfId="430" priority="138" operator="containsText" text="CP/2-Autres Raisons">
      <formula>NOT(ISERROR(SEARCH("CP/2-Autres Raisons",F176)))</formula>
    </cfRule>
    <cfRule type="containsText" dxfId="429" priority="139" stopIfTrue="1" operator="containsText" text="D">
      <formula>NOT(ISERROR(SEARCH("D",F176)))</formula>
    </cfRule>
    <cfRule type="containsText" dxfId="428" priority="140" stopIfTrue="1" operator="containsText" text="S">
      <formula>NOT(ISERROR(SEARCH("S",F176)))</formula>
    </cfRule>
    <cfRule type="containsText" dxfId="427" priority="141" operator="containsText" text="MAL/2">
      <formula>NOT(ISERROR(SEARCH("MAL/2",F176)))</formula>
    </cfRule>
    <cfRule type="containsText" dxfId="426" priority="142" operator="containsText" text="FOR/2">
      <formula>NOT(ISERROR(SEARCH("FOR/2",F176)))</formula>
    </cfRule>
    <cfRule type="containsText" dxfId="425" priority="143" operator="containsText" text="VAC">
      <formula>NOT(ISERROR(SEARCH("VAC",F176)))</formula>
    </cfRule>
  </conditionalFormatting>
  <conditionalFormatting sqref="F190:AJ190">
    <cfRule type="cellIs" dxfId="424" priority="131" stopIfTrue="1" operator="equal">
      <formula>$B$8</formula>
    </cfRule>
  </conditionalFormatting>
  <conditionalFormatting sqref="F191:AJ191">
    <cfRule type="containsText" dxfId="423" priority="130" stopIfTrue="1" operator="containsText" text="S">
      <formula>NOT(ISERROR(SEARCH("S",F191)))</formula>
    </cfRule>
  </conditionalFormatting>
  <conditionalFormatting sqref="F193:AJ193">
    <cfRule type="containsText" dxfId="422" priority="128" stopIfTrue="1" operator="containsText" text="D">
      <formula>NOT(ISERROR(SEARCH("D",F193)))</formula>
    </cfRule>
    <cfRule type="containsText" dxfId="421" priority="129" stopIfTrue="1" operator="containsText" text="S">
      <formula>NOT(ISERROR(SEARCH("S",F193)))</formula>
    </cfRule>
  </conditionalFormatting>
  <conditionalFormatting sqref="G194:AJ197">
    <cfRule type="containsText" dxfId="420" priority="116" operator="containsText" text="CP/2-Autres Raisons">
      <formula>NOT(ISERROR(SEARCH("CP/2-Autres Raisons",G194)))</formula>
    </cfRule>
    <cfRule type="containsText" dxfId="419" priority="117" operator="containsText" text="CP/2-Décès">
      <formula>NOT(ISERROR(SEARCH("CP/2-Décès",G194)))</formula>
    </cfRule>
    <cfRule type="containsText" dxfId="418" priority="118" operator="containsText" text="CP/2-Déménagement">
      <formula>NOT(ISERROR(SEARCH("CP/2-Déménagement",G194)))</formula>
    </cfRule>
    <cfRule type="containsText" dxfId="417" priority="119" operator="containsText" text="CP/2-Maladie Enfant">
      <formula>NOT(ISERROR(SEARCH("CP/2-Maladie Enfant",G194)))</formula>
    </cfRule>
    <cfRule type="containsText" dxfId="416" priority="120" operator="containsText" text="Acci./2">
      <formula>NOT(ISERROR(SEARCH("Acci./2",G194)))</formula>
    </cfRule>
    <cfRule type="containsText" dxfId="415" priority="121" operator="containsText" text="ABS. INJ./2">
      <formula>NOT(ISERROR(SEARCH("ABS. INJ./2",G194)))</formula>
    </cfRule>
    <cfRule type="containsText" dxfId="414" priority="122" operator="containsText" text="CP/2-Autres Raisons">
      <formula>NOT(ISERROR(SEARCH("CP/2-Autres Raisons",G194)))</formula>
    </cfRule>
    <cfRule type="containsText" dxfId="413" priority="123" stopIfTrue="1" operator="containsText" text="D">
      <formula>NOT(ISERROR(SEARCH("D",G194)))</formula>
    </cfRule>
    <cfRule type="containsText" dxfId="412" priority="124" stopIfTrue="1" operator="containsText" text="S">
      <formula>NOT(ISERROR(SEARCH("S",G194)))</formula>
    </cfRule>
    <cfRule type="containsText" dxfId="411" priority="125" operator="containsText" text="MAL/2">
      <formula>NOT(ISERROR(SEARCH("MAL/2",G194)))</formula>
    </cfRule>
    <cfRule type="containsText" dxfId="410" priority="126" operator="containsText" text="FOR/2">
      <formula>NOT(ISERROR(SEARCH("FOR/2",G194)))</formula>
    </cfRule>
    <cfRule type="containsText" dxfId="409" priority="127" operator="containsText" text="VAC">
      <formula>NOT(ISERROR(SEARCH("VAC",G194)))</formula>
    </cfRule>
  </conditionalFormatting>
  <conditionalFormatting sqref="F208:AJ208">
    <cfRule type="cellIs" dxfId="408" priority="115" stopIfTrue="1" operator="equal">
      <formula>$B$8</formula>
    </cfRule>
  </conditionalFormatting>
  <conditionalFormatting sqref="F209:AJ209">
    <cfRule type="containsText" dxfId="407" priority="114" stopIfTrue="1" operator="containsText" text="S">
      <formula>NOT(ISERROR(SEARCH("S",F209)))</formula>
    </cfRule>
  </conditionalFormatting>
  <conditionalFormatting sqref="F211:AJ211">
    <cfRule type="containsText" dxfId="406" priority="112" stopIfTrue="1" operator="containsText" text="D">
      <formula>NOT(ISERROR(SEARCH("D",F211)))</formula>
    </cfRule>
    <cfRule type="containsText" dxfId="405" priority="113" stopIfTrue="1" operator="containsText" text="S">
      <formula>NOT(ISERROR(SEARCH("S",F211)))</formula>
    </cfRule>
  </conditionalFormatting>
  <conditionalFormatting sqref="F212:AJ215">
    <cfRule type="containsText" dxfId="404" priority="100" operator="containsText" text="CP/2-Autres Raisons">
      <formula>NOT(ISERROR(SEARCH("CP/2-Autres Raisons",F212)))</formula>
    </cfRule>
    <cfRule type="containsText" dxfId="403" priority="101" operator="containsText" text="CP/2-Décès">
      <formula>NOT(ISERROR(SEARCH("CP/2-Décès",F212)))</formula>
    </cfRule>
    <cfRule type="containsText" dxfId="402" priority="102" operator="containsText" text="CP/2-Déménagement">
      <formula>NOT(ISERROR(SEARCH("CP/2-Déménagement",F212)))</formula>
    </cfRule>
    <cfRule type="containsText" dxfId="401" priority="103" operator="containsText" text="CP/2-Maladie Enfant">
      <formula>NOT(ISERROR(SEARCH("CP/2-Maladie Enfant",F212)))</formula>
    </cfRule>
    <cfRule type="containsText" dxfId="400" priority="104" operator="containsText" text="Acci./2">
      <formula>NOT(ISERROR(SEARCH("Acci./2",F212)))</formula>
    </cfRule>
    <cfRule type="containsText" dxfId="399" priority="105" operator="containsText" text="ABS. INJ./2">
      <formula>NOT(ISERROR(SEARCH("ABS. INJ./2",F212)))</formula>
    </cfRule>
    <cfRule type="containsText" dxfId="398" priority="106" operator="containsText" text="CP/2-Autres Raisons">
      <formula>NOT(ISERROR(SEARCH("CP/2-Autres Raisons",F212)))</formula>
    </cfRule>
    <cfRule type="containsText" dxfId="397" priority="107" stopIfTrue="1" operator="containsText" text="D">
      <formula>NOT(ISERROR(SEARCH("D",F212)))</formula>
    </cfRule>
    <cfRule type="containsText" dxfId="396" priority="108" stopIfTrue="1" operator="containsText" text="S">
      <formula>NOT(ISERROR(SEARCH("S",F212)))</formula>
    </cfRule>
    <cfRule type="containsText" dxfId="395" priority="109" operator="containsText" text="MAL/2">
      <formula>NOT(ISERROR(SEARCH("MAL/2",F212)))</formula>
    </cfRule>
    <cfRule type="containsText" dxfId="394" priority="110" operator="containsText" text="FOR/2">
      <formula>NOT(ISERROR(SEARCH("FOR/2",F212)))</formula>
    </cfRule>
    <cfRule type="containsText" dxfId="393" priority="111" operator="containsText" text="VAC">
      <formula>NOT(ISERROR(SEARCH("VAC",F212)))</formula>
    </cfRule>
  </conditionalFormatting>
  <conditionalFormatting sqref="F13:AJ13">
    <cfRule type="containsText" dxfId="392" priority="98" stopIfTrue="1" operator="containsText" text="D">
      <formula>NOT(ISERROR(SEARCH("D",F13)))</formula>
    </cfRule>
    <cfRule type="containsText" dxfId="391" priority="99" stopIfTrue="1" operator="containsText" text="S">
      <formula>NOT(ISERROR(SEARCH("S",F13)))</formula>
    </cfRule>
  </conditionalFormatting>
  <conditionalFormatting sqref="X50:X53">
    <cfRule type="containsText" dxfId="390" priority="86" operator="containsText" text="CP/2-Autres Raisons">
      <formula>NOT(ISERROR(SEARCH("CP/2-Autres Raisons",X50)))</formula>
    </cfRule>
    <cfRule type="containsText" dxfId="389" priority="87" operator="containsText" text="CP/2-Décès">
      <formula>NOT(ISERROR(SEARCH("CP/2-Décès",X50)))</formula>
    </cfRule>
    <cfRule type="containsText" dxfId="388" priority="88" operator="containsText" text="CP/2-Déménagement">
      <formula>NOT(ISERROR(SEARCH("CP/2-Déménagement",X50)))</formula>
    </cfRule>
    <cfRule type="containsText" dxfId="387" priority="89" operator="containsText" text="CP/2-Maladie Enfant">
      <formula>NOT(ISERROR(SEARCH("CP/2-Maladie Enfant",X50)))</formula>
    </cfRule>
    <cfRule type="containsText" dxfId="386" priority="90" operator="containsText" text="Acci./2">
      <formula>NOT(ISERROR(SEARCH("Acci./2",X50)))</formula>
    </cfRule>
    <cfRule type="containsText" dxfId="385" priority="91" operator="containsText" text="ABS. INJ./2">
      <formula>NOT(ISERROR(SEARCH("ABS. INJ./2",X50)))</formula>
    </cfRule>
    <cfRule type="containsText" dxfId="384" priority="92" operator="containsText" text="CP/2-Autres Raisons">
      <formula>NOT(ISERROR(SEARCH("CP/2-Autres Raisons",X50)))</formula>
    </cfRule>
    <cfRule type="containsText" dxfId="383" priority="93" stopIfTrue="1" operator="containsText" text="D">
      <formula>NOT(ISERROR(SEARCH("D",X50)))</formula>
    </cfRule>
    <cfRule type="containsText" dxfId="382" priority="94" stopIfTrue="1" operator="containsText" text="S">
      <formula>NOT(ISERROR(SEARCH("S",X50)))</formula>
    </cfRule>
    <cfRule type="containsText" dxfId="381" priority="95" operator="containsText" text="MAL/2">
      <formula>NOT(ISERROR(SEARCH("MAL/2",X50)))</formula>
    </cfRule>
    <cfRule type="containsText" dxfId="380" priority="96" operator="containsText" text="FOR/2">
      <formula>NOT(ISERROR(SEARCH("FOR/2",X50)))</formula>
    </cfRule>
    <cfRule type="containsText" dxfId="379" priority="97" operator="containsText" text="VAC">
      <formula>NOT(ISERROR(SEARCH("VAC",X50)))</formula>
    </cfRule>
  </conditionalFormatting>
  <conditionalFormatting sqref="G68:G71">
    <cfRule type="containsText" dxfId="378" priority="74" operator="containsText" text="CP/2-Autres Raisons">
      <formula>NOT(ISERROR(SEARCH("CP/2-Autres Raisons",G68)))</formula>
    </cfRule>
    <cfRule type="containsText" dxfId="377" priority="75" operator="containsText" text="CP/2-Décès">
      <formula>NOT(ISERROR(SEARCH("CP/2-Décès",G68)))</formula>
    </cfRule>
    <cfRule type="containsText" dxfId="376" priority="76" operator="containsText" text="CP/2-Déménagement">
      <formula>NOT(ISERROR(SEARCH("CP/2-Déménagement",G68)))</formula>
    </cfRule>
    <cfRule type="containsText" dxfId="375" priority="77" operator="containsText" text="CP/2-Maladie Enfant">
      <formula>NOT(ISERROR(SEARCH("CP/2-Maladie Enfant",G68)))</formula>
    </cfRule>
    <cfRule type="containsText" dxfId="374" priority="78" operator="containsText" text="Acci./2">
      <formula>NOT(ISERROR(SEARCH("Acci./2",G68)))</formula>
    </cfRule>
    <cfRule type="containsText" dxfId="373" priority="79" operator="containsText" text="ABS. INJ./2">
      <formula>NOT(ISERROR(SEARCH("ABS. INJ./2",G68)))</formula>
    </cfRule>
    <cfRule type="containsText" dxfId="372" priority="80" operator="containsText" text="CP/2-Autres Raisons">
      <formula>NOT(ISERROR(SEARCH("CP/2-Autres Raisons",G68)))</formula>
    </cfRule>
    <cfRule type="containsText" dxfId="371" priority="81" stopIfTrue="1" operator="containsText" text="D">
      <formula>NOT(ISERROR(SEARCH("D",G68)))</formula>
    </cfRule>
    <cfRule type="containsText" dxfId="370" priority="82" stopIfTrue="1" operator="containsText" text="S">
      <formula>NOT(ISERROR(SEARCH("S",G68)))</formula>
    </cfRule>
    <cfRule type="containsText" dxfId="369" priority="83" operator="containsText" text="MAL/2">
      <formula>NOT(ISERROR(SEARCH("MAL/2",G68)))</formula>
    </cfRule>
    <cfRule type="containsText" dxfId="368" priority="84" operator="containsText" text="FOR/2">
      <formula>NOT(ISERROR(SEARCH("FOR/2",G68)))</formula>
    </cfRule>
    <cfRule type="containsText" dxfId="367" priority="85" operator="containsText" text="VAC">
      <formula>NOT(ISERROR(SEARCH("VAC",G68)))</formula>
    </cfRule>
  </conditionalFormatting>
  <conditionalFormatting sqref="O86:O89">
    <cfRule type="containsText" dxfId="366" priority="62" operator="containsText" text="CP/2-Autres Raisons">
      <formula>NOT(ISERROR(SEARCH("CP/2-Autres Raisons",O86)))</formula>
    </cfRule>
    <cfRule type="containsText" dxfId="365" priority="63" operator="containsText" text="CP/2-Décès">
      <formula>NOT(ISERROR(SEARCH("CP/2-Décès",O86)))</formula>
    </cfRule>
    <cfRule type="containsText" dxfId="364" priority="64" operator="containsText" text="CP/2-Déménagement">
      <formula>NOT(ISERROR(SEARCH("CP/2-Déménagement",O86)))</formula>
    </cfRule>
    <cfRule type="containsText" dxfId="363" priority="65" operator="containsText" text="CP/2-Maladie Enfant">
      <formula>NOT(ISERROR(SEARCH("CP/2-Maladie Enfant",O86)))</formula>
    </cfRule>
    <cfRule type="containsText" dxfId="362" priority="66" operator="containsText" text="Acci./2">
      <formula>NOT(ISERROR(SEARCH("Acci./2",O86)))</formula>
    </cfRule>
    <cfRule type="containsText" dxfId="361" priority="67" operator="containsText" text="ABS. INJ./2">
      <formula>NOT(ISERROR(SEARCH("ABS. INJ./2",O86)))</formula>
    </cfRule>
    <cfRule type="containsText" dxfId="360" priority="68" operator="containsText" text="CP/2-Autres Raisons">
      <formula>NOT(ISERROR(SEARCH("CP/2-Autres Raisons",O86)))</formula>
    </cfRule>
    <cfRule type="containsText" dxfId="359" priority="69" stopIfTrue="1" operator="containsText" text="D">
      <formula>NOT(ISERROR(SEARCH("D",O86)))</formula>
    </cfRule>
    <cfRule type="containsText" dxfId="358" priority="70" stopIfTrue="1" operator="containsText" text="S">
      <formula>NOT(ISERROR(SEARCH("S",O86)))</formula>
    </cfRule>
    <cfRule type="containsText" dxfId="357" priority="71" operator="containsText" text="MAL/2">
      <formula>NOT(ISERROR(SEARCH("MAL/2",O86)))</formula>
    </cfRule>
    <cfRule type="containsText" dxfId="356" priority="72" operator="containsText" text="FOR/2">
      <formula>NOT(ISERROR(SEARCH("FOR/2",O86)))</formula>
    </cfRule>
    <cfRule type="containsText" dxfId="355" priority="73" operator="containsText" text="VAC">
      <formula>NOT(ISERROR(SEARCH("VAC",O86)))</formula>
    </cfRule>
  </conditionalFormatting>
  <conditionalFormatting sqref="Z86:Z89">
    <cfRule type="containsText" dxfId="354" priority="50" operator="containsText" text="CP/2-Autres Raisons">
      <formula>NOT(ISERROR(SEARCH("CP/2-Autres Raisons",Z86)))</formula>
    </cfRule>
    <cfRule type="containsText" dxfId="353" priority="51" operator="containsText" text="CP/2-Décès">
      <formula>NOT(ISERROR(SEARCH("CP/2-Décès",Z86)))</formula>
    </cfRule>
    <cfRule type="containsText" dxfId="352" priority="52" operator="containsText" text="CP/2-Déménagement">
      <formula>NOT(ISERROR(SEARCH("CP/2-Déménagement",Z86)))</formula>
    </cfRule>
    <cfRule type="containsText" dxfId="351" priority="53" operator="containsText" text="CP/2-Maladie Enfant">
      <formula>NOT(ISERROR(SEARCH("CP/2-Maladie Enfant",Z86)))</formula>
    </cfRule>
    <cfRule type="containsText" dxfId="350" priority="54" operator="containsText" text="Acci./2">
      <formula>NOT(ISERROR(SEARCH("Acci./2",Z86)))</formula>
    </cfRule>
    <cfRule type="containsText" dxfId="349" priority="55" operator="containsText" text="ABS. INJ./2">
      <formula>NOT(ISERROR(SEARCH("ABS. INJ./2",Z86)))</formula>
    </cfRule>
    <cfRule type="containsText" dxfId="348" priority="56" operator="containsText" text="CP/2-Autres Raisons">
      <formula>NOT(ISERROR(SEARCH("CP/2-Autres Raisons",Z86)))</formula>
    </cfRule>
    <cfRule type="containsText" dxfId="347" priority="57" stopIfTrue="1" operator="containsText" text="D">
      <formula>NOT(ISERROR(SEARCH("D",Z86)))</formula>
    </cfRule>
    <cfRule type="containsText" dxfId="346" priority="58" stopIfTrue="1" operator="containsText" text="S">
      <formula>NOT(ISERROR(SEARCH("S",Z86)))</formula>
    </cfRule>
    <cfRule type="containsText" dxfId="345" priority="59" operator="containsText" text="MAL/2">
      <formula>NOT(ISERROR(SEARCH("MAL/2",Z86)))</formula>
    </cfRule>
    <cfRule type="containsText" dxfId="344" priority="60" operator="containsText" text="FOR/2">
      <formula>NOT(ISERROR(SEARCH("FOR/2",Z86)))</formula>
    </cfRule>
    <cfRule type="containsText" dxfId="343" priority="61" operator="containsText" text="VAC">
      <formula>NOT(ISERROR(SEARCH("VAC",Z86)))</formula>
    </cfRule>
  </conditionalFormatting>
  <conditionalFormatting sqref="AJ86:AJ89">
    <cfRule type="containsText" dxfId="342" priority="38" operator="containsText" text="CP/2-Autres Raisons">
      <formula>NOT(ISERROR(SEARCH("CP/2-Autres Raisons",AJ86)))</formula>
    </cfRule>
    <cfRule type="containsText" dxfId="341" priority="39" operator="containsText" text="CP/2-Décès">
      <formula>NOT(ISERROR(SEARCH("CP/2-Décès",AJ86)))</formula>
    </cfRule>
    <cfRule type="containsText" dxfId="340" priority="40" operator="containsText" text="CP/2-Déménagement">
      <formula>NOT(ISERROR(SEARCH("CP/2-Déménagement",AJ86)))</formula>
    </cfRule>
    <cfRule type="containsText" dxfId="339" priority="41" operator="containsText" text="CP/2-Maladie Enfant">
      <formula>NOT(ISERROR(SEARCH("CP/2-Maladie Enfant",AJ86)))</formula>
    </cfRule>
    <cfRule type="containsText" dxfId="338" priority="42" operator="containsText" text="Acci./2">
      <formula>NOT(ISERROR(SEARCH("Acci./2",AJ86)))</formula>
    </cfRule>
    <cfRule type="containsText" dxfId="337" priority="43" operator="containsText" text="ABS. INJ./2">
      <formula>NOT(ISERROR(SEARCH("ABS. INJ./2",AJ86)))</formula>
    </cfRule>
    <cfRule type="containsText" dxfId="336" priority="44" operator="containsText" text="CP/2-Autres Raisons">
      <formula>NOT(ISERROR(SEARCH("CP/2-Autres Raisons",AJ86)))</formula>
    </cfRule>
    <cfRule type="containsText" dxfId="335" priority="45" stopIfTrue="1" operator="containsText" text="D">
      <formula>NOT(ISERROR(SEARCH("D",AJ86)))</formula>
    </cfRule>
    <cfRule type="containsText" dxfId="334" priority="46" stopIfTrue="1" operator="containsText" text="S">
      <formula>NOT(ISERROR(SEARCH("S",AJ86)))</formula>
    </cfRule>
    <cfRule type="containsText" dxfId="333" priority="47" operator="containsText" text="MAL/2">
      <formula>NOT(ISERROR(SEARCH("MAL/2",AJ86)))</formula>
    </cfRule>
    <cfRule type="containsText" dxfId="332" priority="48" operator="containsText" text="FOR/2">
      <formula>NOT(ISERROR(SEARCH("FOR/2",AJ86)))</formula>
    </cfRule>
    <cfRule type="containsText" dxfId="331" priority="49" operator="containsText" text="VAC">
      <formula>NOT(ISERROR(SEARCH("VAC",AJ86)))</formula>
    </cfRule>
  </conditionalFormatting>
  <conditionalFormatting sqref="F140:F143">
    <cfRule type="containsText" dxfId="330" priority="26" operator="containsText" text="CP/2-Autres Raisons">
      <formula>NOT(ISERROR(SEARCH("CP/2-Autres Raisons",F140)))</formula>
    </cfRule>
    <cfRule type="containsText" dxfId="329" priority="27" operator="containsText" text="CP/2-Décès">
      <formula>NOT(ISERROR(SEARCH("CP/2-Décès",F140)))</formula>
    </cfRule>
    <cfRule type="containsText" dxfId="328" priority="28" operator="containsText" text="CP/2-Déménagement">
      <formula>NOT(ISERROR(SEARCH("CP/2-Déménagement",F140)))</formula>
    </cfRule>
    <cfRule type="containsText" dxfId="327" priority="29" operator="containsText" text="CP/2-Maladie Enfant">
      <formula>NOT(ISERROR(SEARCH("CP/2-Maladie Enfant",F140)))</formula>
    </cfRule>
    <cfRule type="containsText" dxfId="326" priority="30" operator="containsText" text="Acci./2">
      <formula>NOT(ISERROR(SEARCH("Acci./2",F140)))</formula>
    </cfRule>
    <cfRule type="containsText" dxfId="325" priority="31" operator="containsText" text="ABS. INJ./2">
      <formula>NOT(ISERROR(SEARCH("ABS. INJ./2",F140)))</formula>
    </cfRule>
    <cfRule type="containsText" dxfId="324" priority="32" operator="containsText" text="CP/2-Autres Raisons">
      <formula>NOT(ISERROR(SEARCH("CP/2-Autres Raisons",F140)))</formula>
    </cfRule>
    <cfRule type="containsText" dxfId="323" priority="33" stopIfTrue="1" operator="containsText" text="D">
      <formula>NOT(ISERROR(SEARCH("D",F140)))</formula>
    </cfRule>
    <cfRule type="containsText" dxfId="322" priority="34" stopIfTrue="1" operator="containsText" text="S">
      <formula>NOT(ISERROR(SEARCH("S",F140)))</formula>
    </cfRule>
    <cfRule type="containsText" dxfId="321" priority="35" operator="containsText" text="MAL/2">
      <formula>NOT(ISERROR(SEARCH("MAL/2",F140)))</formula>
    </cfRule>
    <cfRule type="containsText" dxfId="320" priority="36" operator="containsText" text="FOR/2">
      <formula>NOT(ISERROR(SEARCH("FOR/2",F140)))</formula>
    </cfRule>
    <cfRule type="containsText" dxfId="319" priority="37" operator="containsText" text="VAC">
      <formula>NOT(ISERROR(SEARCH("VAC",F140)))</formula>
    </cfRule>
  </conditionalFormatting>
  <conditionalFormatting sqref="T140:T143">
    <cfRule type="containsText" dxfId="318" priority="14" operator="containsText" text="CP/2-Autres Raisons">
      <formula>NOT(ISERROR(SEARCH("CP/2-Autres Raisons",T140)))</formula>
    </cfRule>
    <cfRule type="containsText" dxfId="317" priority="15" operator="containsText" text="CP/2-Décès">
      <formula>NOT(ISERROR(SEARCH("CP/2-Décès",T140)))</formula>
    </cfRule>
    <cfRule type="containsText" dxfId="316" priority="16" operator="containsText" text="CP/2-Déménagement">
      <formula>NOT(ISERROR(SEARCH("CP/2-Déménagement",T140)))</formula>
    </cfRule>
    <cfRule type="containsText" dxfId="315" priority="17" operator="containsText" text="CP/2-Maladie Enfant">
      <formula>NOT(ISERROR(SEARCH("CP/2-Maladie Enfant",T140)))</formula>
    </cfRule>
    <cfRule type="containsText" dxfId="314" priority="18" operator="containsText" text="Acci./2">
      <formula>NOT(ISERROR(SEARCH("Acci./2",T140)))</formula>
    </cfRule>
    <cfRule type="containsText" dxfId="313" priority="19" operator="containsText" text="ABS. INJ./2">
      <formula>NOT(ISERROR(SEARCH("ABS. INJ./2",T140)))</formula>
    </cfRule>
    <cfRule type="containsText" dxfId="312" priority="20" operator="containsText" text="CP/2-Autres Raisons">
      <formula>NOT(ISERROR(SEARCH("CP/2-Autres Raisons",T140)))</formula>
    </cfRule>
    <cfRule type="containsText" dxfId="311" priority="21" stopIfTrue="1" operator="containsText" text="D">
      <formula>NOT(ISERROR(SEARCH("D",T140)))</formula>
    </cfRule>
    <cfRule type="containsText" dxfId="310" priority="22" stopIfTrue="1" operator="containsText" text="S">
      <formula>NOT(ISERROR(SEARCH("S",T140)))</formula>
    </cfRule>
    <cfRule type="containsText" dxfId="309" priority="23" operator="containsText" text="MAL/2">
      <formula>NOT(ISERROR(SEARCH("MAL/2",T140)))</formula>
    </cfRule>
    <cfRule type="containsText" dxfId="308" priority="24" operator="containsText" text="FOR/2">
      <formula>NOT(ISERROR(SEARCH("FOR/2",T140)))</formula>
    </cfRule>
    <cfRule type="containsText" dxfId="307" priority="25" operator="containsText" text="VAC">
      <formula>NOT(ISERROR(SEARCH("VAC",T140)))</formula>
    </cfRule>
  </conditionalFormatting>
  <conditionalFormatting sqref="F194:F197">
    <cfRule type="containsText" dxfId="306" priority="2" operator="containsText" text="CP/2-Autres Raisons">
      <formula>NOT(ISERROR(SEARCH("CP/2-Autres Raisons",F194)))</formula>
    </cfRule>
    <cfRule type="containsText" dxfId="305" priority="3" operator="containsText" text="CP/2-Décès">
      <formula>NOT(ISERROR(SEARCH("CP/2-Décès",F194)))</formula>
    </cfRule>
    <cfRule type="containsText" dxfId="304" priority="4" operator="containsText" text="CP/2-Déménagement">
      <formula>NOT(ISERROR(SEARCH("CP/2-Déménagement",F194)))</formula>
    </cfRule>
    <cfRule type="containsText" dxfId="303" priority="5" operator="containsText" text="CP/2-Maladie Enfant">
      <formula>NOT(ISERROR(SEARCH("CP/2-Maladie Enfant",F194)))</formula>
    </cfRule>
    <cfRule type="containsText" dxfId="302" priority="6" operator="containsText" text="Acci./2">
      <formula>NOT(ISERROR(SEARCH("Acci./2",F194)))</formula>
    </cfRule>
    <cfRule type="containsText" dxfId="301" priority="7" operator="containsText" text="ABS. INJ./2">
      <formula>NOT(ISERROR(SEARCH("ABS. INJ./2",F194)))</formula>
    </cfRule>
    <cfRule type="containsText" dxfId="300" priority="8" operator="containsText" text="CP/2-Autres Raisons">
      <formula>NOT(ISERROR(SEARCH("CP/2-Autres Raisons",F194)))</formula>
    </cfRule>
    <cfRule type="containsText" dxfId="299" priority="9" stopIfTrue="1" operator="containsText" text="D">
      <formula>NOT(ISERROR(SEARCH("D",F194)))</formula>
    </cfRule>
    <cfRule type="containsText" dxfId="298" priority="10" stopIfTrue="1" operator="containsText" text="S">
      <formula>NOT(ISERROR(SEARCH("S",F194)))</formula>
    </cfRule>
    <cfRule type="containsText" dxfId="297" priority="11" operator="containsText" text="MAL/2">
      <formula>NOT(ISERROR(SEARCH("MAL/2",F194)))</formula>
    </cfRule>
    <cfRule type="containsText" dxfId="296" priority="12" operator="containsText" text="FOR/2">
      <formula>NOT(ISERROR(SEARCH("FOR/2",F194)))</formula>
    </cfRule>
    <cfRule type="containsText" dxfId="295" priority="13" operator="containsText" text="VAC">
      <formula>NOT(ISERROR(SEARCH("VAC",F194)))</formula>
    </cfRule>
  </conditionalFormatting>
  <conditionalFormatting sqref="F12:AJ12">
    <cfRule type="expression" dxfId="294" priority="1">
      <formula>MATCH(F12,Fériés,0)</formula>
    </cfRule>
  </conditionalFormatting>
  <hyperlinks>
    <hyperlink ref="F3" location="'GESTION DES ABSENCES'!A12" display="Janvier"/>
    <hyperlink ref="G3" location="'GESTION DES ABSENCES'!A30" display="Février"/>
    <hyperlink ref="H3" location="'GESTION DES ABSENCES'!A48" display="Mars"/>
    <hyperlink ref="I3" location="'GESTION DES ABSENCES'!A66" display="Avril"/>
    <hyperlink ref="J3" location="'GESTION DES ABSENCES'!A84" display="Mai"/>
    <hyperlink ref="K3" location="'GESTION DES ABSENCES'!A102" display="Juin"/>
    <hyperlink ref="L3" location="'GESTION DES ABSENCES'!A120" display="Juillet"/>
    <hyperlink ref="M3" location="'GESTION DES ABSENCES'!A138" display="Août"/>
    <hyperlink ref="N3" location="'GESTION DES ABSENCES'!A156" display="Septembre"/>
    <hyperlink ref="O3" location="'GESTION DES ABSENCES'!A174" display="Octobre"/>
    <hyperlink ref="P3" location="'GESTION DES ABSENCES'!A192" display="Novembre"/>
    <hyperlink ref="Q3" location="'GESTION DES ABSENCES'!A210" display="Décembre"/>
  </hyperlinks>
  <pageMargins left="0.7" right="0.7" top="0.75" bottom="0.75" header="0.3" footer="0.3"/>
  <pageSetup paperSize="9" orientation="portrait" r:id="rId1"/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475E546-6E88-42E1-8E0B-7B4F63F28671}">
          <x14:formula1>
            <xm:f>Données!$J$2:$J$11</xm:f>
          </x14:formula1>
          <xm:sqref>F212:AJ212 F34:AJ34 F32:AJ32 F52:AJ52 F50:AJ50 F70:AJ70 F68:AJ68 F88:AJ88 F86:AJ86 F106:AJ106 F104:AJ104 F124:AJ124 F122:AJ122 F142:AJ142 F140:AJ140 F160:AJ160 F158:AJ158 F178:AJ178 F176:AJ176 F196:AJ196 F194:AJ194 F214:AJ214 F16:AJ16 F14:AJ14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AQ216"/>
  <sheetViews>
    <sheetView showGridLines="0" workbookViewId="0">
      <pane xSplit="5" ySplit="13" topLeftCell="F14" activePane="bottomRight" state="frozen"/>
      <selection pane="topRight" activeCell="F1" sqref="F1"/>
      <selection pane="bottomLeft" activeCell="A14" sqref="A14"/>
      <selection pane="bottomRight" activeCell="A16" sqref="A16:A17"/>
    </sheetView>
  </sheetViews>
  <sheetFormatPr defaultColWidth="11.42578125" defaultRowHeight="12.75"/>
  <cols>
    <col min="6" max="36" width="7.28515625" customWidth="1"/>
  </cols>
  <sheetData>
    <row r="1" spans="1:43">
      <c r="A1" s="140"/>
      <c r="B1" s="140"/>
      <c r="C1" s="28" t="s">
        <v>19</v>
      </c>
      <c r="D1" s="28" t="str">
        <f>Données!K2</f>
        <v>Genève</v>
      </c>
      <c r="F1" s="67" t="s">
        <v>58</v>
      </c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</row>
    <row r="2" spans="1:43" ht="13.5" thickBot="1">
      <c r="A2" s="140"/>
      <c r="B2" s="140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</row>
    <row r="3" spans="1:43" ht="17.25" thickTop="1" thickBot="1">
      <c r="A3" s="141" t="s">
        <v>4</v>
      </c>
      <c r="B3" s="141"/>
      <c r="C3" s="141"/>
      <c r="D3" s="141"/>
      <c r="E3" s="8" t="str">
        <f>TEXT(B6,"mmmm")</f>
        <v>janvier</v>
      </c>
      <c r="F3" s="88" t="s">
        <v>59</v>
      </c>
      <c r="G3" s="88" t="s">
        <v>60</v>
      </c>
      <c r="H3" s="88" t="s">
        <v>61</v>
      </c>
      <c r="I3" s="88" t="s">
        <v>62</v>
      </c>
      <c r="J3" s="88" t="s">
        <v>63</v>
      </c>
      <c r="K3" s="88" t="s">
        <v>64</v>
      </c>
      <c r="L3" s="88" t="s">
        <v>65</v>
      </c>
      <c r="M3" s="88" t="s">
        <v>66</v>
      </c>
      <c r="N3" s="88" t="s">
        <v>67</v>
      </c>
      <c r="O3" s="88" t="s">
        <v>68</v>
      </c>
      <c r="P3" s="88" t="s">
        <v>69</v>
      </c>
      <c r="Q3" s="88" t="s">
        <v>70</v>
      </c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</row>
    <row r="4" spans="1:43" ht="13.5" thickTop="1"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</row>
    <row r="5" spans="1:43" ht="13.5" thickBot="1"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</row>
    <row r="6" spans="1:43" ht="13.5" thickBot="1">
      <c r="A6" s="10" t="s">
        <v>5</v>
      </c>
      <c r="B6" s="11">
        <v>41639</v>
      </c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3" ht="13.5" thickBot="1">
      <c r="A7" s="10" t="s">
        <v>6</v>
      </c>
      <c r="B7" s="11">
        <f>EOMONTH(B6,0)</f>
        <v>41669</v>
      </c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</row>
    <row r="8" spans="1:43">
      <c r="A8" s="30"/>
      <c r="B8" s="31">
        <f ca="1">TODAY()</f>
        <v>41584</v>
      </c>
      <c r="C8" s="30"/>
      <c r="D8" s="30"/>
      <c r="E8" s="30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0"/>
      <c r="AL8" s="30"/>
      <c r="AM8" s="30"/>
      <c r="AN8" s="30"/>
      <c r="AO8" s="30"/>
      <c r="AP8" s="30"/>
      <c r="AQ8" s="30"/>
    </row>
    <row r="9" spans="1:43"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</row>
    <row r="10" spans="1:43" ht="46.5">
      <c r="A10" s="33"/>
      <c r="B10" s="33"/>
      <c r="C10" s="33"/>
      <c r="D10" s="33"/>
      <c r="E10" s="33"/>
      <c r="F10" s="34">
        <f>B6</f>
        <v>41639</v>
      </c>
      <c r="G10" s="35">
        <f t="shared" ref="G10:AI10" si="0">F10+1</f>
        <v>41640</v>
      </c>
      <c r="H10" s="35">
        <f t="shared" si="0"/>
        <v>41641</v>
      </c>
      <c r="I10" s="35">
        <f t="shared" si="0"/>
        <v>41642</v>
      </c>
      <c r="J10" s="35">
        <f t="shared" si="0"/>
        <v>41643</v>
      </c>
      <c r="K10" s="35">
        <f t="shared" si="0"/>
        <v>41644</v>
      </c>
      <c r="L10" s="35">
        <f t="shared" si="0"/>
        <v>41645</v>
      </c>
      <c r="M10" s="35">
        <f t="shared" si="0"/>
        <v>41646</v>
      </c>
      <c r="N10" s="35">
        <f t="shared" si="0"/>
        <v>41647</v>
      </c>
      <c r="O10" s="35">
        <f t="shared" si="0"/>
        <v>41648</v>
      </c>
      <c r="P10" s="35">
        <f t="shared" si="0"/>
        <v>41649</v>
      </c>
      <c r="Q10" s="35">
        <f t="shared" si="0"/>
        <v>41650</v>
      </c>
      <c r="R10" s="35">
        <f t="shared" si="0"/>
        <v>41651</v>
      </c>
      <c r="S10" s="35">
        <f t="shared" si="0"/>
        <v>41652</v>
      </c>
      <c r="T10" s="35">
        <f t="shared" si="0"/>
        <v>41653</v>
      </c>
      <c r="U10" s="35">
        <f t="shared" si="0"/>
        <v>41654</v>
      </c>
      <c r="V10" s="35">
        <f t="shared" si="0"/>
        <v>41655</v>
      </c>
      <c r="W10" s="35">
        <f t="shared" si="0"/>
        <v>41656</v>
      </c>
      <c r="X10" s="35">
        <f t="shared" si="0"/>
        <v>41657</v>
      </c>
      <c r="Y10" s="35">
        <f t="shared" si="0"/>
        <v>41658</v>
      </c>
      <c r="Z10" s="35">
        <f t="shared" si="0"/>
        <v>41659</v>
      </c>
      <c r="AA10" s="35">
        <f t="shared" si="0"/>
        <v>41660</v>
      </c>
      <c r="AB10" s="35">
        <f t="shared" si="0"/>
        <v>41661</v>
      </c>
      <c r="AC10" s="35">
        <f t="shared" si="0"/>
        <v>41662</v>
      </c>
      <c r="AD10" s="35">
        <f t="shared" si="0"/>
        <v>41663</v>
      </c>
      <c r="AE10" s="35">
        <f t="shared" si="0"/>
        <v>41664</v>
      </c>
      <c r="AF10" s="35">
        <f t="shared" si="0"/>
        <v>41665</v>
      </c>
      <c r="AG10" s="35">
        <f t="shared" si="0"/>
        <v>41666</v>
      </c>
      <c r="AH10" s="35">
        <f t="shared" si="0"/>
        <v>41667</v>
      </c>
      <c r="AI10" s="35">
        <f t="shared" si="0"/>
        <v>41668</v>
      </c>
      <c r="AJ10" s="35">
        <f>IFERROR(IF(AI10+1&gt;B7,"",AI10+1),"")</f>
        <v>41669</v>
      </c>
      <c r="AK10" s="33"/>
      <c r="AL10" s="33"/>
      <c r="AM10" s="33"/>
      <c r="AN10" s="33"/>
      <c r="AO10" s="33"/>
      <c r="AP10" s="33"/>
      <c r="AQ10" s="33"/>
    </row>
    <row r="11" spans="1:43" ht="18" thickBot="1">
      <c r="A11" s="16"/>
      <c r="B11" s="16"/>
      <c r="C11" s="16"/>
      <c r="D11" s="16"/>
      <c r="E11" s="16"/>
      <c r="F11" s="17" t="str">
        <f>IF(F13="L","S " &amp; WEEKNUM(F10),"")</f>
        <v>S 1</v>
      </c>
      <c r="G11" s="17" t="str">
        <f t="shared" ref="G11:AJ11" si="1">IF(G13="L","S " &amp; WEEKNUM(G10),"")</f>
        <v/>
      </c>
      <c r="H11" s="17" t="str">
        <f t="shared" si="1"/>
        <v/>
      </c>
      <c r="I11" s="17" t="str">
        <f t="shared" si="1"/>
        <v/>
      </c>
      <c r="J11" s="17" t="str">
        <f t="shared" si="1"/>
        <v/>
      </c>
      <c r="K11" s="17" t="str">
        <f t="shared" si="1"/>
        <v/>
      </c>
      <c r="L11" s="17" t="str">
        <f t="shared" si="1"/>
        <v/>
      </c>
      <c r="M11" s="17" t="str">
        <f t="shared" si="1"/>
        <v>S 2</v>
      </c>
      <c r="N11" s="17" t="str">
        <f t="shared" si="1"/>
        <v/>
      </c>
      <c r="O11" s="17" t="str">
        <f t="shared" si="1"/>
        <v/>
      </c>
      <c r="P11" s="17" t="str">
        <f t="shared" si="1"/>
        <v/>
      </c>
      <c r="Q11" s="17" t="str">
        <f t="shared" si="1"/>
        <v/>
      </c>
      <c r="R11" s="17" t="str">
        <f t="shared" si="1"/>
        <v/>
      </c>
      <c r="S11" s="17" t="str">
        <f t="shared" si="1"/>
        <v/>
      </c>
      <c r="T11" s="17" t="str">
        <f t="shared" si="1"/>
        <v>S 3</v>
      </c>
      <c r="U11" s="17" t="str">
        <f t="shared" si="1"/>
        <v/>
      </c>
      <c r="V11" s="17" t="str">
        <f t="shared" si="1"/>
        <v/>
      </c>
      <c r="W11" s="17" t="str">
        <f t="shared" si="1"/>
        <v/>
      </c>
      <c r="X11" s="17" t="str">
        <f t="shared" si="1"/>
        <v/>
      </c>
      <c r="Y11" s="17" t="str">
        <f t="shared" si="1"/>
        <v/>
      </c>
      <c r="Z11" s="17" t="str">
        <f t="shared" si="1"/>
        <v/>
      </c>
      <c r="AA11" s="17" t="str">
        <f t="shared" si="1"/>
        <v>S 4</v>
      </c>
      <c r="AB11" s="17" t="str">
        <f t="shared" si="1"/>
        <v/>
      </c>
      <c r="AC11" s="17" t="str">
        <f t="shared" si="1"/>
        <v/>
      </c>
      <c r="AD11" s="17" t="str">
        <f t="shared" si="1"/>
        <v/>
      </c>
      <c r="AE11" s="17" t="str">
        <f t="shared" si="1"/>
        <v/>
      </c>
      <c r="AF11" s="17" t="str">
        <f t="shared" si="1"/>
        <v/>
      </c>
      <c r="AG11" s="17" t="str">
        <f t="shared" si="1"/>
        <v/>
      </c>
      <c r="AH11" s="17" t="str">
        <f t="shared" si="1"/>
        <v>S 5</v>
      </c>
      <c r="AI11" s="17" t="str">
        <f t="shared" si="1"/>
        <v/>
      </c>
      <c r="AJ11" s="17" t="str">
        <f t="shared" si="1"/>
        <v/>
      </c>
      <c r="AK11" s="16"/>
      <c r="AL11" s="16"/>
      <c r="AM11" s="16"/>
      <c r="AN11" s="16"/>
      <c r="AO11" s="16"/>
      <c r="AP11" s="16"/>
      <c r="AQ11" s="16"/>
    </row>
    <row r="12" spans="1:43" ht="15.75" thickBot="1">
      <c r="A12" s="148" t="s">
        <v>30</v>
      </c>
      <c r="B12" s="149"/>
      <c r="C12" s="149"/>
      <c r="D12" s="149"/>
      <c r="E12" s="150"/>
      <c r="F12" s="12">
        <f t="shared" ref="F12:AI12" si="2">DAY(F10)</f>
        <v>1</v>
      </c>
      <c r="G12" s="12">
        <f t="shared" si="2"/>
        <v>2</v>
      </c>
      <c r="H12" s="12">
        <f t="shared" si="2"/>
        <v>3</v>
      </c>
      <c r="I12" s="12">
        <f t="shared" si="2"/>
        <v>4</v>
      </c>
      <c r="J12" s="12">
        <f t="shared" si="2"/>
        <v>5</v>
      </c>
      <c r="K12" s="12">
        <f t="shared" si="2"/>
        <v>6</v>
      </c>
      <c r="L12" s="12">
        <f t="shared" si="2"/>
        <v>7</v>
      </c>
      <c r="M12" s="12">
        <f t="shared" si="2"/>
        <v>8</v>
      </c>
      <c r="N12" s="12">
        <f t="shared" si="2"/>
        <v>9</v>
      </c>
      <c r="O12" s="12">
        <f t="shared" si="2"/>
        <v>10</v>
      </c>
      <c r="P12" s="12">
        <f t="shared" si="2"/>
        <v>11</v>
      </c>
      <c r="Q12" s="12">
        <f t="shared" si="2"/>
        <v>12</v>
      </c>
      <c r="R12" s="12">
        <f t="shared" si="2"/>
        <v>13</v>
      </c>
      <c r="S12" s="12">
        <f t="shared" si="2"/>
        <v>14</v>
      </c>
      <c r="T12" s="12">
        <f t="shared" si="2"/>
        <v>15</v>
      </c>
      <c r="U12" s="12">
        <f t="shared" si="2"/>
        <v>16</v>
      </c>
      <c r="V12" s="12">
        <f t="shared" si="2"/>
        <v>17</v>
      </c>
      <c r="W12" s="12">
        <f t="shared" si="2"/>
        <v>18</v>
      </c>
      <c r="X12" s="12">
        <f t="shared" si="2"/>
        <v>19</v>
      </c>
      <c r="Y12" s="12">
        <f t="shared" si="2"/>
        <v>20</v>
      </c>
      <c r="Z12" s="12">
        <f t="shared" si="2"/>
        <v>21</v>
      </c>
      <c r="AA12" s="12">
        <f t="shared" si="2"/>
        <v>22</v>
      </c>
      <c r="AB12" s="12">
        <f t="shared" si="2"/>
        <v>23</v>
      </c>
      <c r="AC12" s="12">
        <f t="shared" si="2"/>
        <v>24</v>
      </c>
      <c r="AD12" s="12">
        <f t="shared" si="2"/>
        <v>25</v>
      </c>
      <c r="AE12" s="12">
        <f t="shared" si="2"/>
        <v>26</v>
      </c>
      <c r="AF12" s="12">
        <f t="shared" si="2"/>
        <v>27</v>
      </c>
      <c r="AG12" s="12">
        <f t="shared" si="2"/>
        <v>28</v>
      </c>
      <c r="AH12" s="12">
        <f>DAY(AH10)</f>
        <v>29</v>
      </c>
      <c r="AI12" s="12">
        <f t="shared" si="2"/>
        <v>30</v>
      </c>
      <c r="AJ12" s="12">
        <f>IFERROR(DAY(AJ10),"")</f>
        <v>31</v>
      </c>
    </row>
    <row r="13" spans="1:43" ht="13.5" thickBot="1">
      <c r="A13" s="137"/>
      <c r="B13" s="138"/>
      <c r="C13" s="138"/>
      <c r="D13" s="138"/>
      <c r="E13" s="139"/>
      <c r="F13" s="18" t="str">
        <f>CHOOSE(WEEKDAY(F10),"D","L","M","M","J","V","S")</f>
        <v>L</v>
      </c>
      <c r="G13" s="13" t="str">
        <f t="shared" ref="G13:AI13" si="3">CHOOSE(WEEKDAY(G10),"D","L","M","M","J","V","S")</f>
        <v>M</v>
      </c>
      <c r="H13" s="13" t="str">
        <f t="shared" si="3"/>
        <v>M</v>
      </c>
      <c r="I13" s="13" t="str">
        <f t="shared" si="3"/>
        <v>J</v>
      </c>
      <c r="J13" s="13" t="str">
        <f t="shared" si="3"/>
        <v>V</v>
      </c>
      <c r="K13" s="13" t="str">
        <f t="shared" si="3"/>
        <v>S</v>
      </c>
      <c r="L13" s="13" t="str">
        <f t="shared" si="3"/>
        <v>D</v>
      </c>
      <c r="M13" s="13" t="str">
        <f t="shared" si="3"/>
        <v>L</v>
      </c>
      <c r="N13" s="13" t="str">
        <f t="shared" si="3"/>
        <v>M</v>
      </c>
      <c r="O13" s="13" t="str">
        <f t="shared" si="3"/>
        <v>M</v>
      </c>
      <c r="P13" s="13" t="str">
        <f t="shared" si="3"/>
        <v>J</v>
      </c>
      <c r="Q13" s="13" t="str">
        <f t="shared" si="3"/>
        <v>V</v>
      </c>
      <c r="R13" s="13" t="str">
        <f t="shared" si="3"/>
        <v>S</v>
      </c>
      <c r="S13" s="13" t="str">
        <f t="shared" si="3"/>
        <v>D</v>
      </c>
      <c r="T13" s="13" t="str">
        <f t="shared" si="3"/>
        <v>L</v>
      </c>
      <c r="U13" s="13" t="str">
        <f t="shared" si="3"/>
        <v>M</v>
      </c>
      <c r="V13" s="13" t="str">
        <f t="shared" si="3"/>
        <v>M</v>
      </c>
      <c r="W13" s="13" t="str">
        <f t="shared" si="3"/>
        <v>J</v>
      </c>
      <c r="X13" s="13" t="str">
        <f t="shared" si="3"/>
        <v>V</v>
      </c>
      <c r="Y13" s="13" t="str">
        <f t="shared" si="3"/>
        <v>S</v>
      </c>
      <c r="Z13" s="13" t="str">
        <f t="shared" si="3"/>
        <v>D</v>
      </c>
      <c r="AA13" s="13" t="str">
        <f t="shared" si="3"/>
        <v>L</v>
      </c>
      <c r="AB13" s="13" t="str">
        <f t="shared" si="3"/>
        <v>M</v>
      </c>
      <c r="AC13" s="13" t="str">
        <f t="shared" si="3"/>
        <v>M</v>
      </c>
      <c r="AD13" s="13" t="str">
        <f t="shared" si="3"/>
        <v>J</v>
      </c>
      <c r="AE13" s="13" t="str">
        <f t="shared" si="3"/>
        <v>V</v>
      </c>
      <c r="AF13" s="13" t="str">
        <f t="shared" si="3"/>
        <v>S</v>
      </c>
      <c r="AG13" s="13" t="str">
        <f t="shared" si="3"/>
        <v>D</v>
      </c>
      <c r="AH13" s="13" t="str">
        <f t="shared" si="3"/>
        <v>L</v>
      </c>
      <c r="AI13" s="13" t="str">
        <f t="shared" si="3"/>
        <v>M</v>
      </c>
      <c r="AJ13" s="13" t="str">
        <f>IFERROR(CHOOSE(WEEKDAY(AJ10),"D","L","M","M","J","V","S"),"")</f>
        <v>M</v>
      </c>
    </row>
    <row r="14" spans="1:43" ht="13.5" thickTop="1">
      <c r="A14" s="124" t="str">
        <f>Données!B2</f>
        <v>Nom coll.</v>
      </c>
      <c r="B14" s="125"/>
      <c r="C14" s="128" t="s">
        <v>9</v>
      </c>
      <c r="D14" s="129"/>
      <c r="E14" s="132" t="str">
        <f>Données!E2</f>
        <v>Taux</v>
      </c>
      <c r="F14" s="59"/>
      <c r="G14" s="59"/>
      <c r="H14" s="59"/>
      <c r="I14" s="59"/>
      <c r="J14" s="59"/>
      <c r="K14" s="49"/>
      <c r="L14" s="49"/>
      <c r="M14" s="59"/>
      <c r="N14" s="59"/>
      <c r="O14" s="59"/>
      <c r="P14" s="59"/>
      <c r="Q14" s="59"/>
      <c r="R14" s="49"/>
      <c r="S14" s="49"/>
      <c r="T14" s="59"/>
      <c r="U14" s="59"/>
      <c r="V14" s="59"/>
      <c r="W14" s="59"/>
      <c r="X14" s="59"/>
      <c r="Y14" s="49"/>
      <c r="Z14" s="49"/>
      <c r="AA14" s="59"/>
      <c r="AB14" s="59"/>
      <c r="AC14" s="59"/>
      <c r="AD14" s="59"/>
      <c r="AE14" s="59"/>
      <c r="AF14" s="49"/>
      <c r="AG14" s="49"/>
      <c r="AH14" s="59"/>
      <c r="AI14" s="59"/>
      <c r="AJ14" s="59"/>
    </row>
    <row r="15" spans="1:43" ht="13.5" thickBot="1">
      <c r="A15" s="126"/>
      <c r="B15" s="127"/>
      <c r="C15" s="130"/>
      <c r="D15" s="131"/>
      <c r="E15" s="133"/>
      <c r="F15" s="60"/>
      <c r="G15" s="60"/>
      <c r="H15" s="60"/>
      <c r="I15" s="60"/>
      <c r="J15" s="60"/>
      <c r="K15" s="62"/>
      <c r="L15" s="62"/>
      <c r="M15" s="60"/>
      <c r="N15" s="60"/>
      <c r="O15" s="60"/>
      <c r="P15" s="60"/>
      <c r="Q15" s="60"/>
      <c r="R15" s="62"/>
      <c r="S15" s="62"/>
      <c r="T15" s="60"/>
      <c r="U15" s="60"/>
      <c r="V15" s="60"/>
      <c r="W15" s="60"/>
      <c r="X15" s="60"/>
      <c r="Y15" s="62"/>
      <c r="Z15" s="62"/>
      <c r="AA15" s="60"/>
      <c r="AB15" s="60"/>
      <c r="AC15" s="60"/>
      <c r="AD15" s="60"/>
      <c r="AE15" s="60"/>
      <c r="AF15" s="62"/>
      <c r="AG15" s="62"/>
      <c r="AH15" s="60"/>
      <c r="AI15" s="60"/>
      <c r="AJ15" s="60"/>
    </row>
    <row r="16" spans="1:43" ht="13.5" thickTop="1">
      <c r="A16" s="115" t="s">
        <v>8</v>
      </c>
      <c r="B16" s="117" t="str">
        <f>Données!C2</f>
        <v>Date naiss.</v>
      </c>
      <c r="C16" s="119" t="s">
        <v>7</v>
      </c>
      <c r="D16" s="117" t="str">
        <f>Données!D2</f>
        <v>Date d'entrée</v>
      </c>
      <c r="E16" s="121"/>
      <c r="F16" s="50"/>
      <c r="G16" s="50"/>
      <c r="H16" s="50"/>
      <c r="I16" s="50"/>
      <c r="J16" s="50"/>
      <c r="K16" s="51"/>
      <c r="L16" s="51"/>
      <c r="M16" s="50"/>
      <c r="N16" s="50"/>
      <c r="O16" s="50"/>
      <c r="P16" s="50"/>
      <c r="Q16" s="50"/>
      <c r="R16" s="51"/>
      <c r="S16" s="51"/>
      <c r="T16" s="50"/>
      <c r="U16" s="50"/>
      <c r="V16" s="50"/>
      <c r="W16" s="50"/>
      <c r="X16" s="50"/>
      <c r="Y16" s="51"/>
      <c r="Z16" s="51"/>
      <c r="AA16" s="50"/>
      <c r="AB16" s="50"/>
      <c r="AC16" s="50"/>
      <c r="AD16" s="50"/>
      <c r="AE16" s="50"/>
      <c r="AF16" s="51"/>
      <c r="AG16" s="51"/>
      <c r="AH16" s="50"/>
      <c r="AI16" s="50"/>
      <c r="AJ16" s="50"/>
    </row>
    <row r="17" spans="1:36" ht="13.5" thickBot="1">
      <c r="A17" s="116"/>
      <c r="B17" s="118"/>
      <c r="C17" s="120"/>
      <c r="D17" s="118"/>
      <c r="E17" s="122"/>
      <c r="F17" s="52"/>
      <c r="G17" s="52"/>
      <c r="H17" s="52"/>
      <c r="I17" s="52"/>
      <c r="J17" s="52"/>
      <c r="K17" s="53"/>
      <c r="L17" s="53"/>
      <c r="M17" s="52"/>
      <c r="N17" s="52"/>
      <c r="O17" s="52"/>
      <c r="P17" s="52"/>
      <c r="Q17" s="52"/>
      <c r="R17" s="53"/>
      <c r="S17" s="53"/>
      <c r="T17" s="52"/>
      <c r="U17" s="52"/>
      <c r="V17" s="52"/>
      <c r="W17" s="52"/>
      <c r="X17" s="52"/>
      <c r="Y17" s="53"/>
      <c r="Z17" s="53"/>
      <c r="AA17" s="52"/>
      <c r="AB17" s="52"/>
      <c r="AC17" s="52"/>
      <c r="AD17" s="52"/>
      <c r="AE17" s="52"/>
      <c r="AF17" s="53"/>
      <c r="AG17" s="53"/>
      <c r="AH17" s="52"/>
      <c r="AI17" s="52"/>
      <c r="AJ17" s="52"/>
    </row>
    <row r="18" spans="1:36" ht="13.5" thickTop="1"/>
    <row r="19" spans="1:36">
      <c r="A19" s="140"/>
      <c r="B19" s="140"/>
      <c r="C19" s="28" t="s">
        <v>19</v>
      </c>
      <c r="D19" s="28" t="str">
        <f>Données!K2</f>
        <v>Genève</v>
      </c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</row>
    <row r="20" spans="1:36">
      <c r="A20" s="140"/>
      <c r="B20" s="140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</row>
    <row r="21" spans="1:36" ht="15.75">
      <c r="A21" s="141" t="s">
        <v>4</v>
      </c>
      <c r="B21" s="141"/>
      <c r="C21" s="141"/>
      <c r="D21" s="141"/>
      <c r="E21" s="8" t="str">
        <f>TEXT(B24,"mmmm")</f>
        <v>février</v>
      </c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</row>
    <row r="22" spans="1:36"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</row>
    <row r="23" spans="1:36" ht="13.5" thickBot="1"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</row>
    <row r="24" spans="1:36" ht="13.5" thickBot="1">
      <c r="A24" s="10" t="s">
        <v>5</v>
      </c>
      <c r="B24" s="11">
        <v>41670</v>
      </c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</row>
    <row r="25" spans="1:36" ht="13.5" thickBot="1">
      <c r="A25" s="10" t="s">
        <v>6</v>
      </c>
      <c r="B25" s="11">
        <f>EOMONTH(B24,0)</f>
        <v>41697</v>
      </c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</row>
    <row r="26" spans="1:36">
      <c r="A26" s="30"/>
      <c r="B26" s="31">
        <f ca="1">TODAY()</f>
        <v>41584</v>
      </c>
      <c r="C26" s="30"/>
      <c r="D26" s="30"/>
      <c r="E26" s="30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</row>
    <row r="27" spans="1:36"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</row>
    <row r="28" spans="1:36" ht="46.5">
      <c r="A28" s="33"/>
      <c r="B28" s="33"/>
      <c r="C28" s="33"/>
      <c r="D28" s="33"/>
      <c r="E28" s="33"/>
      <c r="F28" s="34">
        <f>B24</f>
        <v>41670</v>
      </c>
      <c r="G28" s="35">
        <f t="shared" ref="G28:AI28" si="4">F28+1</f>
        <v>41671</v>
      </c>
      <c r="H28" s="35">
        <f t="shared" si="4"/>
        <v>41672</v>
      </c>
      <c r="I28" s="35">
        <f t="shared" si="4"/>
        <v>41673</v>
      </c>
      <c r="J28" s="35">
        <f t="shared" si="4"/>
        <v>41674</v>
      </c>
      <c r="K28" s="35">
        <f t="shared" si="4"/>
        <v>41675</v>
      </c>
      <c r="L28" s="35">
        <f t="shared" si="4"/>
        <v>41676</v>
      </c>
      <c r="M28" s="35">
        <f t="shared" si="4"/>
        <v>41677</v>
      </c>
      <c r="N28" s="35">
        <f t="shared" si="4"/>
        <v>41678</v>
      </c>
      <c r="O28" s="35">
        <f t="shared" si="4"/>
        <v>41679</v>
      </c>
      <c r="P28" s="35">
        <f t="shared" si="4"/>
        <v>41680</v>
      </c>
      <c r="Q28" s="35">
        <f t="shared" si="4"/>
        <v>41681</v>
      </c>
      <c r="R28" s="35">
        <f t="shared" si="4"/>
        <v>41682</v>
      </c>
      <c r="S28" s="35">
        <f t="shared" si="4"/>
        <v>41683</v>
      </c>
      <c r="T28" s="35">
        <f t="shared" si="4"/>
        <v>41684</v>
      </c>
      <c r="U28" s="35">
        <f t="shared" si="4"/>
        <v>41685</v>
      </c>
      <c r="V28" s="35">
        <f t="shared" si="4"/>
        <v>41686</v>
      </c>
      <c r="W28" s="35">
        <f t="shared" si="4"/>
        <v>41687</v>
      </c>
      <c r="X28" s="35">
        <f t="shared" si="4"/>
        <v>41688</v>
      </c>
      <c r="Y28" s="35">
        <f t="shared" si="4"/>
        <v>41689</v>
      </c>
      <c r="Z28" s="35">
        <f t="shared" si="4"/>
        <v>41690</v>
      </c>
      <c r="AA28" s="35">
        <f t="shared" si="4"/>
        <v>41691</v>
      </c>
      <c r="AB28" s="35">
        <f t="shared" si="4"/>
        <v>41692</v>
      </c>
      <c r="AC28" s="35">
        <f t="shared" si="4"/>
        <v>41693</v>
      </c>
      <c r="AD28" s="35">
        <f t="shared" si="4"/>
        <v>41694</v>
      </c>
      <c r="AE28" s="35">
        <f t="shared" si="4"/>
        <v>41695</v>
      </c>
      <c r="AF28" s="35">
        <f t="shared" si="4"/>
        <v>41696</v>
      </c>
      <c r="AG28" s="35">
        <f t="shared" si="4"/>
        <v>41697</v>
      </c>
      <c r="AH28" s="35">
        <f t="shared" si="4"/>
        <v>41698</v>
      </c>
      <c r="AI28" s="35">
        <f t="shared" si="4"/>
        <v>41699</v>
      </c>
      <c r="AJ28" s="35" t="str">
        <f>IFERROR(IF(AI28+1&gt;B25,"",AI28+1),"")</f>
        <v/>
      </c>
    </row>
    <row r="29" spans="1:36" ht="18" thickBot="1">
      <c r="A29" s="16"/>
      <c r="B29" s="16"/>
      <c r="C29" s="16"/>
      <c r="D29" s="16"/>
      <c r="E29" s="16"/>
      <c r="F29" s="17" t="str">
        <f>IF(F31="L","S " &amp; WEEKNUM(F28),"")</f>
        <v/>
      </c>
      <c r="G29" s="17" t="str">
        <f t="shared" ref="G29:AJ29" si="5">IF(G31="L","S " &amp; WEEKNUM(G28),"")</f>
        <v/>
      </c>
      <c r="H29" s="17" t="str">
        <f t="shared" si="5"/>
        <v/>
      </c>
      <c r="I29" s="17" t="str">
        <f t="shared" si="5"/>
        <v/>
      </c>
      <c r="J29" s="17" t="str">
        <f t="shared" si="5"/>
        <v>S 6</v>
      </c>
      <c r="K29" s="17" t="str">
        <f t="shared" si="5"/>
        <v/>
      </c>
      <c r="L29" s="17" t="str">
        <f t="shared" si="5"/>
        <v/>
      </c>
      <c r="M29" s="17" t="str">
        <f t="shared" si="5"/>
        <v/>
      </c>
      <c r="N29" s="17" t="str">
        <f t="shared" si="5"/>
        <v/>
      </c>
      <c r="O29" s="17" t="str">
        <f t="shared" si="5"/>
        <v/>
      </c>
      <c r="P29" s="17" t="str">
        <f t="shared" si="5"/>
        <v/>
      </c>
      <c r="Q29" s="17" t="str">
        <f t="shared" si="5"/>
        <v>S 7</v>
      </c>
      <c r="R29" s="17" t="str">
        <f t="shared" si="5"/>
        <v/>
      </c>
      <c r="S29" s="17" t="str">
        <f t="shared" si="5"/>
        <v/>
      </c>
      <c r="T29" s="17" t="str">
        <f t="shared" si="5"/>
        <v/>
      </c>
      <c r="U29" s="17" t="str">
        <f t="shared" si="5"/>
        <v/>
      </c>
      <c r="V29" s="17" t="str">
        <f t="shared" si="5"/>
        <v/>
      </c>
      <c r="W29" s="17" t="str">
        <f t="shared" si="5"/>
        <v/>
      </c>
      <c r="X29" s="17" t="str">
        <f t="shared" si="5"/>
        <v>S 8</v>
      </c>
      <c r="Y29" s="17" t="str">
        <f t="shared" si="5"/>
        <v/>
      </c>
      <c r="Z29" s="17" t="str">
        <f t="shared" si="5"/>
        <v/>
      </c>
      <c r="AA29" s="17" t="str">
        <f t="shared" si="5"/>
        <v/>
      </c>
      <c r="AB29" s="17" t="str">
        <f t="shared" si="5"/>
        <v/>
      </c>
      <c r="AC29" s="17" t="str">
        <f t="shared" si="5"/>
        <v/>
      </c>
      <c r="AD29" s="17" t="str">
        <f t="shared" si="5"/>
        <v/>
      </c>
      <c r="AE29" s="17" t="str">
        <f t="shared" si="5"/>
        <v>S 9</v>
      </c>
      <c r="AF29" s="17" t="str">
        <f t="shared" si="5"/>
        <v/>
      </c>
      <c r="AG29" s="17" t="str">
        <f t="shared" si="5"/>
        <v/>
      </c>
      <c r="AH29" s="17" t="str">
        <f t="shared" si="5"/>
        <v/>
      </c>
      <c r="AI29" s="17" t="str">
        <f t="shared" si="5"/>
        <v/>
      </c>
      <c r="AJ29" s="17" t="str">
        <f t="shared" si="5"/>
        <v/>
      </c>
    </row>
    <row r="30" spans="1:36" ht="15.75" thickBot="1">
      <c r="A30" s="148" t="s">
        <v>31</v>
      </c>
      <c r="B30" s="149"/>
      <c r="C30" s="149"/>
      <c r="D30" s="149"/>
      <c r="E30" s="150"/>
      <c r="F30" s="12">
        <f t="shared" ref="F30:AG30" si="6">DAY(F28)</f>
        <v>1</v>
      </c>
      <c r="G30" s="12">
        <f t="shared" si="6"/>
        <v>2</v>
      </c>
      <c r="H30" s="12">
        <f t="shared" si="6"/>
        <v>3</v>
      </c>
      <c r="I30" s="12">
        <f t="shared" si="6"/>
        <v>4</v>
      </c>
      <c r="J30" s="12">
        <f t="shared" si="6"/>
        <v>5</v>
      </c>
      <c r="K30" s="12">
        <f t="shared" si="6"/>
        <v>6</v>
      </c>
      <c r="L30" s="12">
        <f t="shared" si="6"/>
        <v>7</v>
      </c>
      <c r="M30" s="12">
        <f t="shared" si="6"/>
        <v>8</v>
      </c>
      <c r="N30" s="12">
        <f t="shared" si="6"/>
        <v>9</v>
      </c>
      <c r="O30" s="12">
        <f t="shared" si="6"/>
        <v>10</v>
      </c>
      <c r="P30" s="12">
        <f t="shared" si="6"/>
        <v>11</v>
      </c>
      <c r="Q30" s="12">
        <f t="shared" si="6"/>
        <v>12</v>
      </c>
      <c r="R30" s="12">
        <f t="shared" si="6"/>
        <v>13</v>
      </c>
      <c r="S30" s="12">
        <f t="shared" si="6"/>
        <v>14</v>
      </c>
      <c r="T30" s="12">
        <f t="shared" si="6"/>
        <v>15</v>
      </c>
      <c r="U30" s="12">
        <f t="shared" si="6"/>
        <v>16</v>
      </c>
      <c r="V30" s="12">
        <f t="shared" si="6"/>
        <v>17</v>
      </c>
      <c r="W30" s="12">
        <f t="shared" si="6"/>
        <v>18</v>
      </c>
      <c r="X30" s="12">
        <f t="shared" si="6"/>
        <v>19</v>
      </c>
      <c r="Y30" s="12">
        <f t="shared" si="6"/>
        <v>20</v>
      </c>
      <c r="Z30" s="12">
        <f t="shared" si="6"/>
        <v>21</v>
      </c>
      <c r="AA30" s="12">
        <f t="shared" si="6"/>
        <v>22</v>
      </c>
      <c r="AB30" s="12">
        <f t="shared" si="6"/>
        <v>23</v>
      </c>
      <c r="AC30" s="12">
        <f t="shared" si="6"/>
        <v>24</v>
      </c>
      <c r="AD30" s="12">
        <f t="shared" si="6"/>
        <v>25</v>
      </c>
      <c r="AE30" s="12">
        <f t="shared" si="6"/>
        <v>26</v>
      </c>
      <c r="AF30" s="12">
        <f t="shared" si="6"/>
        <v>27</v>
      </c>
      <c r="AG30" s="12">
        <f t="shared" si="6"/>
        <v>28</v>
      </c>
      <c r="AH30" s="12" t="str">
        <f>IFERROR(DAY(AJ28),"")</f>
        <v/>
      </c>
      <c r="AI30" s="12" t="str">
        <f>IFERROR(DAY(AJ28),"")</f>
        <v/>
      </c>
      <c r="AJ30" s="12" t="str">
        <f>IFERROR(DAY(AJ28),"")</f>
        <v/>
      </c>
    </row>
    <row r="31" spans="1:36" ht="13.5" thickBot="1">
      <c r="A31" s="137"/>
      <c r="B31" s="138"/>
      <c r="C31" s="138"/>
      <c r="D31" s="138"/>
      <c r="E31" s="139"/>
      <c r="F31" s="18" t="str">
        <f>CHOOSE(WEEKDAY(F28),"D","L","M","M","J","V","S")</f>
        <v>J</v>
      </c>
      <c r="G31" s="13" t="str">
        <f t="shared" ref="G31:AG31" si="7">CHOOSE(WEEKDAY(G28),"D","L","M","M","J","V","S")</f>
        <v>V</v>
      </c>
      <c r="H31" s="13" t="str">
        <f t="shared" si="7"/>
        <v>S</v>
      </c>
      <c r="I31" s="13" t="str">
        <f t="shared" si="7"/>
        <v>D</v>
      </c>
      <c r="J31" s="13" t="str">
        <f t="shared" si="7"/>
        <v>L</v>
      </c>
      <c r="K31" s="13" t="str">
        <f t="shared" si="7"/>
        <v>M</v>
      </c>
      <c r="L31" s="13" t="str">
        <f t="shared" si="7"/>
        <v>M</v>
      </c>
      <c r="M31" s="13" t="str">
        <f t="shared" si="7"/>
        <v>J</v>
      </c>
      <c r="N31" s="13" t="str">
        <f t="shared" si="7"/>
        <v>V</v>
      </c>
      <c r="O31" s="13" t="str">
        <f t="shared" si="7"/>
        <v>S</v>
      </c>
      <c r="P31" s="13" t="str">
        <f t="shared" si="7"/>
        <v>D</v>
      </c>
      <c r="Q31" s="13" t="str">
        <f t="shared" si="7"/>
        <v>L</v>
      </c>
      <c r="R31" s="13" t="str">
        <f t="shared" si="7"/>
        <v>M</v>
      </c>
      <c r="S31" s="13" t="str">
        <f t="shared" si="7"/>
        <v>M</v>
      </c>
      <c r="T31" s="13" t="str">
        <f t="shared" si="7"/>
        <v>J</v>
      </c>
      <c r="U31" s="13" t="str">
        <f t="shared" si="7"/>
        <v>V</v>
      </c>
      <c r="V31" s="13" t="str">
        <f t="shared" si="7"/>
        <v>S</v>
      </c>
      <c r="W31" s="13" t="str">
        <f t="shared" si="7"/>
        <v>D</v>
      </c>
      <c r="X31" s="13" t="str">
        <f t="shared" si="7"/>
        <v>L</v>
      </c>
      <c r="Y31" s="13" t="str">
        <f t="shared" si="7"/>
        <v>M</v>
      </c>
      <c r="Z31" s="13" t="str">
        <f t="shared" si="7"/>
        <v>M</v>
      </c>
      <c r="AA31" s="13" t="str">
        <f t="shared" si="7"/>
        <v>J</v>
      </c>
      <c r="AB31" s="13" t="str">
        <f t="shared" si="7"/>
        <v>V</v>
      </c>
      <c r="AC31" s="13" t="str">
        <f t="shared" si="7"/>
        <v>S</v>
      </c>
      <c r="AD31" s="13" t="str">
        <f t="shared" si="7"/>
        <v>D</v>
      </c>
      <c r="AE31" s="13" t="str">
        <f t="shared" si="7"/>
        <v>L</v>
      </c>
      <c r="AF31" s="13" t="str">
        <f t="shared" si="7"/>
        <v>M</v>
      </c>
      <c r="AG31" s="13" t="str">
        <f t="shared" si="7"/>
        <v>M</v>
      </c>
      <c r="AH31" s="13" t="str">
        <f>IFERROR(CHOOSE(WEEKDAY(AJ28),"D","L","M","M","J","V","S"),"")</f>
        <v/>
      </c>
      <c r="AI31" s="13" t="str">
        <f>IFERROR(CHOOSE(WEEKDAY(AJ28),"D","L","M","M","J","V","S"),"")</f>
        <v/>
      </c>
      <c r="AJ31" s="13" t="str">
        <f>IFERROR(CHOOSE(WEEKDAY(AJ28),"D","L","M","M","J","V","S"),"")</f>
        <v/>
      </c>
    </row>
    <row r="32" spans="1:36" ht="13.5" thickTop="1">
      <c r="A32" s="124" t="str">
        <f>Données!B2</f>
        <v>Nom coll.</v>
      </c>
      <c r="B32" s="125"/>
      <c r="C32" s="128" t="s">
        <v>9</v>
      </c>
      <c r="D32" s="129"/>
      <c r="E32" s="132" t="str">
        <f>Données!E2</f>
        <v>Taux</v>
      </c>
      <c r="F32" s="5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R32" s="49"/>
      <c r="S32" s="49"/>
      <c r="T32" s="49"/>
      <c r="U32" s="49"/>
      <c r="V32" s="49"/>
      <c r="W32" s="49"/>
      <c r="X32" s="49"/>
      <c r="Y32" s="49"/>
      <c r="Z32" s="49"/>
      <c r="AA32" s="49"/>
      <c r="AB32" s="49"/>
      <c r="AC32" s="49"/>
      <c r="AD32" s="49"/>
      <c r="AE32" s="49"/>
      <c r="AF32" s="49"/>
      <c r="AG32" s="49"/>
      <c r="AH32" s="49"/>
      <c r="AI32" s="49"/>
      <c r="AJ32" s="37"/>
    </row>
    <row r="33" spans="1:36" ht="13.5" thickBot="1">
      <c r="A33" s="126"/>
      <c r="B33" s="127"/>
      <c r="C33" s="130"/>
      <c r="D33" s="131"/>
      <c r="E33" s="133"/>
      <c r="F33" s="60"/>
      <c r="G33" s="62"/>
      <c r="H33" s="62"/>
      <c r="I33" s="62"/>
      <c r="J33" s="62"/>
      <c r="K33" s="62"/>
      <c r="L33" s="62"/>
      <c r="M33" s="62"/>
      <c r="N33" s="62"/>
      <c r="O33" s="62"/>
      <c r="P33" s="62"/>
      <c r="Q33" s="62"/>
      <c r="R33" s="62"/>
      <c r="S33" s="62"/>
      <c r="T33" s="62"/>
      <c r="U33" s="62"/>
      <c r="V33" s="62"/>
      <c r="W33" s="62"/>
      <c r="X33" s="62"/>
      <c r="Y33" s="62"/>
      <c r="Z33" s="62"/>
      <c r="AA33" s="62"/>
      <c r="AB33" s="62"/>
      <c r="AC33" s="62"/>
      <c r="AD33" s="62"/>
      <c r="AE33" s="62"/>
      <c r="AF33" s="62"/>
      <c r="AG33" s="62"/>
      <c r="AH33" s="62"/>
      <c r="AI33" s="62"/>
      <c r="AJ33" s="58"/>
    </row>
    <row r="34" spans="1:36" ht="13.5" thickTop="1">
      <c r="A34" s="115" t="s">
        <v>8</v>
      </c>
      <c r="B34" s="117" t="str">
        <f>Données!C2</f>
        <v>Date naiss.</v>
      </c>
      <c r="C34" s="119" t="s">
        <v>7</v>
      </c>
      <c r="D34" s="117" t="str">
        <f>Données!D2</f>
        <v>Date d'entrée</v>
      </c>
      <c r="E34" s="121"/>
      <c r="F34" s="50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  <c r="AA34" s="51"/>
      <c r="AB34" s="51"/>
      <c r="AC34" s="51"/>
      <c r="AD34" s="51"/>
      <c r="AE34" s="51"/>
      <c r="AF34" s="51"/>
      <c r="AG34" s="51"/>
      <c r="AH34" s="51"/>
      <c r="AI34" s="51"/>
      <c r="AJ34" s="38"/>
    </row>
    <row r="35" spans="1:36" ht="13.5" thickBot="1">
      <c r="A35" s="116"/>
      <c r="B35" s="118"/>
      <c r="C35" s="120"/>
      <c r="D35" s="118"/>
      <c r="E35" s="122"/>
      <c r="F35" s="52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3"/>
      <c r="AH35" s="53"/>
      <c r="AI35" s="53"/>
      <c r="AJ35" s="39"/>
    </row>
    <row r="36" spans="1:36" ht="13.5" thickTop="1"/>
    <row r="37" spans="1:36">
      <c r="A37" s="140"/>
      <c r="B37" s="140"/>
      <c r="C37" s="28" t="s">
        <v>19</v>
      </c>
      <c r="D37" s="28" t="str">
        <f>Données!K2</f>
        <v>Genève</v>
      </c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</row>
    <row r="38" spans="1:36">
      <c r="A38" s="140"/>
      <c r="B38" s="140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</row>
    <row r="39" spans="1:36" ht="15.75">
      <c r="A39" s="141" t="s">
        <v>4</v>
      </c>
      <c r="B39" s="141"/>
      <c r="C39" s="141"/>
      <c r="D39" s="141"/>
      <c r="E39" s="8" t="str">
        <f>TEXT(B42,"mmmm")</f>
        <v>mars</v>
      </c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</row>
    <row r="40" spans="1:36"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</row>
    <row r="41" spans="1:36" ht="13.5" thickBot="1"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</row>
    <row r="42" spans="1:36" ht="13.5" thickBot="1">
      <c r="A42" s="10" t="s">
        <v>5</v>
      </c>
      <c r="B42" s="11">
        <v>41698</v>
      </c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</row>
    <row r="43" spans="1:36" ht="13.5" thickBot="1">
      <c r="A43" s="10" t="s">
        <v>6</v>
      </c>
      <c r="B43" s="11">
        <f>EOMONTH(B42,0)</f>
        <v>41728</v>
      </c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</row>
    <row r="44" spans="1:36" s="30" customFormat="1">
      <c r="B44" s="31">
        <f ca="1">TODAY()</f>
        <v>41584</v>
      </c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</row>
    <row r="45" spans="1:36"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</row>
    <row r="46" spans="1:36" s="33" customFormat="1" ht="53.65" customHeight="1">
      <c r="F46" s="34">
        <f>B42</f>
        <v>41698</v>
      </c>
      <c r="G46" s="35">
        <f t="shared" ref="G46:AI46" si="8">F46+1</f>
        <v>41699</v>
      </c>
      <c r="H46" s="35">
        <f t="shared" si="8"/>
        <v>41700</v>
      </c>
      <c r="I46" s="35">
        <f t="shared" si="8"/>
        <v>41701</v>
      </c>
      <c r="J46" s="35">
        <f t="shared" si="8"/>
        <v>41702</v>
      </c>
      <c r="K46" s="35">
        <f t="shared" si="8"/>
        <v>41703</v>
      </c>
      <c r="L46" s="35">
        <f t="shared" si="8"/>
        <v>41704</v>
      </c>
      <c r="M46" s="35">
        <f t="shared" si="8"/>
        <v>41705</v>
      </c>
      <c r="N46" s="35">
        <f t="shared" si="8"/>
        <v>41706</v>
      </c>
      <c r="O46" s="35">
        <f t="shared" si="8"/>
        <v>41707</v>
      </c>
      <c r="P46" s="35">
        <f t="shared" si="8"/>
        <v>41708</v>
      </c>
      <c r="Q46" s="35">
        <f t="shared" si="8"/>
        <v>41709</v>
      </c>
      <c r="R46" s="35">
        <f t="shared" si="8"/>
        <v>41710</v>
      </c>
      <c r="S46" s="35">
        <f t="shared" si="8"/>
        <v>41711</v>
      </c>
      <c r="T46" s="35">
        <f t="shared" si="8"/>
        <v>41712</v>
      </c>
      <c r="U46" s="35">
        <f t="shared" si="8"/>
        <v>41713</v>
      </c>
      <c r="V46" s="35">
        <f t="shared" si="8"/>
        <v>41714</v>
      </c>
      <c r="W46" s="35">
        <f t="shared" si="8"/>
        <v>41715</v>
      </c>
      <c r="X46" s="35">
        <f t="shared" si="8"/>
        <v>41716</v>
      </c>
      <c r="Y46" s="35">
        <f t="shared" si="8"/>
        <v>41717</v>
      </c>
      <c r="Z46" s="35">
        <f t="shared" si="8"/>
        <v>41718</v>
      </c>
      <c r="AA46" s="35">
        <f t="shared" si="8"/>
        <v>41719</v>
      </c>
      <c r="AB46" s="35">
        <f t="shared" si="8"/>
        <v>41720</v>
      </c>
      <c r="AC46" s="35">
        <f t="shared" si="8"/>
        <v>41721</v>
      </c>
      <c r="AD46" s="35">
        <f t="shared" si="8"/>
        <v>41722</v>
      </c>
      <c r="AE46" s="35">
        <f t="shared" si="8"/>
        <v>41723</v>
      </c>
      <c r="AF46" s="35">
        <f t="shared" si="8"/>
        <v>41724</v>
      </c>
      <c r="AG46" s="35">
        <f t="shared" si="8"/>
        <v>41725</v>
      </c>
      <c r="AH46" s="35">
        <f t="shared" si="8"/>
        <v>41726</v>
      </c>
      <c r="AI46" s="35">
        <f t="shared" si="8"/>
        <v>41727</v>
      </c>
      <c r="AJ46" s="35">
        <f>IFERROR(IF(AI46+1&gt;B43,"",AI46+1),"")</f>
        <v>41728</v>
      </c>
    </row>
    <row r="47" spans="1:36" s="16" customFormat="1" ht="22.5" thickBot="1">
      <c r="F47" s="17" t="str">
        <f>IF(F49="L","S " &amp; WEEKNUM(F46),"")</f>
        <v/>
      </c>
      <c r="G47" s="17" t="str">
        <f t="shared" ref="G47:AJ47" si="9">IF(G49="L","S " &amp; WEEKNUM(G46),"")</f>
        <v/>
      </c>
      <c r="H47" s="17" t="str">
        <f t="shared" si="9"/>
        <v/>
      </c>
      <c r="I47" s="17" t="str">
        <f t="shared" si="9"/>
        <v/>
      </c>
      <c r="J47" s="17" t="str">
        <f t="shared" si="9"/>
        <v>S 10</v>
      </c>
      <c r="K47" s="17" t="str">
        <f t="shared" si="9"/>
        <v/>
      </c>
      <c r="L47" s="17" t="str">
        <f t="shared" si="9"/>
        <v/>
      </c>
      <c r="M47" s="17" t="str">
        <f t="shared" si="9"/>
        <v/>
      </c>
      <c r="N47" s="17" t="str">
        <f t="shared" si="9"/>
        <v/>
      </c>
      <c r="O47" s="17" t="str">
        <f t="shared" si="9"/>
        <v/>
      </c>
      <c r="P47" s="17" t="str">
        <f t="shared" si="9"/>
        <v/>
      </c>
      <c r="Q47" s="17" t="str">
        <f t="shared" si="9"/>
        <v>S 11</v>
      </c>
      <c r="R47" s="17" t="str">
        <f t="shared" si="9"/>
        <v/>
      </c>
      <c r="S47" s="17" t="str">
        <f t="shared" si="9"/>
        <v/>
      </c>
      <c r="T47" s="17" t="str">
        <f t="shared" si="9"/>
        <v/>
      </c>
      <c r="U47" s="17" t="str">
        <f t="shared" si="9"/>
        <v/>
      </c>
      <c r="V47" s="17" t="str">
        <f t="shared" si="9"/>
        <v/>
      </c>
      <c r="W47" s="17" t="str">
        <f t="shared" si="9"/>
        <v/>
      </c>
      <c r="X47" s="17" t="str">
        <f t="shared" si="9"/>
        <v>S 12</v>
      </c>
      <c r="Y47" s="17" t="str">
        <f t="shared" si="9"/>
        <v/>
      </c>
      <c r="Z47" s="17" t="str">
        <f t="shared" si="9"/>
        <v/>
      </c>
      <c r="AA47" s="17" t="str">
        <f t="shared" si="9"/>
        <v/>
      </c>
      <c r="AB47" s="17" t="str">
        <f t="shared" si="9"/>
        <v/>
      </c>
      <c r="AC47" s="17" t="str">
        <f t="shared" si="9"/>
        <v/>
      </c>
      <c r="AD47" s="17" t="str">
        <f t="shared" si="9"/>
        <v/>
      </c>
      <c r="AE47" s="17" t="str">
        <f t="shared" si="9"/>
        <v>S 13</v>
      </c>
      <c r="AF47" s="17" t="str">
        <f t="shared" si="9"/>
        <v/>
      </c>
      <c r="AG47" s="17" t="str">
        <f t="shared" si="9"/>
        <v/>
      </c>
      <c r="AH47" s="17" t="str">
        <f t="shared" si="9"/>
        <v/>
      </c>
      <c r="AI47" s="17" t="str">
        <f t="shared" si="9"/>
        <v/>
      </c>
      <c r="AJ47" s="17" t="str">
        <f t="shared" si="9"/>
        <v/>
      </c>
    </row>
    <row r="48" spans="1:36" ht="15.75" thickBot="1">
      <c r="A48" s="148" t="s">
        <v>32</v>
      </c>
      <c r="B48" s="149"/>
      <c r="C48" s="149"/>
      <c r="D48" s="149"/>
      <c r="E48" s="150"/>
      <c r="F48" s="12">
        <f t="shared" ref="F48:AI48" si="10">DAY(F46)</f>
        <v>1</v>
      </c>
      <c r="G48" s="12">
        <f t="shared" si="10"/>
        <v>2</v>
      </c>
      <c r="H48" s="12">
        <f t="shared" si="10"/>
        <v>3</v>
      </c>
      <c r="I48" s="12">
        <f t="shared" si="10"/>
        <v>4</v>
      </c>
      <c r="J48" s="12">
        <f t="shared" si="10"/>
        <v>5</v>
      </c>
      <c r="K48" s="12">
        <f t="shared" si="10"/>
        <v>6</v>
      </c>
      <c r="L48" s="12">
        <f t="shared" si="10"/>
        <v>7</v>
      </c>
      <c r="M48" s="12">
        <f t="shared" si="10"/>
        <v>8</v>
      </c>
      <c r="N48" s="12">
        <f t="shared" si="10"/>
        <v>9</v>
      </c>
      <c r="O48" s="12">
        <f t="shared" si="10"/>
        <v>10</v>
      </c>
      <c r="P48" s="12">
        <f t="shared" si="10"/>
        <v>11</v>
      </c>
      <c r="Q48" s="12">
        <f t="shared" si="10"/>
        <v>12</v>
      </c>
      <c r="R48" s="12">
        <f t="shared" si="10"/>
        <v>13</v>
      </c>
      <c r="S48" s="12">
        <f t="shared" si="10"/>
        <v>14</v>
      </c>
      <c r="T48" s="12">
        <f t="shared" si="10"/>
        <v>15</v>
      </c>
      <c r="U48" s="12">
        <f t="shared" si="10"/>
        <v>16</v>
      </c>
      <c r="V48" s="12">
        <f t="shared" si="10"/>
        <v>17</v>
      </c>
      <c r="W48" s="12">
        <f t="shared" si="10"/>
        <v>18</v>
      </c>
      <c r="X48" s="12">
        <f t="shared" si="10"/>
        <v>19</v>
      </c>
      <c r="Y48" s="12">
        <f t="shared" si="10"/>
        <v>20</v>
      </c>
      <c r="Z48" s="12">
        <f t="shared" si="10"/>
        <v>21</v>
      </c>
      <c r="AA48" s="12">
        <f t="shared" si="10"/>
        <v>22</v>
      </c>
      <c r="AB48" s="12">
        <f t="shared" si="10"/>
        <v>23</v>
      </c>
      <c r="AC48" s="12">
        <f t="shared" si="10"/>
        <v>24</v>
      </c>
      <c r="AD48" s="12">
        <f t="shared" si="10"/>
        <v>25</v>
      </c>
      <c r="AE48" s="12">
        <f t="shared" si="10"/>
        <v>26</v>
      </c>
      <c r="AF48" s="12">
        <f t="shared" si="10"/>
        <v>27</v>
      </c>
      <c r="AG48" s="12">
        <f t="shared" si="10"/>
        <v>28</v>
      </c>
      <c r="AH48" s="12">
        <f>DAY(AH46)</f>
        <v>29</v>
      </c>
      <c r="AI48" s="12">
        <f t="shared" si="10"/>
        <v>30</v>
      </c>
      <c r="AJ48" s="12">
        <f>IFERROR(DAY(AJ46),"")</f>
        <v>31</v>
      </c>
    </row>
    <row r="49" spans="1:36" ht="13.5" thickBot="1">
      <c r="A49" s="137"/>
      <c r="B49" s="138"/>
      <c r="C49" s="138"/>
      <c r="D49" s="138"/>
      <c r="E49" s="139"/>
      <c r="F49" s="18" t="str">
        <f>CHOOSE(WEEKDAY(F46),"D","L","M","M","J","V","S")</f>
        <v>J</v>
      </c>
      <c r="G49" s="13" t="str">
        <f t="shared" ref="G49:AI49" si="11">CHOOSE(WEEKDAY(G46),"D","L","M","M","J","V","S")</f>
        <v>V</v>
      </c>
      <c r="H49" s="13" t="str">
        <f t="shared" si="11"/>
        <v>S</v>
      </c>
      <c r="I49" s="13" t="str">
        <f t="shared" si="11"/>
        <v>D</v>
      </c>
      <c r="J49" s="13" t="str">
        <f t="shared" si="11"/>
        <v>L</v>
      </c>
      <c r="K49" s="13" t="str">
        <f t="shared" si="11"/>
        <v>M</v>
      </c>
      <c r="L49" s="13" t="str">
        <f t="shared" si="11"/>
        <v>M</v>
      </c>
      <c r="M49" s="13" t="str">
        <f t="shared" si="11"/>
        <v>J</v>
      </c>
      <c r="N49" s="13" t="str">
        <f t="shared" si="11"/>
        <v>V</v>
      </c>
      <c r="O49" s="13" t="str">
        <f t="shared" si="11"/>
        <v>S</v>
      </c>
      <c r="P49" s="13" t="str">
        <f t="shared" si="11"/>
        <v>D</v>
      </c>
      <c r="Q49" s="13" t="str">
        <f t="shared" si="11"/>
        <v>L</v>
      </c>
      <c r="R49" s="13" t="str">
        <f t="shared" si="11"/>
        <v>M</v>
      </c>
      <c r="S49" s="13" t="str">
        <f t="shared" si="11"/>
        <v>M</v>
      </c>
      <c r="T49" s="13" t="str">
        <f t="shared" si="11"/>
        <v>J</v>
      </c>
      <c r="U49" s="13" t="str">
        <f t="shared" si="11"/>
        <v>V</v>
      </c>
      <c r="V49" s="13" t="str">
        <f t="shared" si="11"/>
        <v>S</v>
      </c>
      <c r="W49" s="13" t="str">
        <f t="shared" si="11"/>
        <v>D</v>
      </c>
      <c r="X49" s="13" t="str">
        <f t="shared" si="11"/>
        <v>L</v>
      </c>
      <c r="Y49" s="13" t="str">
        <f t="shared" si="11"/>
        <v>M</v>
      </c>
      <c r="Z49" s="13" t="str">
        <f t="shared" si="11"/>
        <v>M</v>
      </c>
      <c r="AA49" s="13" t="str">
        <f t="shared" si="11"/>
        <v>J</v>
      </c>
      <c r="AB49" s="13" t="str">
        <f t="shared" si="11"/>
        <v>V</v>
      </c>
      <c r="AC49" s="13" t="str">
        <f t="shared" si="11"/>
        <v>S</v>
      </c>
      <c r="AD49" s="13" t="str">
        <f t="shared" si="11"/>
        <v>D</v>
      </c>
      <c r="AE49" s="13" t="str">
        <f t="shared" si="11"/>
        <v>L</v>
      </c>
      <c r="AF49" s="13" t="str">
        <f t="shared" si="11"/>
        <v>M</v>
      </c>
      <c r="AG49" s="13" t="str">
        <f t="shared" si="11"/>
        <v>M</v>
      </c>
      <c r="AH49" s="13" t="str">
        <f t="shared" si="11"/>
        <v>J</v>
      </c>
      <c r="AI49" s="13" t="str">
        <f t="shared" si="11"/>
        <v>V</v>
      </c>
      <c r="AJ49" s="13" t="str">
        <f>IFERROR(CHOOSE(WEEKDAY(AJ46),"D","L","M","M","J","V","S"),"")</f>
        <v>S</v>
      </c>
    </row>
    <row r="50" spans="1:36" ht="13.5" thickTop="1">
      <c r="A50" s="124" t="str">
        <f>Données!B2</f>
        <v>Nom coll.</v>
      </c>
      <c r="B50" s="125"/>
      <c r="C50" s="128" t="s">
        <v>9</v>
      </c>
      <c r="D50" s="129"/>
      <c r="E50" s="132" t="str">
        <f>Données!E2</f>
        <v>Taux</v>
      </c>
      <c r="F50" s="59"/>
      <c r="G50" s="37"/>
      <c r="H50" s="37"/>
      <c r="I50" s="37"/>
      <c r="J50" s="59"/>
      <c r="K50" s="37"/>
      <c r="L50" s="37"/>
      <c r="M50" s="37"/>
      <c r="N50" s="37"/>
      <c r="O50" s="37"/>
      <c r="P50" s="37"/>
      <c r="Q50" s="59"/>
      <c r="R50" s="37"/>
      <c r="S50" s="37"/>
      <c r="T50" s="37"/>
      <c r="U50" s="37"/>
      <c r="V50" s="37"/>
      <c r="W50" s="37"/>
      <c r="X50" s="59"/>
      <c r="Y50" s="37"/>
      <c r="Z50" s="59"/>
      <c r="AA50" s="37"/>
      <c r="AB50" s="37"/>
      <c r="AC50" s="37"/>
      <c r="AD50" s="37"/>
      <c r="AE50" s="59"/>
      <c r="AF50" s="37"/>
      <c r="AG50" s="37"/>
      <c r="AH50" s="37"/>
      <c r="AI50" s="37"/>
      <c r="AJ50" s="37"/>
    </row>
    <row r="51" spans="1:36" ht="13.5" thickBot="1">
      <c r="A51" s="126"/>
      <c r="B51" s="127"/>
      <c r="C51" s="130"/>
      <c r="D51" s="131"/>
      <c r="E51" s="133"/>
      <c r="F51" s="60"/>
      <c r="G51" s="58"/>
      <c r="H51" s="58"/>
      <c r="I51" s="58"/>
      <c r="J51" s="60"/>
      <c r="K51" s="58"/>
      <c r="L51" s="58"/>
      <c r="M51" s="58"/>
      <c r="N51" s="58"/>
      <c r="O51" s="58"/>
      <c r="P51" s="58"/>
      <c r="Q51" s="60"/>
      <c r="R51" s="58"/>
      <c r="S51" s="58"/>
      <c r="T51" s="58"/>
      <c r="U51" s="58"/>
      <c r="V51" s="58"/>
      <c r="W51" s="58"/>
      <c r="X51" s="60"/>
      <c r="Y51" s="58"/>
      <c r="Z51" s="60"/>
      <c r="AA51" s="58"/>
      <c r="AB51" s="58"/>
      <c r="AC51" s="58"/>
      <c r="AD51" s="58"/>
      <c r="AE51" s="60"/>
      <c r="AF51" s="58"/>
      <c r="AG51" s="58"/>
      <c r="AH51" s="58"/>
      <c r="AI51" s="58"/>
      <c r="AJ51" s="58"/>
    </row>
    <row r="52" spans="1:36" ht="13.5" thickTop="1">
      <c r="A52" s="115" t="s">
        <v>8</v>
      </c>
      <c r="B52" s="117" t="str">
        <f>Données!C2</f>
        <v>Date naiss.</v>
      </c>
      <c r="C52" s="119" t="s">
        <v>7</v>
      </c>
      <c r="D52" s="117" t="str">
        <f>Données!D2</f>
        <v>Date d'entrée</v>
      </c>
      <c r="E52" s="121"/>
      <c r="F52" s="50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8"/>
      <c r="AC52" s="38"/>
      <c r="AD52" s="38"/>
      <c r="AE52" s="38"/>
      <c r="AF52" s="38"/>
      <c r="AG52" s="38"/>
      <c r="AH52" s="38"/>
      <c r="AI52" s="38"/>
      <c r="AJ52" s="38"/>
    </row>
    <row r="53" spans="1:36" ht="13.5" thickBot="1">
      <c r="A53" s="116"/>
      <c r="B53" s="118"/>
      <c r="C53" s="120"/>
      <c r="D53" s="118"/>
      <c r="E53" s="122"/>
      <c r="F53" s="52"/>
      <c r="G53" s="39"/>
      <c r="H53" s="39"/>
      <c r="I53" s="39"/>
      <c r="J53" s="39"/>
      <c r="K53" s="39"/>
      <c r="L53" s="39"/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39"/>
      <c r="Z53" s="39"/>
      <c r="AA53" s="39"/>
      <c r="AB53" s="39"/>
      <c r="AC53" s="39"/>
      <c r="AD53" s="39"/>
      <c r="AE53" s="39"/>
      <c r="AF53" s="39"/>
      <c r="AG53" s="39"/>
      <c r="AH53" s="39"/>
      <c r="AI53" s="39"/>
      <c r="AJ53" s="39"/>
    </row>
    <row r="54" spans="1:36" ht="13.5" thickTop="1"/>
    <row r="55" spans="1:36">
      <c r="A55" s="140"/>
      <c r="B55" s="140"/>
      <c r="C55" s="28" t="s">
        <v>19</v>
      </c>
      <c r="D55" s="28" t="str">
        <f>Données!K2</f>
        <v>Genève</v>
      </c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</row>
    <row r="56" spans="1:36">
      <c r="A56" s="140"/>
      <c r="B56" s="140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</row>
    <row r="57" spans="1:36" ht="15.75">
      <c r="A57" s="141" t="s">
        <v>4</v>
      </c>
      <c r="B57" s="141"/>
      <c r="C57" s="141"/>
      <c r="D57" s="141"/>
      <c r="E57" s="8" t="str">
        <f>TEXT(B60,"mmmm")</f>
        <v>avril</v>
      </c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</row>
    <row r="58" spans="1:36"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</row>
    <row r="59" spans="1:36" ht="13.5" thickBot="1"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</row>
    <row r="60" spans="1:36" ht="13.5" thickBot="1">
      <c r="A60" s="10" t="s">
        <v>5</v>
      </c>
      <c r="B60" s="11">
        <v>41729</v>
      </c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</row>
    <row r="61" spans="1:36" ht="13.5" thickBot="1">
      <c r="A61" s="10" t="s">
        <v>6</v>
      </c>
      <c r="B61" s="11">
        <f>EOMONTH(B60,0)</f>
        <v>41758</v>
      </c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</row>
    <row r="62" spans="1:36" s="30" customFormat="1">
      <c r="B62" s="31">
        <f ca="1">TODAY()</f>
        <v>41584</v>
      </c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</row>
    <row r="63" spans="1:36"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</row>
    <row r="64" spans="1:36" s="33" customFormat="1" ht="53.65" customHeight="1">
      <c r="F64" s="34">
        <f>B60</f>
        <v>41729</v>
      </c>
      <c r="G64" s="35">
        <f t="shared" ref="G64:AI64" si="12">F64+1</f>
        <v>41730</v>
      </c>
      <c r="H64" s="35">
        <f t="shared" si="12"/>
        <v>41731</v>
      </c>
      <c r="I64" s="35">
        <f t="shared" si="12"/>
        <v>41732</v>
      </c>
      <c r="J64" s="35">
        <f t="shared" si="12"/>
        <v>41733</v>
      </c>
      <c r="K64" s="35">
        <f t="shared" si="12"/>
        <v>41734</v>
      </c>
      <c r="L64" s="35">
        <f t="shared" si="12"/>
        <v>41735</v>
      </c>
      <c r="M64" s="35">
        <f t="shared" si="12"/>
        <v>41736</v>
      </c>
      <c r="N64" s="35">
        <f t="shared" si="12"/>
        <v>41737</v>
      </c>
      <c r="O64" s="35">
        <f t="shared" si="12"/>
        <v>41738</v>
      </c>
      <c r="P64" s="35">
        <f t="shared" si="12"/>
        <v>41739</v>
      </c>
      <c r="Q64" s="35">
        <f t="shared" si="12"/>
        <v>41740</v>
      </c>
      <c r="R64" s="35">
        <f t="shared" si="12"/>
        <v>41741</v>
      </c>
      <c r="S64" s="35">
        <f t="shared" si="12"/>
        <v>41742</v>
      </c>
      <c r="T64" s="35">
        <f t="shared" si="12"/>
        <v>41743</v>
      </c>
      <c r="U64" s="35">
        <f t="shared" si="12"/>
        <v>41744</v>
      </c>
      <c r="V64" s="35">
        <f t="shared" si="12"/>
        <v>41745</v>
      </c>
      <c r="W64" s="35">
        <f t="shared" si="12"/>
        <v>41746</v>
      </c>
      <c r="X64" s="35">
        <f t="shared" si="12"/>
        <v>41747</v>
      </c>
      <c r="Y64" s="35">
        <f t="shared" si="12"/>
        <v>41748</v>
      </c>
      <c r="Z64" s="35">
        <f t="shared" si="12"/>
        <v>41749</v>
      </c>
      <c r="AA64" s="35">
        <f t="shared" si="12"/>
        <v>41750</v>
      </c>
      <c r="AB64" s="35">
        <f t="shared" si="12"/>
        <v>41751</v>
      </c>
      <c r="AC64" s="35">
        <f t="shared" si="12"/>
        <v>41752</v>
      </c>
      <c r="AD64" s="35">
        <f t="shared" si="12"/>
        <v>41753</v>
      </c>
      <c r="AE64" s="35">
        <f t="shared" si="12"/>
        <v>41754</v>
      </c>
      <c r="AF64" s="35">
        <f t="shared" si="12"/>
        <v>41755</v>
      </c>
      <c r="AG64" s="35">
        <f t="shared" si="12"/>
        <v>41756</v>
      </c>
      <c r="AH64" s="35">
        <f t="shared" si="12"/>
        <v>41757</v>
      </c>
      <c r="AI64" s="35">
        <f t="shared" si="12"/>
        <v>41758</v>
      </c>
      <c r="AJ64" s="35" t="str">
        <f>IFERROR(IF(AI64+1&gt;B61,"",AI64+1),"")</f>
        <v/>
      </c>
    </row>
    <row r="65" spans="1:36" s="16" customFormat="1" ht="22.5" thickBot="1">
      <c r="F65" s="17" t="str">
        <f>IF(F67="L","S " &amp; WEEKNUM(F64),"")</f>
        <v/>
      </c>
      <c r="G65" s="17" t="str">
        <f t="shared" ref="G65:AJ65" si="13">IF(G67="L","S " &amp; WEEKNUM(G64),"")</f>
        <v>S 14</v>
      </c>
      <c r="H65" s="17" t="str">
        <f t="shared" si="13"/>
        <v/>
      </c>
      <c r="I65" s="17" t="str">
        <f t="shared" si="13"/>
        <v/>
      </c>
      <c r="J65" s="17" t="str">
        <f t="shared" si="13"/>
        <v/>
      </c>
      <c r="K65" s="17" t="str">
        <f t="shared" si="13"/>
        <v/>
      </c>
      <c r="L65" s="17" t="str">
        <f t="shared" si="13"/>
        <v/>
      </c>
      <c r="M65" s="17" t="str">
        <f t="shared" si="13"/>
        <v/>
      </c>
      <c r="N65" s="17" t="str">
        <f t="shared" si="13"/>
        <v>S 15</v>
      </c>
      <c r="O65" s="17" t="str">
        <f t="shared" si="13"/>
        <v/>
      </c>
      <c r="P65" s="17" t="str">
        <f t="shared" si="13"/>
        <v/>
      </c>
      <c r="Q65" s="17" t="str">
        <f t="shared" si="13"/>
        <v/>
      </c>
      <c r="R65" s="17" t="str">
        <f t="shared" si="13"/>
        <v/>
      </c>
      <c r="S65" s="17" t="str">
        <f t="shared" si="13"/>
        <v/>
      </c>
      <c r="T65" s="17" t="str">
        <f t="shared" si="13"/>
        <v/>
      </c>
      <c r="U65" s="17" t="str">
        <f t="shared" si="13"/>
        <v>S 16</v>
      </c>
      <c r="V65" s="17" t="str">
        <f t="shared" si="13"/>
        <v/>
      </c>
      <c r="W65" s="17" t="str">
        <f t="shared" si="13"/>
        <v/>
      </c>
      <c r="X65" s="17" t="str">
        <f t="shared" si="13"/>
        <v/>
      </c>
      <c r="Y65" s="17" t="str">
        <f t="shared" si="13"/>
        <v/>
      </c>
      <c r="Z65" s="17" t="str">
        <f t="shared" si="13"/>
        <v/>
      </c>
      <c r="AA65" s="17" t="str">
        <f t="shared" si="13"/>
        <v/>
      </c>
      <c r="AB65" s="17" t="str">
        <f t="shared" si="13"/>
        <v>S 17</v>
      </c>
      <c r="AC65" s="17" t="str">
        <f t="shared" si="13"/>
        <v/>
      </c>
      <c r="AD65" s="17" t="str">
        <f t="shared" si="13"/>
        <v/>
      </c>
      <c r="AE65" s="17" t="str">
        <f t="shared" si="13"/>
        <v/>
      </c>
      <c r="AF65" s="17" t="str">
        <f t="shared" si="13"/>
        <v/>
      </c>
      <c r="AG65" s="17" t="str">
        <f t="shared" si="13"/>
        <v/>
      </c>
      <c r="AH65" s="17" t="str">
        <f t="shared" si="13"/>
        <v/>
      </c>
      <c r="AI65" s="17" t="str">
        <f t="shared" si="13"/>
        <v>S 18</v>
      </c>
      <c r="AJ65" s="17" t="str">
        <f t="shared" si="13"/>
        <v/>
      </c>
    </row>
    <row r="66" spans="1:36" ht="15.75" thickBot="1">
      <c r="A66" s="148" t="s">
        <v>33</v>
      </c>
      <c r="B66" s="149"/>
      <c r="C66" s="149"/>
      <c r="D66" s="149"/>
      <c r="E66" s="150"/>
      <c r="F66" s="12">
        <f t="shared" ref="F66:AI66" si="14">DAY(F64)</f>
        <v>1</v>
      </c>
      <c r="G66" s="12">
        <f t="shared" si="14"/>
        <v>2</v>
      </c>
      <c r="H66" s="12">
        <f t="shared" si="14"/>
        <v>3</v>
      </c>
      <c r="I66" s="12">
        <f t="shared" si="14"/>
        <v>4</v>
      </c>
      <c r="J66" s="12">
        <f t="shared" si="14"/>
        <v>5</v>
      </c>
      <c r="K66" s="12">
        <f t="shared" si="14"/>
        <v>6</v>
      </c>
      <c r="L66" s="12">
        <f t="shared" si="14"/>
        <v>7</v>
      </c>
      <c r="M66" s="12">
        <f t="shared" si="14"/>
        <v>8</v>
      </c>
      <c r="N66" s="12">
        <f t="shared" si="14"/>
        <v>9</v>
      </c>
      <c r="O66" s="12">
        <f t="shared" si="14"/>
        <v>10</v>
      </c>
      <c r="P66" s="12">
        <f t="shared" si="14"/>
        <v>11</v>
      </c>
      <c r="Q66" s="12">
        <f t="shared" si="14"/>
        <v>12</v>
      </c>
      <c r="R66" s="12">
        <f t="shared" si="14"/>
        <v>13</v>
      </c>
      <c r="S66" s="12">
        <f t="shared" si="14"/>
        <v>14</v>
      </c>
      <c r="T66" s="12">
        <f t="shared" si="14"/>
        <v>15</v>
      </c>
      <c r="U66" s="12">
        <f t="shared" si="14"/>
        <v>16</v>
      </c>
      <c r="V66" s="12">
        <f t="shared" si="14"/>
        <v>17</v>
      </c>
      <c r="W66" s="12">
        <f t="shared" si="14"/>
        <v>18</v>
      </c>
      <c r="X66" s="12">
        <f t="shared" si="14"/>
        <v>19</v>
      </c>
      <c r="Y66" s="12">
        <f t="shared" si="14"/>
        <v>20</v>
      </c>
      <c r="Z66" s="12">
        <f t="shared" si="14"/>
        <v>21</v>
      </c>
      <c r="AA66" s="12">
        <f t="shared" si="14"/>
        <v>22</v>
      </c>
      <c r="AB66" s="12">
        <f t="shared" si="14"/>
        <v>23</v>
      </c>
      <c r="AC66" s="12">
        <f t="shared" si="14"/>
        <v>24</v>
      </c>
      <c r="AD66" s="12">
        <f t="shared" si="14"/>
        <v>25</v>
      </c>
      <c r="AE66" s="12">
        <f t="shared" si="14"/>
        <v>26</v>
      </c>
      <c r="AF66" s="12">
        <f t="shared" si="14"/>
        <v>27</v>
      </c>
      <c r="AG66" s="12">
        <f t="shared" si="14"/>
        <v>28</v>
      </c>
      <c r="AH66" s="12">
        <f>DAY(AH64)</f>
        <v>29</v>
      </c>
      <c r="AI66" s="12">
        <f t="shared" si="14"/>
        <v>30</v>
      </c>
      <c r="AJ66" s="12" t="str">
        <f>IFERROR(DAY(AJ64),"")</f>
        <v/>
      </c>
    </row>
    <row r="67" spans="1:36" ht="13.5" thickBot="1">
      <c r="A67" s="137"/>
      <c r="B67" s="138"/>
      <c r="C67" s="138"/>
      <c r="D67" s="138"/>
      <c r="E67" s="139"/>
      <c r="F67" s="18" t="str">
        <f>CHOOSE(WEEKDAY(F64),"D","L","M","M","J","V","S")</f>
        <v>D</v>
      </c>
      <c r="G67" s="13" t="str">
        <f t="shared" ref="G67:AI67" si="15">CHOOSE(WEEKDAY(G64),"D","L","M","M","J","V","S")</f>
        <v>L</v>
      </c>
      <c r="H67" s="13" t="str">
        <f t="shared" si="15"/>
        <v>M</v>
      </c>
      <c r="I67" s="13" t="str">
        <f t="shared" si="15"/>
        <v>M</v>
      </c>
      <c r="J67" s="13" t="str">
        <f t="shared" si="15"/>
        <v>J</v>
      </c>
      <c r="K67" s="13" t="str">
        <f t="shared" si="15"/>
        <v>V</v>
      </c>
      <c r="L67" s="13" t="str">
        <f t="shared" si="15"/>
        <v>S</v>
      </c>
      <c r="M67" s="13" t="str">
        <f t="shared" si="15"/>
        <v>D</v>
      </c>
      <c r="N67" s="13" t="str">
        <f t="shared" si="15"/>
        <v>L</v>
      </c>
      <c r="O67" s="13" t="str">
        <f t="shared" si="15"/>
        <v>M</v>
      </c>
      <c r="P67" s="13" t="str">
        <f t="shared" si="15"/>
        <v>M</v>
      </c>
      <c r="Q67" s="13" t="str">
        <f t="shared" si="15"/>
        <v>J</v>
      </c>
      <c r="R67" s="13" t="str">
        <f t="shared" si="15"/>
        <v>V</v>
      </c>
      <c r="S67" s="13" t="str">
        <f t="shared" si="15"/>
        <v>S</v>
      </c>
      <c r="T67" s="13" t="str">
        <f t="shared" si="15"/>
        <v>D</v>
      </c>
      <c r="U67" s="13" t="str">
        <f t="shared" si="15"/>
        <v>L</v>
      </c>
      <c r="V67" s="13" t="str">
        <f t="shared" si="15"/>
        <v>M</v>
      </c>
      <c r="W67" s="13" t="str">
        <f t="shared" si="15"/>
        <v>M</v>
      </c>
      <c r="X67" s="13" t="str">
        <f t="shared" si="15"/>
        <v>J</v>
      </c>
      <c r="Y67" s="13" t="str">
        <f t="shared" si="15"/>
        <v>V</v>
      </c>
      <c r="Z67" s="13" t="str">
        <f t="shared" si="15"/>
        <v>S</v>
      </c>
      <c r="AA67" s="13" t="str">
        <f t="shared" si="15"/>
        <v>D</v>
      </c>
      <c r="AB67" s="13" t="str">
        <f t="shared" si="15"/>
        <v>L</v>
      </c>
      <c r="AC67" s="13" t="str">
        <f t="shared" si="15"/>
        <v>M</v>
      </c>
      <c r="AD67" s="13" t="str">
        <f t="shared" si="15"/>
        <v>M</v>
      </c>
      <c r="AE67" s="13" t="str">
        <f t="shared" si="15"/>
        <v>J</v>
      </c>
      <c r="AF67" s="13" t="str">
        <f t="shared" si="15"/>
        <v>V</v>
      </c>
      <c r="AG67" s="13" t="str">
        <f t="shared" si="15"/>
        <v>S</v>
      </c>
      <c r="AH67" s="13" t="str">
        <f t="shared" si="15"/>
        <v>D</v>
      </c>
      <c r="AI67" s="13" t="str">
        <f t="shared" si="15"/>
        <v>L</v>
      </c>
      <c r="AJ67" s="13" t="str">
        <f>IFERROR(CHOOSE(WEEKDAY(AJ64),"D","L","M","M","J","V","S"),"")</f>
        <v/>
      </c>
    </row>
    <row r="68" spans="1:36" ht="13.5" thickTop="1">
      <c r="A68" s="124" t="str">
        <f>Données!B2</f>
        <v>Nom coll.</v>
      </c>
      <c r="B68" s="125"/>
      <c r="C68" s="128" t="s">
        <v>9</v>
      </c>
      <c r="D68" s="129"/>
      <c r="E68" s="132" t="str">
        <f>Données!E2</f>
        <v>Taux</v>
      </c>
      <c r="F68" s="48"/>
      <c r="G68" s="59"/>
      <c r="H68" s="59"/>
      <c r="I68" s="59"/>
      <c r="J68" s="59"/>
      <c r="K68" s="59"/>
      <c r="L68" s="37"/>
      <c r="M68" s="37"/>
      <c r="N68" s="37"/>
      <c r="O68" s="37"/>
      <c r="P68" s="37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37"/>
      <c r="AH68" s="37"/>
      <c r="AI68" s="37"/>
      <c r="AJ68" s="37"/>
    </row>
    <row r="69" spans="1:36" ht="13.5" thickBot="1">
      <c r="A69" s="126"/>
      <c r="B69" s="127"/>
      <c r="C69" s="130"/>
      <c r="D69" s="131"/>
      <c r="E69" s="133"/>
      <c r="F69" s="61"/>
      <c r="G69" s="60"/>
      <c r="H69" s="60"/>
      <c r="I69" s="60"/>
      <c r="J69" s="60"/>
      <c r="K69" s="60"/>
      <c r="L69" s="58"/>
      <c r="M69" s="58"/>
      <c r="N69" s="58"/>
      <c r="O69" s="58"/>
      <c r="P69" s="58"/>
      <c r="Q69" s="58"/>
      <c r="R69" s="58"/>
      <c r="S69" s="58"/>
      <c r="T69" s="58"/>
      <c r="U69" s="58"/>
      <c r="V69" s="58"/>
      <c r="W69" s="58"/>
      <c r="X69" s="58"/>
      <c r="Y69" s="58"/>
      <c r="Z69" s="58"/>
      <c r="AA69" s="58"/>
      <c r="AB69" s="58"/>
      <c r="AC69" s="58"/>
      <c r="AD69" s="58"/>
      <c r="AE69" s="58"/>
      <c r="AF69" s="58"/>
      <c r="AG69" s="58"/>
      <c r="AH69" s="58"/>
      <c r="AI69" s="58"/>
      <c r="AJ69" s="58"/>
    </row>
    <row r="70" spans="1:36" ht="13.5" thickTop="1">
      <c r="A70" s="115" t="s">
        <v>8</v>
      </c>
      <c r="B70" s="117" t="str">
        <f>Données!C2</f>
        <v>Date naiss.</v>
      </c>
      <c r="C70" s="119" t="s">
        <v>7</v>
      </c>
      <c r="D70" s="117" t="str">
        <f>Données!D2</f>
        <v>Date d'entrée</v>
      </c>
      <c r="E70" s="121"/>
      <c r="F70" s="50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8"/>
      <c r="AE70" s="38"/>
      <c r="AF70" s="38"/>
      <c r="AG70" s="38"/>
      <c r="AH70" s="38"/>
      <c r="AI70" s="38"/>
      <c r="AJ70" s="38"/>
    </row>
    <row r="71" spans="1:36" ht="13.5" thickBot="1">
      <c r="A71" s="116"/>
      <c r="B71" s="118"/>
      <c r="C71" s="120"/>
      <c r="D71" s="118"/>
      <c r="E71" s="122"/>
      <c r="F71" s="52"/>
      <c r="G71" s="39"/>
      <c r="H71" s="39"/>
      <c r="I71" s="39"/>
      <c r="J71" s="39"/>
      <c r="K71" s="39"/>
      <c r="L71" s="39"/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  <c r="Y71" s="39"/>
      <c r="Z71" s="39"/>
      <c r="AA71" s="39"/>
      <c r="AB71" s="39"/>
      <c r="AC71" s="39"/>
      <c r="AD71" s="39"/>
      <c r="AE71" s="39"/>
      <c r="AF71" s="39"/>
      <c r="AG71" s="39"/>
      <c r="AH71" s="39"/>
      <c r="AI71" s="39"/>
      <c r="AJ71" s="39"/>
    </row>
    <row r="72" spans="1:36" ht="13.5" thickTop="1"/>
    <row r="73" spans="1:36">
      <c r="A73" s="140"/>
      <c r="B73" s="140"/>
      <c r="C73" s="28" t="s">
        <v>19</v>
      </c>
      <c r="D73" s="28" t="str">
        <f>Données!K2</f>
        <v>Genève</v>
      </c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</row>
    <row r="74" spans="1:36">
      <c r="A74" s="140"/>
      <c r="B74" s="140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</row>
    <row r="75" spans="1:36" ht="15.75">
      <c r="A75" s="141" t="s">
        <v>4</v>
      </c>
      <c r="B75" s="141"/>
      <c r="C75" s="141"/>
      <c r="D75" s="141"/>
      <c r="E75" s="8" t="str">
        <f>TEXT(B78,"mmmm")</f>
        <v>mai</v>
      </c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</row>
    <row r="76" spans="1:36"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</row>
    <row r="77" spans="1:36" ht="13.5" thickBot="1"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</row>
    <row r="78" spans="1:36" ht="13.5" thickBot="1">
      <c r="A78" s="10" t="s">
        <v>5</v>
      </c>
      <c r="B78" s="11">
        <v>41759</v>
      </c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</row>
    <row r="79" spans="1:36" ht="13.5" thickBot="1">
      <c r="A79" s="10" t="s">
        <v>6</v>
      </c>
      <c r="B79" s="11">
        <f>EOMONTH(B78,0)</f>
        <v>41789</v>
      </c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</row>
    <row r="80" spans="1:36" s="30" customFormat="1">
      <c r="B80" s="31">
        <f ca="1">TODAY()</f>
        <v>41584</v>
      </c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</row>
    <row r="81" spans="1:36"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</row>
    <row r="82" spans="1:36" s="33" customFormat="1" ht="53.65" customHeight="1">
      <c r="F82" s="34">
        <f>B78</f>
        <v>41759</v>
      </c>
      <c r="G82" s="35">
        <f t="shared" ref="G82:AI82" si="16">F82+1</f>
        <v>41760</v>
      </c>
      <c r="H82" s="35">
        <f t="shared" si="16"/>
        <v>41761</v>
      </c>
      <c r="I82" s="35">
        <f t="shared" si="16"/>
        <v>41762</v>
      </c>
      <c r="J82" s="35">
        <f t="shared" si="16"/>
        <v>41763</v>
      </c>
      <c r="K82" s="35">
        <f t="shared" si="16"/>
        <v>41764</v>
      </c>
      <c r="L82" s="35">
        <f t="shared" si="16"/>
        <v>41765</v>
      </c>
      <c r="M82" s="35">
        <f t="shared" si="16"/>
        <v>41766</v>
      </c>
      <c r="N82" s="35">
        <f t="shared" si="16"/>
        <v>41767</v>
      </c>
      <c r="O82" s="35">
        <f t="shared" si="16"/>
        <v>41768</v>
      </c>
      <c r="P82" s="35">
        <f t="shared" si="16"/>
        <v>41769</v>
      </c>
      <c r="Q82" s="35">
        <f t="shared" si="16"/>
        <v>41770</v>
      </c>
      <c r="R82" s="35">
        <f t="shared" si="16"/>
        <v>41771</v>
      </c>
      <c r="S82" s="35">
        <f t="shared" si="16"/>
        <v>41772</v>
      </c>
      <c r="T82" s="35">
        <f t="shared" si="16"/>
        <v>41773</v>
      </c>
      <c r="U82" s="35">
        <f t="shared" si="16"/>
        <v>41774</v>
      </c>
      <c r="V82" s="35">
        <f t="shared" si="16"/>
        <v>41775</v>
      </c>
      <c r="W82" s="35">
        <f t="shared" si="16"/>
        <v>41776</v>
      </c>
      <c r="X82" s="35">
        <f t="shared" si="16"/>
        <v>41777</v>
      </c>
      <c r="Y82" s="35">
        <f t="shared" si="16"/>
        <v>41778</v>
      </c>
      <c r="Z82" s="35">
        <f t="shared" si="16"/>
        <v>41779</v>
      </c>
      <c r="AA82" s="35">
        <f t="shared" si="16"/>
        <v>41780</v>
      </c>
      <c r="AB82" s="35">
        <f t="shared" si="16"/>
        <v>41781</v>
      </c>
      <c r="AC82" s="35">
        <f t="shared" si="16"/>
        <v>41782</v>
      </c>
      <c r="AD82" s="35">
        <f t="shared" si="16"/>
        <v>41783</v>
      </c>
      <c r="AE82" s="35">
        <f t="shared" si="16"/>
        <v>41784</v>
      </c>
      <c r="AF82" s="35">
        <f t="shared" si="16"/>
        <v>41785</v>
      </c>
      <c r="AG82" s="35">
        <f t="shared" si="16"/>
        <v>41786</v>
      </c>
      <c r="AH82" s="35">
        <f t="shared" si="16"/>
        <v>41787</v>
      </c>
      <c r="AI82" s="35">
        <f t="shared" si="16"/>
        <v>41788</v>
      </c>
      <c r="AJ82" s="35">
        <f>IFERROR(IF(AI82+1&gt;B79,"",AI82+1),"")</f>
        <v>41789</v>
      </c>
    </row>
    <row r="83" spans="1:36" s="16" customFormat="1" ht="22.5" thickBot="1">
      <c r="F83" s="17" t="str">
        <f>IF(F85="L","S " &amp; WEEKNUM(F82),"")</f>
        <v/>
      </c>
      <c r="G83" s="17" t="str">
        <f t="shared" ref="G83:AJ83" si="17">IF(G85="L","S " &amp; WEEKNUM(G82),"")</f>
        <v/>
      </c>
      <c r="H83" s="17" t="str">
        <f t="shared" si="17"/>
        <v/>
      </c>
      <c r="I83" s="17" t="str">
        <f t="shared" si="17"/>
        <v/>
      </c>
      <c r="J83" s="17" t="str">
        <f t="shared" si="17"/>
        <v/>
      </c>
      <c r="K83" s="17" t="str">
        <f t="shared" si="17"/>
        <v/>
      </c>
      <c r="L83" s="17" t="str">
        <f t="shared" si="17"/>
        <v>S 19</v>
      </c>
      <c r="M83" s="17" t="str">
        <f t="shared" si="17"/>
        <v/>
      </c>
      <c r="N83" s="17" t="str">
        <f t="shared" si="17"/>
        <v/>
      </c>
      <c r="O83" s="17" t="str">
        <f t="shared" si="17"/>
        <v/>
      </c>
      <c r="P83" s="17" t="str">
        <f t="shared" si="17"/>
        <v/>
      </c>
      <c r="Q83" s="17" t="str">
        <f t="shared" si="17"/>
        <v/>
      </c>
      <c r="R83" s="17" t="str">
        <f t="shared" si="17"/>
        <v/>
      </c>
      <c r="S83" s="17" t="str">
        <f t="shared" si="17"/>
        <v>S 20</v>
      </c>
      <c r="T83" s="17" t="str">
        <f t="shared" si="17"/>
        <v/>
      </c>
      <c r="U83" s="17" t="str">
        <f t="shared" si="17"/>
        <v/>
      </c>
      <c r="V83" s="17" t="str">
        <f t="shared" si="17"/>
        <v/>
      </c>
      <c r="W83" s="17" t="str">
        <f t="shared" si="17"/>
        <v/>
      </c>
      <c r="X83" s="17" t="str">
        <f t="shared" si="17"/>
        <v/>
      </c>
      <c r="Y83" s="17" t="str">
        <f t="shared" si="17"/>
        <v/>
      </c>
      <c r="Z83" s="17" t="str">
        <f t="shared" si="17"/>
        <v>S 21</v>
      </c>
      <c r="AA83" s="17" t="str">
        <f t="shared" si="17"/>
        <v/>
      </c>
      <c r="AB83" s="17" t="str">
        <f t="shared" si="17"/>
        <v/>
      </c>
      <c r="AC83" s="17" t="str">
        <f t="shared" si="17"/>
        <v/>
      </c>
      <c r="AD83" s="17" t="str">
        <f t="shared" si="17"/>
        <v/>
      </c>
      <c r="AE83" s="17" t="str">
        <f t="shared" si="17"/>
        <v/>
      </c>
      <c r="AF83" s="17" t="str">
        <f t="shared" si="17"/>
        <v/>
      </c>
      <c r="AG83" s="17" t="str">
        <f t="shared" si="17"/>
        <v>S 22</v>
      </c>
      <c r="AH83" s="17" t="str">
        <f t="shared" si="17"/>
        <v/>
      </c>
      <c r="AI83" s="17" t="str">
        <f t="shared" si="17"/>
        <v/>
      </c>
      <c r="AJ83" s="17" t="str">
        <f t="shared" si="17"/>
        <v/>
      </c>
    </row>
    <row r="84" spans="1:36" ht="15.75" thickBot="1">
      <c r="A84" s="148" t="s">
        <v>34</v>
      </c>
      <c r="B84" s="149"/>
      <c r="C84" s="149"/>
      <c r="D84" s="149"/>
      <c r="E84" s="150"/>
      <c r="F84" s="12">
        <f t="shared" ref="F84:AI84" si="18">DAY(F82)</f>
        <v>1</v>
      </c>
      <c r="G84" s="12">
        <f t="shared" si="18"/>
        <v>2</v>
      </c>
      <c r="H84" s="12">
        <f t="shared" si="18"/>
        <v>3</v>
      </c>
      <c r="I84" s="12">
        <f t="shared" si="18"/>
        <v>4</v>
      </c>
      <c r="J84" s="12">
        <f t="shared" si="18"/>
        <v>5</v>
      </c>
      <c r="K84" s="12">
        <f t="shared" si="18"/>
        <v>6</v>
      </c>
      <c r="L84" s="12">
        <f t="shared" si="18"/>
        <v>7</v>
      </c>
      <c r="M84" s="12">
        <f t="shared" si="18"/>
        <v>8</v>
      </c>
      <c r="N84" s="12">
        <f t="shared" si="18"/>
        <v>9</v>
      </c>
      <c r="O84" s="12">
        <f t="shared" si="18"/>
        <v>10</v>
      </c>
      <c r="P84" s="12">
        <f t="shared" si="18"/>
        <v>11</v>
      </c>
      <c r="Q84" s="12">
        <f t="shared" si="18"/>
        <v>12</v>
      </c>
      <c r="R84" s="12">
        <f t="shared" si="18"/>
        <v>13</v>
      </c>
      <c r="S84" s="12">
        <f t="shared" si="18"/>
        <v>14</v>
      </c>
      <c r="T84" s="12">
        <f t="shared" si="18"/>
        <v>15</v>
      </c>
      <c r="U84" s="12">
        <f t="shared" si="18"/>
        <v>16</v>
      </c>
      <c r="V84" s="12">
        <f t="shared" si="18"/>
        <v>17</v>
      </c>
      <c r="W84" s="12">
        <f t="shared" si="18"/>
        <v>18</v>
      </c>
      <c r="X84" s="12">
        <f t="shared" si="18"/>
        <v>19</v>
      </c>
      <c r="Y84" s="12">
        <f t="shared" si="18"/>
        <v>20</v>
      </c>
      <c r="Z84" s="12">
        <f t="shared" si="18"/>
        <v>21</v>
      </c>
      <c r="AA84" s="12">
        <f t="shared" si="18"/>
        <v>22</v>
      </c>
      <c r="AB84" s="12">
        <f t="shared" si="18"/>
        <v>23</v>
      </c>
      <c r="AC84" s="12">
        <f t="shared" si="18"/>
        <v>24</v>
      </c>
      <c r="AD84" s="12">
        <f t="shared" si="18"/>
        <v>25</v>
      </c>
      <c r="AE84" s="12">
        <f t="shared" si="18"/>
        <v>26</v>
      </c>
      <c r="AF84" s="12">
        <f t="shared" si="18"/>
        <v>27</v>
      </c>
      <c r="AG84" s="12">
        <f t="shared" si="18"/>
        <v>28</v>
      </c>
      <c r="AH84" s="12">
        <f>DAY(AH82)</f>
        <v>29</v>
      </c>
      <c r="AI84" s="12">
        <f t="shared" si="18"/>
        <v>30</v>
      </c>
      <c r="AJ84" s="12">
        <f>IFERROR(DAY(AJ82),"")</f>
        <v>31</v>
      </c>
    </row>
    <row r="85" spans="1:36" ht="13.5" thickBot="1">
      <c r="A85" s="137"/>
      <c r="B85" s="138"/>
      <c r="C85" s="138"/>
      <c r="D85" s="138"/>
      <c r="E85" s="139"/>
      <c r="F85" s="18" t="str">
        <f>CHOOSE(WEEKDAY(F82),"D","L","M","M","J","V","S")</f>
        <v>M</v>
      </c>
      <c r="G85" s="13" t="str">
        <f t="shared" ref="G85:AI85" si="19">CHOOSE(WEEKDAY(G82),"D","L","M","M","J","V","S")</f>
        <v>M</v>
      </c>
      <c r="H85" s="13" t="str">
        <f t="shared" si="19"/>
        <v>J</v>
      </c>
      <c r="I85" s="13" t="str">
        <f t="shared" si="19"/>
        <v>V</v>
      </c>
      <c r="J85" s="13" t="str">
        <f t="shared" si="19"/>
        <v>S</v>
      </c>
      <c r="K85" s="13" t="str">
        <f t="shared" si="19"/>
        <v>D</v>
      </c>
      <c r="L85" s="13" t="str">
        <f t="shared" si="19"/>
        <v>L</v>
      </c>
      <c r="M85" s="13" t="str">
        <f t="shared" si="19"/>
        <v>M</v>
      </c>
      <c r="N85" s="13" t="str">
        <f t="shared" si="19"/>
        <v>M</v>
      </c>
      <c r="O85" s="13" t="str">
        <f t="shared" si="19"/>
        <v>J</v>
      </c>
      <c r="P85" s="13" t="str">
        <f t="shared" si="19"/>
        <v>V</v>
      </c>
      <c r="Q85" s="13" t="str">
        <f t="shared" si="19"/>
        <v>S</v>
      </c>
      <c r="R85" s="13" t="str">
        <f t="shared" si="19"/>
        <v>D</v>
      </c>
      <c r="S85" s="13" t="str">
        <f t="shared" si="19"/>
        <v>L</v>
      </c>
      <c r="T85" s="13" t="str">
        <f t="shared" si="19"/>
        <v>M</v>
      </c>
      <c r="U85" s="13" t="str">
        <f t="shared" si="19"/>
        <v>M</v>
      </c>
      <c r="V85" s="13" t="str">
        <f t="shared" si="19"/>
        <v>J</v>
      </c>
      <c r="W85" s="13" t="str">
        <f t="shared" si="19"/>
        <v>V</v>
      </c>
      <c r="X85" s="13" t="str">
        <f t="shared" si="19"/>
        <v>S</v>
      </c>
      <c r="Y85" s="13" t="str">
        <f t="shared" si="19"/>
        <v>D</v>
      </c>
      <c r="Z85" s="13" t="str">
        <f t="shared" si="19"/>
        <v>L</v>
      </c>
      <c r="AA85" s="13" t="str">
        <f t="shared" si="19"/>
        <v>M</v>
      </c>
      <c r="AB85" s="13" t="str">
        <f t="shared" si="19"/>
        <v>M</v>
      </c>
      <c r="AC85" s="13" t="str">
        <f t="shared" si="19"/>
        <v>J</v>
      </c>
      <c r="AD85" s="13" t="str">
        <f t="shared" si="19"/>
        <v>V</v>
      </c>
      <c r="AE85" s="13" t="str">
        <f t="shared" si="19"/>
        <v>S</v>
      </c>
      <c r="AF85" s="13" t="str">
        <f t="shared" si="19"/>
        <v>D</v>
      </c>
      <c r="AG85" s="13" t="str">
        <f t="shared" si="19"/>
        <v>L</v>
      </c>
      <c r="AH85" s="13" t="str">
        <f t="shared" si="19"/>
        <v>M</v>
      </c>
      <c r="AI85" s="13" t="str">
        <f t="shared" si="19"/>
        <v>M</v>
      </c>
      <c r="AJ85" s="13" t="str">
        <f>IFERROR(CHOOSE(WEEKDAY(AJ82),"D","L","M","M","J","V","S"),"")</f>
        <v>J</v>
      </c>
    </row>
    <row r="86" spans="1:36" ht="13.5" thickTop="1">
      <c r="A86" s="124" t="str">
        <f>Données!B2</f>
        <v>Nom coll.</v>
      </c>
      <c r="B86" s="125"/>
      <c r="C86" s="128" t="s">
        <v>9</v>
      </c>
      <c r="D86" s="129"/>
      <c r="E86" s="132" t="str">
        <f>Données!E2</f>
        <v>Taux</v>
      </c>
      <c r="F86" s="59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7"/>
      <c r="AE86" s="37"/>
      <c r="AF86" s="37"/>
      <c r="AG86" s="37"/>
      <c r="AH86" s="37"/>
      <c r="AI86" s="37"/>
      <c r="AJ86" s="37"/>
    </row>
    <row r="87" spans="1:36" ht="13.5" thickBot="1">
      <c r="A87" s="126"/>
      <c r="B87" s="127"/>
      <c r="C87" s="130"/>
      <c r="D87" s="131"/>
      <c r="E87" s="133"/>
      <c r="F87" s="60"/>
      <c r="G87" s="58"/>
      <c r="H87" s="58"/>
      <c r="I87" s="58"/>
      <c r="J87" s="58"/>
      <c r="K87" s="58"/>
      <c r="L87" s="58"/>
      <c r="M87" s="58"/>
      <c r="N87" s="58"/>
      <c r="O87" s="58"/>
      <c r="P87" s="58"/>
      <c r="Q87" s="58"/>
      <c r="R87" s="58"/>
      <c r="S87" s="58"/>
      <c r="T87" s="58"/>
      <c r="U87" s="58"/>
      <c r="V87" s="58"/>
      <c r="W87" s="58"/>
      <c r="X87" s="58"/>
      <c r="Y87" s="58"/>
      <c r="Z87" s="58"/>
      <c r="AA87" s="58"/>
      <c r="AB87" s="58"/>
      <c r="AC87" s="58"/>
      <c r="AD87" s="58"/>
      <c r="AE87" s="58"/>
      <c r="AF87" s="58"/>
      <c r="AG87" s="58"/>
      <c r="AH87" s="58"/>
      <c r="AI87" s="58"/>
      <c r="AJ87" s="58"/>
    </row>
    <row r="88" spans="1:36" ht="13.5" thickTop="1">
      <c r="A88" s="115" t="s">
        <v>8</v>
      </c>
      <c r="B88" s="117" t="str">
        <f>Données!C2</f>
        <v>Date naiss.</v>
      </c>
      <c r="C88" s="119" t="s">
        <v>7</v>
      </c>
      <c r="D88" s="117" t="str">
        <f>Données!D2</f>
        <v>Date d'entrée</v>
      </c>
      <c r="E88" s="121"/>
      <c r="F88" s="50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8"/>
      <c r="AE88" s="38"/>
      <c r="AF88" s="38"/>
      <c r="AG88" s="38"/>
      <c r="AH88" s="38"/>
      <c r="AI88" s="38"/>
      <c r="AJ88" s="38"/>
    </row>
    <row r="89" spans="1:36" ht="13.5" thickBot="1">
      <c r="A89" s="116"/>
      <c r="B89" s="118"/>
      <c r="C89" s="120"/>
      <c r="D89" s="118"/>
      <c r="E89" s="122"/>
      <c r="F89" s="52"/>
      <c r="G89" s="39"/>
      <c r="H89" s="39"/>
      <c r="I89" s="39"/>
      <c r="J89" s="39"/>
      <c r="K89" s="39"/>
      <c r="L89" s="39"/>
      <c r="M89" s="39"/>
      <c r="N89" s="39"/>
      <c r="O89" s="39"/>
      <c r="P89" s="39"/>
      <c r="Q89" s="39"/>
      <c r="R89" s="39"/>
      <c r="S89" s="39"/>
      <c r="T89" s="39"/>
      <c r="U89" s="39"/>
      <c r="V89" s="39"/>
      <c r="W89" s="39"/>
      <c r="X89" s="39"/>
      <c r="Y89" s="39"/>
      <c r="Z89" s="39"/>
      <c r="AA89" s="39"/>
      <c r="AB89" s="39"/>
      <c r="AC89" s="39"/>
      <c r="AD89" s="39"/>
      <c r="AE89" s="39"/>
      <c r="AF89" s="39"/>
      <c r="AG89" s="39"/>
      <c r="AH89" s="39"/>
      <c r="AI89" s="39"/>
      <c r="AJ89" s="39"/>
    </row>
    <row r="90" spans="1:36" ht="13.5" thickTop="1"/>
    <row r="91" spans="1:36">
      <c r="A91" s="140"/>
      <c r="B91" s="140"/>
      <c r="C91" s="28" t="s">
        <v>19</v>
      </c>
      <c r="D91" s="28" t="str">
        <f>Données!K2</f>
        <v>Genève</v>
      </c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</row>
    <row r="92" spans="1:36">
      <c r="A92" s="140"/>
      <c r="B92" s="140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</row>
    <row r="93" spans="1:36" ht="15.75">
      <c r="A93" s="141" t="s">
        <v>4</v>
      </c>
      <c r="B93" s="141"/>
      <c r="C93" s="141"/>
      <c r="D93" s="141"/>
      <c r="E93" s="8" t="str">
        <f>TEXT(B96,"mmmm")</f>
        <v>juin</v>
      </c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</row>
    <row r="94" spans="1:36"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</row>
    <row r="95" spans="1:36" ht="13.5" thickBot="1"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</row>
    <row r="96" spans="1:36" ht="13.5" thickBot="1">
      <c r="A96" s="10" t="s">
        <v>5</v>
      </c>
      <c r="B96" s="11">
        <v>41790</v>
      </c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</row>
    <row r="97" spans="1:36" ht="13.5" thickBot="1">
      <c r="A97" s="10" t="s">
        <v>6</v>
      </c>
      <c r="B97" s="11">
        <f>EOMONTH(B96,0)</f>
        <v>41819</v>
      </c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</row>
    <row r="98" spans="1:36" s="30" customFormat="1">
      <c r="B98" s="31">
        <f ca="1">TODAY()</f>
        <v>41584</v>
      </c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</row>
    <row r="99" spans="1:36"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</row>
    <row r="100" spans="1:36" s="33" customFormat="1" ht="53.65" customHeight="1">
      <c r="F100" s="34">
        <f>B96</f>
        <v>41790</v>
      </c>
      <c r="G100" s="35">
        <f t="shared" ref="G100:AI100" si="20">F100+1</f>
        <v>41791</v>
      </c>
      <c r="H100" s="35">
        <f t="shared" si="20"/>
        <v>41792</v>
      </c>
      <c r="I100" s="35">
        <f t="shared" si="20"/>
        <v>41793</v>
      </c>
      <c r="J100" s="35">
        <f t="shared" si="20"/>
        <v>41794</v>
      </c>
      <c r="K100" s="35">
        <f t="shared" si="20"/>
        <v>41795</v>
      </c>
      <c r="L100" s="35">
        <f t="shared" si="20"/>
        <v>41796</v>
      </c>
      <c r="M100" s="35">
        <f t="shared" si="20"/>
        <v>41797</v>
      </c>
      <c r="N100" s="35">
        <f t="shared" si="20"/>
        <v>41798</v>
      </c>
      <c r="O100" s="35">
        <f t="shared" si="20"/>
        <v>41799</v>
      </c>
      <c r="P100" s="35">
        <f t="shared" si="20"/>
        <v>41800</v>
      </c>
      <c r="Q100" s="35">
        <f t="shared" si="20"/>
        <v>41801</v>
      </c>
      <c r="R100" s="35">
        <f t="shared" si="20"/>
        <v>41802</v>
      </c>
      <c r="S100" s="35">
        <f t="shared" si="20"/>
        <v>41803</v>
      </c>
      <c r="T100" s="35">
        <f t="shared" si="20"/>
        <v>41804</v>
      </c>
      <c r="U100" s="35">
        <f t="shared" si="20"/>
        <v>41805</v>
      </c>
      <c r="V100" s="35">
        <f t="shared" si="20"/>
        <v>41806</v>
      </c>
      <c r="W100" s="35">
        <f t="shared" si="20"/>
        <v>41807</v>
      </c>
      <c r="X100" s="35">
        <f t="shared" si="20"/>
        <v>41808</v>
      </c>
      <c r="Y100" s="35">
        <f t="shared" si="20"/>
        <v>41809</v>
      </c>
      <c r="Z100" s="35">
        <f t="shared" si="20"/>
        <v>41810</v>
      </c>
      <c r="AA100" s="35">
        <f t="shared" si="20"/>
        <v>41811</v>
      </c>
      <c r="AB100" s="35">
        <f t="shared" si="20"/>
        <v>41812</v>
      </c>
      <c r="AC100" s="35">
        <f t="shared" si="20"/>
        <v>41813</v>
      </c>
      <c r="AD100" s="35">
        <f t="shared" si="20"/>
        <v>41814</v>
      </c>
      <c r="AE100" s="35">
        <f t="shared" si="20"/>
        <v>41815</v>
      </c>
      <c r="AF100" s="35">
        <f t="shared" si="20"/>
        <v>41816</v>
      </c>
      <c r="AG100" s="35">
        <f t="shared" si="20"/>
        <v>41817</v>
      </c>
      <c r="AH100" s="35">
        <f t="shared" si="20"/>
        <v>41818</v>
      </c>
      <c r="AI100" s="35">
        <f t="shared" si="20"/>
        <v>41819</v>
      </c>
      <c r="AJ100" s="35" t="str">
        <f>IFERROR(IF(AI100+1&gt;B97,"",AI100+1),"")</f>
        <v/>
      </c>
    </row>
    <row r="101" spans="1:36" s="16" customFormat="1" ht="22.5" thickBot="1">
      <c r="F101" s="17" t="str">
        <f>IF(F103="L","S " &amp; WEEKNUM(F100),"")</f>
        <v/>
      </c>
      <c r="G101" s="17" t="str">
        <f t="shared" ref="G101:AJ101" si="21">IF(G103="L","S " &amp; WEEKNUM(G100),"")</f>
        <v/>
      </c>
      <c r="H101" s="17" t="str">
        <f t="shared" si="21"/>
        <v/>
      </c>
      <c r="I101" s="17" t="str">
        <f t="shared" si="21"/>
        <v>S 23</v>
      </c>
      <c r="J101" s="17" t="str">
        <f t="shared" si="21"/>
        <v/>
      </c>
      <c r="K101" s="17" t="str">
        <f t="shared" si="21"/>
        <v/>
      </c>
      <c r="L101" s="17" t="str">
        <f t="shared" si="21"/>
        <v/>
      </c>
      <c r="M101" s="17" t="str">
        <f t="shared" si="21"/>
        <v/>
      </c>
      <c r="N101" s="17" t="str">
        <f t="shared" si="21"/>
        <v/>
      </c>
      <c r="O101" s="17" t="str">
        <f t="shared" si="21"/>
        <v/>
      </c>
      <c r="P101" s="17" t="str">
        <f t="shared" si="21"/>
        <v>S 24</v>
      </c>
      <c r="Q101" s="17" t="str">
        <f t="shared" si="21"/>
        <v/>
      </c>
      <c r="R101" s="17" t="str">
        <f t="shared" si="21"/>
        <v/>
      </c>
      <c r="S101" s="17" t="str">
        <f t="shared" si="21"/>
        <v/>
      </c>
      <c r="T101" s="17" t="str">
        <f t="shared" si="21"/>
        <v/>
      </c>
      <c r="U101" s="17" t="str">
        <f t="shared" si="21"/>
        <v/>
      </c>
      <c r="V101" s="17" t="str">
        <f t="shared" si="21"/>
        <v/>
      </c>
      <c r="W101" s="17" t="str">
        <f t="shared" si="21"/>
        <v>S 25</v>
      </c>
      <c r="X101" s="17" t="str">
        <f t="shared" si="21"/>
        <v/>
      </c>
      <c r="Y101" s="17" t="str">
        <f t="shared" si="21"/>
        <v/>
      </c>
      <c r="Z101" s="17" t="str">
        <f t="shared" si="21"/>
        <v/>
      </c>
      <c r="AA101" s="17" t="str">
        <f t="shared" si="21"/>
        <v/>
      </c>
      <c r="AB101" s="17" t="str">
        <f t="shared" si="21"/>
        <v/>
      </c>
      <c r="AC101" s="17" t="str">
        <f t="shared" si="21"/>
        <v/>
      </c>
      <c r="AD101" s="17" t="str">
        <f t="shared" si="21"/>
        <v>S 26</v>
      </c>
      <c r="AE101" s="17" t="str">
        <f t="shared" si="21"/>
        <v/>
      </c>
      <c r="AF101" s="17" t="str">
        <f t="shared" si="21"/>
        <v/>
      </c>
      <c r="AG101" s="17" t="str">
        <f t="shared" si="21"/>
        <v/>
      </c>
      <c r="AH101" s="17" t="str">
        <f t="shared" si="21"/>
        <v/>
      </c>
      <c r="AI101" s="17" t="str">
        <f t="shared" si="21"/>
        <v/>
      </c>
      <c r="AJ101" s="17" t="str">
        <f t="shared" si="21"/>
        <v/>
      </c>
    </row>
    <row r="102" spans="1:36" ht="15.75" thickBot="1">
      <c r="A102" s="148" t="s">
        <v>35</v>
      </c>
      <c r="B102" s="149"/>
      <c r="C102" s="149"/>
      <c r="D102" s="149"/>
      <c r="E102" s="150"/>
      <c r="F102" s="12">
        <f t="shared" ref="F102:AI102" si="22">DAY(F100)</f>
        <v>1</v>
      </c>
      <c r="G102" s="12">
        <f t="shared" si="22"/>
        <v>2</v>
      </c>
      <c r="H102" s="12">
        <f t="shared" si="22"/>
        <v>3</v>
      </c>
      <c r="I102" s="12">
        <f t="shared" si="22"/>
        <v>4</v>
      </c>
      <c r="J102" s="12">
        <f t="shared" si="22"/>
        <v>5</v>
      </c>
      <c r="K102" s="12">
        <f t="shared" si="22"/>
        <v>6</v>
      </c>
      <c r="L102" s="12">
        <f t="shared" si="22"/>
        <v>7</v>
      </c>
      <c r="M102" s="12">
        <f t="shared" si="22"/>
        <v>8</v>
      </c>
      <c r="N102" s="12">
        <f t="shared" si="22"/>
        <v>9</v>
      </c>
      <c r="O102" s="12">
        <f t="shared" si="22"/>
        <v>10</v>
      </c>
      <c r="P102" s="12">
        <f t="shared" si="22"/>
        <v>11</v>
      </c>
      <c r="Q102" s="12">
        <f t="shared" si="22"/>
        <v>12</v>
      </c>
      <c r="R102" s="12">
        <f t="shared" si="22"/>
        <v>13</v>
      </c>
      <c r="S102" s="12">
        <f t="shared" si="22"/>
        <v>14</v>
      </c>
      <c r="T102" s="12">
        <f t="shared" si="22"/>
        <v>15</v>
      </c>
      <c r="U102" s="12">
        <f t="shared" si="22"/>
        <v>16</v>
      </c>
      <c r="V102" s="12">
        <f t="shared" si="22"/>
        <v>17</v>
      </c>
      <c r="W102" s="12">
        <f t="shared" si="22"/>
        <v>18</v>
      </c>
      <c r="X102" s="12">
        <f t="shared" si="22"/>
        <v>19</v>
      </c>
      <c r="Y102" s="12">
        <f t="shared" si="22"/>
        <v>20</v>
      </c>
      <c r="Z102" s="12">
        <f t="shared" si="22"/>
        <v>21</v>
      </c>
      <c r="AA102" s="12">
        <f t="shared" si="22"/>
        <v>22</v>
      </c>
      <c r="AB102" s="12">
        <f t="shared" si="22"/>
        <v>23</v>
      </c>
      <c r="AC102" s="12">
        <f t="shared" si="22"/>
        <v>24</v>
      </c>
      <c r="AD102" s="12">
        <f t="shared" si="22"/>
        <v>25</v>
      </c>
      <c r="AE102" s="12">
        <f t="shared" si="22"/>
        <v>26</v>
      </c>
      <c r="AF102" s="12">
        <f t="shared" si="22"/>
        <v>27</v>
      </c>
      <c r="AG102" s="12">
        <f t="shared" si="22"/>
        <v>28</v>
      </c>
      <c r="AH102" s="12">
        <f>DAY(AH100)</f>
        <v>29</v>
      </c>
      <c r="AI102" s="12">
        <f t="shared" si="22"/>
        <v>30</v>
      </c>
      <c r="AJ102" s="12" t="str">
        <f>IFERROR(DAY(AJ100),"")</f>
        <v/>
      </c>
    </row>
    <row r="103" spans="1:36" ht="13.5" thickBot="1">
      <c r="A103" s="137"/>
      <c r="B103" s="138"/>
      <c r="C103" s="138"/>
      <c r="D103" s="138"/>
      <c r="E103" s="139"/>
      <c r="F103" s="18" t="str">
        <f>CHOOSE(WEEKDAY(F100),"D","L","M","M","J","V","S")</f>
        <v>V</v>
      </c>
      <c r="G103" s="13" t="str">
        <f t="shared" ref="G103:AI103" si="23">CHOOSE(WEEKDAY(G100),"D","L","M","M","J","V","S")</f>
        <v>S</v>
      </c>
      <c r="H103" s="13" t="str">
        <f t="shared" si="23"/>
        <v>D</v>
      </c>
      <c r="I103" s="13" t="str">
        <f t="shared" si="23"/>
        <v>L</v>
      </c>
      <c r="J103" s="13" t="str">
        <f t="shared" si="23"/>
        <v>M</v>
      </c>
      <c r="K103" s="13" t="str">
        <f t="shared" si="23"/>
        <v>M</v>
      </c>
      <c r="L103" s="13" t="str">
        <f t="shared" si="23"/>
        <v>J</v>
      </c>
      <c r="M103" s="13" t="str">
        <f t="shared" si="23"/>
        <v>V</v>
      </c>
      <c r="N103" s="13" t="str">
        <f t="shared" si="23"/>
        <v>S</v>
      </c>
      <c r="O103" s="13" t="str">
        <f t="shared" si="23"/>
        <v>D</v>
      </c>
      <c r="P103" s="13" t="str">
        <f t="shared" si="23"/>
        <v>L</v>
      </c>
      <c r="Q103" s="13" t="str">
        <f t="shared" si="23"/>
        <v>M</v>
      </c>
      <c r="R103" s="13" t="str">
        <f t="shared" si="23"/>
        <v>M</v>
      </c>
      <c r="S103" s="13" t="str">
        <f t="shared" si="23"/>
        <v>J</v>
      </c>
      <c r="T103" s="13" t="str">
        <f t="shared" si="23"/>
        <v>V</v>
      </c>
      <c r="U103" s="13" t="str">
        <f t="shared" si="23"/>
        <v>S</v>
      </c>
      <c r="V103" s="13" t="str">
        <f t="shared" si="23"/>
        <v>D</v>
      </c>
      <c r="W103" s="13" t="str">
        <f t="shared" si="23"/>
        <v>L</v>
      </c>
      <c r="X103" s="13" t="str">
        <f t="shared" si="23"/>
        <v>M</v>
      </c>
      <c r="Y103" s="13" t="str">
        <f t="shared" si="23"/>
        <v>M</v>
      </c>
      <c r="Z103" s="13" t="str">
        <f t="shared" si="23"/>
        <v>J</v>
      </c>
      <c r="AA103" s="13" t="str">
        <f t="shared" si="23"/>
        <v>V</v>
      </c>
      <c r="AB103" s="13" t="str">
        <f t="shared" si="23"/>
        <v>S</v>
      </c>
      <c r="AC103" s="13" t="str">
        <f t="shared" si="23"/>
        <v>D</v>
      </c>
      <c r="AD103" s="13" t="str">
        <f t="shared" si="23"/>
        <v>L</v>
      </c>
      <c r="AE103" s="13" t="str">
        <f t="shared" si="23"/>
        <v>M</v>
      </c>
      <c r="AF103" s="13" t="str">
        <f t="shared" si="23"/>
        <v>M</v>
      </c>
      <c r="AG103" s="13" t="str">
        <f t="shared" si="23"/>
        <v>J</v>
      </c>
      <c r="AH103" s="13" t="str">
        <f t="shared" si="23"/>
        <v>V</v>
      </c>
      <c r="AI103" s="13" t="str">
        <f t="shared" si="23"/>
        <v>S</v>
      </c>
      <c r="AJ103" s="13" t="str">
        <f>IFERROR(CHOOSE(WEEKDAY(AJ100),"D","L","M","M","J","V","S"),"")</f>
        <v/>
      </c>
    </row>
    <row r="104" spans="1:36" ht="13.5" thickTop="1">
      <c r="A104" s="124" t="str">
        <f>Données!B2</f>
        <v>Nom coll.</v>
      </c>
      <c r="B104" s="125"/>
      <c r="C104" s="128" t="s">
        <v>9</v>
      </c>
      <c r="D104" s="129"/>
      <c r="E104" s="132" t="str">
        <f>Données!E2</f>
        <v>Taux</v>
      </c>
      <c r="F104" s="59"/>
      <c r="G104" s="37"/>
      <c r="H104" s="37"/>
      <c r="I104" s="37"/>
      <c r="J104" s="37"/>
      <c r="K104" s="37"/>
      <c r="L104" s="37"/>
      <c r="M104" s="37"/>
      <c r="N104" s="37"/>
      <c r="O104" s="37"/>
      <c r="P104" s="37"/>
      <c r="Q104" s="37"/>
      <c r="R104" s="37"/>
      <c r="S104" s="37"/>
      <c r="T104" s="37"/>
      <c r="U104" s="37"/>
      <c r="V104" s="37"/>
      <c r="W104" s="37"/>
      <c r="X104" s="37"/>
      <c r="Y104" s="37"/>
      <c r="Z104" s="37"/>
      <c r="AA104" s="37"/>
      <c r="AB104" s="37"/>
      <c r="AC104" s="37"/>
      <c r="AD104" s="37"/>
      <c r="AE104" s="37"/>
      <c r="AF104" s="37"/>
      <c r="AG104" s="37"/>
      <c r="AH104" s="37"/>
      <c r="AI104" s="37"/>
      <c r="AJ104" s="37"/>
    </row>
    <row r="105" spans="1:36" ht="13.5" thickBot="1">
      <c r="A105" s="126"/>
      <c r="B105" s="127"/>
      <c r="C105" s="130"/>
      <c r="D105" s="131"/>
      <c r="E105" s="133"/>
      <c r="F105" s="60"/>
      <c r="G105" s="58"/>
      <c r="H105" s="58"/>
      <c r="I105" s="58"/>
      <c r="J105" s="58"/>
      <c r="K105" s="58"/>
      <c r="L105" s="58"/>
      <c r="M105" s="58"/>
      <c r="N105" s="58"/>
      <c r="O105" s="58"/>
      <c r="P105" s="58"/>
      <c r="Q105" s="58"/>
      <c r="R105" s="58"/>
      <c r="S105" s="58"/>
      <c r="T105" s="58"/>
      <c r="U105" s="58"/>
      <c r="V105" s="58"/>
      <c r="W105" s="58"/>
      <c r="X105" s="58"/>
      <c r="Y105" s="58"/>
      <c r="Z105" s="58"/>
      <c r="AA105" s="58"/>
      <c r="AB105" s="58"/>
      <c r="AC105" s="58"/>
      <c r="AD105" s="58"/>
      <c r="AE105" s="58"/>
      <c r="AF105" s="58"/>
      <c r="AG105" s="58"/>
      <c r="AH105" s="58"/>
      <c r="AI105" s="58"/>
      <c r="AJ105" s="58"/>
    </row>
    <row r="106" spans="1:36" ht="13.5" thickTop="1">
      <c r="A106" s="115" t="s">
        <v>8</v>
      </c>
      <c r="B106" s="117" t="str">
        <f>Données!C2</f>
        <v>Date naiss.</v>
      </c>
      <c r="C106" s="119" t="s">
        <v>7</v>
      </c>
      <c r="D106" s="117" t="str">
        <f>Données!D2</f>
        <v>Date d'entrée</v>
      </c>
      <c r="E106" s="121"/>
      <c r="F106" s="50"/>
      <c r="G106" s="38"/>
      <c r="H106" s="38"/>
      <c r="I106" s="38"/>
      <c r="J106" s="38"/>
      <c r="K106" s="38"/>
      <c r="L106" s="38"/>
      <c r="M106" s="38"/>
      <c r="N106" s="38"/>
      <c r="O106" s="38"/>
      <c r="P106" s="38"/>
      <c r="Q106" s="38"/>
      <c r="R106" s="38"/>
      <c r="S106" s="38"/>
      <c r="T106" s="38"/>
      <c r="U106" s="38"/>
      <c r="V106" s="38"/>
      <c r="W106" s="38"/>
      <c r="X106" s="38"/>
      <c r="Y106" s="38"/>
      <c r="Z106" s="38"/>
      <c r="AA106" s="38"/>
      <c r="AB106" s="38"/>
      <c r="AC106" s="38"/>
      <c r="AD106" s="38"/>
      <c r="AE106" s="38"/>
      <c r="AF106" s="38"/>
      <c r="AG106" s="38"/>
      <c r="AH106" s="38"/>
      <c r="AI106" s="38"/>
      <c r="AJ106" s="38"/>
    </row>
    <row r="107" spans="1:36" ht="13.5" thickBot="1">
      <c r="A107" s="116"/>
      <c r="B107" s="118"/>
      <c r="C107" s="120"/>
      <c r="D107" s="118"/>
      <c r="E107" s="122"/>
      <c r="F107" s="52"/>
      <c r="G107" s="39"/>
      <c r="H107" s="39"/>
      <c r="I107" s="39"/>
      <c r="J107" s="39"/>
      <c r="K107" s="39"/>
      <c r="L107" s="39"/>
      <c r="M107" s="39"/>
      <c r="N107" s="39"/>
      <c r="O107" s="39"/>
      <c r="P107" s="39"/>
      <c r="Q107" s="39"/>
      <c r="R107" s="39"/>
      <c r="S107" s="39"/>
      <c r="T107" s="39"/>
      <c r="U107" s="39"/>
      <c r="V107" s="39"/>
      <c r="W107" s="39"/>
      <c r="X107" s="39"/>
      <c r="Y107" s="39"/>
      <c r="Z107" s="39"/>
      <c r="AA107" s="39"/>
      <c r="AB107" s="39"/>
      <c r="AC107" s="39"/>
      <c r="AD107" s="39"/>
      <c r="AE107" s="39"/>
      <c r="AF107" s="39"/>
      <c r="AG107" s="39"/>
      <c r="AH107" s="39"/>
      <c r="AI107" s="39"/>
      <c r="AJ107" s="39"/>
    </row>
    <row r="108" spans="1:36" ht="13.5" thickTop="1"/>
    <row r="109" spans="1:36">
      <c r="A109" s="140"/>
      <c r="B109" s="140"/>
      <c r="C109" s="28" t="s">
        <v>19</v>
      </c>
      <c r="D109" s="28" t="str">
        <f>Données!K2</f>
        <v>Genève</v>
      </c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</row>
    <row r="110" spans="1:36">
      <c r="A110" s="140"/>
      <c r="B110" s="140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</row>
    <row r="111" spans="1:36" ht="15.75">
      <c r="A111" s="141" t="s">
        <v>4</v>
      </c>
      <c r="B111" s="141"/>
      <c r="C111" s="141"/>
      <c r="D111" s="141"/>
      <c r="E111" s="8" t="str">
        <f>TEXT(B114,"mmmm")</f>
        <v>juillet</v>
      </c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</row>
    <row r="112" spans="1:36"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</row>
    <row r="113" spans="1:36" ht="13.5" thickBot="1"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</row>
    <row r="114" spans="1:36" ht="13.5" thickBot="1">
      <c r="A114" s="10" t="s">
        <v>5</v>
      </c>
      <c r="B114" s="11">
        <v>41820</v>
      </c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</row>
    <row r="115" spans="1:36" ht="13.5" thickBot="1">
      <c r="A115" s="10" t="s">
        <v>6</v>
      </c>
      <c r="B115" s="11">
        <f>EOMONTH(B114,0)</f>
        <v>41850</v>
      </c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</row>
    <row r="116" spans="1:36" s="30" customFormat="1">
      <c r="B116" s="31">
        <f ca="1">TODAY()</f>
        <v>41584</v>
      </c>
      <c r="F116" s="32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</row>
    <row r="117" spans="1:36"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</row>
    <row r="118" spans="1:36" s="33" customFormat="1" ht="53.65" customHeight="1">
      <c r="F118" s="34">
        <f>B114</f>
        <v>41820</v>
      </c>
      <c r="G118" s="35">
        <f t="shared" ref="G118:AI118" si="24">F118+1</f>
        <v>41821</v>
      </c>
      <c r="H118" s="35">
        <f t="shared" si="24"/>
        <v>41822</v>
      </c>
      <c r="I118" s="35">
        <f t="shared" si="24"/>
        <v>41823</v>
      </c>
      <c r="J118" s="35">
        <f t="shared" si="24"/>
        <v>41824</v>
      </c>
      <c r="K118" s="35">
        <f t="shared" si="24"/>
        <v>41825</v>
      </c>
      <c r="L118" s="35">
        <f t="shared" si="24"/>
        <v>41826</v>
      </c>
      <c r="M118" s="35">
        <f t="shared" si="24"/>
        <v>41827</v>
      </c>
      <c r="N118" s="35">
        <f t="shared" si="24"/>
        <v>41828</v>
      </c>
      <c r="O118" s="35">
        <f t="shared" si="24"/>
        <v>41829</v>
      </c>
      <c r="P118" s="35">
        <f t="shared" si="24"/>
        <v>41830</v>
      </c>
      <c r="Q118" s="35">
        <f t="shared" si="24"/>
        <v>41831</v>
      </c>
      <c r="R118" s="35">
        <f t="shared" si="24"/>
        <v>41832</v>
      </c>
      <c r="S118" s="35">
        <f t="shared" si="24"/>
        <v>41833</v>
      </c>
      <c r="T118" s="35">
        <f t="shared" si="24"/>
        <v>41834</v>
      </c>
      <c r="U118" s="35">
        <f t="shared" si="24"/>
        <v>41835</v>
      </c>
      <c r="V118" s="35">
        <f t="shared" si="24"/>
        <v>41836</v>
      </c>
      <c r="W118" s="35">
        <f t="shared" si="24"/>
        <v>41837</v>
      </c>
      <c r="X118" s="35">
        <f t="shared" si="24"/>
        <v>41838</v>
      </c>
      <c r="Y118" s="35">
        <f t="shared" si="24"/>
        <v>41839</v>
      </c>
      <c r="Z118" s="35">
        <f t="shared" si="24"/>
        <v>41840</v>
      </c>
      <c r="AA118" s="35">
        <f t="shared" si="24"/>
        <v>41841</v>
      </c>
      <c r="AB118" s="35">
        <f t="shared" si="24"/>
        <v>41842</v>
      </c>
      <c r="AC118" s="35">
        <f t="shared" si="24"/>
        <v>41843</v>
      </c>
      <c r="AD118" s="35">
        <f t="shared" si="24"/>
        <v>41844</v>
      </c>
      <c r="AE118" s="35">
        <f t="shared" si="24"/>
        <v>41845</v>
      </c>
      <c r="AF118" s="35">
        <f t="shared" si="24"/>
        <v>41846</v>
      </c>
      <c r="AG118" s="35">
        <f t="shared" si="24"/>
        <v>41847</v>
      </c>
      <c r="AH118" s="35">
        <f t="shared" si="24"/>
        <v>41848</v>
      </c>
      <c r="AI118" s="35">
        <f t="shared" si="24"/>
        <v>41849</v>
      </c>
      <c r="AJ118" s="35">
        <f>IFERROR(IF(AI118+1&gt;B115,"",AI118+1),"")</f>
        <v>41850</v>
      </c>
    </row>
    <row r="119" spans="1:36" s="16" customFormat="1" ht="22.5" thickBot="1">
      <c r="F119" s="17" t="str">
        <f>IF(F121="L","S " &amp; WEEKNUM(F118),"")</f>
        <v/>
      </c>
      <c r="G119" s="17" t="str">
        <f t="shared" ref="G119:AJ119" si="25">IF(G121="L","S " &amp; WEEKNUM(G118),"")</f>
        <v>S 27</v>
      </c>
      <c r="H119" s="17" t="str">
        <f t="shared" si="25"/>
        <v/>
      </c>
      <c r="I119" s="17" t="str">
        <f t="shared" si="25"/>
        <v/>
      </c>
      <c r="J119" s="17" t="str">
        <f t="shared" si="25"/>
        <v/>
      </c>
      <c r="K119" s="17" t="str">
        <f t="shared" si="25"/>
        <v/>
      </c>
      <c r="L119" s="17" t="str">
        <f t="shared" si="25"/>
        <v/>
      </c>
      <c r="M119" s="17" t="str">
        <f t="shared" si="25"/>
        <v/>
      </c>
      <c r="N119" s="17" t="str">
        <f t="shared" si="25"/>
        <v>S 28</v>
      </c>
      <c r="O119" s="17" t="str">
        <f t="shared" si="25"/>
        <v/>
      </c>
      <c r="P119" s="17" t="str">
        <f t="shared" si="25"/>
        <v/>
      </c>
      <c r="Q119" s="17" t="str">
        <f t="shared" si="25"/>
        <v/>
      </c>
      <c r="R119" s="17" t="str">
        <f t="shared" si="25"/>
        <v/>
      </c>
      <c r="S119" s="17" t="str">
        <f t="shared" si="25"/>
        <v/>
      </c>
      <c r="T119" s="17" t="str">
        <f t="shared" si="25"/>
        <v/>
      </c>
      <c r="U119" s="17" t="str">
        <f t="shared" si="25"/>
        <v>S 29</v>
      </c>
      <c r="V119" s="17" t="str">
        <f t="shared" si="25"/>
        <v/>
      </c>
      <c r="W119" s="17" t="str">
        <f t="shared" si="25"/>
        <v/>
      </c>
      <c r="X119" s="17" t="str">
        <f t="shared" si="25"/>
        <v/>
      </c>
      <c r="Y119" s="17" t="str">
        <f t="shared" si="25"/>
        <v/>
      </c>
      <c r="Z119" s="17" t="str">
        <f t="shared" si="25"/>
        <v/>
      </c>
      <c r="AA119" s="17" t="str">
        <f t="shared" si="25"/>
        <v/>
      </c>
      <c r="AB119" s="17" t="str">
        <f t="shared" si="25"/>
        <v>S 30</v>
      </c>
      <c r="AC119" s="17" t="str">
        <f t="shared" si="25"/>
        <v/>
      </c>
      <c r="AD119" s="17" t="str">
        <f t="shared" si="25"/>
        <v/>
      </c>
      <c r="AE119" s="17" t="str">
        <f t="shared" si="25"/>
        <v/>
      </c>
      <c r="AF119" s="17" t="str">
        <f t="shared" si="25"/>
        <v/>
      </c>
      <c r="AG119" s="17" t="str">
        <f t="shared" si="25"/>
        <v/>
      </c>
      <c r="AH119" s="17" t="str">
        <f t="shared" si="25"/>
        <v/>
      </c>
      <c r="AI119" s="17" t="str">
        <f t="shared" si="25"/>
        <v>S 31</v>
      </c>
      <c r="AJ119" s="17" t="str">
        <f t="shared" si="25"/>
        <v/>
      </c>
    </row>
    <row r="120" spans="1:36" ht="15.75" thickBot="1">
      <c r="A120" s="148" t="s">
        <v>36</v>
      </c>
      <c r="B120" s="149"/>
      <c r="C120" s="149"/>
      <c r="D120" s="149"/>
      <c r="E120" s="150"/>
      <c r="F120" s="12">
        <f t="shared" ref="F120:AI120" si="26">DAY(F118)</f>
        <v>1</v>
      </c>
      <c r="G120" s="12">
        <f t="shared" si="26"/>
        <v>2</v>
      </c>
      <c r="H120" s="12">
        <f t="shared" si="26"/>
        <v>3</v>
      </c>
      <c r="I120" s="12">
        <f t="shared" si="26"/>
        <v>4</v>
      </c>
      <c r="J120" s="12">
        <f t="shared" si="26"/>
        <v>5</v>
      </c>
      <c r="K120" s="12">
        <f t="shared" si="26"/>
        <v>6</v>
      </c>
      <c r="L120" s="12">
        <f t="shared" si="26"/>
        <v>7</v>
      </c>
      <c r="M120" s="12">
        <f t="shared" si="26"/>
        <v>8</v>
      </c>
      <c r="N120" s="12">
        <f t="shared" si="26"/>
        <v>9</v>
      </c>
      <c r="O120" s="12">
        <f t="shared" si="26"/>
        <v>10</v>
      </c>
      <c r="P120" s="12">
        <f t="shared" si="26"/>
        <v>11</v>
      </c>
      <c r="Q120" s="12">
        <f t="shared" si="26"/>
        <v>12</v>
      </c>
      <c r="R120" s="12">
        <f t="shared" si="26"/>
        <v>13</v>
      </c>
      <c r="S120" s="12">
        <f t="shared" si="26"/>
        <v>14</v>
      </c>
      <c r="T120" s="12">
        <f t="shared" si="26"/>
        <v>15</v>
      </c>
      <c r="U120" s="12">
        <f t="shared" si="26"/>
        <v>16</v>
      </c>
      <c r="V120" s="12">
        <f t="shared" si="26"/>
        <v>17</v>
      </c>
      <c r="W120" s="12">
        <f t="shared" si="26"/>
        <v>18</v>
      </c>
      <c r="X120" s="12">
        <f t="shared" si="26"/>
        <v>19</v>
      </c>
      <c r="Y120" s="12">
        <f t="shared" si="26"/>
        <v>20</v>
      </c>
      <c r="Z120" s="12">
        <f t="shared" si="26"/>
        <v>21</v>
      </c>
      <c r="AA120" s="12">
        <f t="shared" si="26"/>
        <v>22</v>
      </c>
      <c r="AB120" s="12">
        <f t="shared" si="26"/>
        <v>23</v>
      </c>
      <c r="AC120" s="12">
        <f t="shared" si="26"/>
        <v>24</v>
      </c>
      <c r="AD120" s="12">
        <f t="shared" si="26"/>
        <v>25</v>
      </c>
      <c r="AE120" s="12">
        <f t="shared" si="26"/>
        <v>26</v>
      </c>
      <c r="AF120" s="12">
        <f t="shared" si="26"/>
        <v>27</v>
      </c>
      <c r="AG120" s="12">
        <f t="shared" si="26"/>
        <v>28</v>
      </c>
      <c r="AH120" s="12">
        <f>DAY(AH118)</f>
        <v>29</v>
      </c>
      <c r="AI120" s="12">
        <f t="shared" si="26"/>
        <v>30</v>
      </c>
      <c r="AJ120" s="12">
        <f>IFERROR(DAY(AJ118),"")</f>
        <v>31</v>
      </c>
    </row>
    <row r="121" spans="1:36" ht="13.5" thickBot="1">
      <c r="A121" s="137"/>
      <c r="B121" s="138"/>
      <c r="C121" s="138"/>
      <c r="D121" s="138"/>
      <c r="E121" s="139"/>
      <c r="F121" s="18" t="str">
        <f>CHOOSE(WEEKDAY(F118),"D","L","M","M","J","V","S")</f>
        <v>D</v>
      </c>
      <c r="G121" s="13" t="str">
        <f t="shared" ref="G121:AI121" si="27">CHOOSE(WEEKDAY(G118),"D","L","M","M","J","V","S")</f>
        <v>L</v>
      </c>
      <c r="H121" s="13" t="str">
        <f t="shared" si="27"/>
        <v>M</v>
      </c>
      <c r="I121" s="13" t="str">
        <f t="shared" si="27"/>
        <v>M</v>
      </c>
      <c r="J121" s="13" t="str">
        <f t="shared" si="27"/>
        <v>J</v>
      </c>
      <c r="K121" s="13" t="str">
        <f t="shared" si="27"/>
        <v>V</v>
      </c>
      <c r="L121" s="13" t="str">
        <f t="shared" si="27"/>
        <v>S</v>
      </c>
      <c r="M121" s="13" t="str">
        <f t="shared" si="27"/>
        <v>D</v>
      </c>
      <c r="N121" s="13" t="str">
        <f t="shared" si="27"/>
        <v>L</v>
      </c>
      <c r="O121" s="13" t="str">
        <f t="shared" si="27"/>
        <v>M</v>
      </c>
      <c r="P121" s="13" t="str">
        <f t="shared" si="27"/>
        <v>M</v>
      </c>
      <c r="Q121" s="13" t="str">
        <f t="shared" si="27"/>
        <v>J</v>
      </c>
      <c r="R121" s="13" t="str">
        <f t="shared" si="27"/>
        <v>V</v>
      </c>
      <c r="S121" s="13" t="str">
        <f t="shared" si="27"/>
        <v>S</v>
      </c>
      <c r="T121" s="13" t="str">
        <f t="shared" si="27"/>
        <v>D</v>
      </c>
      <c r="U121" s="13" t="str">
        <f t="shared" si="27"/>
        <v>L</v>
      </c>
      <c r="V121" s="13" t="str">
        <f t="shared" si="27"/>
        <v>M</v>
      </c>
      <c r="W121" s="13" t="str">
        <f t="shared" si="27"/>
        <v>M</v>
      </c>
      <c r="X121" s="13" t="str">
        <f t="shared" si="27"/>
        <v>J</v>
      </c>
      <c r="Y121" s="13" t="str">
        <f t="shared" si="27"/>
        <v>V</v>
      </c>
      <c r="Z121" s="13" t="str">
        <f t="shared" si="27"/>
        <v>S</v>
      </c>
      <c r="AA121" s="13" t="str">
        <f t="shared" si="27"/>
        <v>D</v>
      </c>
      <c r="AB121" s="13" t="str">
        <f t="shared" si="27"/>
        <v>L</v>
      </c>
      <c r="AC121" s="13" t="str">
        <f t="shared" si="27"/>
        <v>M</v>
      </c>
      <c r="AD121" s="13" t="str">
        <f t="shared" si="27"/>
        <v>M</v>
      </c>
      <c r="AE121" s="13" t="str">
        <f t="shared" si="27"/>
        <v>J</v>
      </c>
      <c r="AF121" s="13" t="str">
        <f t="shared" si="27"/>
        <v>V</v>
      </c>
      <c r="AG121" s="13" t="str">
        <f t="shared" si="27"/>
        <v>S</v>
      </c>
      <c r="AH121" s="13" t="str">
        <f t="shared" si="27"/>
        <v>D</v>
      </c>
      <c r="AI121" s="13" t="str">
        <f t="shared" si="27"/>
        <v>L</v>
      </c>
      <c r="AJ121" s="13" t="str">
        <f>IFERROR(CHOOSE(WEEKDAY(AJ118),"D","L","M","M","J","V","S"),"")</f>
        <v>M</v>
      </c>
    </row>
    <row r="122" spans="1:36" ht="13.5" thickTop="1">
      <c r="A122" s="124" t="str">
        <f>Données!B2</f>
        <v>Nom coll.</v>
      </c>
      <c r="B122" s="125"/>
      <c r="C122" s="128" t="s">
        <v>9</v>
      </c>
      <c r="D122" s="129"/>
      <c r="E122" s="132" t="str">
        <f>Données!E2</f>
        <v>Taux</v>
      </c>
      <c r="F122" s="59"/>
      <c r="G122" s="37"/>
      <c r="H122" s="37"/>
      <c r="I122" s="37"/>
      <c r="J122" s="37"/>
      <c r="K122" s="37"/>
      <c r="L122" s="37"/>
      <c r="M122" s="37"/>
      <c r="N122" s="37"/>
      <c r="O122" s="37"/>
      <c r="P122" s="37"/>
      <c r="Q122" s="37"/>
      <c r="R122" s="37"/>
      <c r="S122" s="37"/>
      <c r="T122" s="37"/>
      <c r="U122" s="37"/>
      <c r="V122" s="37"/>
      <c r="W122" s="37"/>
      <c r="X122" s="37"/>
      <c r="Y122" s="37"/>
      <c r="Z122" s="37"/>
      <c r="AA122" s="37"/>
      <c r="AB122" s="37"/>
      <c r="AC122" s="37"/>
      <c r="AD122" s="37"/>
      <c r="AE122" s="37"/>
      <c r="AF122" s="37"/>
      <c r="AG122" s="37"/>
      <c r="AH122" s="37"/>
      <c r="AI122" s="37"/>
      <c r="AJ122" s="37"/>
    </row>
    <row r="123" spans="1:36" ht="13.5" thickBot="1">
      <c r="A123" s="126"/>
      <c r="B123" s="127"/>
      <c r="C123" s="130"/>
      <c r="D123" s="131"/>
      <c r="E123" s="133"/>
      <c r="F123" s="60"/>
      <c r="G123" s="58"/>
      <c r="H123" s="58"/>
      <c r="I123" s="58"/>
      <c r="J123" s="58"/>
      <c r="K123" s="58"/>
      <c r="L123" s="58"/>
      <c r="M123" s="58"/>
      <c r="N123" s="58"/>
      <c r="O123" s="58"/>
      <c r="P123" s="58"/>
      <c r="Q123" s="58"/>
      <c r="R123" s="58"/>
      <c r="S123" s="58"/>
      <c r="T123" s="58"/>
      <c r="U123" s="58"/>
      <c r="V123" s="58"/>
      <c r="W123" s="58"/>
      <c r="X123" s="58"/>
      <c r="Y123" s="58"/>
      <c r="Z123" s="58"/>
      <c r="AA123" s="58"/>
      <c r="AB123" s="58"/>
      <c r="AC123" s="58"/>
      <c r="AD123" s="58"/>
      <c r="AE123" s="58"/>
      <c r="AF123" s="58"/>
      <c r="AG123" s="58"/>
      <c r="AH123" s="58"/>
      <c r="AI123" s="58"/>
      <c r="AJ123" s="58"/>
    </row>
    <row r="124" spans="1:36" ht="13.5" thickTop="1">
      <c r="A124" s="115" t="s">
        <v>8</v>
      </c>
      <c r="B124" s="117" t="str">
        <f>Données!C2</f>
        <v>Date naiss.</v>
      </c>
      <c r="C124" s="119" t="s">
        <v>7</v>
      </c>
      <c r="D124" s="117" t="str">
        <f>Données!D2</f>
        <v>Date d'entrée</v>
      </c>
      <c r="E124" s="121"/>
      <c r="F124" s="50"/>
      <c r="G124" s="38"/>
      <c r="H124" s="38"/>
      <c r="I124" s="38"/>
      <c r="J124" s="38"/>
      <c r="K124" s="38"/>
      <c r="L124" s="38"/>
      <c r="M124" s="38"/>
      <c r="N124" s="38"/>
      <c r="O124" s="38"/>
      <c r="P124" s="38"/>
      <c r="Q124" s="38"/>
      <c r="R124" s="38"/>
      <c r="S124" s="38"/>
      <c r="T124" s="38"/>
      <c r="U124" s="38"/>
      <c r="V124" s="38"/>
      <c r="W124" s="38"/>
      <c r="X124" s="38"/>
      <c r="Y124" s="38"/>
      <c r="Z124" s="38"/>
      <c r="AA124" s="38"/>
      <c r="AB124" s="38"/>
      <c r="AC124" s="38"/>
      <c r="AD124" s="38"/>
      <c r="AE124" s="38"/>
      <c r="AF124" s="38"/>
      <c r="AG124" s="38"/>
      <c r="AH124" s="38"/>
      <c r="AI124" s="38"/>
      <c r="AJ124" s="38"/>
    </row>
    <row r="125" spans="1:36" ht="13.5" thickBot="1">
      <c r="A125" s="116"/>
      <c r="B125" s="118"/>
      <c r="C125" s="120"/>
      <c r="D125" s="118"/>
      <c r="E125" s="122"/>
      <c r="F125" s="52"/>
      <c r="G125" s="39"/>
      <c r="H125" s="39"/>
      <c r="I125" s="39"/>
      <c r="J125" s="39"/>
      <c r="K125" s="39"/>
      <c r="L125" s="39"/>
      <c r="M125" s="39"/>
      <c r="N125" s="39"/>
      <c r="O125" s="39"/>
      <c r="P125" s="39"/>
      <c r="Q125" s="39"/>
      <c r="R125" s="39"/>
      <c r="S125" s="39"/>
      <c r="T125" s="39"/>
      <c r="U125" s="39"/>
      <c r="V125" s="39"/>
      <c r="W125" s="39"/>
      <c r="X125" s="39"/>
      <c r="Y125" s="39"/>
      <c r="Z125" s="39"/>
      <c r="AA125" s="39"/>
      <c r="AB125" s="39"/>
      <c r="AC125" s="39"/>
      <c r="AD125" s="39"/>
      <c r="AE125" s="39"/>
      <c r="AF125" s="39"/>
      <c r="AG125" s="39"/>
      <c r="AH125" s="39"/>
      <c r="AI125" s="39"/>
      <c r="AJ125" s="39"/>
    </row>
    <row r="126" spans="1:36" ht="13.5" thickTop="1"/>
    <row r="127" spans="1:36">
      <c r="A127" s="140"/>
      <c r="B127" s="140"/>
      <c r="C127" s="28" t="s">
        <v>19</v>
      </c>
      <c r="D127" s="28" t="str">
        <f>Données!K2</f>
        <v>Genève</v>
      </c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</row>
    <row r="128" spans="1:36">
      <c r="A128" s="140"/>
      <c r="B128" s="140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</row>
    <row r="129" spans="1:36" ht="15.75">
      <c r="A129" s="141" t="s">
        <v>4</v>
      </c>
      <c r="B129" s="141"/>
      <c r="C129" s="141"/>
      <c r="D129" s="141"/>
      <c r="E129" s="8" t="str">
        <f>TEXT(B132,"mmmm")</f>
        <v>août</v>
      </c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</row>
    <row r="130" spans="1:36"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</row>
    <row r="131" spans="1:36" ht="13.5" thickBot="1"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</row>
    <row r="132" spans="1:36" ht="13.5" thickBot="1">
      <c r="A132" s="10" t="s">
        <v>5</v>
      </c>
      <c r="B132" s="11">
        <v>41851</v>
      </c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</row>
    <row r="133" spans="1:36" ht="13.5" thickBot="1">
      <c r="A133" s="10" t="s">
        <v>6</v>
      </c>
      <c r="B133" s="11">
        <f>EOMONTH(B132,0)</f>
        <v>41881</v>
      </c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</row>
    <row r="134" spans="1:36" s="30" customFormat="1">
      <c r="B134" s="31">
        <f ca="1">TODAY()</f>
        <v>41584</v>
      </c>
      <c r="F134" s="32"/>
      <c r="G134" s="32"/>
      <c r="H134" s="32"/>
      <c r="I134" s="32"/>
      <c r="J134" s="32"/>
      <c r="K134" s="32"/>
      <c r="L134" s="32"/>
      <c r="M134" s="32"/>
      <c r="N134" s="32"/>
      <c r="O134" s="32"/>
      <c r="P134" s="32"/>
      <c r="Q134" s="32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</row>
    <row r="135" spans="1:36"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</row>
    <row r="136" spans="1:36" s="33" customFormat="1" ht="53.65" customHeight="1">
      <c r="F136" s="34">
        <f>B132</f>
        <v>41851</v>
      </c>
      <c r="G136" s="35">
        <f t="shared" ref="G136:AI136" si="28">F136+1</f>
        <v>41852</v>
      </c>
      <c r="H136" s="35">
        <f t="shared" si="28"/>
        <v>41853</v>
      </c>
      <c r="I136" s="35">
        <f t="shared" si="28"/>
        <v>41854</v>
      </c>
      <c r="J136" s="35">
        <f t="shared" si="28"/>
        <v>41855</v>
      </c>
      <c r="K136" s="35">
        <f t="shared" si="28"/>
        <v>41856</v>
      </c>
      <c r="L136" s="35">
        <f t="shared" si="28"/>
        <v>41857</v>
      </c>
      <c r="M136" s="35">
        <f t="shared" si="28"/>
        <v>41858</v>
      </c>
      <c r="N136" s="35">
        <f t="shared" si="28"/>
        <v>41859</v>
      </c>
      <c r="O136" s="35">
        <f t="shared" si="28"/>
        <v>41860</v>
      </c>
      <c r="P136" s="35">
        <f t="shared" si="28"/>
        <v>41861</v>
      </c>
      <c r="Q136" s="35">
        <f t="shared" si="28"/>
        <v>41862</v>
      </c>
      <c r="R136" s="35">
        <f t="shared" si="28"/>
        <v>41863</v>
      </c>
      <c r="S136" s="35">
        <f t="shared" si="28"/>
        <v>41864</v>
      </c>
      <c r="T136" s="35">
        <f t="shared" si="28"/>
        <v>41865</v>
      </c>
      <c r="U136" s="35">
        <f t="shared" si="28"/>
        <v>41866</v>
      </c>
      <c r="V136" s="35">
        <f t="shared" si="28"/>
        <v>41867</v>
      </c>
      <c r="W136" s="35">
        <f t="shared" si="28"/>
        <v>41868</v>
      </c>
      <c r="X136" s="35">
        <f t="shared" si="28"/>
        <v>41869</v>
      </c>
      <c r="Y136" s="35">
        <f t="shared" si="28"/>
        <v>41870</v>
      </c>
      <c r="Z136" s="35">
        <f t="shared" si="28"/>
        <v>41871</v>
      </c>
      <c r="AA136" s="35">
        <f t="shared" si="28"/>
        <v>41872</v>
      </c>
      <c r="AB136" s="35">
        <f t="shared" si="28"/>
        <v>41873</v>
      </c>
      <c r="AC136" s="35">
        <f t="shared" si="28"/>
        <v>41874</v>
      </c>
      <c r="AD136" s="35">
        <f t="shared" si="28"/>
        <v>41875</v>
      </c>
      <c r="AE136" s="35">
        <f t="shared" si="28"/>
        <v>41876</v>
      </c>
      <c r="AF136" s="35">
        <f t="shared" si="28"/>
        <v>41877</v>
      </c>
      <c r="AG136" s="35">
        <f t="shared" si="28"/>
        <v>41878</v>
      </c>
      <c r="AH136" s="35">
        <f t="shared" si="28"/>
        <v>41879</v>
      </c>
      <c r="AI136" s="35">
        <f t="shared" si="28"/>
        <v>41880</v>
      </c>
      <c r="AJ136" s="35">
        <f>IFERROR(IF(AI136+1&gt;B133,"",AI136+1),"")</f>
        <v>41881</v>
      </c>
    </row>
    <row r="137" spans="1:36" s="16" customFormat="1" ht="22.5" thickBot="1">
      <c r="F137" s="17" t="str">
        <f>IF(F139="L","S " &amp; WEEKNUM(F136),"")</f>
        <v/>
      </c>
      <c r="G137" s="17" t="str">
        <f t="shared" ref="G137:AJ137" si="29">IF(G139="L","S " &amp; WEEKNUM(G136),"")</f>
        <v/>
      </c>
      <c r="H137" s="17" t="str">
        <f t="shared" si="29"/>
        <v/>
      </c>
      <c r="I137" s="17" t="str">
        <f t="shared" si="29"/>
        <v/>
      </c>
      <c r="J137" s="17" t="str">
        <f t="shared" si="29"/>
        <v/>
      </c>
      <c r="K137" s="17" t="str">
        <f t="shared" si="29"/>
        <v>S 32</v>
      </c>
      <c r="L137" s="17" t="str">
        <f t="shared" si="29"/>
        <v/>
      </c>
      <c r="M137" s="17" t="str">
        <f t="shared" si="29"/>
        <v/>
      </c>
      <c r="N137" s="17" t="str">
        <f t="shared" si="29"/>
        <v/>
      </c>
      <c r="O137" s="17" t="str">
        <f t="shared" si="29"/>
        <v/>
      </c>
      <c r="P137" s="17" t="str">
        <f t="shared" si="29"/>
        <v/>
      </c>
      <c r="Q137" s="17" t="str">
        <f t="shared" si="29"/>
        <v/>
      </c>
      <c r="R137" s="17" t="str">
        <f t="shared" si="29"/>
        <v>S 33</v>
      </c>
      <c r="S137" s="17" t="str">
        <f t="shared" si="29"/>
        <v/>
      </c>
      <c r="T137" s="17" t="str">
        <f t="shared" si="29"/>
        <v/>
      </c>
      <c r="U137" s="17" t="str">
        <f t="shared" si="29"/>
        <v/>
      </c>
      <c r="V137" s="17" t="str">
        <f t="shared" si="29"/>
        <v/>
      </c>
      <c r="W137" s="17" t="str">
        <f t="shared" si="29"/>
        <v/>
      </c>
      <c r="X137" s="17" t="str">
        <f t="shared" si="29"/>
        <v/>
      </c>
      <c r="Y137" s="17" t="str">
        <f t="shared" si="29"/>
        <v>S 34</v>
      </c>
      <c r="Z137" s="17" t="str">
        <f t="shared" si="29"/>
        <v/>
      </c>
      <c r="AA137" s="17" t="str">
        <f t="shared" si="29"/>
        <v/>
      </c>
      <c r="AB137" s="17" t="str">
        <f t="shared" si="29"/>
        <v/>
      </c>
      <c r="AC137" s="17" t="str">
        <f t="shared" si="29"/>
        <v/>
      </c>
      <c r="AD137" s="17" t="str">
        <f t="shared" si="29"/>
        <v/>
      </c>
      <c r="AE137" s="17" t="str">
        <f t="shared" si="29"/>
        <v/>
      </c>
      <c r="AF137" s="17" t="str">
        <f t="shared" si="29"/>
        <v>S 35</v>
      </c>
      <c r="AG137" s="17" t="str">
        <f t="shared" si="29"/>
        <v/>
      </c>
      <c r="AH137" s="17" t="str">
        <f t="shared" si="29"/>
        <v/>
      </c>
      <c r="AI137" s="17" t="str">
        <f t="shared" si="29"/>
        <v/>
      </c>
      <c r="AJ137" s="17" t="str">
        <f t="shared" si="29"/>
        <v/>
      </c>
    </row>
    <row r="138" spans="1:36" ht="15.75" thickBot="1">
      <c r="A138" s="148" t="s">
        <v>37</v>
      </c>
      <c r="B138" s="149"/>
      <c r="C138" s="149"/>
      <c r="D138" s="149"/>
      <c r="E138" s="150"/>
      <c r="F138" s="12">
        <f t="shared" ref="F138:AI138" si="30">DAY(F136)</f>
        <v>1</v>
      </c>
      <c r="G138" s="12">
        <f t="shared" si="30"/>
        <v>2</v>
      </c>
      <c r="H138" s="12">
        <f t="shared" si="30"/>
        <v>3</v>
      </c>
      <c r="I138" s="12">
        <f t="shared" si="30"/>
        <v>4</v>
      </c>
      <c r="J138" s="12">
        <f t="shared" si="30"/>
        <v>5</v>
      </c>
      <c r="K138" s="12">
        <f t="shared" si="30"/>
        <v>6</v>
      </c>
      <c r="L138" s="12">
        <f t="shared" si="30"/>
        <v>7</v>
      </c>
      <c r="M138" s="12">
        <f t="shared" si="30"/>
        <v>8</v>
      </c>
      <c r="N138" s="12">
        <f t="shared" si="30"/>
        <v>9</v>
      </c>
      <c r="O138" s="12">
        <f t="shared" si="30"/>
        <v>10</v>
      </c>
      <c r="P138" s="12">
        <f t="shared" si="30"/>
        <v>11</v>
      </c>
      <c r="Q138" s="12">
        <f t="shared" si="30"/>
        <v>12</v>
      </c>
      <c r="R138" s="12">
        <f t="shared" si="30"/>
        <v>13</v>
      </c>
      <c r="S138" s="12">
        <f t="shared" si="30"/>
        <v>14</v>
      </c>
      <c r="T138" s="12">
        <f t="shared" si="30"/>
        <v>15</v>
      </c>
      <c r="U138" s="12">
        <f t="shared" si="30"/>
        <v>16</v>
      </c>
      <c r="V138" s="12">
        <f t="shared" si="30"/>
        <v>17</v>
      </c>
      <c r="W138" s="12">
        <f t="shared" si="30"/>
        <v>18</v>
      </c>
      <c r="X138" s="12">
        <f t="shared" si="30"/>
        <v>19</v>
      </c>
      <c r="Y138" s="12">
        <f t="shared" si="30"/>
        <v>20</v>
      </c>
      <c r="Z138" s="12">
        <f t="shared" si="30"/>
        <v>21</v>
      </c>
      <c r="AA138" s="12">
        <f t="shared" si="30"/>
        <v>22</v>
      </c>
      <c r="AB138" s="12">
        <f t="shared" si="30"/>
        <v>23</v>
      </c>
      <c r="AC138" s="12">
        <f t="shared" si="30"/>
        <v>24</v>
      </c>
      <c r="AD138" s="12">
        <f t="shared" si="30"/>
        <v>25</v>
      </c>
      <c r="AE138" s="12">
        <f t="shared" si="30"/>
        <v>26</v>
      </c>
      <c r="AF138" s="12">
        <f t="shared" si="30"/>
        <v>27</v>
      </c>
      <c r="AG138" s="12">
        <f t="shared" si="30"/>
        <v>28</v>
      </c>
      <c r="AH138" s="12">
        <f>DAY(AH136)</f>
        <v>29</v>
      </c>
      <c r="AI138" s="12">
        <f t="shared" si="30"/>
        <v>30</v>
      </c>
      <c r="AJ138" s="12">
        <f>IFERROR(DAY(AJ136),"")</f>
        <v>31</v>
      </c>
    </row>
    <row r="139" spans="1:36" ht="13.5" thickBot="1">
      <c r="A139" s="137"/>
      <c r="B139" s="138"/>
      <c r="C139" s="138"/>
      <c r="D139" s="138"/>
      <c r="E139" s="139"/>
      <c r="F139" s="18" t="str">
        <f>CHOOSE(WEEKDAY(F136),"D","L","M","M","J","V","S")</f>
        <v>M</v>
      </c>
      <c r="G139" s="13" t="str">
        <f t="shared" ref="G139:AI139" si="31">CHOOSE(WEEKDAY(G136),"D","L","M","M","J","V","S")</f>
        <v>J</v>
      </c>
      <c r="H139" s="13" t="str">
        <f t="shared" si="31"/>
        <v>V</v>
      </c>
      <c r="I139" s="13" t="str">
        <f t="shared" si="31"/>
        <v>S</v>
      </c>
      <c r="J139" s="13" t="str">
        <f t="shared" si="31"/>
        <v>D</v>
      </c>
      <c r="K139" s="13" t="str">
        <f t="shared" si="31"/>
        <v>L</v>
      </c>
      <c r="L139" s="13" t="str">
        <f t="shared" si="31"/>
        <v>M</v>
      </c>
      <c r="M139" s="13" t="str">
        <f t="shared" si="31"/>
        <v>M</v>
      </c>
      <c r="N139" s="13" t="str">
        <f t="shared" si="31"/>
        <v>J</v>
      </c>
      <c r="O139" s="13" t="str">
        <f t="shared" si="31"/>
        <v>V</v>
      </c>
      <c r="P139" s="13" t="str">
        <f t="shared" si="31"/>
        <v>S</v>
      </c>
      <c r="Q139" s="13" t="str">
        <f t="shared" si="31"/>
        <v>D</v>
      </c>
      <c r="R139" s="13" t="str">
        <f t="shared" si="31"/>
        <v>L</v>
      </c>
      <c r="S139" s="13" t="str">
        <f t="shared" si="31"/>
        <v>M</v>
      </c>
      <c r="T139" s="13" t="str">
        <f t="shared" si="31"/>
        <v>M</v>
      </c>
      <c r="U139" s="13" t="str">
        <f t="shared" si="31"/>
        <v>J</v>
      </c>
      <c r="V139" s="13" t="str">
        <f t="shared" si="31"/>
        <v>V</v>
      </c>
      <c r="W139" s="13" t="str">
        <f t="shared" si="31"/>
        <v>S</v>
      </c>
      <c r="X139" s="13" t="str">
        <f t="shared" si="31"/>
        <v>D</v>
      </c>
      <c r="Y139" s="13" t="str">
        <f t="shared" si="31"/>
        <v>L</v>
      </c>
      <c r="Z139" s="13" t="str">
        <f t="shared" si="31"/>
        <v>M</v>
      </c>
      <c r="AA139" s="13" t="str">
        <f t="shared" si="31"/>
        <v>M</v>
      </c>
      <c r="AB139" s="13" t="str">
        <f t="shared" si="31"/>
        <v>J</v>
      </c>
      <c r="AC139" s="13" t="str">
        <f t="shared" si="31"/>
        <v>V</v>
      </c>
      <c r="AD139" s="13" t="str">
        <f t="shared" si="31"/>
        <v>S</v>
      </c>
      <c r="AE139" s="13" t="str">
        <f t="shared" si="31"/>
        <v>D</v>
      </c>
      <c r="AF139" s="13" t="str">
        <f t="shared" si="31"/>
        <v>L</v>
      </c>
      <c r="AG139" s="13" t="str">
        <f t="shared" si="31"/>
        <v>M</v>
      </c>
      <c r="AH139" s="13" t="str">
        <f t="shared" si="31"/>
        <v>M</v>
      </c>
      <c r="AI139" s="13" t="str">
        <f t="shared" si="31"/>
        <v>J</v>
      </c>
      <c r="AJ139" s="13" t="str">
        <f>IFERROR(CHOOSE(WEEKDAY(AJ136),"D","L","M","M","J","V","S"),"")</f>
        <v>V</v>
      </c>
    </row>
    <row r="140" spans="1:36" ht="13.5" thickTop="1">
      <c r="A140" s="124" t="str">
        <f>Données!B2</f>
        <v>Nom coll.</v>
      </c>
      <c r="B140" s="125"/>
      <c r="C140" s="128" t="s">
        <v>9</v>
      </c>
      <c r="D140" s="129"/>
      <c r="E140" s="132" t="str">
        <f>Données!E2</f>
        <v>Taux</v>
      </c>
      <c r="F140" s="59"/>
      <c r="G140" s="37"/>
      <c r="H140" s="37"/>
      <c r="I140" s="37"/>
      <c r="J140" s="37"/>
      <c r="K140" s="37"/>
      <c r="L140" s="37"/>
      <c r="M140" s="37"/>
      <c r="N140" s="37"/>
      <c r="O140" s="37"/>
      <c r="P140" s="37"/>
      <c r="Q140" s="37"/>
      <c r="R140" s="37"/>
      <c r="S140" s="37"/>
      <c r="T140" s="37"/>
      <c r="U140" s="37"/>
      <c r="V140" s="37"/>
      <c r="W140" s="37"/>
      <c r="X140" s="37"/>
      <c r="Y140" s="37"/>
      <c r="Z140" s="37"/>
      <c r="AA140" s="37"/>
      <c r="AB140" s="37"/>
      <c r="AC140" s="37"/>
      <c r="AD140" s="37"/>
      <c r="AE140" s="37"/>
      <c r="AF140" s="37"/>
      <c r="AG140" s="37"/>
      <c r="AH140" s="37"/>
      <c r="AI140" s="37"/>
      <c r="AJ140" s="37"/>
    </row>
    <row r="141" spans="1:36" ht="13.5" thickBot="1">
      <c r="A141" s="126"/>
      <c r="B141" s="127"/>
      <c r="C141" s="130"/>
      <c r="D141" s="131"/>
      <c r="E141" s="133"/>
      <c r="F141" s="60"/>
      <c r="G141" s="58"/>
      <c r="H141" s="58"/>
      <c r="I141" s="58"/>
      <c r="J141" s="58"/>
      <c r="K141" s="58"/>
      <c r="L141" s="58"/>
      <c r="M141" s="58"/>
      <c r="N141" s="58"/>
      <c r="O141" s="58"/>
      <c r="P141" s="58"/>
      <c r="Q141" s="58"/>
      <c r="R141" s="58"/>
      <c r="S141" s="58"/>
      <c r="T141" s="58"/>
      <c r="U141" s="58"/>
      <c r="V141" s="58"/>
      <c r="W141" s="58"/>
      <c r="X141" s="58"/>
      <c r="Y141" s="58"/>
      <c r="Z141" s="58"/>
      <c r="AA141" s="58"/>
      <c r="AB141" s="58"/>
      <c r="AC141" s="58"/>
      <c r="AD141" s="58"/>
      <c r="AE141" s="58"/>
      <c r="AF141" s="58"/>
      <c r="AG141" s="58"/>
      <c r="AH141" s="58"/>
      <c r="AI141" s="58"/>
      <c r="AJ141" s="58"/>
    </row>
    <row r="142" spans="1:36" ht="13.5" thickTop="1">
      <c r="A142" s="115" t="s">
        <v>8</v>
      </c>
      <c r="B142" s="117" t="str">
        <f>Données!C2</f>
        <v>Date naiss.</v>
      </c>
      <c r="C142" s="119" t="s">
        <v>7</v>
      </c>
      <c r="D142" s="117" t="str">
        <f>Données!D2</f>
        <v>Date d'entrée</v>
      </c>
      <c r="E142" s="121"/>
      <c r="F142" s="50"/>
      <c r="G142" s="38"/>
      <c r="H142" s="38"/>
      <c r="I142" s="38"/>
      <c r="J142" s="38"/>
      <c r="K142" s="38"/>
      <c r="L142" s="38"/>
      <c r="M142" s="38"/>
      <c r="N142" s="38"/>
      <c r="O142" s="38"/>
      <c r="P142" s="38"/>
      <c r="Q142" s="38"/>
      <c r="R142" s="38"/>
      <c r="S142" s="38"/>
      <c r="T142" s="38"/>
      <c r="U142" s="38"/>
      <c r="V142" s="38"/>
      <c r="W142" s="38"/>
      <c r="X142" s="38"/>
      <c r="Y142" s="38"/>
      <c r="Z142" s="38"/>
      <c r="AA142" s="38"/>
      <c r="AB142" s="38"/>
      <c r="AC142" s="38"/>
      <c r="AD142" s="38"/>
      <c r="AE142" s="38"/>
      <c r="AF142" s="38"/>
      <c r="AG142" s="38"/>
      <c r="AH142" s="38"/>
      <c r="AI142" s="38"/>
      <c r="AJ142" s="38"/>
    </row>
    <row r="143" spans="1:36" ht="13.5" thickBot="1">
      <c r="A143" s="116"/>
      <c r="B143" s="118"/>
      <c r="C143" s="120"/>
      <c r="D143" s="118"/>
      <c r="E143" s="122"/>
      <c r="F143" s="52"/>
      <c r="G143" s="39"/>
      <c r="H143" s="39"/>
      <c r="I143" s="39"/>
      <c r="J143" s="39"/>
      <c r="K143" s="39"/>
      <c r="L143" s="39"/>
      <c r="M143" s="39"/>
      <c r="N143" s="39"/>
      <c r="O143" s="39"/>
      <c r="P143" s="39"/>
      <c r="Q143" s="39"/>
      <c r="R143" s="39"/>
      <c r="S143" s="39"/>
      <c r="T143" s="39"/>
      <c r="U143" s="39"/>
      <c r="V143" s="39"/>
      <c r="W143" s="39"/>
      <c r="X143" s="39"/>
      <c r="Y143" s="39"/>
      <c r="Z143" s="39"/>
      <c r="AA143" s="39"/>
      <c r="AB143" s="39"/>
      <c r="AC143" s="39"/>
      <c r="AD143" s="39"/>
      <c r="AE143" s="39"/>
      <c r="AF143" s="39"/>
      <c r="AG143" s="39"/>
      <c r="AH143" s="39"/>
      <c r="AI143" s="39"/>
      <c r="AJ143" s="39"/>
    </row>
    <row r="144" spans="1:36" ht="13.5" thickTop="1"/>
    <row r="145" spans="1:36">
      <c r="A145" s="140"/>
      <c r="B145" s="140"/>
      <c r="C145" s="28" t="s">
        <v>19</v>
      </c>
      <c r="D145" s="28" t="str">
        <f>Données!K2</f>
        <v>Genève</v>
      </c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</row>
    <row r="146" spans="1:36">
      <c r="A146" s="140"/>
      <c r="B146" s="140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</row>
    <row r="147" spans="1:36" ht="15.75">
      <c r="A147" s="141" t="s">
        <v>4</v>
      </c>
      <c r="B147" s="141"/>
      <c r="C147" s="141"/>
      <c r="D147" s="141"/>
      <c r="E147" s="8" t="str">
        <f>TEXT(B150,"mmmm")</f>
        <v>septembre</v>
      </c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</row>
    <row r="148" spans="1:36"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</row>
    <row r="149" spans="1:36" ht="13.5" thickBot="1"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</row>
    <row r="150" spans="1:36" ht="13.5" thickBot="1">
      <c r="A150" s="10" t="s">
        <v>5</v>
      </c>
      <c r="B150" s="11">
        <v>41882</v>
      </c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</row>
    <row r="151" spans="1:36" ht="13.5" thickBot="1">
      <c r="A151" s="10" t="s">
        <v>6</v>
      </c>
      <c r="B151" s="11">
        <f>EOMONTH(B150,0)</f>
        <v>41911</v>
      </c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</row>
    <row r="152" spans="1:36" s="30" customFormat="1">
      <c r="B152" s="31">
        <f ca="1">TODAY()</f>
        <v>41584</v>
      </c>
      <c r="F152" s="32"/>
      <c r="G152" s="32"/>
      <c r="H152" s="32"/>
      <c r="I152" s="32"/>
      <c r="J152" s="32"/>
      <c r="K152" s="32"/>
      <c r="L152" s="32"/>
      <c r="M152" s="32"/>
      <c r="N152" s="32"/>
      <c r="O152" s="32"/>
      <c r="P152" s="32"/>
      <c r="Q152" s="32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</row>
    <row r="153" spans="1:36"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</row>
    <row r="154" spans="1:36" s="33" customFormat="1" ht="53.65" customHeight="1">
      <c r="F154" s="34">
        <f>B150</f>
        <v>41882</v>
      </c>
      <c r="G154" s="35">
        <f t="shared" ref="G154:AI154" si="32">F154+1</f>
        <v>41883</v>
      </c>
      <c r="H154" s="35">
        <f t="shared" si="32"/>
        <v>41884</v>
      </c>
      <c r="I154" s="35">
        <f t="shared" si="32"/>
        <v>41885</v>
      </c>
      <c r="J154" s="35">
        <f t="shared" si="32"/>
        <v>41886</v>
      </c>
      <c r="K154" s="35">
        <f t="shared" si="32"/>
        <v>41887</v>
      </c>
      <c r="L154" s="35">
        <f t="shared" si="32"/>
        <v>41888</v>
      </c>
      <c r="M154" s="35">
        <f t="shared" si="32"/>
        <v>41889</v>
      </c>
      <c r="N154" s="35">
        <f t="shared" si="32"/>
        <v>41890</v>
      </c>
      <c r="O154" s="35">
        <f t="shared" si="32"/>
        <v>41891</v>
      </c>
      <c r="P154" s="35">
        <f t="shared" si="32"/>
        <v>41892</v>
      </c>
      <c r="Q154" s="35">
        <f t="shared" si="32"/>
        <v>41893</v>
      </c>
      <c r="R154" s="35">
        <f t="shared" si="32"/>
        <v>41894</v>
      </c>
      <c r="S154" s="35">
        <f t="shared" si="32"/>
        <v>41895</v>
      </c>
      <c r="T154" s="35">
        <f t="shared" si="32"/>
        <v>41896</v>
      </c>
      <c r="U154" s="35">
        <f t="shared" si="32"/>
        <v>41897</v>
      </c>
      <c r="V154" s="35">
        <f t="shared" si="32"/>
        <v>41898</v>
      </c>
      <c r="W154" s="35">
        <f t="shared" si="32"/>
        <v>41899</v>
      </c>
      <c r="X154" s="35">
        <f t="shared" si="32"/>
        <v>41900</v>
      </c>
      <c r="Y154" s="35">
        <f t="shared" si="32"/>
        <v>41901</v>
      </c>
      <c r="Z154" s="35">
        <f t="shared" si="32"/>
        <v>41902</v>
      </c>
      <c r="AA154" s="35">
        <f t="shared" si="32"/>
        <v>41903</v>
      </c>
      <c r="AB154" s="35">
        <f t="shared" si="32"/>
        <v>41904</v>
      </c>
      <c r="AC154" s="35">
        <f t="shared" si="32"/>
        <v>41905</v>
      </c>
      <c r="AD154" s="35">
        <f t="shared" si="32"/>
        <v>41906</v>
      </c>
      <c r="AE154" s="35">
        <f t="shared" si="32"/>
        <v>41907</v>
      </c>
      <c r="AF154" s="35">
        <f t="shared" si="32"/>
        <v>41908</v>
      </c>
      <c r="AG154" s="35">
        <f t="shared" si="32"/>
        <v>41909</v>
      </c>
      <c r="AH154" s="35">
        <f t="shared" si="32"/>
        <v>41910</v>
      </c>
      <c r="AI154" s="35">
        <f t="shared" si="32"/>
        <v>41911</v>
      </c>
      <c r="AJ154" s="35" t="str">
        <f>IFERROR(IF(AI154+1&gt;B151,"",AI154+1),"")</f>
        <v/>
      </c>
    </row>
    <row r="155" spans="1:36" s="16" customFormat="1" ht="22.5" thickBot="1">
      <c r="F155" s="17" t="str">
        <f>IF(F157="L","S " &amp; WEEKNUM(F154),"")</f>
        <v/>
      </c>
      <c r="G155" s="17" t="str">
        <f t="shared" ref="G155:AJ155" si="33">IF(G157="L","S " &amp; WEEKNUM(G154),"")</f>
        <v/>
      </c>
      <c r="H155" s="17" t="str">
        <f t="shared" si="33"/>
        <v>S 36</v>
      </c>
      <c r="I155" s="17" t="str">
        <f t="shared" si="33"/>
        <v/>
      </c>
      <c r="J155" s="17" t="str">
        <f t="shared" si="33"/>
        <v/>
      </c>
      <c r="K155" s="17" t="str">
        <f t="shared" si="33"/>
        <v/>
      </c>
      <c r="L155" s="17" t="str">
        <f t="shared" si="33"/>
        <v/>
      </c>
      <c r="M155" s="17" t="str">
        <f t="shared" si="33"/>
        <v/>
      </c>
      <c r="N155" s="17" t="str">
        <f t="shared" si="33"/>
        <v/>
      </c>
      <c r="O155" s="17" t="str">
        <f t="shared" si="33"/>
        <v>S 37</v>
      </c>
      <c r="P155" s="17" t="str">
        <f t="shared" si="33"/>
        <v/>
      </c>
      <c r="Q155" s="17" t="str">
        <f t="shared" si="33"/>
        <v/>
      </c>
      <c r="R155" s="17" t="str">
        <f t="shared" si="33"/>
        <v/>
      </c>
      <c r="S155" s="17" t="str">
        <f t="shared" si="33"/>
        <v/>
      </c>
      <c r="T155" s="17" t="str">
        <f t="shared" si="33"/>
        <v/>
      </c>
      <c r="U155" s="17" t="str">
        <f t="shared" si="33"/>
        <v/>
      </c>
      <c r="V155" s="17" t="str">
        <f t="shared" si="33"/>
        <v>S 38</v>
      </c>
      <c r="W155" s="17" t="str">
        <f t="shared" si="33"/>
        <v/>
      </c>
      <c r="X155" s="17" t="str">
        <f t="shared" si="33"/>
        <v/>
      </c>
      <c r="Y155" s="17" t="str">
        <f t="shared" si="33"/>
        <v/>
      </c>
      <c r="Z155" s="17" t="str">
        <f t="shared" si="33"/>
        <v/>
      </c>
      <c r="AA155" s="17" t="str">
        <f t="shared" si="33"/>
        <v/>
      </c>
      <c r="AB155" s="17" t="str">
        <f t="shared" si="33"/>
        <v/>
      </c>
      <c r="AC155" s="17" t="str">
        <f t="shared" si="33"/>
        <v>S 39</v>
      </c>
      <c r="AD155" s="17" t="str">
        <f t="shared" si="33"/>
        <v/>
      </c>
      <c r="AE155" s="17" t="str">
        <f t="shared" si="33"/>
        <v/>
      </c>
      <c r="AF155" s="17" t="str">
        <f t="shared" si="33"/>
        <v/>
      </c>
      <c r="AG155" s="17" t="str">
        <f t="shared" si="33"/>
        <v/>
      </c>
      <c r="AH155" s="17" t="str">
        <f t="shared" si="33"/>
        <v/>
      </c>
      <c r="AI155" s="17" t="str">
        <f t="shared" si="33"/>
        <v/>
      </c>
      <c r="AJ155" s="17" t="str">
        <f t="shared" si="33"/>
        <v/>
      </c>
    </row>
    <row r="156" spans="1:36" ht="15.75" thickBot="1">
      <c r="A156" s="148" t="s">
        <v>38</v>
      </c>
      <c r="B156" s="149"/>
      <c r="C156" s="149"/>
      <c r="D156" s="149"/>
      <c r="E156" s="150"/>
      <c r="F156" s="12">
        <f t="shared" ref="F156:AI156" si="34">DAY(F154)</f>
        <v>1</v>
      </c>
      <c r="G156" s="12">
        <f t="shared" si="34"/>
        <v>2</v>
      </c>
      <c r="H156" s="12">
        <f t="shared" si="34"/>
        <v>3</v>
      </c>
      <c r="I156" s="12">
        <f t="shared" si="34"/>
        <v>4</v>
      </c>
      <c r="J156" s="12">
        <f t="shared" si="34"/>
        <v>5</v>
      </c>
      <c r="K156" s="12">
        <f t="shared" si="34"/>
        <v>6</v>
      </c>
      <c r="L156" s="12">
        <f t="shared" si="34"/>
        <v>7</v>
      </c>
      <c r="M156" s="12">
        <f t="shared" si="34"/>
        <v>8</v>
      </c>
      <c r="N156" s="12">
        <f t="shared" si="34"/>
        <v>9</v>
      </c>
      <c r="O156" s="12">
        <f t="shared" si="34"/>
        <v>10</v>
      </c>
      <c r="P156" s="12">
        <f t="shared" si="34"/>
        <v>11</v>
      </c>
      <c r="Q156" s="12">
        <f t="shared" si="34"/>
        <v>12</v>
      </c>
      <c r="R156" s="12">
        <f t="shared" si="34"/>
        <v>13</v>
      </c>
      <c r="S156" s="12">
        <f t="shared" si="34"/>
        <v>14</v>
      </c>
      <c r="T156" s="12">
        <f t="shared" si="34"/>
        <v>15</v>
      </c>
      <c r="U156" s="12">
        <f t="shared" si="34"/>
        <v>16</v>
      </c>
      <c r="V156" s="12">
        <f t="shared" si="34"/>
        <v>17</v>
      </c>
      <c r="W156" s="12">
        <f t="shared" si="34"/>
        <v>18</v>
      </c>
      <c r="X156" s="12">
        <f t="shared" si="34"/>
        <v>19</v>
      </c>
      <c r="Y156" s="12">
        <f t="shared" si="34"/>
        <v>20</v>
      </c>
      <c r="Z156" s="12">
        <f t="shared" si="34"/>
        <v>21</v>
      </c>
      <c r="AA156" s="12">
        <f t="shared" si="34"/>
        <v>22</v>
      </c>
      <c r="AB156" s="12">
        <f t="shared" si="34"/>
        <v>23</v>
      </c>
      <c r="AC156" s="12">
        <f t="shared" si="34"/>
        <v>24</v>
      </c>
      <c r="AD156" s="12">
        <f t="shared" si="34"/>
        <v>25</v>
      </c>
      <c r="AE156" s="12">
        <f t="shared" si="34"/>
        <v>26</v>
      </c>
      <c r="AF156" s="12">
        <f t="shared" si="34"/>
        <v>27</v>
      </c>
      <c r="AG156" s="12">
        <f t="shared" si="34"/>
        <v>28</v>
      </c>
      <c r="AH156" s="12">
        <f>DAY(AH154)</f>
        <v>29</v>
      </c>
      <c r="AI156" s="12">
        <f t="shared" si="34"/>
        <v>30</v>
      </c>
      <c r="AJ156" s="12" t="str">
        <f>IFERROR(DAY(AJ154),"")</f>
        <v/>
      </c>
    </row>
    <row r="157" spans="1:36" ht="13.5" thickBot="1">
      <c r="A157" s="137"/>
      <c r="B157" s="138"/>
      <c r="C157" s="138"/>
      <c r="D157" s="138"/>
      <c r="E157" s="139"/>
      <c r="F157" s="18" t="str">
        <f>CHOOSE(WEEKDAY(F154),"D","L","M","M","J","V","S")</f>
        <v>S</v>
      </c>
      <c r="G157" s="13" t="str">
        <f t="shared" ref="G157:AI157" si="35">CHOOSE(WEEKDAY(G154),"D","L","M","M","J","V","S")</f>
        <v>D</v>
      </c>
      <c r="H157" s="13" t="str">
        <f t="shared" si="35"/>
        <v>L</v>
      </c>
      <c r="I157" s="13" t="str">
        <f t="shared" si="35"/>
        <v>M</v>
      </c>
      <c r="J157" s="13" t="str">
        <f t="shared" si="35"/>
        <v>M</v>
      </c>
      <c r="K157" s="13" t="str">
        <f t="shared" si="35"/>
        <v>J</v>
      </c>
      <c r="L157" s="13" t="str">
        <f t="shared" si="35"/>
        <v>V</v>
      </c>
      <c r="M157" s="13" t="str">
        <f t="shared" si="35"/>
        <v>S</v>
      </c>
      <c r="N157" s="13" t="str">
        <f t="shared" si="35"/>
        <v>D</v>
      </c>
      <c r="O157" s="13" t="str">
        <f t="shared" si="35"/>
        <v>L</v>
      </c>
      <c r="P157" s="13" t="str">
        <f t="shared" si="35"/>
        <v>M</v>
      </c>
      <c r="Q157" s="13" t="str">
        <f t="shared" si="35"/>
        <v>M</v>
      </c>
      <c r="R157" s="13" t="str">
        <f t="shared" si="35"/>
        <v>J</v>
      </c>
      <c r="S157" s="13" t="str">
        <f t="shared" si="35"/>
        <v>V</v>
      </c>
      <c r="T157" s="13" t="str">
        <f t="shared" si="35"/>
        <v>S</v>
      </c>
      <c r="U157" s="13" t="str">
        <f t="shared" si="35"/>
        <v>D</v>
      </c>
      <c r="V157" s="13" t="str">
        <f t="shared" si="35"/>
        <v>L</v>
      </c>
      <c r="W157" s="13" t="str">
        <f t="shared" si="35"/>
        <v>M</v>
      </c>
      <c r="X157" s="13" t="str">
        <f t="shared" si="35"/>
        <v>M</v>
      </c>
      <c r="Y157" s="13" t="str">
        <f t="shared" si="35"/>
        <v>J</v>
      </c>
      <c r="Z157" s="13" t="str">
        <f t="shared" si="35"/>
        <v>V</v>
      </c>
      <c r="AA157" s="13" t="str">
        <f t="shared" si="35"/>
        <v>S</v>
      </c>
      <c r="AB157" s="13" t="str">
        <f t="shared" si="35"/>
        <v>D</v>
      </c>
      <c r="AC157" s="13" t="str">
        <f t="shared" si="35"/>
        <v>L</v>
      </c>
      <c r="AD157" s="13" t="str">
        <f t="shared" si="35"/>
        <v>M</v>
      </c>
      <c r="AE157" s="13" t="str">
        <f t="shared" si="35"/>
        <v>M</v>
      </c>
      <c r="AF157" s="13" t="str">
        <f t="shared" si="35"/>
        <v>J</v>
      </c>
      <c r="AG157" s="13" t="str">
        <f t="shared" si="35"/>
        <v>V</v>
      </c>
      <c r="AH157" s="13" t="str">
        <f t="shared" si="35"/>
        <v>S</v>
      </c>
      <c r="AI157" s="13" t="str">
        <f t="shared" si="35"/>
        <v>D</v>
      </c>
      <c r="AJ157" s="13" t="str">
        <f>IFERROR(CHOOSE(WEEKDAY(AJ154),"D","L","M","M","J","V","S"),"")</f>
        <v/>
      </c>
    </row>
    <row r="158" spans="1:36" ht="13.5" thickTop="1">
      <c r="A158" s="124" t="str">
        <f>Données!B2</f>
        <v>Nom coll.</v>
      </c>
      <c r="B158" s="125"/>
      <c r="C158" s="128" t="s">
        <v>9</v>
      </c>
      <c r="D158" s="129"/>
      <c r="E158" s="132" t="str">
        <f>Données!E2</f>
        <v>Taux</v>
      </c>
      <c r="F158" s="59"/>
      <c r="G158" s="37"/>
      <c r="H158" s="37"/>
      <c r="I158" s="37"/>
      <c r="J158" s="37"/>
      <c r="K158" s="37"/>
      <c r="L158" s="37"/>
      <c r="M158" s="37"/>
      <c r="N158" s="37"/>
      <c r="O158" s="37"/>
      <c r="P158" s="37"/>
      <c r="Q158" s="37"/>
      <c r="R158" s="37"/>
      <c r="S158" s="37"/>
      <c r="T158" s="37"/>
      <c r="U158" s="37"/>
      <c r="V158" s="37"/>
      <c r="W158" s="37"/>
      <c r="X158" s="37"/>
      <c r="Y158" s="37"/>
      <c r="Z158" s="37"/>
      <c r="AA158" s="37"/>
      <c r="AB158" s="37"/>
      <c r="AC158" s="37"/>
      <c r="AD158" s="37"/>
      <c r="AE158" s="37"/>
      <c r="AF158" s="37"/>
      <c r="AG158" s="37"/>
      <c r="AH158" s="37"/>
      <c r="AI158" s="37"/>
      <c r="AJ158" s="37"/>
    </row>
    <row r="159" spans="1:36" ht="13.5" thickBot="1">
      <c r="A159" s="126"/>
      <c r="B159" s="127"/>
      <c r="C159" s="130"/>
      <c r="D159" s="131"/>
      <c r="E159" s="133"/>
      <c r="F159" s="60"/>
      <c r="G159" s="58"/>
      <c r="H159" s="58"/>
      <c r="I159" s="58"/>
      <c r="J159" s="58"/>
      <c r="K159" s="58"/>
      <c r="L159" s="58"/>
      <c r="M159" s="58"/>
      <c r="N159" s="58"/>
      <c r="O159" s="58"/>
      <c r="P159" s="58"/>
      <c r="Q159" s="58"/>
      <c r="R159" s="58"/>
      <c r="S159" s="58"/>
      <c r="T159" s="58"/>
      <c r="U159" s="58"/>
      <c r="V159" s="58"/>
      <c r="W159" s="58"/>
      <c r="X159" s="58"/>
      <c r="Y159" s="58"/>
      <c r="Z159" s="58"/>
      <c r="AA159" s="58"/>
      <c r="AB159" s="58"/>
      <c r="AC159" s="58"/>
      <c r="AD159" s="58"/>
      <c r="AE159" s="58"/>
      <c r="AF159" s="58"/>
      <c r="AG159" s="58"/>
      <c r="AH159" s="58"/>
      <c r="AI159" s="58"/>
      <c r="AJ159" s="58"/>
    </row>
    <row r="160" spans="1:36" ht="13.5" thickTop="1">
      <c r="A160" s="115" t="s">
        <v>8</v>
      </c>
      <c r="B160" s="117" t="str">
        <f>Données!C2</f>
        <v>Date naiss.</v>
      </c>
      <c r="C160" s="119" t="s">
        <v>7</v>
      </c>
      <c r="D160" s="117" t="str">
        <f>Données!D2</f>
        <v>Date d'entrée</v>
      </c>
      <c r="E160" s="121"/>
      <c r="F160" s="50"/>
      <c r="G160" s="38"/>
      <c r="H160" s="38"/>
      <c r="I160" s="38"/>
      <c r="J160" s="38"/>
      <c r="K160" s="38"/>
      <c r="L160" s="38"/>
      <c r="M160" s="38"/>
      <c r="N160" s="38"/>
      <c r="O160" s="38"/>
      <c r="P160" s="38"/>
      <c r="Q160" s="38"/>
      <c r="R160" s="38"/>
      <c r="S160" s="38"/>
      <c r="T160" s="38"/>
      <c r="U160" s="38"/>
      <c r="V160" s="38"/>
      <c r="W160" s="38"/>
      <c r="X160" s="38"/>
      <c r="Y160" s="38"/>
      <c r="Z160" s="38"/>
      <c r="AA160" s="38"/>
      <c r="AB160" s="38"/>
      <c r="AC160" s="38"/>
      <c r="AD160" s="38"/>
      <c r="AE160" s="38"/>
      <c r="AF160" s="38"/>
      <c r="AG160" s="38"/>
      <c r="AH160" s="38"/>
      <c r="AI160" s="38"/>
      <c r="AJ160" s="38"/>
    </row>
    <row r="161" spans="1:36" ht="13.5" thickBot="1">
      <c r="A161" s="116"/>
      <c r="B161" s="118"/>
      <c r="C161" s="120"/>
      <c r="D161" s="118"/>
      <c r="E161" s="122"/>
      <c r="F161" s="52"/>
      <c r="G161" s="39"/>
      <c r="H161" s="39"/>
      <c r="I161" s="39"/>
      <c r="J161" s="39"/>
      <c r="K161" s="39"/>
      <c r="L161" s="39"/>
      <c r="M161" s="39"/>
      <c r="N161" s="39"/>
      <c r="O161" s="39"/>
      <c r="P161" s="39"/>
      <c r="Q161" s="39"/>
      <c r="R161" s="39"/>
      <c r="S161" s="39"/>
      <c r="T161" s="39"/>
      <c r="U161" s="39"/>
      <c r="V161" s="39"/>
      <c r="W161" s="39"/>
      <c r="X161" s="39"/>
      <c r="Y161" s="39"/>
      <c r="Z161" s="39"/>
      <c r="AA161" s="39"/>
      <c r="AB161" s="39"/>
      <c r="AC161" s="39"/>
      <c r="AD161" s="39"/>
      <c r="AE161" s="39"/>
      <c r="AF161" s="39"/>
      <c r="AG161" s="39"/>
      <c r="AH161" s="39"/>
      <c r="AI161" s="39"/>
      <c r="AJ161" s="39"/>
    </row>
    <row r="162" spans="1:36" ht="13.5" thickTop="1"/>
    <row r="163" spans="1:36">
      <c r="A163" s="140"/>
      <c r="B163" s="140"/>
      <c r="C163" s="28" t="s">
        <v>19</v>
      </c>
      <c r="D163" s="28" t="str">
        <f>Données!K2</f>
        <v>Genève</v>
      </c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</row>
    <row r="164" spans="1:36">
      <c r="A164" s="140"/>
      <c r="B164" s="140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</row>
    <row r="165" spans="1:36" ht="15.75">
      <c r="A165" s="141" t="s">
        <v>4</v>
      </c>
      <c r="B165" s="141"/>
      <c r="C165" s="141"/>
      <c r="D165" s="141"/>
      <c r="E165" s="8" t="str">
        <f>TEXT(B168,"mmmm")</f>
        <v>octobre</v>
      </c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</row>
    <row r="166" spans="1:36"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</row>
    <row r="167" spans="1:36" ht="13.5" thickBot="1"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</row>
    <row r="168" spans="1:36" ht="13.5" thickBot="1">
      <c r="A168" s="10" t="s">
        <v>5</v>
      </c>
      <c r="B168" s="11">
        <v>41912</v>
      </c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</row>
    <row r="169" spans="1:36" ht="13.5" thickBot="1">
      <c r="A169" s="10" t="s">
        <v>6</v>
      </c>
      <c r="B169" s="11">
        <f>EOMONTH(B168,0)</f>
        <v>41942</v>
      </c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</row>
    <row r="170" spans="1:36" s="30" customFormat="1">
      <c r="B170" s="31">
        <f ca="1">TODAY()</f>
        <v>41584</v>
      </c>
      <c r="F170" s="32"/>
      <c r="G170" s="32"/>
      <c r="H170" s="32"/>
      <c r="I170" s="32"/>
      <c r="J170" s="32"/>
      <c r="K170" s="32"/>
      <c r="L170" s="32"/>
      <c r="M170" s="32"/>
      <c r="N170" s="32"/>
      <c r="O170" s="32"/>
      <c r="P170" s="32"/>
      <c r="Q170" s="32"/>
      <c r="R170" s="32"/>
      <c r="S170" s="32"/>
      <c r="T170" s="32"/>
      <c r="U170" s="32"/>
      <c r="V170" s="32"/>
      <c r="W170" s="32"/>
      <c r="X170" s="32"/>
      <c r="Y170" s="32"/>
      <c r="Z170" s="32"/>
      <c r="AA170" s="32"/>
      <c r="AB170" s="32"/>
      <c r="AC170" s="32"/>
      <c r="AD170" s="32"/>
      <c r="AE170" s="32"/>
      <c r="AF170" s="32"/>
      <c r="AG170" s="32"/>
      <c r="AH170" s="32"/>
      <c r="AI170" s="32"/>
      <c r="AJ170" s="32"/>
    </row>
    <row r="171" spans="1:36"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</row>
    <row r="172" spans="1:36" s="33" customFormat="1" ht="53.65" customHeight="1">
      <c r="F172" s="34">
        <f>B168</f>
        <v>41912</v>
      </c>
      <c r="G172" s="35">
        <f t="shared" ref="G172:AI172" si="36">F172+1</f>
        <v>41913</v>
      </c>
      <c r="H172" s="35">
        <f t="shared" si="36"/>
        <v>41914</v>
      </c>
      <c r="I172" s="35">
        <f t="shared" si="36"/>
        <v>41915</v>
      </c>
      <c r="J172" s="35">
        <f t="shared" si="36"/>
        <v>41916</v>
      </c>
      <c r="K172" s="35">
        <f t="shared" si="36"/>
        <v>41917</v>
      </c>
      <c r="L172" s="35">
        <f t="shared" si="36"/>
        <v>41918</v>
      </c>
      <c r="M172" s="35">
        <f t="shared" si="36"/>
        <v>41919</v>
      </c>
      <c r="N172" s="35">
        <f t="shared" si="36"/>
        <v>41920</v>
      </c>
      <c r="O172" s="35">
        <f t="shared" si="36"/>
        <v>41921</v>
      </c>
      <c r="P172" s="35">
        <f t="shared" si="36"/>
        <v>41922</v>
      </c>
      <c r="Q172" s="35">
        <f t="shared" si="36"/>
        <v>41923</v>
      </c>
      <c r="R172" s="35">
        <f t="shared" si="36"/>
        <v>41924</v>
      </c>
      <c r="S172" s="35">
        <f t="shared" si="36"/>
        <v>41925</v>
      </c>
      <c r="T172" s="35">
        <f t="shared" si="36"/>
        <v>41926</v>
      </c>
      <c r="U172" s="35">
        <f t="shared" si="36"/>
        <v>41927</v>
      </c>
      <c r="V172" s="35">
        <f t="shared" si="36"/>
        <v>41928</v>
      </c>
      <c r="W172" s="35">
        <f t="shared" si="36"/>
        <v>41929</v>
      </c>
      <c r="X172" s="35">
        <f t="shared" si="36"/>
        <v>41930</v>
      </c>
      <c r="Y172" s="35">
        <f t="shared" si="36"/>
        <v>41931</v>
      </c>
      <c r="Z172" s="35">
        <f t="shared" si="36"/>
        <v>41932</v>
      </c>
      <c r="AA172" s="35">
        <f t="shared" si="36"/>
        <v>41933</v>
      </c>
      <c r="AB172" s="35">
        <f t="shared" si="36"/>
        <v>41934</v>
      </c>
      <c r="AC172" s="35">
        <f t="shared" si="36"/>
        <v>41935</v>
      </c>
      <c r="AD172" s="35">
        <f t="shared" si="36"/>
        <v>41936</v>
      </c>
      <c r="AE172" s="35">
        <f t="shared" si="36"/>
        <v>41937</v>
      </c>
      <c r="AF172" s="35">
        <f t="shared" si="36"/>
        <v>41938</v>
      </c>
      <c r="AG172" s="35">
        <f t="shared" si="36"/>
        <v>41939</v>
      </c>
      <c r="AH172" s="35">
        <f t="shared" si="36"/>
        <v>41940</v>
      </c>
      <c r="AI172" s="35">
        <f t="shared" si="36"/>
        <v>41941</v>
      </c>
      <c r="AJ172" s="35">
        <f>IFERROR(IF(AI172+1&gt;B169,"",AI172+1),"")</f>
        <v>41942</v>
      </c>
    </row>
    <row r="173" spans="1:36" s="16" customFormat="1" ht="22.5" thickBot="1">
      <c r="F173" s="17" t="str">
        <f>IF(F175="L","S " &amp; WEEKNUM(F172),"")</f>
        <v>S 40</v>
      </c>
      <c r="G173" s="17" t="str">
        <f t="shared" ref="G173:AJ173" si="37">IF(G175="L","S " &amp; WEEKNUM(G172),"")</f>
        <v/>
      </c>
      <c r="H173" s="17" t="str">
        <f t="shared" si="37"/>
        <v/>
      </c>
      <c r="I173" s="17" t="str">
        <f t="shared" si="37"/>
        <v/>
      </c>
      <c r="J173" s="17" t="str">
        <f t="shared" si="37"/>
        <v/>
      </c>
      <c r="K173" s="17" t="str">
        <f t="shared" si="37"/>
        <v/>
      </c>
      <c r="L173" s="17" t="str">
        <f t="shared" si="37"/>
        <v/>
      </c>
      <c r="M173" s="17" t="str">
        <f t="shared" si="37"/>
        <v>S 41</v>
      </c>
      <c r="N173" s="17" t="str">
        <f t="shared" si="37"/>
        <v/>
      </c>
      <c r="O173" s="17" t="str">
        <f t="shared" si="37"/>
        <v/>
      </c>
      <c r="P173" s="17" t="str">
        <f t="shared" si="37"/>
        <v/>
      </c>
      <c r="Q173" s="17" t="str">
        <f t="shared" si="37"/>
        <v/>
      </c>
      <c r="R173" s="17" t="str">
        <f t="shared" si="37"/>
        <v/>
      </c>
      <c r="S173" s="17" t="str">
        <f t="shared" si="37"/>
        <v/>
      </c>
      <c r="T173" s="17" t="str">
        <f t="shared" si="37"/>
        <v>S 42</v>
      </c>
      <c r="U173" s="17" t="str">
        <f t="shared" si="37"/>
        <v/>
      </c>
      <c r="V173" s="17" t="str">
        <f t="shared" si="37"/>
        <v/>
      </c>
      <c r="W173" s="17" t="str">
        <f t="shared" si="37"/>
        <v/>
      </c>
      <c r="X173" s="17" t="str">
        <f t="shared" si="37"/>
        <v/>
      </c>
      <c r="Y173" s="17" t="str">
        <f t="shared" si="37"/>
        <v/>
      </c>
      <c r="Z173" s="17" t="str">
        <f t="shared" si="37"/>
        <v/>
      </c>
      <c r="AA173" s="17" t="str">
        <f t="shared" si="37"/>
        <v>S 43</v>
      </c>
      <c r="AB173" s="17" t="str">
        <f t="shared" si="37"/>
        <v/>
      </c>
      <c r="AC173" s="17" t="str">
        <f t="shared" si="37"/>
        <v/>
      </c>
      <c r="AD173" s="17" t="str">
        <f t="shared" si="37"/>
        <v/>
      </c>
      <c r="AE173" s="17" t="str">
        <f t="shared" si="37"/>
        <v/>
      </c>
      <c r="AF173" s="17" t="str">
        <f t="shared" si="37"/>
        <v/>
      </c>
      <c r="AG173" s="17" t="str">
        <f t="shared" si="37"/>
        <v/>
      </c>
      <c r="AH173" s="17" t="str">
        <f t="shared" si="37"/>
        <v>S 44</v>
      </c>
      <c r="AI173" s="17" t="str">
        <f t="shared" si="37"/>
        <v/>
      </c>
      <c r="AJ173" s="17" t="str">
        <f t="shared" si="37"/>
        <v/>
      </c>
    </row>
    <row r="174" spans="1:36" ht="15.75" thickBot="1">
      <c r="A174" s="148" t="s">
        <v>39</v>
      </c>
      <c r="B174" s="149"/>
      <c r="C174" s="149"/>
      <c r="D174" s="149"/>
      <c r="E174" s="150"/>
      <c r="F174" s="12">
        <f t="shared" ref="F174:AI174" si="38">DAY(F172)</f>
        <v>1</v>
      </c>
      <c r="G174" s="12">
        <f t="shared" si="38"/>
        <v>2</v>
      </c>
      <c r="H174" s="12">
        <f t="shared" si="38"/>
        <v>3</v>
      </c>
      <c r="I174" s="12">
        <f t="shared" si="38"/>
        <v>4</v>
      </c>
      <c r="J174" s="12">
        <f t="shared" si="38"/>
        <v>5</v>
      </c>
      <c r="K174" s="12">
        <f t="shared" si="38"/>
        <v>6</v>
      </c>
      <c r="L174" s="12">
        <f t="shared" si="38"/>
        <v>7</v>
      </c>
      <c r="M174" s="12">
        <f t="shared" si="38"/>
        <v>8</v>
      </c>
      <c r="N174" s="12">
        <f t="shared" si="38"/>
        <v>9</v>
      </c>
      <c r="O174" s="12">
        <f t="shared" si="38"/>
        <v>10</v>
      </c>
      <c r="P174" s="12">
        <f t="shared" si="38"/>
        <v>11</v>
      </c>
      <c r="Q174" s="12">
        <f t="shared" si="38"/>
        <v>12</v>
      </c>
      <c r="R174" s="12">
        <f t="shared" si="38"/>
        <v>13</v>
      </c>
      <c r="S174" s="12">
        <f t="shared" si="38"/>
        <v>14</v>
      </c>
      <c r="T174" s="12">
        <f t="shared" si="38"/>
        <v>15</v>
      </c>
      <c r="U174" s="12">
        <f t="shared" si="38"/>
        <v>16</v>
      </c>
      <c r="V174" s="12">
        <f t="shared" si="38"/>
        <v>17</v>
      </c>
      <c r="W174" s="12">
        <f t="shared" si="38"/>
        <v>18</v>
      </c>
      <c r="X174" s="12">
        <f t="shared" si="38"/>
        <v>19</v>
      </c>
      <c r="Y174" s="12">
        <f t="shared" si="38"/>
        <v>20</v>
      </c>
      <c r="Z174" s="12">
        <f t="shared" si="38"/>
        <v>21</v>
      </c>
      <c r="AA174" s="12">
        <f t="shared" si="38"/>
        <v>22</v>
      </c>
      <c r="AB174" s="12">
        <f t="shared" si="38"/>
        <v>23</v>
      </c>
      <c r="AC174" s="12">
        <f t="shared" si="38"/>
        <v>24</v>
      </c>
      <c r="AD174" s="12">
        <f t="shared" si="38"/>
        <v>25</v>
      </c>
      <c r="AE174" s="12">
        <f t="shared" si="38"/>
        <v>26</v>
      </c>
      <c r="AF174" s="12">
        <f t="shared" si="38"/>
        <v>27</v>
      </c>
      <c r="AG174" s="12">
        <f t="shared" si="38"/>
        <v>28</v>
      </c>
      <c r="AH174" s="12">
        <f>DAY(AH172)</f>
        <v>29</v>
      </c>
      <c r="AI174" s="12">
        <f t="shared" si="38"/>
        <v>30</v>
      </c>
      <c r="AJ174" s="12">
        <f>IFERROR(DAY(AJ172),"")</f>
        <v>31</v>
      </c>
    </row>
    <row r="175" spans="1:36" ht="13.5" thickBot="1">
      <c r="A175" s="137"/>
      <c r="B175" s="138"/>
      <c r="C175" s="138"/>
      <c r="D175" s="138"/>
      <c r="E175" s="139"/>
      <c r="F175" s="18" t="str">
        <f>CHOOSE(WEEKDAY(F172),"D","L","M","M","J","V","S")</f>
        <v>L</v>
      </c>
      <c r="G175" s="13" t="str">
        <f t="shared" ref="G175:AI175" si="39">CHOOSE(WEEKDAY(G172),"D","L","M","M","J","V","S")</f>
        <v>M</v>
      </c>
      <c r="H175" s="13" t="str">
        <f t="shared" si="39"/>
        <v>M</v>
      </c>
      <c r="I175" s="13" t="str">
        <f t="shared" si="39"/>
        <v>J</v>
      </c>
      <c r="J175" s="13" t="str">
        <f t="shared" si="39"/>
        <v>V</v>
      </c>
      <c r="K175" s="13" t="str">
        <f t="shared" si="39"/>
        <v>S</v>
      </c>
      <c r="L175" s="13" t="str">
        <f t="shared" si="39"/>
        <v>D</v>
      </c>
      <c r="M175" s="13" t="str">
        <f t="shared" si="39"/>
        <v>L</v>
      </c>
      <c r="N175" s="13" t="str">
        <f t="shared" si="39"/>
        <v>M</v>
      </c>
      <c r="O175" s="13" t="str">
        <f t="shared" si="39"/>
        <v>M</v>
      </c>
      <c r="P175" s="13" t="str">
        <f t="shared" si="39"/>
        <v>J</v>
      </c>
      <c r="Q175" s="13" t="str">
        <f t="shared" si="39"/>
        <v>V</v>
      </c>
      <c r="R175" s="13" t="str">
        <f t="shared" si="39"/>
        <v>S</v>
      </c>
      <c r="S175" s="13" t="str">
        <f t="shared" si="39"/>
        <v>D</v>
      </c>
      <c r="T175" s="13" t="str">
        <f t="shared" si="39"/>
        <v>L</v>
      </c>
      <c r="U175" s="13" t="str">
        <f t="shared" si="39"/>
        <v>M</v>
      </c>
      <c r="V175" s="13" t="str">
        <f t="shared" si="39"/>
        <v>M</v>
      </c>
      <c r="W175" s="13" t="str">
        <f t="shared" si="39"/>
        <v>J</v>
      </c>
      <c r="X175" s="13" t="str">
        <f t="shared" si="39"/>
        <v>V</v>
      </c>
      <c r="Y175" s="13" t="str">
        <f t="shared" si="39"/>
        <v>S</v>
      </c>
      <c r="Z175" s="13" t="str">
        <f t="shared" si="39"/>
        <v>D</v>
      </c>
      <c r="AA175" s="13" t="str">
        <f t="shared" si="39"/>
        <v>L</v>
      </c>
      <c r="AB175" s="13" t="str">
        <f t="shared" si="39"/>
        <v>M</v>
      </c>
      <c r="AC175" s="13" t="str">
        <f t="shared" si="39"/>
        <v>M</v>
      </c>
      <c r="AD175" s="13" t="str">
        <f t="shared" si="39"/>
        <v>J</v>
      </c>
      <c r="AE175" s="13" t="str">
        <f t="shared" si="39"/>
        <v>V</v>
      </c>
      <c r="AF175" s="13" t="str">
        <f t="shared" si="39"/>
        <v>S</v>
      </c>
      <c r="AG175" s="13" t="str">
        <f t="shared" si="39"/>
        <v>D</v>
      </c>
      <c r="AH175" s="13" t="str">
        <f t="shared" si="39"/>
        <v>L</v>
      </c>
      <c r="AI175" s="13" t="str">
        <f t="shared" si="39"/>
        <v>M</v>
      </c>
      <c r="AJ175" s="13" t="str">
        <f>IFERROR(CHOOSE(WEEKDAY(AJ172),"D","L","M","M","J","V","S"),"")</f>
        <v>M</v>
      </c>
    </row>
    <row r="176" spans="1:36" ht="13.5" thickTop="1">
      <c r="A176" s="124" t="str">
        <f>Données!B2</f>
        <v>Nom coll.</v>
      </c>
      <c r="B176" s="125"/>
      <c r="C176" s="128" t="s">
        <v>9</v>
      </c>
      <c r="D176" s="129"/>
      <c r="E176" s="132" t="str">
        <f>Données!E2</f>
        <v>Taux</v>
      </c>
      <c r="F176" s="59"/>
      <c r="G176" s="37"/>
      <c r="H176" s="37"/>
      <c r="I176" s="37"/>
      <c r="J176" s="37"/>
      <c r="K176" s="37"/>
      <c r="L176" s="37"/>
      <c r="M176" s="37"/>
      <c r="N176" s="37"/>
      <c r="O176" s="37"/>
      <c r="P176" s="37"/>
      <c r="Q176" s="37"/>
      <c r="R176" s="37"/>
      <c r="S176" s="37"/>
      <c r="T176" s="37"/>
      <c r="U176" s="37"/>
      <c r="V176" s="37"/>
      <c r="W176" s="37"/>
      <c r="X176" s="37"/>
      <c r="Y176" s="37"/>
      <c r="Z176" s="37"/>
      <c r="AA176" s="37"/>
      <c r="AB176" s="37"/>
      <c r="AC176" s="37"/>
      <c r="AD176" s="37"/>
      <c r="AE176" s="37"/>
      <c r="AF176" s="37"/>
      <c r="AG176" s="37"/>
      <c r="AH176" s="37"/>
      <c r="AI176" s="37"/>
      <c r="AJ176" s="37"/>
    </row>
    <row r="177" spans="1:36" ht="13.5" thickBot="1">
      <c r="A177" s="126"/>
      <c r="B177" s="127"/>
      <c r="C177" s="130"/>
      <c r="D177" s="131"/>
      <c r="E177" s="133"/>
      <c r="F177" s="60"/>
      <c r="G177" s="58"/>
      <c r="H177" s="58"/>
      <c r="I177" s="58"/>
      <c r="J177" s="58"/>
      <c r="K177" s="58"/>
      <c r="L177" s="58"/>
      <c r="M177" s="58"/>
      <c r="N177" s="58"/>
      <c r="O177" s="58"/>
      <c r="P177" s="58"/>
      <c r="Q177" s="58"/>
      <c r="R177" s="58"/>
      <c r="S177" s="58"/>
      <c r="T177" s="58"/>
      <c r="U177" s="58"/>
      <c r="V177" s="58"/>
      <c r="W177" s="58"/>
      <c r="X177" s="58"/>
      <c r="Y177" s="58"/>
      <c r="Z177" s="58"/>
      <c r="AA177" s="58"/>
      <c r="AB177" s="58"/>
      <c r="AC177" s="58"/>
      <c r="AD177" s="58"/>
      <c r="AE177" s="58"/>
      <c r="AF177" s="58"/>
      <c r="AG177" s="58"/>
      <c r="AH177" s="58"/>
      <c r="AI177" s="58"/>
      <c r="AJ177" s="58"/>
    </row>
    <row r="178" spans="1:36" ht="13.5" thickTop="1">
      <c r="A178" s="115" t="s">
        <v>8</v>
      </c>
      <c r="B178" s="117" t="str">
        <f>Données!C2</f>
        <v>Date naiss.</v>
      </c>
      <c r="C178" s="119" t="s">
        <v>7</v>
      </c>
      <c r="D178" s="117" t="str">
        <f>Données!D2</f>
        <v>Date d'entrée</v>
      </c>
      <c r="E178" s="121"/>
      <c r="F178" s="50"/>
      <c r="G178" s="38"/>
      <c r="H178" s="38"/>
      <c r="I178" s="38"/>
      <c r="J178" s="38"/>
      <c r="K178" s="38"/>
      <c r="L178" s="38"/>
      <c r="M178" s="38"/>
      <c r="N178" s="38"/>
      <c r="O178" s="38"/>
      <c r="P178" s="38"/>
      <c r="Q178" s="38"/>
      <c r="R178" s="38"/>
      <c r="S178" s="38"/>
      <c r="T178" s="38"/>
      <c r="U178" s="38"/>
      <c r="V178" s="38"/>
      <c r="W178" s="38"/>
      <c r="X178" s="38"/>
      <c r="Y178" s="38"/>
      <c r="Z178" s="38"/>
      <c r="AA178" s="38"/>
      <c r="AB178" s="38"/>
      <c r="AC178" s="38"/>
      <c r="AD178" s="38"/>
      <c r="AE178" s="38"/>
      <c r="AF178" s="38"/>
      <c r="AG178" s="38"/>
      <c r="AH178" s="38"/>
      <c r="AI178" s="38"/>
      <c r="AJ178" s="38"/>
    </row>
    <row r="179" spans="1:36" ht="13.5" thickBot="1">
      <c r="A179" s="116"/>
      <c r="B179" s="118"/>
      <c r="C179" s="120"/>
      <c r="D179" s="118"/>
      <c r="E179" s="122"/>
      <c r="F179" s="52"/>
      <c r="G179" s="39"/>
      <c r="H179" s="39"/>
      <c r="I179" s="39"/>
      <c r="J179" s="39"/>
      <c r="K179" s="39"/>
      <c r="L179" s="39"/>
      <c r="M179" s="39"/>
      <c r="N179" s="39"/>
      <c r="O179" s="39"/>
      <c r="P179" s="39"/>
      <c r="Q179" s="39"/>
      <c r="R179" s="39"/>
      <c r="S179" s="39"/>
      <c r="T179" s="39"/>
      <c r="U179" s="39"/>
      <c r="V179" s="39"/>
      <c r="W179" s="39"/>
      <c r="X179" s="39"/>
      <c r="Y179" s="39"/>
      <c r="Z179" s="39"/>
      <c r="AA179" s="39"/>
      <c r="AB179" s="39"/>
      <c r="AC179" s="39"/>
      <c r="AD179" s="39"/>
      <c r="AE179" s="39"/>
      <c r="AF179" s="39"/>
      <c r="AG179" s="39"/>
      <c r="AH179" s="39"/>
      <c r="AI179" s="39"/>
      <c r="AJ179" s="39"/>
    </row>
    <row r="180" spans="1:36" ht="13.5" thickTop="1"/>
    <row r="181" spans="1:36">
      <c r="A181" s="140"/>
      <c r="B181" s="140"/>
      <c r="C181" s="28" t="s">
        <v>19</v>
      </c>
      <c r="D181" s="28" t="str">
        <f>Données!K2</f>
        <v>Genève</v>
      </c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</row>
    <row r="182" spans="1:36">
      <c r="A182" s="140"/>
      <c r="B182" s="140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</row>
    <row r="183" spans="1:36" ht="15.75">
      <c r="A183" s="141" t="s">
        <v>4</v>
      </c>
      <c r="B183" s="141"/>
      <c r="C183" s="141"/>
      <c r="D183" s="141"/>
      <c r="E183" s="8" t="str">
        <f>TEXT(B186,"mmmm")</f>
        <v>novembre</v>
      </c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</row>
    <row r="184" spans="1:36"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</row>
    <row r="185" spans="1:36" ht="13.5" thickBot="1"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</row>
    <row r="186" spans="1:36" ht="13.5" thickBot="1">
      <c r="A186" s="10" t="s">
        <v>5</v>
      </c>
      <c r="B186" s="11">
        <v>41943</v>
      </c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</row>
    <row r="187" spans="1:36" ht="13.5" thickBot="1">
      <c r="A187" s="10" t="s">
        <v>6</v>
      </c>
      <c r="B187" s="11">
        <f>EOMONTH(B186,0)</f>
        <v>41972</v>
      </c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</row>
    <row r="188" spans="1:36" s="30" customFormat="1">
      <c r="B188" s="31">
        <f ca="1">TODAY()</f>
        <v>41584</v>
      </c>
      <c r="F188" s="32"/>
      <c r="G188" s="32"/>
      <c r="H188" s="32"/>
      <c r="I188" s="32"/>
      <c r="J188" s="32"/>
      <c r="K188" s="32"/>
      <c r="L188" s="32"/>
      <c r="M188" s="32"/>
      <c r="N188" s="32"/>
      <c r="O188" s="32"/>
      <c r="P188" s="32"/>
      <c r="Q188" s="32"/>
      <c r="R188" s="32"/>
      <c r="S188" s="32"/>
      <c r="T188" s="32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</row>
    <row r="189" spans="1:36"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</row>
    <row r="190" spans="1:36" s="33" customFormat="1" ht="53.65" customHeight="1">
      <c r="F190" s="34">
        <f>B186</f>
        <v>41943</v>
      </c>
      <c r="G190" s="35">
        <f t="shared" ref="G190:AI190" si="40">F190+1</f>
        <v>41944</v>
      </c>
      <c r="H190" s="35">
        <f t="shared" si="40"/>
        <v>41945</v>
      </c>
      <c r="I190" s="35">
        <f t="shared" si="40"/>
        <v>41946</v>
      </c>
      <c r="J190" s="35">
        <f t="shared" si="40"/>
        <v>41947</v>
      </c>
      <c r="K190" s="35">
        <f t="shared" si="40"/>
        <v>41948</v>
      </c>
      <c r="L190" s="35">
        <f t="shared" si="40"/>
        <v>41949</v>
      </c>
      <c r="M190" s="35">
        <f t="shared" si="40"/>
        <v>41950</v>
      </c>
      <c r="N190" s="35">
        <f t="shared" si="40"/>
        <v>41951</v>
      </c>
      <c r="O190" s="35">
        <f t="shared" si="40"/>
        <v>41952</v>
      </c>
      <c r="P190" s="35">
        <f t="shared" si="40"/>
        <v>41953</v>
      </c>
      <c r="Q190" s="35">
        <f t="shared" si="40"/>
        <v>41954</v>
      </c>
      <c r="R190" s="35">
        <f t="shared" si="40"/>
        <v>41955</v>
      </c>
      <c r="S190" s="35">
        <f t="shared" si="40"/>
        <v>41956</v>
      </c>
      <c r="T190" s="35">
        <f t="shared" si="40"/>
        <v>41957</v>
      </c>
      <c r="U190" s="35">
        <f t="shared" si="40"/>
        <v>41958</v>
      </c>
      <c r="V190" s="35">
        <f t="shared" si="40"/>
        <v>41959</v>
      </c>
      <c r="W190" s="35">
        <f t="shared" si="40"/>
        <v>41960</v>
      </c>
      <c r="X190" s="35">
        <f t="shared" si="40"/>
        <v>41961</v>
      </c>
      <c r="Y190" s="35">
        <f t="shared" si="40"/>
        <v>41962</v>
      </c>
      <c r="Z190" s="35">
        <f t="shared" si="40"/>
        <v>41963</v>
      </c>
      <c r="AA190" s="35">
        <f t="shared" si="40"/>
        <v>41964</v>
      </c>
      <c r="AB190" s="35">
        <f t="shared" si="40"/>
        <v>41965</v>
      </c>
      <c r="AC190" s="35">
        <f t="shared" si="40"/>
        <v>41966</v>
      </c>
      <c r="AD190" s="35">
        <f t="shared" si="40"/>
        <v>41967</v>
      </c>
      <c r="AE190" s="35">
        <f t="shared" si="40"/>
        <v>41968</v>
      </c>
      <c r="AF190" s="35">
        <f t="shared" si="40"/>
        <v>41969</v>
      </c>
      <c r="AG190" s="35">
        <f t="shared" si="40"/>
        <v>41970</v>
      </c>
      <c r="AH190" s="35">
        <f t="shared" si="40"/>
        <v>41971</v>
      </c>
      <c r="AI190" s="35">
        <f t="shared" si="40"/>
        <v>41972</v>
      </c>
      <c r="AJ190" s="35" t="str">
        <f>IFERROR(IF(AI190+1&gt;B187,"",AI190+1),"")</f>
        <v/>
      </c>
    </row>
    <row r="191" spans="1:36" s="16" customFormat="1" ht="22.5" thickBot="1">
      <c r="F191" s="17" t="str">
        <f>IF(F193="L","S " &amp; WEEKNUM(F190),"")</f>
        <v/>
      </c>
      <c r="G191" s="17" t="str">
        <f t="shared" ref="G191:AJ191" si="41">IF(G193="L","S " &amp; WEEKNUM(G190),"")</f>
        <v/>
      </c>
      <c r="H191" s="17" t="str">
        <f t="shared" si="41"/>
        <v/>
      </c>
      <c r="I191" s="17" t="str">
        <f t="shared" si="41"/>
        <v/>
      </c>
      <c r="J191" s="17" t="str">
        <f t="shared" si="41"/>
        <v>S 45</v>
      </c>
      <c r="K191" s="17" t="str">
        <f t="shared" si="41"/>
        <v/>
      </c>
      <c r="L191" s="17" t="str">
        <f t="shared" si="41"/>
        <v/>
      </c>
      <c r="M191" s="17" t="str">
        <f t="shared" si="41"/>
        <v/>
      </c>
      <c r="N191" s="17" t="str">
        <f t="shared" si="41"/>
        <v/>
      </c>
      <c r="O191" s="17" t="str">
        <f t="shared" si="41"/>
        <v/>
      </c>
      <c r="P191" s="17" t="str">
        <f t="shared" si="41"/>
        <v/>
      </c>
      <c r="Q191" s="17" t="str">
        <f t="shared" si="41"/>
        <v>S 46</v>
      </c>
      <c r="R191" s="17" t="str">
        <f t="shared" si="41"/>
        <v/>
      </c>
      <c r="S191" s="17" t="str">
        <f t="shared" si="41"/>
        <v/>
      </c>
      <c r="T191" s="17" t="str">
        <f t="shared" si="41"/>
        <v/>
      </c>
      <c r="U191" s="17" t="str">
        <f t="shared" si="41"/>
        <v/>
      </c>
      <c r="V191" s="17" t="str">
        <f t="shared" si="41"/>
        <v/>
      </c>
      <c r="W191" s="17" t="str">
        <f t="shared" si="41"/>
        <v/>
      </c>
      <c r="X191" s="17" t="str">
        <f t="shared" si="41"/>
        <v>S 47</v>
      </c>
      <c r="Y191" s="17" t="str">
        <f t="shared" si="41"/>
        <v/>
      </c>
      <c r="Z191" s="17" t="str">
        <f t="shared" si="41"/>
        <v/>
      </c>
      <c r="AA191" s="17" t="str">
        <f t="shared" si="41"/>
        <v/>
      </c>
      <c r="AB191" s="17" t="str">
        <f t="shared" si="41"/>
        <v/>
      </c>
      <c r="AC191" s="17" t="str">
        <f t="shared" si="41"/>
        <v/>
      </c>
      <c r="AD191" s="17" t="str">
        <f t="shared" si="41"/>
        <v/>
      </c>
      <c r="AE191" s="17" t="str">
        <f t="shared" si="41"/>
        <v>S 48</v>
      </c>
      <c r="AF191" s="17" t="str">
        <f t="shared" si="41"/>
        <v/>
      </c>
      <c r="AG191" s="17" t="str">
        <f t="shared" si="41"/>
        <v/>
      </c>
      <c r="AH191" s="17" t="str">
        <f t="shared" si="41"/>
        <v/>
      </c>
      <c r="AI191" s="17" t="str">
        <f t="shared" si="41"/>
        <v/>
      </c>
      <c r="AJ191" s="17" t="str">
        <f t="shared" si="41"/>
        <v/>
      </c>
    </row>
    <row r="192" spans="1:36" ht="15.75" thickBot="1">
      <c r="A192" s="148" t="s">
        <v>40</v>
      </c>
      <c r="B192" s="149"/>
      <c r="C192" s="149"/>
      <c r="D192" s="149"/>
      <c r="E192" s="150"/>
      <c r="F192" s="12">
        <f t="shared" ref="F192:AI192" si="42">DAY(F190)</f>
        <v>1</v>
      </c>
      <c r="G192" s="12">
        <f t="shared" si="42"/>
        <v>2</v>
      </c>
      <c r="H192" s="12">
        <f t="shared" si="42"/>
        <v>3</v>
      </c>
      <c r="I192" s="12">
        <f t="shared" si="42"/>
        <v>4</v>
      </c>
      <c r="J192" s="12">
        <f t="shared" si="42"/>
        <v>5</v>
      </c>
      <c r="K192" s="12">
        <f t="shared" si="42"/>
        <v>6</v>
      </c>
      <c r="L192" s="12">
        <f t="shared" si="42"/>
        <v>7</v>
      </c>
      <c r="M192" s="12">
        <f t="shared" si="42"/>
        <v>8</v>
      </c>
      <c r="N192" s="12">
        <f t="shared" si="42"/>
        <v>9</v>
      </c>
      <c r="O192" s="12">
        <f t="shared" si="42"/>
        <v>10</v>
      </c>
      <c r="P192" s="12">
        <f t="shared" si="42"/>
        <v>11</v>
      </c>
      <c r="Q192" s="12">
        <f t="shared" si="42"/>
        <v>12</v>
      </c>
      <c r="R192" s="12">
        <f t="shared" si="42"/>
        <v>13</v>
      </c>
      <c r="S192" s="12">
        <f t="shared" si="42"/>
        <v>14</v>
      </c>
      <c r="T192" s="12">
        <f t="shared" si="42"/>
        <v>15</v>
      </c>
      <c r="U192" s="12">
        <f t="shared" si="42"/>
        <v>16</v>
      </c>
      <c r="V192" s="12">
        <f t="shared" si="42"/>
        <v>17</v>
      </c>
      <c r="W192" s="12">
        <f t="shared" si="42"/>
        <v>18</v>
      </c>
      <c r="X192" s="12">
        <f t="shared" si="42"/>
        <v>19</v>
      </c>
      <c r="Y192" s="12">
        <f t="shared" si="42"/>
        <v>20</v>
      </c>
      <c r="Z192" s="12">
        <f t="shared" si="42"/>
        <v>21</v>
      </c>
      <c r="AA192" s="12">
        <f t="shared" si="42"/>
        <v>22</v>
      </c>
      <c r="AB192" s="12">
        <f t="shared" si="42"/>
        <v>23</v>
      </c>
      <c r="AC192" s="12">
        <f t="shared" si="42"/>
        <v>24</v>
      </c>
      <c r="AD192" s="12">
        <f t="shared" si="42"/>
        <v>25</v>
      </c>
      <c r="AE192" s="12">
        <f t="shared" si="42"/>
        <v>26</v>
      </c>
      <c r="AF192" s="12">
        <f t="shared" si="42"/>
        <v>27</v>
      </c>
      <c r="AG192" s="12">
        <f t="shared" si="42"/>
        <v>28</v>
      </c>
      <c r="AH192" s="12">
        <f>DAY(AH190)</f>
        <v>29</v>
      </c>
      <c r="AI192" s="12">
        <f t="shared" si="42"/>
        <v>30</v>
      </c>
      <c r="AJ192" s="12" t="str">
        <f>IFERROR(DAY(AJ190),"")</f>
        <v/>
      </c>
    </row>
    <row r="193" spans="1:36" ht="13.5" thickBot="1">
      <c r="A193" s="137"/>
      <c r="B193" s="138"/>
      <c r="C193" s="138"/>
      <c r="D193" s="138"/>
      <c r="E193" s="139"/>
      <c r="F193" s="18" t="str">
        <f>CHOOSE(WEEKDAY(F190),"D","L","M","M","J","V","S")</f>
        <v>J</v>
      </c>
      <c r="G193" s="13" t="str">
        <f t="shared" ref="G193:AI193" si="43">CHOOSE(WEEKDAY(G190),"D","L","M","M","J","V","S")</f>
        <v>V</v>
      </c>
      <c r="H193" s="13" t="str">
        <f t="shared" si="43"/>
        <v>S</v>
      </c>
      <c r="I193" s="13" t="str">
        <f t="shared" si="43"/>
        <v>D</v>
      </c>
      <c r="J193" s="13" t="str">
        <f t="shared" si="43"/>
        <v>L</v>
      </c>
      <c r="K193" s="13" t="str">
        <f t="shared" si="43"/>
        <v>M</v>
      </c>
      <c r="L193" s="13" t="str">
        <f t="shared" si="43"/>
        <v>M</v>
      </c>
      <c r="M193" s="13" t="str">
        <f t="shared" si="43"/>
        <v>J</v>
      </c>
      <c r="N193" s="13" t="str">
        <f t="shared" si="43"/>
        <v>V</v>
      </c>
      <c r="O193" s="13" t="str">
        <f t="shared" si="43"/>
        <v>S</v>
      </c>
      <c r="P193" s="13" t="str">
        <f t="shared" si="43"/>
        <v>D</v>
      </c>
      <c r="Q193" s="13" t="str">
        <f t="shared" si="43"/>
        <v>L</v>
      </c>
      <c r="R193" s="13" t="str">
        <f t="shared" si="43"/>
        <v>M</v>
      </c>
      <c r="S193" s="13" t="str">
        <f t="shared" si="43"/>
        <v>M</v>
      </c>
      <c r="T193" s="13" t="str">
        <f t="shared" si="43"/>
        <v>J</v>
      </c>
      <c r="U193" s="13" t="str">
        <f t="shared" si="43"/>
        <v>V</v>
      </c>
      <c r="V193" s="13" t="str">
        <f t="shared" si="43"/>
        <v>S</v>
      </c>
      <c r="W193" s="13" t="str">
        <f t="shared" si="43"/>
        <v>D</v>
      </c>
      <c r="X193" s="13" t="str">
        <f t="shared" si="43"/>
        <v>L</v>
      </c>
      <c r="Y193" s="13" t="str">
        <f t="shared" si="43"/>
        <v>M</v>
      </c>
      <c r="Z193" s="13" t="str">
        <f t="shared" si="43"/>
        <v>M</v>
      </c>
      <c r="AA193" s="13" t="str">
        <f t="shared" si="43"/>
        <v>J</v>
      </c>
      <c r="AB193" s="13" t="str">
        <f t="shared" si="43"/>
        <v>V</v>
      </c>
      <c r="AC193" s="13" t="str">
        <f t="shared" si="43"/>
        <v>S</v>
      </c>
      <c r="AD193" s="13" t="str">
        <f t="shared" si="43"/>
        <v>D</v>
      </c>
      <c r="AE193" s="13" t="str">
        <f t="shared" si="43"/>
        <v>L</v>
      </c>
      <c r="AF193" s="13" t="str">
        <f t="shared" si="43"/>
        <v>M</v>
      </c>
      <c r="AG193" s="13" t="str">
        <f t="shared" si="43"/>
        <v>M</v>
      </c>
      <c r="AH193" s="13" t="str">
        <f t="shared" si="43"/>
        <v>J</v>
      </c>
      <c r="AI193" s="13" t="str">
        <f t="shared" si="43"/>
        <v>V</v>
      </c>
      <c r="AJ193" s="13" t="str">
        <f>IFERROR(CHOOSE(WEEKDAY(AJ190),"D","L","M","M","J","V","S"),"")</f>
        <v/>
      </c>
    </row>
    <row r="194" spans="1:36" ht="13.5" thickTop="1">
      <c r="A194" s="124" t="str">
        <f>Données!B2</f>
        <v>Nom coll.</v>
      </c>
      <c r="B194" s="125"/>
      <c r="C194" s="128" t="s">
        <v>9</v>
      </c>
      <c r="D194" s="129"/>
      <c r="E194" s="132" t="str">
        <f>Données!E2</f>
        <v>Taux</v>
      </c>
      <c r="F194" s="59"/>
      <c r="G194" s="37"/>
      <c r="H194" s="37"/>
      <c r="I194" s="37"/>
      <c r="J194" s="37"/>
      <c r="K194" s="37"/>
      <c r="L194" s="37"/>
      <c r="M194" s="37"/>
      <c r="N194" s="37"/>
      <c r="O194" s="37"/>
      <c r="P194" s="37"/>
      <c r="Q194" s="37"/>
      <c r="R194" s="37"/>
      <c r="S194" s="37"/>
      <c r="T194" s="37"/>
      <c r="U194" s="37"/>
      <c r="V194" s="37"/>
      <c r="W194" s="37"/>
      <c r="X194" s="37"/>
      <c r="Y194" s="37"/>
      <c r="Z194" s="37"/>
      <c r="AA194" s="37"/>
      <c r="AB194" s="37"/>
      <c r="AC194" s="37"/>
      <c r="AD194" s="37"/>
      <c r="AE194" s="37"/>
      <c r="AF194" s="37"/>
      <c r="AG194" s="37"/>
      <c r="AH194" s="37"/>
      <c r="AI194" s="37"/>
      <c r="AJ194" s="37"/>
    </row>
    <row r="195" spans="1:36" ht="13.5" thickBot="1">
      <c r="A195" s="126"/>
      <c r="B195" s="127"/>
      <c r="C195" s="130"/>
      <c r="D195" s="131"/>
      <c r="E195" s="133"/>
      <c r="F195" s="60"/>
      <c r="G195" s="58"/>
      <c r="H195" s="58"/>
      <c r="I195" s="58"/>
      <c r="J195" s="58"/>
      <c r="K195" s="58"/>
      <c r="L195" s="58"/>
      <c r="M195" s="58"/>
      <c r="N195" s="58"/>
      <c r="O195" s="58"/>
      <c r="P195" s="58"/>
      <c r="Q195" s="58"/>
      <c r="R195" s="58"/>
      <c r="S195" s="58"/>
      <c r="T195" s="58"/>
      <c r="U195" s="58"/>
      <c r="V195" s="58"/>
      <c r="W195" s="58"/>
      <c r="X195" s="58"/>
      <c r="Y195" s="58"/>
      <c r="Z195" s="58"/>
      <c r="AA195" s="58"/>
      <c r="AB195" s="58"/>
      <c r="AC195" s="58"/>
      <c r="AD195" s="58"/>
      <c r="AE195" s="58"/>
      <c r="AF195" s="58"/>
      <c r="AG195" s="58"/>
      <c r="AH195" s="58"/>
      <c r="AI195" s="58"/>
      <c r="AJ195" s="58"/>
    </row>
    <row r="196" spans="1:36" ht="13.5" thickTop="1">
      <c r="A196" s="115" t="s">
        <v>8</v>
      </c>
      <c r="B196" s="117" t="str">
        <f>Données!C2</f>
        <v>Date naiss.</v>
      </c>
      <c r="C196" s="119" t="s">
        <v>7</v>
      </c>
      <c r="D196" s="117" t="str">
        <f>Données!D2</f>
        <v>Date d'entrée</v>
      </c>
      <c r="E196" s="121"/>
      <c r="F196" s="50"/>
      <c r="G196" s="38"/>
      <c r="H196" s="38"/>
      <c r="I196" s="38"/>
      <c r="J196" s="38"/>
      <c r="K196" s="38"/>
      <c r="L196" s="38"/>
      <c r="M196" s="38"/>
      <c r="N196" s="38"/>
      <c r="O196" s="38"/>
      <c r="P196" s="38"/>
      <c r="Q196" s="38"/>
      <c r="R196" s="38"/>
      <c r="S196" s="38"/>
      <c r="T196" s="38"/>
      <c r="U196" s="38"/>
      <c r="V196" s="38"/>
      <c r="W196" s="38"/>
      <c r="X196" s="38"/>
      <c r="Y196" s="38"/>
      <c r="Z196" s="38"/>
      <c r="AA196" s="38"/>
      <c r="AB196" s="38"/>
      <c r="AC196" s="38"/>
      <c r="AD196" s="38"/>
      <c r="AE196" s="38"/>
      <c r="AF196" s="38"/>
      <c r="AG196" s="38"/>
      <c r="AH196" s="38"/>
      <c r="AI196" s="38"/>
      <c r="AJ196" s="38"/>
    </row>
    <row r="197" spans="1:36" ht="13.5" thickBot="1">
      <c r="A197" s="116"/>
      <c r="B197" s="118"/>
      <c r="C197" s="120"/>
      <c r="D197" s="118"/>
      <c r="E197" s="122"/>
      <c r="F197" s="52"/>
      <c r="G197" s="39"/>
      <c r="H197" s="39"/>
      <c r="I197" s="39"/>
      <c r="J197" s="39"/>
      <c r="K197" s="39"/>
      <c r="L197" s="39"/>
      <c r="M197" s="39"/>
      <c r="N197" s="39"/>
      <c r="O197" s="39"/>
      <c r="P197" s="39"/>
      <c r="Q197" s="39"/>
      <c r="R197" s="39"/>
      <c r="S197" s="39"/>
      <c r="T197" s="39"/>
      <c r="U197" s="39"/>
      <c r="V197" s="39"/>
      <c r="W197" s="39"/>
      <c r="X197" s="39"/>
      <c r="Y197" s="39"/>
      <c r="Z197" s="39"/>
      <c r="AA197" s="39"/>
      <c r="AB197" s="39"/>
      <c r="AC197" s="39"/>
      <c r="AD197" s="39"/>
      <c r="AE197" s="39"/>
      <c r="AF197" s="39"/>
      <c r="AG197" s="39"/>
      <c r="AH197" s="39"/>
      <c r="AI197" s="39"/>
      <c r="AJ197" s="39"/>
    </row>
    <row r="198" spans="1:36" ht="13.5" thickTop="1"/>
    <row r="199" spans="1:36">
      <c r="A199" s="140"/>
      <c r="B199" s="140"/>
      <c r="C199" s="28" t="s">
        <v>19</v>
      </c>
      <c r="D199" s="28" t="str">
        <f>Données!K2</f>
        <v>Genève</v>
      </c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</row>
    <row r="200" spans="1:36">
      <c r="A200" s="140"/>
      <c r="B200" s="140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</row>
    <row r="201" spans="1:36" ht="15.75">
      <c r="A201" s="141" t="s">
        <v>4</v>
      </c>
      <c r="B201" s="141"/>
      <c r="C201" s="141"/>
      <c r="D201" s="141"/>
      <c r="E201" s="8" t="str">
        <f>TEXT(B204,"mmmm")</f>
        <v>décembre</v>
      </c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</row>
    <row r="202" spans="1:36"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</row>
    <row r="203" spans="1:36" ht="13.5" thickBot="1"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</row>
    <row r="204" spans="1:36" ht="13.5" thickBot="1">
      <c r="A204" s="10" t="s">
        <v>5</v>
      </c>
      <c r="B204" s="11">
        <v>41973</v>
      </c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</row>
    <row r="205" spans="1:36" ht="13.5" thickBot="1">
      <c r="A205" s="10" t="s">
        <v>6</v>
      </c>
      <c r="B205" s="11">
        <f>EOMONTH(B204,0)</f>
        <v>42003</v>
      </c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</row>
    <row r="206" spans="1:36" s="30" customFormat="1">
      <c r="B206" s="31">
        <f ca="1">TODAY()</f>
        <v>41584</v>
      </c>
      <c r="F206" s="32"/>
      <c r="G206" s="32"/>
      <c r="H206" s="32"/>
      <c r="I206" s="32"/>
      <c r="J206" s="32"/>
      <c r="K206" s="32"/>
      <c r="L206" s="32"/>
      <c r="M206" s="32"/>
      <c r="N206" s="32"/>
      <c r="O206" s="32"/>
      <c r="P206" s="32"/>
      <c r="Q206" s="32"/>
      <c r="R206" s="32"/>
      <c r="S206" s="32"/>
      <c r="T206" s="32"/>
      <c r="U206" s="32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</row>
    <row r="207" spans="1:36"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</row>
    <row r="208" spans="1:36" s="33" customFormat="1" ht="53.65" customHeight="1">
      <c r="F208" s="34">
        <f>B204</f>
        <v>41973</v>
      </c>
      <c r="G208" s="35">
        <f t="shared" ref="G208:AI208" si="44">F208+1</f>
        <v>41974</v>
      </c>
      <c r="H208" s="35">
        <f t="shared" si="44"/>
        <v>41975</v>
      </c>
      <c r="I208" s="35">
        <f t="shared" si="44"/>
        <v>41976</v>
      </c>
      <c r="J208" s="35">
        <f t="shared" si="44"/>
        <v>41977</v>
      </c>
      <c r="K208" s="35">
        <f t="shared" si="44"/>
        <v>41978</v>
      </c>
      <c r="L208" s="35">
        <f t="shared" si="44"/>
        <v>41979</v>
      </c>
      <c r="M208" s="35">
        <f t="shared" si="44"/>
        <v>41980</v>
      </c>
      <c r="N208" s="35">
        <f t="shared" si="44"/>
        <v>41981</v>
      </c>
      <c r="O208" s="35">
        <f t="shared" si="44"/>
        <v>41982</v>
      </c>
      <c r="P208" s="35">
        <f t="shared" si="44"/>
        <v>41983</v>
      </c>
      <c r="Q208" s="35">
        <f t="shared" si="44"/>
        <v>41984</v>
      </c>
      <c r="R208" s="35">
        <f t="shared" si="44"/>
        <v>41985</v>
      </c>
      <c r="S208" s="35">
        <f t="shared" si="44"/>
        <v>41986</v>
      </c>
      <c r="T208" s="35">
        <f t="shared" si="44"/>
        <v>41987</v>
      </c>
      <c r="U208" s="35">
        <f t="shared" si="44"/>
        <v>41988</v>
      </c>
      <c r="V208" s="35">
        <f t="shared" si="44"/>
        <v>41989</v>
      </c>
      <c r="W208" s="35">
        <f t="shared" si="44"/>
        <v>41990</v>
      </c>
      <c r="X208" s="35">
        <f t="shared" si="44"/>
        <v>41991</v>
      </c>
      <c r="Y208" s="35">
        <f t="shared" si="44"/>
        <v>41992</v>
      </c>
      <c r="Z208" s="35">
        <f t="shared" si="44"/>
        <v>41993</v>
      </c>
      <c r="AA208" s="35">
        <f t="shared" si="44"/>
        <v>41994</v>
      </c>
      <c r="AB208" s="35">
        <f t="shared" si="44"/>
        <v>41995</v>
      </c>
      <c r="AC208" s="35">
        <f t="shared" si="44"/>
        <v>41996</v>
      </c>
      <c r="AD208" s="35">
        <f t="shared" si="44"/>
        <v>41997</v>
      </c>
      <c r="AE208" s="35">
        <f t="shared" si="44"/>
        <v>41998</v>
      </c>
      <c r="AF208" s="35">
        <f t="shared" si="44"/>
        <v>41999</v>
      </c>
      <c r="AG208" s="35">
        <f t="shared" si="44"/>
        <v>42000</v>
      </c>
      <c r="AH208" s="35">
        <f t="shared" si="44"/>
        <v>42001</v>
      </c>
      <c r="AI208" s="35">
        <f t="shared" si="44"/>
        <v>42002</v>
      </c>
      <c r="AJ208" s="35">
        <f>IFERROR(IF(AI208+1&gt;B205,"",AI208+1),"")</f>
        <v>42003</v>
      </c>
    </row>
    <row r="209" spans="1:36" s="16" customFormat="1" ht="22.5" thickBot="1">
      <c r="F209" s="17" t="str">
        <f>IF(F211="L","S " &amp; WEEKNUM(F208),"")</f>
        <v/>
      </c>
      <c r="G209" s="17" t="str">
        <f t="shared" ref="G209:AJ209" si="45">IF(G211="L","S " &amp; WEEKNUM(G208),"")</f>
        <v/>
      </c>
      <c r="H209" s="17" t="str">
        <f t="shared" si="45"/>
        <v>S 49</v>
      </c>
      <c r="I209" s="17" t="str">
        <f t="shared" si="45"/>
        <v/>
      </c>
      <c r="J209" s="17" t="str">
        <f t="shared" si="45"/>
        <v/>
      </c>
      <c r="K209" s="17" t="str">
        <f t="shared" si="45"/>
        <v/>
      </c>
      <c r="L209" s="17" t="str">
        <f t="shared" si="45"/>
        <v/>
      </c>
      <c r="M209" s="17" t="str">
        <f t="shared" si="45"/>
        <v/>
      </c>
      <c r="N209" s="17" t="str">
        <f t="shared" si="45"/>
        <v/>
      </c>
      <c r="O209" s="17" t="str">
        <f t="shared" si="45"/>
        <v>S 50</v>
      </c>
      <c r="P209" s="17" t="str">
        <f t="shared" si="45"/>
        <v/>
      </c>
      <c r="Q209" s="17" t="str">
        <f t="shared" si="45"/>
        <v/>
      </c>
      <c r="R209" s="17" t="str">
        <f t="shared" si="45"/>
        <v/>
      </c>
      <c r="S209" s="17" t="str">
        <f t="shared" si="45"/>
        <v/>
      </c>
      <c r="T209" s="17" t="str">
        <f t="shared" si="45"/>
        <v/>
      </c>
      <c r="U209" s="17" t="str">
        <f t="shared" si="45"/>
        <v/>
      </c>
      <c r="V209" s="17" t="str">
        <f t="shared" si="45"/>
        <v>S 51</v>
      </c>
      <c r="W209" s="17" t="str">
        <f t="shared" si="45"/>
        <v/>
      </c>
      <c r="X209" s="17" t="str">
        <f t="shared" si="45"/>
        <v/>
      </c>
      <c r="Y209" s="17" t="str">
        <f t="shared" si="45"/>
        <v/>
      </c>
      <c r="Z209" s="17" t="str">
        <f t="shared" si="45"/>
        <v/>
      </c>
      <c r="AA209" s="17" t="str">
        <f t="shared" si="45"/>
        <v/>
      </c>
      <c r="AB209" s="17" t="str">
        <f t="shared" si="45"/>
        <v/>
      </c>
      <c r="AC209" s="17" t="str">
        <f t="shared" si="45"/>
        <v>S 52</v>
      </c>
      <c r="AD209" s="17" t="str">
        <f t="shared" si="45"/>
        <v/>
      </c>
      <c r="AE209" s="17" t="str">
        <f t="shared" si="45"/>
        <v/>
      </c>
      <c r="AF209" s="17" t="str">
        <f t="shared" si="45"/>
        <v/>
      </c>
      <c r="AG209" s="17" t="str">
        <f t="shared" si="45"/>
        <v/>
      </c>
      <c r="AH209" s="17" t="str">
        <f t="shared" si="45"/>
        <v/>
      </c>
      <c r="AI209" s="17" t="str">
        <f t="shared" si="45"/>
        <v/>
      </c>
      <c r="AJ209" s="17" t="str">
        <f t="shared" si="45"/>
        <v>S 53</v>
      </c>
    </row>
    <row r="210" spans="1:36" ht="15.75" thickBot="1">
      <c r="A210" s="148" t="s">
        <v>41</v>
      </c>
      <c r="B210" s="149"/>
      <c r="C210" s="149"/>
      <c r="D210" s="149"/>
      <c r="E210" s="150"/>
      <c r="F210" s="12">
        <f t="shared" ref="F210:AI210" si="46">DAY(F208)</f>
        <v>1</v>
      </c>
      <c r="G210" s="12">
        <f t="shared" si="46"/>
        <v>2</v>
      </c>
      <c r="H210" s="12">
        <f t="shared" si="46"/>
        <v>3</v>
      </c>
      <c r="I210" s="12">
        <f t="shared" si="46"/>
        <v>4</v>
      </c>
      <c r="J210" s="12">
        <f t="shared" si="46"/>
        <v>5</v>
      </c>
      <c r="K210" s="12">
        <f t="shared" si="46"/>
        <v>6</v>
      </c>
      <c r="L210" s="12">
        <f t="shared" si="46"/>
        <v>7</v>
      </c>
      <c r="M210" s="12">
        <f t="shared" si="46"/>
        <v>8</v>
      </c>
      <c r="N210" s="12">
        <f t="shared" si="46"/>
        <v>9</v>
      </c>
      <c r="O210" s="12">
        <f t="shared" si="46"/>
        <v>10</v>
      </c>
      <c r="P210" s="12">
        <f t="shared" si="46"/>
        <v>11</v>
      </c>
      <c r="Q210" s="12">
        <f t="shared" si="46"/>
        <v>12</v>
      </c>
      <c r="R210" s="12">
        <f t="shared" si="46"/>
        <v>13</v>
      </c>
      <c r="S210" s="12">
        <f t="shared" si="46"/>
        <v>14</v>
      </c>
      <c r="T210" s="12">
        <f t="shared" si="46"/>
        <v>15</v>
      </c>
      <c r="U210" s="12">
        <f t="shared" si="46"/>
        <v>16</v>
      </c>
      <c r="V210" s="12">
        <f t="shared" si="46"/>
        <v>17</v>
      </c>
      <c r="W210" s="12">
        <f t="shared" si="46"/>
        <v>18</v>
      </c>
      <c r="X210" s="12">
        <f t="shared" si="46"/>
        <v>19</v>
      </c>
      <c r="Y210" s="12">
        <f t="shared" si="46"/>
        <v>20</v>
      </c>
      <c r="Z210" s="12">
        <f t="shared" si="46"/>
        <v>21</v>
      </c>
      <c r="AA210" s="12">
        <f t="shared" si="46"/>
        <v>22</v>
      </c>
      <c r="AB210" s="12">
        <f t="shared" si="46"/>
        <v>23</v>
      </c>
      <c r="AC210" s="12">
        <f t="shared" si="46"/>
        <v>24</v>
      </c>
      <c r="AD210" s="12">
        <f t="shared" si="46"/>
        <v>25</v>
      </c>
      <c r="AE210" s="12">
        <f t="shared" si="46"/>
        <v>26</v>
      </c>
      <c r="AF210" s="12">
        <f t="shared" si="46"/>
        <v>27</v>
      </c>
      <c r="AG210" s="12">
        <f t="shared" si="46"/>
        <v>28</v>
      </c>
      <c r="AH210" s="12">
        <f>DAY(AH208)</f>
        <v>29</v>
      </c>
      <c r="AI210" s="12">
        <f t="shared" si="46"/>
        <v>30</v>
      </c>
      <c r="AJ210" s="12">
        <f>IFERROR(DAY(AJ208),"")</f>
        <v>31</v>
      </c>
    </row>
    <row r="211" spans="1:36" ht="13.5" thickBot="1">
      <c r="A211" s="137"/>
      <c r="B211" s="138"/>
      <c r="C211" s="138"/>
      <c r="D211" s="138"/>
      <c r="E211" s="139"/>
      <c r="F211" s="18" t="str">
        <f>CHOOSE(WEEKDAY(F208),"D","L","M","M","J","V","S")</f>
        <v>S</v>
      </c>
      <c r="G211" s="13" t="str">
        <f t="shared" ref="G211:AI211" si="47">CHOOSE(WEEKDAY(G208),"D","L","M","M","J","V","S")</f>
        <v>D</v>
      </c>
      <c r="H211" s="13" t="str">
        <f t="shared" si="47"/>
        <v>L</v>
      </c>
      <c r="I211" s="13" t="str">
        <f t="shared" si="47"/>
        <v>M</v>
      </c>
      <c r="J211" s="13" t="str">
        <f t="shared" si="47"/>
        <v>M</v>
      </c>
      <c r="K211" s="13" t="str">
        <f t="shared" si="47"/>
        <v>J</v>
      </c>
      <c r="L211" s="13" t="str">
        <f t="shared" si="47"/>
        <v>V</v>
      </c>
      <c r="M211" s="13" t="str">
        <f t="shared" si="47"/>
        <v>S</v>
      </c>
      <c r="N211" s="13" t="str">
        <f t="shared" si="47"/>
        <v>D</v>
      </c>
      <c r="O211" s="13" t="str">
        <f t="shared" si="47"/>
        <v>L</v>
      </c>
      <c r="P211" s="13" t="str">
        <f t="shared" si="47"/>
        <v>M</v>
      </c>
      <c r="Q211" s="13" t="str">
        <f t="shared" si="47"/>
        <v>M</v>
      </c>
      <c r="R211" s="13" t="str">
        <f t="shared" si="47"/>
        <v>J</v>
      </c>
      <c r="S211" s="13" t="str">
        <f t="shared" si="47"/>
        <v>V</v>
      </c>
      <c r="T211" s="13" t="str">
        <f t="shared" si="47"/>
        <v>S</v>
      </c>
      <c r="U211" s="13" t="str">
        <f t="shared" si="47"/>
        <v>D</v>
      </c>
      <c r="V211" s="13" t="str">
        <f t="shared" si="47"/>
        <v>L</v>
      </c>
      <c r="W211" s="13" t="str">
        <f t="shared" si="47"/>
        <v>M</v>
      </c>
      <c r="X211" s="13" t="str">
        <f t="shared" si="47"/>
        <v>M</v>
      </c>
      <c r="Y211" s="13" t="str">
        <f t="shared" si="47"/>
        <v>J</v>
      </c>
      <c r="Z211" s="13" t="str">
        <f t="shared" si="47"/>
        <v>V</v>
      </c>
      <c r="AA211" s="13" t="str">
        <f t="shared" si="47"/>
        <v>S</v>
      </c>
      <c r="AB211" s="13" t="str">
        <f t="shared" si="47"/>
        <v>D</v>
      </c>
      <c r="AC211" s="13" t="str">
        <f t="shared" si="47"/>
        <v>L</v>
      </c>
      <c r="AD211" s="13" t="str">
        <f t="shared" si="47"/>
        <v>M</v>
      </c>
      <c r="AE211" s="13" t="str">
        <f t="shared" si="47"/>
        <v>M</v>
      </c>
      <c r="AF211" s="13" t="str">
        <f t="shared" si="47"/>
        <v>J</v>
      </c>
      <c r="AG211" s="13" t="str">
        <f t="shared" si="47"/>
        <v>V</v>
      </c>
      <c r="AH211" s="13" t="str">
        <f t="shared" si="47"/>
        <v>S</v>
      </c>
      <c r="AI211" s="13" t="str">
        <f t="shared" si="47"/>
        <v>D</v>
      </c>
      <c r="AJ211" s="13" t="str">
        <f>IFERROR(CHOOSE(WEEKDAY(AJ208),"D","L","M","M","J","V","S"),"")</f>
        <v>L</v>
      </c>
    </row>
    <row r="212" spans="1:36" ht="13.5" thickTop="1">
      <c r="A212" s="124" t="str">
        <f>Données!B2</f>
        <v>Nom coll.</v>
      </c>
      <c r="B212" s="125"/>
      <c r="C212" s="128" t="s">
        <v>9</v>
      </c>
      <c r="D212" s="129"/>
      <c r="E212" s="132" t="str">
        <f>Données!E2</f>
        <v>Taux</v>
      </c>
      <c r="F212" s="59"/>
      <c r="G212" s="37"/>
      <c r="H212" s="37"/>
      <c r="I212" s="37"/>
      <c r="J212" s="37"/>
      <c r="K212" s="37"/>
      <c r="L212" s="37"/>
      <c r="M212" s="37"/>
      <c r="N212" s="37"/>
      <c r="O212" s="37"/>
      <c r="P212" s="37"/>
      <c r="Q212" s="37"/>
      <c r="R212" s="37"/>
      <c r="S212" s="37"/>
      <c r="T212" s="37"/>
      <c r="U212" s="37"/>
      <c r="V212" s="37"/>
      <c r="W212" s="37"/>
      <c r="X212" s="37"/>
      <c r="Y212" s="37"/>
      <c r="Z212" s="37"/>
      <c r="AA212" s="37"/>
      <c r="AB212" s="37"/>
      <c r="AC212" s="37"/>
      <c r="AD212" s="37"/>
      <c r="AE212" s="37"/>
      <c r="AF212" s="37"/>
      <c r="AG212" s="37"/>
      <c r="AH212" s="37"/>
      <c r="AI212" s="37"/>
      <c r="AJ212" s="37"/>
    </row>
    <row r="213" spans="1:36" ht="13.5" thickBot="1">
      <c r="A213" s="126"/>
      <c r="B213" s="127"/>
      <c r="C213" s="130"/>
      <c r="D213" s="131"/>
      <c r="E213" s="133"/>
      <c r="F213" s="60"/>
      <c r="G213" s="58"/>
      <c r="H213" s="58"/>
      <c r="I213" s="58"/>
      <c r="J213" s="58"/>
      <c r="K213" s="58"/>
      <c r="L213" s="58"/>
      <c r="M213" s="58"/>
      <c r="N213" s="58"/>
      <c r="O213" s="58"/>
      <c r="P213" s="58"/>
      <c r="Q213" s="58"/>
      <c r="R213" s="58"/>
      <c r="S213" s="58"/>
      <c r="T213" s="58"/>
      <c r="U213" s="58"/>
      <c r="V213" s="58"/>
      <c r="W213" s="58"/>
      <c r="X213" s="58"/>
      <c r="Y213" s="58"/>
      <c r="Z213" s="58"/>
      <c r="AA213" s="58"/>
      <c r="AB213" s="58"/>
      <c r="AC213" s="58"/>
      <c r="AD213" s="58"/>
      <c r="AE213" s="58"/>
      <c r="AF213" s="58"/>
      <c r="AG213" s="58"/>
      <c r="AH213" s="58"/>
      <c r="AI213" s="58"/>
      <c r="AJ213" s="58"/>
    </row>
    <row r="214" spans="1:36" ht="13.5" thickTop="1">
      <c r="A214" s="115" t="s">
        <v>8</v>
      </c>
      <c r="B214" s="117" t="str">
        <f>Données!C2</f>
        <v>Date naiss.</v>
      </c>
      <c r="C214" s="119" t="s">
        <v>7</v>
      </c>
      <c r="D214" s="117" t="str">
        <f>Données!D2</f>
        <v>Date d'entrée</v>
      </c>
      <c r="E214" s="121"/>
      <c r="F214" s="50"/>
      <c r="G214" s="38"/>
      <c r="H214" s="38"/>
      <c r="I214" s="38"/>
      <c r="J214" s="38"/>
      <c r="K214" s="38"/>
      <c r="L214" s="38"/>
      <c r="M214" s="38"/>
      <c r="N214" s="38"/>
      <c r="O214" s="38"/>
      <c r="P214" s="38"/>
      <c r="Q214" s="38"/>
      <c r="R214" s="38"/>
      <c r="S214" s="38"/>
      <c r="T214" s="38"/>
      <c r="U214" s="38"/>
      <c r="V214" s="38"/>
      <c r="W214" s="38"/>
      <c r="X214" s="38"/>
      <c r="Y214" s="38"/>
      <c r="Z214" s="38"/>
      <c r="AA214" s="38"/>
      <c r="AB214" s="38"/>
      <c r="AC214" s="38"/>
      <c r="AD214" s="38"/>
      <c r="AE214" s="38"/>
      <c r="AF214" s="38"/>
      <c r="AG214" s="38"/>
      <c r="AH214" s="38"/>
      <c r="AI214" s="38"/>
      <c r="AJ214" s="38"/>
    </row>
    <row r="215" spans="1:36" ht="13.5" thickBot="1">
      <c r="A215" s="116"/>
      <c r="B215" s="118"/>
      <c r="C215" s="120"/>
      <c r="D215" s="118"/>
      <c r="E215" s="122"/>
      <c r="F215" s="52"/>
      <c r="G215" s="39"/>
      <c r="H215" s="39"/>
      <c r="I215" s="39"/>
      <c r="J215" s="39"/>
      <c r="K215" s="39"/>
      <c r="L215" s="39"/>
      <c r="M215" s="39"/>
      <c r="N215" s="39"/>
      <c r="O215" s="39"/>
      <c r="P215" s="39"/>
      <c r="Q215" s="39"/>
      <c r="R215" s="39"/>
      <c r="S215" s="39"/>
      <c r="T215" s="39"/>
      <c r="U215" s="39"/>
      <c r="V215" s="39"/>
      <c r="W215" s="39"/>
      <c r="X215" s="39"/>
      <c r="Y215" s="39"/>
      <c r="Z215" s="39"/>
      <c r="AA215" s="39"/>
      <c r="AB215" s="39"/>
      <c r="AC215" s="39"/>
      <c r="AD215" s="39"/>
      <c r="AE215" s="39"/>
      <c r="AF215" s="39"/>
      <c r="AG215" s="39"/>
      <c r="AH215" s="39"/>
      <c r="AI215" s="39"/>
      <c r="AJ215" s="39"/>
    </row>
    <row r="216" spans="1:36" ht="13.5" thickTop="1"/>
  </sheetData>
  <protectedRanges>
    <protectedRange sqref="B204:B205" name="Plage24"/>
    <protectedRange sqref="B186:B187" name="Plage23"/>
    <protectedRange sqref="B168:B169" name="Plage22"/>
    <protectedRange sqref="B150:B151" name="Plage21"/>
    <protectedRange sqref="B132:B133" name="Plage20"/>
    <protectedRange sqref="B114:B115" name="Plage19"/>
    <protectedRange sqref="B96:B97" name="Plage18"/>
    <protectedRange sqref="B78:B79" name="Plage17"/>
    <protectedRange sqref="B60:B61" name="Plage16"/>
    <protectedRange sqref="B42:B43" name="Plage15"/>
    <protectedRange sqref="B24:B25" name="Plage14"/>
    <protectedRange sqref="B6:B7" name="Plage13"/>
    <protectedRange sqref="F14:AJ17 G68:K69 F194:F195" name="Plage1"/>
    <protectedRange sqref="F32:AJ35" name="Plage2"/>
    <protectedRange sqref="F50:AJ53" name="Plage3"/>
    <protectedRange sqref="F70:AJ71 F68:F69 L68:AJ69" name="Plage4"/>
    <protectedRange sqref="F86:AJ89" name="Plage5"/>
    <protectedRange sqref="F104:AJ107" name="Plage6"/>
    <protectedRange sqref="F122:AJ125" name="Plage7"/>
    <protectedRange sqref="F140:AJ143" name="Plage8"/>
    <protectedRange sqref="F158:AJ161" name="Plage9"/>
    <protectedRange sqref="F176:AJ179" name="Plage10"/>
    <protectedRange sqref="F196:AJ197 G194:AJ195" name="Plage11"/>
    <protectedRange sqref="F212:AJ215" name="Plage12"/>
  </protectedRanges>
  <mergeCells count="132">
    <mergeCell ref="A19:B20"/>
    <mergeCell ref="A21:D21"/>
    <mergeCell ref="A16:A17"/>
    <mergeCell ref="B16:B17"/>
    <mergeCell ref="C16:C17"/>
    <mergeCell ref="D16:E17"/>
    <mergeCell ref="A1:B2"/>
    <mergeCell ref="A3:D3"/>
    <mergeCell ref="A12:E12"/>
    <mergeCell ref="A13:E13"/>
    <mergeCell ref="A14:B15"/>
    <mergeCell ref="C14:D15"/>
    <mergeCell ref="E14:E15"/>
    <mergeCell ref="A30:E30"/>
    <mergeCell ref="A31:E31"/>
    <mergeCell ref="A32:B33"/>
    <mergeCell ref="C32:D33"/>
    <mergeCell ref="E32:E33"/>
    <mergeCell ref="A34:A35"/>
    <mergeCell ref="B34:B35"/>
    <mergeCell ref="C34:C35"/>
    <mergeCell ref="D34:E35"/>
    <mergeCell ref="A55:B56"/>
    <mergeCell ref="A57:D57"/>
    <mergeCell ref="A52:A53"/>
    <mergeCell ref="B52:B53"/>
    <mergeCell ref="C52:C53"/>
    <mergeCell ref="D52:E53"/>
    <mergeCell ref="A37:B38"/>
    <mergeCell ref="A39:D39"/>
    <mergeCell ref="A48:E48"/>
    <mergeCell ref="A49:E49"/>
    <mergeCell ref="A50:B51"/>
    <mergeCell ref="C50:D51"/>
    <mergeCell ref="E50:E51"/>
    <mergeCell ref="A66:E66"/>
    <mergeCell ref="A67:E67"/>
    <mergeCell ref="A68:B69"/>
    <mergeCell ref="C68:D69"/>
    <mergeCell ref="E68:E69"/>
    <mergeCell ref="A70:A71"/>
    <mergeCell ref="B70:B71"/>
    <mergeCell ref="C70:C71"/>
    <mergeCell ref="D70:E71"/>
    <mergeCell ref="A91:B92"/>
    <mergeCell ref="A93:D93"/>
    <mergeCell ref="A88:A89"/>
    <mergeCell ref="B88:B89"/>
    <mergeCell ref="C88:C89"/>
    <mergeCell ref="D88:E89"/>
    <mergeCell ref="A73:B74"/>
    <mergeCell ref="A75:D75"/>
    <mergeCell ref="A84:E84"/>
    <mergeCell ref="A85:E85"/>
    <mergeCell ref="A86:B87"/>
    <mergeCell ref="C86:D87"/>
    <mergeCell ref="E86:E87"/>
    <mergeCell ref="A102:E102"/>
    <mergeCell ref="A103:E103"/>
    <mergeCell ref="A104:B105"/>
    <mergeCell ref="C104:D105"/>
    <mergeCell ref="E104:E105"/>
    <mergeCell ref="A106:A107"/>
    <mergeCell ref="B106:B107"/>
    <mergeCell ref="C106:C107"/>
    <mergeCell ref="D106:E107"/>
    <mergeCell ref="A127:B128"/>
    <mergeCell ref="A129:D129"/>
    <mergeCell ref="A124:A125"/>
    <mergeCell ref="B124:B125"/>
    <mergeCell ref="C124:C125"/>
    <mergeCell ref="D124:E125"/>
    <mergeCell ref="A109:B110"/>
    <mergeCell ref="A111:D111"/>
    <mergeCell ref="A120:E120"/>
    <mergeCell ref="A121:E121"/>
    <mergeCell ref="A122:B123"/>
    <mergeCell ref="C122:D123"/>
    <mergeCell ref="E122:E123"/>
    <mergeCell ref="A138:E138"/>
    <mergeCell ref="A139:E139"/>
    <mergeCell ref="A140:B141"/>
    <mergeCell ref="C140:D141"/>
    <mergeCell ref="E140:E141"/>
    <mergeCell ref="A142:A143"/>
    <mergeCell ref="B142:B143"/>
    <mergeCell ref="C142:C143"/>
    <mergeCell ref="D142:E143"/>
    <mergeCell ref="A163:B164"/>
    <mergeCell ref="A165:D165"/>
    <mergeCell ref="A160:A161"/>
    <mergeCell ref="B160:B161"/>
    <mergeCell ref="C160:C161"/>
    <mergeCell ref="D160:E161"/>
    <mergeCell ref="A145:B146"/>
    <mergeCell ref="A147:D147"/>
    <mergeCell ref="A156:E156"/>
    <mergeCell ref="A157:E157"/>
    <mergeCell ref="A158:B159"/>
    <mergeCell ref="C158:D159"/>
    <mergeCell ref="E158:E159"/>
    <mergeCell ref="A174:E174"/>
    <mergeCell ref="A175:E175"/>
    <mergeCell ref="A176:B177"/>
    <mergeCell ref="C176:D177"/>
    <mergeCell ref="E176:E177"/>
    <mergeCell ref="A178:A179"/>
    <mergeCell ref="B178:B179"/>
    <mergeCell ref="C178:C179"/>
    <mergeCell ref="D178:E179"/>
    <mergeCell ref="A199:B200"/>
    <mergeCell ref="A201:D201"/>
    <mergeCell ref="A196:A197"/>
    <mergeCell ref="B196:B197"/>
    <mergeCell ref="C196:C197"/>
    <mergeCell ref="D196:E197"/>
    <mergeCell ref="A181:B182"/>
    <mergeCell ref="A183:D183"/>
    <mergeCell ref="A192:E192"/>
    <mergeCell ref="A193:E193"/>
    <mergeCell ref="A194:B195"/>
    <mergeCell ref="C194:D195"/>
    <mergeCell ref="E194:E195"/>
    <mergeCell ref="A210:E210"/>
    <mergeCell ref="A211:E211"/>
    <mergeCell ref="A212:B213"/>
    <mergeCell ref="C212:D213"/>
    <mergeCell ref="E212:E213"/>
    <mergeCell ref="A214:A215"/>
    <mergeCell ref="B214:B215"/>
    <mergeCell ref="C214:C215"/>
    <mergeCell ref="D214:E215"/>
  </mergeCells>
  <conditionalFormatting sqref="F10:AJ10">
    <cfRule type="cellIs" dxfId="2087" priority="1872" stopIfTrue="1" operator="equal">
      <formula>$B$8</formula>
    </cfRule>
  </conditionalFormatting>
  <conditionalFormatting sqref="F11:AJ11">
    <cfRule type="containsText" dxfId="2086" priority="1871" stopIfTrue="1" operator="containsText" text="S">
      <formula>NOT(ISERROR(SEARCH("S",F11)))</formula>
    </cfRule>
  </conditionalFormatting>
  <conditionalFormatting sqref="F13:AJ13">
    <cfRule type="containsText" dxfId="2085" priority="1869" stopIfTrue="1" operator="containsText" text="D">
      <formula>NOT(ISERROR(SEARCH("D",F13)))</formula>
    </cfRule>
    <cfRule type="containsText" dxfId="2084" priority="1870" stopIfTrue="1" operator="containsText" text="S">
      <formula>NOT(ISERROR(SEARCH("S",F13)))</formula>
    </cfRule>
  </conditionalFormatting>
  <conditionalFormatting sqref="F14:AJ17">
    <cfRule type="containsText" dxfId="2083" priority="1831" operator="containsText" text="ABS. INJ.">
      <formula>NOT(ISERROR(SEARCH("ABS. INJ.",F14)))</formula>
    </cfRule>
    <cfRule type="containsText" dxfId="2082" priority="1832" operator="containsText" text="PRE/2">
      <formula>NOT(ISERROR(SEARCH("PRE/2",F14)))</formula>
    </cfRule>
    <cfRule type="containsText" dxfId="2081" priority="1833" operator="containsText" text="PRE">
      <formula>NOT(ISERROR(SEARCH("PRE",F14)))</formula>
    </cfRule>
    <cfRule type="containsText" dxfId="2080" priority="1834" operator="containsText" text="CP-AR">
      <formula>NOT(ISERROR(SEARCH("CP-AR",F14)))</formula>
    </cfRule>
    <cfRule type="containsText" dxfId="2079" priority="1835" operator="containsText" text="CP-DE">
      <formula>NOT(ISERROR(SEARCH("CP-DE",F14)))</formula>
    </cfRule>
    <cfRule type="containsText" dxfId="2078" priority="1836" operator="containsText" text="CP-DEM">
      <formula>NOT(ISERROR(SEARCH("CP-DEM",F14)))</formula>
    </cfRule>
    <cfRule type="containsText" dxfId="2077" priority="1837" operator="containsText" text="CP/2-AR">
      <formula>NOT(ISERROR(SEARCH("CP/2-AR",F14)))</formula>
    </cfRule>
    <cfRule type="containsText" dxfId="2076" priority="1838" operator="containsText" text="CP/2-DE">
      <formula>NOT(ISERROR(SEARCH("CP/2-DE",F14)))</formula>
    </cfRule>
    <cfRule type="containsText" dxfId="2075" priority="1839" operator="containsText" text="CP/2-DEM">
      <formula>NOT(ISERROR(SEARCH("CP/2-DEM",F14)))</formula>
    </cfRule>
    <cfRule type="containsText" dxfId="2074" priority="1840" operator="containsText" text="CP/2-ME">
      <formula>NOT(ISERROR(SEARCH("CP/2-ME",F14)))</formula>
    </cfRule>
    <cfRule type="containsText" dxfId="2073" priority="1841" operator="containsText" text="CP-ME">
      <formula>NOT(ISERROR(SEARCH("CP-ME",F14)))</formula>
    </cfRule>
    <cfRule type="containsText" dxfId="2072" priority="1842" operator="containsText" text="MAL/2">
      <formula>NOT(ISERROR(SEARCH("MAL/2",F14)))</formula>
    </cfRule>
    <cfRule type="containsText" dxfId="2071" priority="1843" operator="containsText" text="MAL">
      <formula>NOT(ISERROR(SEARCH("MAL",F14)))</formula>
    </cfRule>
    <cfRule type="containsText" dxfId="2070" priority="1844" operator="containsText" text="FOR/2">
      <formula>NOT(ISERROR(SEARCH("FOR/2",F14)))</formula>
    </cfRule>
    <cfRule type="containsText" dxfId="2069" priority="1845" operator="containsText" text="FOR">
      <formula>NOT(ISERROR(SEARCH("FOR",F14)))</formula>
    </cfRule>
    <cfRule type="containsText" dxfId="2068" priority="1846" operator="containsText" text="VAC/2">
      <formula>NOT(ISERROR(SEARCH("VAC/2",F14)))</formula>
    </cfRule>
    <cfRule type="containsText" dxfId="2067" priority="1847" operator="containsText" text="VAC">
      <formula>NOT(ISERROR(SEARCH("VAC",F14)))</formula>
    </cfRule>
  </conditionalFormatting>
  <conditionalFormatting sqref="F14:AJ17">
    <cfRule type="containsText" dxfId="2066" priority="1848" stopIfTrue="1" operator="containsText" text="D">
      <formula>NOT(ISERROR(SEARCH("D",F14)))</formula>
    </cfRule>
    <cfRule type="containsText" dxfId="2065" priority="1849" stopIfTrue="1" operator="containsText" text="S">
      <formula>NOT(ISERROR(SEARCH("S",F14)))</formula>
    </cfRule>
  </conditionalFormatting>
  <conditionalFormatting sqref="F28:AJ28">
    <cfRule type="cellIs" dxfId="2064" priority="1830" stopIfTrue="1" operator="equal">
      <formula>$B$8</formula>
    </cfRule>
  </conditionalFormatting>
  <conditionalFormatting sqref="F29:AJ29">
    <cfRule type="containsText" dxfId="2063" priority="1829" stopIfTrue="1" operator="containsText" text="S">
      <formula>NOT(ISERROR(SEARCH("S",F29)))</formula>
    </cfRule>
  </conditionalFormatting>
  <conditionalFormatting sqref="F31:AJ31">
    <cfRule type="containsText" dxfId="2062" priority="1827" stopIfTrue="1" operator="containsText" text="D">
      <formula>NOT(ISERROR(SEARCH("D",F31)))</formula>
    </cfRule>
    <cfRule type="containsText" dxfId="2061" priority="1828" stopIfTrue="1" operator="containsText" text="S">
      <formula>NOT(ISERROR(SEARCH("S",F31)))</formula>
    </cfRule>
  </conditionalFormatting>
  <conditionalFormatting sqref="F32:AJ35">
    <cfRule type="containsText" dxfId="2060" priority="1789" operator="containsText" text="ABS. INJ.">
      <formula>NOT(ISERROR(SEARCH("ABS. INJ.",F32)))</formula>
    </cfRule>
    <cfRule type="containsText" dxfId="2059" priority="1790" operator="containsText" text="PRE/2">
      <formula>NOT(ISERROR(SEARCH("PRE/2",F32)))</formula>
    </cfRule>
    <cfRule type="containsText" dxfId="2058" priority="1791" operator="containsText" text="PRE">
      <formula>NOT(ISERROR(SEARCH("PRE",F32)))</formula>
    </cfRule>
    <cfRule type="containsText" dxfId="2057" priority="1792" operator="containsText" text="CP-AR">
      <formula>NOT(ISERROR(SEARCH("CP-AR",F32)))</formula>
    </cfRule>
    <cfRule type="containsText" dxfId="2056" priority="1793" operator="containsText" text="CP-DE">
      <formula>NOT(ISERROR(SEARCH("CP-DE",F32)))</formula>
    </cfRule>
    <cfRule type="containsText" dxfId="2055" priority="1794" operator="containsText" text="CP-DEM">
      <formula>NOT(ISERROR(SEARCH("CP-DEM",F32)))</formula>
    </cfRule>
    <cfRule type="containsText" dxfId="2054" priority="1795" operator="containsText" text="CP/2-AR">
      <formula>NOT(ISERROR(SEARCH("CP/2-AR",F32)))</formula>
    </cfRule>
    <cfRule type="containsText" dxfId="2053" priority="1796" operator="containsText" text="CP/2-DE">
      <formula>NOT(ISERROR(SEARCH("CP/2-DE",F32)))</formula>
    </cfRule>
    <cfRule type="containsText" dxfId="2052" priority="1797" operator="containsText" text="CP/2-DEM">
      <formula>NOT(ISERROR(SEARCH("CP/2-DEM",F32)))</formula>
    </cfRule>
    <cfRule type="containsText" dxfId="2051" priority="1798" operator="containsText" text="CP/2-ME">
      <formula>NOT(ISERROR(SEARCH("CP/2-ME",F32)))</formula>
    </cfRule>
    <cfRule type="containsText" dxfId="2050" priority="1799" operator="containsText" text="CP-ME">
      <formula>NOT(ISERROR(SEARCH("CP-ME",F32)))</formula>
    </cfRule>
    <cfRule type="containsText" dxfId="2049" priority="1800" operator="containsText" text="MAL/2">
      <formula>NOT(ISERROR(SEARCH("MAL/2",F32)))</formula>
    </cfRule>
    <cfRule type="containsText" dxfId="2048" priority="1801" operator="containsText" text="MAL">
      <formula>NOT(ISERROR(SEARCH("MAL",F32)))</formula>
    </cfRule>
    <cfRule type="containsText" dxfId="2047" priority="1802" operator="containsText" text="FOR/2">
      <formula>NOT(ISERROR(SEARCH("FOR/2",F32)))</formula>
    </cfRule>
    <cfRule type="containsText" dxfId="2046" priority="1803" operator="containsText" text="FOR">
      <formula>NOT(ISERROR(SEARCH("FOR",F32)))</formula>
    </cfRule>
    <cfRule type="containsText" dxfId="2045" priority="1804" operator="containsText" text="VAC/2">
      <formula>NOT(ISERROR(SEARCH("VAC/2",F32)))</formula>
    </cfRule>
    <cfRule type="containsText" dxfId="2044" priority="1805" operator="containsText" text="VAC">
      <formula>NOT(ISERROR(SEARCH("VAC",F32)))</formula>
    </cfRule>
  </conditionalFormatting>
  <conditionalFormatting sqref="F32:AJ35">
    <cfRule type="containsText" dxfId="2043" priority="1806" stopIfTrue="1" operator="containsText" text="D">
      <formula>NOT(ISERROR(SEARCH("D",F32)))</formula>
    </cfRule>
    <cfRule type="containsText" dxfId="2042" priority="1807" stopIfTrue="1" operator="containsText" text="S">
      <formula>NOT(ISERROR(SEARCH("S",F32)))</formula>
    </cfRule>
  </conditionalFormatting>
  <conditionalFormatting sqref="F46:AJ46">
    <cfRule type="cellIs" dxfId="2041" priority="1788" stopIfTrue="1" operator="equal">
      <formula>$B$8</formula>
    </cfRule>
  </conditionalFormatting>
  <conditionalFormatting sqref="F47:AJ47">
    <cfRule type="containsText" dxfId="2040" priority="1787" stopIfTrue="1" operator="containsText" text="S">
      <formula>NOT(ISERROR(SEARCH("S",F47)))</formula>
    </cfRule>
  </conditionalFormatting>
  <conditionalFormatting sqref="F49:AJ49">
    <cfRule type="containsText" dxfId="2039" priority="1785" stopIfTrue="1" operator="containsText" text="D">
      <formula>NOT(ISERROR(SEARCH("D",F49)))</formula>
    </cfRule>
    <cfRule type="containsText" dxfId="2038" priority="1786" stopIfTrue="1" operator="containsText" text="S">
      <formula>NOT(ISERROR(SEARCH("S",F49)))</formula>
    </cfRule>
  </conditionalFormatting>
  <conditionalFormatting sqref="G52:AJ53 G50:I51 K50:P51 R50:W51 Y50:Y51 AF50:AJ51 AA50:AD51">
    <cfRule type="containsText" dxfId="2037" priority="1747" operator="containsText" text="ABS. INJ.">
      <formula>NOT(ISERROR(SEARCH("ABS. INJ.",G50)))</formula>
    </cfRule>
    <cfRule type="containsText" dxfId="2036" priority="1748" operator="containsText" text="PRE/2">
      <formula>NOT(ISERROR(SEARCH("PRE/2",G50)))</formula>
    </cfRule>
    <cfRule type="containsText" dxfId="2035" priority="1749" operator="containsText" text="PRE">
      <formula>NOT(ISERROR(SEARCH("PRE",G50)))</formula>
    </cfRule>
    <cfRule type="containsText" dxfId="2034" priority="1750" operator="containsText" text="CP-AR">
      <formula>NOT(ISERROR(SEARCH("CP-AR",G50)))</formula>
    </cfRule>
    <cfRule type="containsText" dxfId="2033" priority="1751" operator="containsText" text="CP-DE">
      <formula>NOT(ISERROR(SEARCH("CP-DE",G50)))</formula>
    </cfRule>
    <cfRule type="containsText" dxfId="2032" priority="1752" operator="containsText" text="CP-DEM">
      <formula>NOT(ISERROR(SEARCH("CP-DEM",G50)))</formula>
    </cfRule>
    <cfRule type="containsText" dxfId="2031" priority="1753" operator="containsText" text="CP/2-AR">
      <formula>NOT(ISERROR(SEARCH("CP/2-AR",G50)))</formula>
    </cfRule>
    <cfRule type="containsText" dxfId="2030" priority="1754" operator="containsText" text="CP/2-DE">
      <formula>NOT(ISERROR(SEARCH("CP/2-DE",G50)))</formula>
    </cfRule>
    <cfRule type="containsText" dxfId="2029" priority="1755" operator="containsText" text="CP/2-DEM">
      <formula>NOT(ISERROR(SEARCH("CP/2-DEM",G50)))</formula>
    </cfRule>
    <cfRule type="containsText" dxfId="2028" priority="1756" operator="containsText" text="CP/2-ME">
      <formula>NOT(ISERROR(SEARCH("CP/2-ME",G50)))</formula>
    </cfRule>
    <cfRule type="containsText" dxfId="2027" priority="1757" operator="containsText" text="CP-ME">
      <formula>NOT(ISERROR(SEARCH("CP-ME",G50)))</formula>
    </cfRule>
    <cfRule type="containsText" dxfId="2026" priority="1758" operator="containsText" text="MAL/2">
      <formula>NOT(ISERROR(SEARCH("MAL/2",G50)))</formula>
    </cfRule>
    <cfRule type="containsText" dxfId="2025" priority="1759" operator="containsText" text="MAL">
      <formula>NOT(ISERROR(SEARCH("MAL",G50)))</formula>
    </cfRule>
    <cfRule type="containsText" dxfId="2024" priority="1760" operator="containsText" text="FOR/2">
      <formula>NOT(ISERROR(SEARCH("FOR/2",G50)))</formula>
    </cfRule>
    <cfRule type="containsText" dxfId="2023" priority="1761" operator="containsText" text="FOR">
      <formula>NOT(ISERROR(SEARCH("FOR",G50)))</formula>
    </cfRule>
    <cfRule type="containsText" dxfId="2022" priority="1762" operator="containsText" text="VAC/2">
      <formula>NOT(ISERROR(SEARCH("VAC/2",G50)))</formula>
    </cfRule>
    <cfRule type="containsText" dxfId="2021" priority="1763" operator="containsText" text="VAC">
      <formula>NOT(ISERROR(SEARCH("VAC",G50)))</formula>
    </cfRule>
  </conditionalFormatting>
  <conditionalFormatting sqref="G52:AJ53 G50:I51 K50:P51 R50:W51 Y50:Y51 AF50:AJ51 AA50:AD51">
    <cfRule type="containsText" dxfId="2020" priority="1764" stopIfTrue="1" operator="containsText" text="D">
      <formula>NOT(ISERROR(SEARCH("D",G50)))</formula>
    </cfRule>
    <cfRule type="containsText" dxfId="2019" priority="1765" stopIfTrue="1" operator="containsText" text="S">
      <formula>NOT(ISERROR(SEARCH("S",G50)))</formula>
    </cfRule>
  </conditionalFormatting>
  <conditionalFormatting sqref="F50:F53">
    <cfRule type="containsText" dxfId="2018" priority="1728" operator="containsText" text="ABS. INJ.">
      <formula>NOT(ISERROR(SEARCH("ABS. INJ.",F50)))</formula>
    </cfRule>
    <cfRule type="containsText" dxfId="2017" priority="1729" operator="containsText" text="PRE/2">
      <formula>NOT(ISERROR(SEARCH("PRE/2",F50)))</formula>
    </cfRule>
    <cfRule type="containsText" dxfId="2016" priority="1730" operator="containsText" text="PRE">
      <formula>NOT(ISERROR(SEARCH("PRE",F50)))</formula>
    </cfRule>
    <cfRule type="containsText" dxfId="2015" priority="1731" operator="containsText" text="CP-AR">
      <formula>NOT(ISERROR(SEARCH("CP-AR",F50)))</formula>
    </cfRule>
    <cfRule type="containsText" dxfId="2014" priority="1732" operator="containsText" text="CP-DE">
      <formula>NOT(ISERROR(SEARCH("CP-DE",F50)))</formula>
    </cfRule>
    <cfRule type="containsText" dxfId="2013" priority="1733" operator="containsText" text="CP-DEM">
      <formula>NOT(ISERROR(SEARCH("CP-DEM",F50)))</formula>
    </cfRule>
    <cfRule type="containsText" dxfId="2012" priority="1734" operator="containsText" text="CP/2-AR">
      <formula>NOT(ISERROR(SEARCH("CP/2-AR",F50)))</formula>
    </cfRule>
    <cfRule type="containsText" dxfId="2011" priority="1735" operator="containsText" text="CP/2-DE">
      <formula>NOT(ISERROR(SEARCH("CP/2-DE",F50)))</formula>
    </cfRule>
    <cfRule type="containsText" dxfId="2010" priority="1736" operator="containsText" text="CP/2-DEM">
      <formula>NOT(ISERROR(SEARCH("CP/2-DEM",F50)))</formula>
    </cfRule>
    <cfRule type="containsText" dxfId="2009" priority="1737" operator="containsText" text="CP/2-ME">
      <formula>NOT(ISERROR(SEARCH("CP/2-ME",F50)))</formula>
    </cfRule>
    <cfRule type="containsText" dxfId="2008" priority="1738" operator="containsText" text="CP-ME">
      <formula>NOT(ISERROR(SEARCH("CP-ME",F50)))</formula>
    </cfRule>
    <cfRule type="containsText" dxfId="2007" priority="1739" operator="containsText" text="MAL/2">
      <formula>NOT(ISERROR(SEARCH("MAL/2",F50)))</formula>
    </cfRule>
    <cfRule type="containsText" dxfId="2006" priority="1740" operator="containsText" text="MAL">
      <formula>NOT(ISERROR(SEARCH("MAL",F50)))</formula>
    </cfRule>
    <cfRule type="containsText" dxfId="2005" priority="1741" operator="containsText" text="FOR/2">
      <formula>NOT(ISERROR(SEARCH("FOR/2",F50)))</formula>
    </cfRule>
    <cfRule type="containsText" dxfId="2004" priority="1742" operator="containsText" text="FOR">
      <formula>NOT(ISERROR(SEARCH("FOR",F50)))</formula>
    </cfRule>
    <cfRule type="containsText" dxfId="2003" priority="1743" operator="containsText" text="VAC/2">
      <formula>NOT(ISERROR(SEARCH("VAC/2",F50)))</formula>
    </cfRule>
    <cfRule type="containsText" dxfId="2002" priority="1744" operator="containsText" text="VAC">
      <formula>NOT(ISERROR(SEARCH("VAC",F50)))</formula>
    </cfRule>
  </conditionalFormatting>
  <conditionalFormatting sqref="F50:F53">
    <cfRule type="containsText" dxfId="2001" priority="1745" stopIfTrue="1" operator="containsText" text="D">
      <formula>NOT(ISERROR(SEARCH("D",F50)))</formula>
    </cfRule>
    <cfRule type="containsText" dxfId="2000" priority="1746" stopIfTrue="1" operator="containsText" text="S">
      <formula>NOT(ISERROR(SEARCH("S",F50)))</formula>
    </cfRule>
  </conditionalFormatting>
  <conditionalFormatting sqref="J50:J51">
    <cfRule type="containsText" dxfId="1999" priority="1633" operator="containsText" text="ABS. INJ.">
      <formula>NOT(ISERROR(SEARCH("ABS. INJ.",J50)))</formula>
    </cfRule>
    <cfRule type="containsText" dxfId="1998" priority="1634" operator="containsText" text="PRE/2">
      <formula>NOT(ISERROR(SEARCH("PRE/2",J50)))</formula>
    </cfRule>
    <cfRule type="containsText" dxfId="1997" priority="1635" operator="containsText" text="PRE">
      <formula>NOT(ISERROR(SEARCH("PRE",J50)))</formula>
    </cfRule>
    <cfRule type="containsText" dxfId="1996" priority="1636" operator="containsText" text="CP-AR">
      <formula>NOT(ISERROR(SEARCH("CP-AR",J50)))</formula>
    </cfRule>
    <cfRule type="containsText" dxfId="1995" priority="1637" operator="containsText" text="CP-DE">
      <formula>NOT(ISERROR(SEARCH("CP-DE",J50)))</formula>
    </cfRule>
    <cfRule type="containsText" dxfId="1994" priority="1638" operator="containsText" text="CP-DEM">
      <formula>NOT(ISERROR(SEARCH("CP-DEM",J50)))</formula>
    </cfRule>
    <cfRule type="containsText" dxfId="1993" priority="1639" operator="containsText" text="CP/2-AR">
      <formula>NOT(ISERROR(SEARCH("CP/2-AR",J50)))</formula>
    </cfRule>
    <cfRule type="containsText" dxfId="1992" priority="1640" operator="containsText" text="CP/2-DE">
      <formula>NOT(ISERROR(SEARCH("CP/2-DE",J50)))</formula>
    </cfRule>
    <cfRule type="containsText" dxfId="1991" priority="1641" operator="containsText" text="CP/2-DEM">
      <formula>NOT(ISERROR(SEARCH("CP/2-DEM",J50)))</formula>
    </cfRule>
    <cfRule type="containsText" dxfId="1990" priority="1642" operator="containsText" text="CP/2-ME">
      <formula>NOT(ISERROR(SEARCH("CP/2-ME",J50)))</formula>
    </cfRule>
    <cfRule type="containsText" dxfId="1989" priority="1643" operator="containsText" text="CP-ME">
      <formula>NOT(ISERROR(SEARCH("CP-ME",J50)))</formula>
    </cfRule>
    <cfRule type="containsText" dxfId="1988" priority="1644" operator="containsText" text="MAL/2">
      <formula>NOT(ISERROR(SEARCH("MAL/2",J50)))</formula>
    </cfRule>
    <cfRule type="containsText" dxfId="1987" priority="1645" operator="containsText" text="MAL">
      <formula>NOT(ISERROR(SEARCH("MAL",J50)))</formula>
    </cfRule>
    <cfRule type="containsText" dxfId="1986" priority="1646" operator="containsText" text="FOR/2">
      <formula>NOT(ISERROR(SEARCH("FOR/2",J50)))</formula>
    </cfRule>
    <cfRule type="containsText" dxfId="1985" priority="1647" operator="containsText" text="FOR">
      <formula>NOT(ISERROR(SEARCH("FOR",J50)))</formula>
    </cfRule>
    <cfRule type="containsText" dxfId="1984" priority="1648" operator="containsText" text="VAC/2">
      <formula>NOT(ISERROR(SEARCH("VAC/2",J50)))</formula>
    </cfRule>
    <cfRule type="containsText" dxfId="1983" priority="1649" operator="containsText" text="VAC">
      <formula>NOT(ISERROR(SEARCH("VAC",J50)))</formula>
    </cfRule>
  </conditionalFormatting>
  <conditionalFormatting sqref="J50:J51">
    <cfRule type="containsText" dxfId="1982" priority="1650" stopIfTrue="1" operator="containsText" text="D">
      <formula>NOT(ISERROR(SEARCH("D",J50)))</formula>
    </cfRule>
    <cfRule type="containsText" dxfId="1981" priority="1651" stopIfTrue="1" operator="containsText" text="S">
      <formula>NOT(ISERROR(SEARCH("S",J50)))</formula>
    </cfRule>
  </conditionalFormatting>
  <conditionalFormatting sqref="Q50:Q51">
    <cfRule type="containsText" dxfId="1980" priority="1614" operator="containsText" text="ABS. INJ.">
      <formula>NOT(ISERROR(SEARCH("ABS. INJ.",Q50)))</formula>
    </cfRule>
    <cfRule type="containsText" dxfId="1979" priority="1615" operator="containsText" text="PRE/2">
      <formula>NOT(ISERROR(SEARCH("PRE/2",Q50)))</formula>
    </cfRule>
    <cfRule type="containsText" dxfId="1978" priority="1616" operator="containsText" text="PRE">
      <formula>NOT(ISERROR(SEARCH("PRE",Q50)))</formula>
    </cfRule>
    <cfRule type="containsText" dxfId="1977" priority="1617" operator="containsText" text="CP-AR">
      <formula>NOT(ISERROR(SEARCH("CP-AR",Q50)))</formula>
    </cfRule>
    <cfRule type="containsText" dxfId="1976" priority="1618" operator="containsText" text="CP-DE">
      <formula>NOT(ISERROR(SEARCH("CP-DE",Q50)))</formula>
    </cfRule>
    <cfRule type="containsText" dxfId="1975" priority="1619" operator="containsText" text="CP-DEM">
      <formula>NOT(ISERROR(SEARCH("CP-DEM",Q50)))</formula>
    </cfRule>
    <cfRule type="containsText" dxfId="1974" priority="1620" operator="containsText" text="CP/2-AR">
      <formula>NOT(ISERROR(SEARCH("CP/2-AR",Q50)))</formula>
    </cfRule>
    <cfRule type="containsText" dxfId="1973" priority="1621" operator="containsText" text="CP/2-DE">
      <formula>NOT(ISERROR(SEARCH("CP/2-DE",Q50)))</formula>
    </cfRule>
    <cfRule type="containsText" dxfId="1972" priority="1622" operator="containsText" text="CP/2-DEM">
      <formula>NOT(ISERROR(SEARCH("CP/2-DEM",Q50)))</formula>
    </cfRule>
    <cfRule type="containsText" dxfId="1971" priority="1623" operator="containsText" text="CP/2-ME">
      <formula>NOT(ISERROR(SEARCH("CP/2-ME",Q50)))</formula>
    </cfRule>
    <cfRule type="containsText" dxfId="1970" priority="1624" operator="containsText" text="CP-ME">
      <formula>NOT(ISERROR(SEARCH("CP-ME",Q50)))</formula>
    </cfRule>
    <cfRule type="containsText" dxfId="1969" priority="1625" operator="containsText" text="MAL/2">
      <formula>NOT(ISERROR(SEARCH("MAL/2",Q50)))</formula>
    </cfRule>
    <cfRule type="containsText" dxfId="1968" priority="1626" operator="containsText" text="MAL">
      <formula>NOT(ISERROR(SEARCH("MAL",Q50)))</formula>
    </cfRule>
    <cfRule type="containsText" dxfId="1967" priority="1627" operator="containsText" text="FOR/2">
      <formula>NOT(ISERROR(SEARCH("FOR/2",Q50)))</formula>
    </cfRule>
    <cfRule type="containsText" dxfId="1966" priority="1628" operator="containsText" text="FOR">
      <formula>NOT(ISERROR(SEARCH("FOR",Q50)))</formula>
    </cfRule>
    <cfRule type="containsText" dxfId="1965" priority="1629" operator="containsText" text="VAC/2">
      <formula>NOT(ISERROR(SEARCH("VAC/2",Q50)))</formula>
    </cfRule>
    <cfRule type="containsText" dxfId="1964" priority="1630" operator="containsText" text="VAC">
      <formula>NOT(ISERROR(SEARCH("VAC",Q50)))</formula>
    </cfRule>
  </conditionalFormatting>
  <conditionalFormatting sqref="Q50:Q51">
    <cfRule type="containsText" dxfId="1963" priority="1631" stopIfTrue="1" operator="containsText" text="D">
      <formula>NOT(ISERROR(SEARCH("D",Q50)))</formula>
    </cfRule>
    <cfRule type="containsText" dxfId="1962" priority="1632" stopIfTrue="1" operator="containsText" text="S">
      <formula>NOT(ISERROR(SEARCH("S",Q50)))</formula>
    </cfRule>
  </conditionalFormatting>
  <conditionalFormatting sqref="X50:X51">
    <cfRule type="containsText" dxfId="1961" priority="1595" operator="containsText" text="ABS. INJ.">
      <formula>NOT(ISERROR(SEARCH("ABS. INJ.",X50)))</formula>
    </cfRule>
    <cfRule type="containsText" dxfId="1960" priority="1596" operator="containsText" text="PRE/2">
      <formula>NOT(ISERROR(SEARCH("PRE/2",X50)))</formula>
    </cfRule>
    <cfRule type="containsText" dxfId="1959" priority="1597" operator="containsText" text="PRE">
      <formula>NOT(ISERROR(SEARCH("PRE",X50)))</formula>
    </cfRule>
    <cfRule type="containsText" dxfId="1958" priority="1598" operator="containsText" text="CP-AR">
      <formula>NOT(ISERROR(SEARCH("CP-AR",X50)))</formula>
    </cfRule>
    <cfRule type="containsText" dxfId="1957" priority="1599" operator="containsText" text="CP-DE">
      <formula>NOT(ISERROR(SEARCH("CP-DE",X50)))</formula>
    </cfRule>
    <cfRule type="containsText" dxfId="1956" priority="1600" operator="containsText" text="CP-DEM">
      <formula>NOT(ISERROR(SEARCH("CP-DEM",X50)))</formula>
    </cfRule>
    <cfRule type="containsText" dxfId="1955" priority="1601" operator="containsText" text="CP/2-AR">
      <formula>NOT(ISERROR(SEARCH("CP/2-AR",X50)))</formula>
    </cfRule>
    <cfRule type="containsText" dxfId="1954" priority="1602" operator="containsText" text="CP/2-DE">
      <formula>NOT(ISERROR(SEARCH("CP/2-DE",X50)))</formula>
    </cfRule>
    <cfRule type="containsText" dxfId="1953" priority="1603" operator="containsText" text="CP/2-DEM">
      <formula>NOT(ISERROR(SEARCH("CP/2-DEM",X50)))</formula>
    </cfRule>
    <cfRule type="containsText" dxfId="1952" priority="1604" operator="containsText" text="CP/2-ME">
      <formula>NOT(ISERROR(SEARCH("CP/2-ME",X50)))</formula>
    </cfRule>
    <cfRule type="containsText" dxfId="1951" priority="1605" operator="containsText" text="CP-ME">
      <formula>NOT(ISERROR(SEARCH("CP-ME",X50)))</formula>
    </cfRule>
    <cfRule type="containsText" dxfId="1950" priority="1606" operator="containsText" text="MAL/2">
      <formula>NOT(ISERROR(SEARCH("MAL/2",X50)))</formula>
    </cfRule>
    <cfRule type="containsText" dxfId="1949" priority="1607" operator="containsText" text="MAL">
      <formula>NOT(ISERROR(SEARCH("MAL",X50)))</formula>
    </cfRule>
    <cfRule type="containsText" dxfId="1948" priority="1608" operator="containsText" text="FOR/2">
      <formula>NOT(ISERROR(SEARCH("FOR/2",X50)))</formula>
    </cfRule>
    <cfRule type="containsText" dxfId="1947" priority="1609" operator="containsText" text="FOR">
      <formula>NOT(ISERROR(SEARCH("FOR",X50)))</formula>
    </cfRule>
    <cfRule type="containsText" dxfId="1946" priority="1610" operator="containsText" text="VAC/2">
      <formula>NOT(ISERROR(SEARCH("VAC/2",X50)))</formula>
    </cfRule>
    <cfRule type="containsText" dxfId="1945" priority="1611" operator="containsText" text="VAC">
      <formula>NOT(ISERROR(SEARCH("VAC",X50)))</formula>
    </cfRule>
  </conditionalFormatting>
  <conditionalFormatting sqref="X50:X51">
    <cfRule type="containsText" dxfId="1944" priority="1612" stopIfTrue="1" operator="containsText" text="D">
      <formula>NOT(ISERROR(SEARCH("D",X50)))</formula>
    </cfRule>
    <cfRule type="containsText" dxfId="1943" priority="1613" stopIfTrue="1" operator="containsText" text="S">
      <formula>NOT(ISERROR(SEARCH("S",X50)))</formula>
    </cfRule>
  </conditionalFormatting>
  <conditionalFormatting sqref="AE50:AE51">
    <cfRule type="containsText" dxfId="1942" priority="1576" operator="containsText" text="ABS. INJ.">
      <formula>NOT(ISERROR(SEARCH("ABS. INJ.",AE50)))</formula>
    </cfRule>
    <cfRule type="containsText" dxfId="1941" priority="1577" operator="containsText" text="PRE/2">
      <formula>NOT(ISERROR(SEARCH("PRE/2",AE50)))</formula>
    </cfRule>
    <cfRule type="containsText" dxfId="1940" priority="1578" operator="containsText" text="PRE">
      <formula>NOT(ISERROR(SEARCH("PRE",AE50)))</formula>
    </cfRule>
    <cfRule type="containsText" dxfId="1939" priority="1579" operator="containsText" text="CP-AR">
      <formula>NOT(ISERROR(SEARCH("CP-AR",AE50)))</formula>
    </cfRule>
    <cfRule type="containsText" dxfId="1938" priority="1580" operator="containsText" text="CP-DE">
      <formula>NOT(ISERROR(SEARCH("CP-DE",AE50)))</formula>
    </cfRule>
    <cfRule type="containsText" dxfId="1937" priority="1581" operator="containsText" text="CP-DEM">
      <formula>NOT(ISERROR(SEARCH("CP-DEM",AE50)))</formula>
    </cfRule>
    <cfRule type="containsText" dxfId="1936" priority="1582" operator="containsText" text="CP/2-AR">
      <formula>NOT(ISERROR(SEARCH("CP/2-AR",AE50)))</formula>
    </cfRule>
    <cfRule type="containsText" dxfId="1935" priority="1583" operator="containsText" text="CP/2-DE">
      <formula>NOT(ISERROR(SEARCH("CP/2-DE",AE50)))</formula>
    </cfRule>
    <cfRule type="containsText" dxfId="1934" priority="1584" operator="containsText" text="CP/2-DEM">
      <formula>NOT(ISERROR(SEARCH("CP/2-DEM",AE50)))</formula>
    </cfRule>
    <cfRule type="containsText" dxfId="1933" priority="1585" operator="containsText" text="CP/2-ME">
      <formula>NOT(ISERROR(SEARCH("CP/2-ME",AE50)))</formula>
    </cfRule>
    <cfRule type="containsText" dxfId="1932" priority="1586" operator="containsText" text="CP-ME">
      <formula>NOT(ISERROR(SEARCH("CP-ME",AE50)))</formula>
    </cfRule>
    <cfRule type="containsText" dxfId="1931" priority="1587" operator="containsText" text="MAL/2">
      <formula>NOT(ISERROR(SEARCH("MAL/2",AE50)))</formula>
    </cfRule>
    <cfRule type="containsText" dxfId="1930" priority="1588" operator="containsText" text="MAL">
      <formula>NOT(ISERROR(SEARCH("MAL",AE50)))</formula>
    </cfRule>
    <cfRule type="containsText" dxfId="1929" priority="1589" operator="containsText" text="FOR/2">
      <formula>NOT(ISERROR(SEARCH("FOR/2",AE50)))</formula>
    </cfRule>
    <cfRule type="containsText" dxfId="1928" priority="1590" operator="containsText" text="FOR">
      <formula>NOT(ISERROR(SEARCH("FOR",AE50)))</formula>
    </cfRule>
    <cfRule type="containsText" dxfId="1927" priority="1591" operator="containsText" text="VAC/2">
      <formula>NOT(ISERROR(SEARCH("VAC/2",AE50)))</formula>
    </cfRule>
    <cfRule type="containsText" dxfId="1926" priority="1592" operator="containsText" text="VAC">
      <formula>NOT(ISERROR(SEARCH("VAC",AE50)))</formula>
    </cfRule>
  </conditionalFormatting>
  <conditionalFormatting sqref="AE50:AE51">
    <cfRule type="containsText" dxfId="1925" priority="1593" stopIfTrue="1" operator="containsText" text="D">
      <formula>NOT(ISERROR(SEARCH("D",AE50)))</formula>
    </cfRule>
    <cfRule type="containsText" dxfId="1924" priority="1594" stopIfTrue="1" operator="containsText" text="S">
      <formula>NOT(ISERROR(SEARCH("S",AE50)))</formula>
    </cfRule>
  </conditionalFormatting>
  <conditionalFormatting sqref="Z50:Z51">
    <cfRule type="containsText" dxfId="1923" priority="1348" operator="containsText" text="ABS. INJ.">
      <formula>NOT(ISERROR(SEARCH("ABS. INJ.",Z50)))</formula>
    </cfRule>
    <cfRule type="containsText" dxfId="1922" priority="1349" operator="containsText" text="PRE/2">
      <formula>NOT(ISERROR(SEARCH("PRE/2",Z50)))</formula>
    </cfRule>
    <cfRule type="containsText" dxfId="1921" priority="1350" operator="containsText" text="PRE">
      <formula>NOT(ISERROR(SEARCH("PRE",Z50)))</formula>
    </cfRule>
    <cfRule type="containsText" dxfId="1920" priority="1351" operator="containsText" text="CP-AR">
      <formula>NOT(ISERROR(SEARCH("CP-AR",Z50)))</formula>
    </cfRule>
    <cfRule type="containsText" dxfId="1919" priority="1352" operator="containsText" text="CP-DE">
      <formula>NOT(ISERROR(SEARCH("CP-DE",Z50)))</formula>
    </cfRule>
    <cfRule type="containsText" dxfId="1918" priority="1353" operator="containsText" text="CP-DEM">
      <formula>NOT(ISERROR(SEARCH("CP-DEM",Z50)))</formula>
    </cfRule>
    <cfRule type="containsText" dxfId="1917" priority="1354" operator="containsText" text="CP/2-AR">
      <formula>NOT(ISERROR(SEARCH("CP/2-AR",Z50)))</formula>
    </cfRule>
    <cfRule type="containsText" dxfId="1916" priority="1355" operator="containsText" text="CP/2-DE">
      <formula>NOT(ISERROR(SEARCH("CP/2-DE",Z50)))</formula>
    </cfRule>
    <cfRule type="containsText" dxfId="1915" priority="1356" operator="containsText" text="CP/2-DEM">
      <formula>NOT(ISERROR(SEARCH("CP/2-DEM",Z50)))</formula>
    </cfRule>
    <cfRule type="containsText" dxfId="1914" priority="1357" operator="containsText" text="CP/2-ME">
      <formula>NOT(ISERROR(SEARCH("CP/2-ME",Z50)))</formula>
    </cfRule>
    <cfRule type="containsText" dxfId="1913" priority="1358" operator="containsText" text="CP-ME">
      <formula>NOT(ISERROR(SEARCH("CP-ME",Z50)))</formula>
    </cfRule>
    <cfRule type="containsText" dxfId="1912" priority="1359" operator="containsText" text="MAL/2">
      <formula>NOT(ISERROR(SEARCH("MAL/2",Z50)))</formula>
    </cfRule>
    <cfRule type="containsText" dxfId="1911" priority="1360" operator="containsText" text="MAL">
      <formula>NOT(ISERROR(SEARCH("MAL",Z50)))</formula>
    </cfRule>
    <cfRule type="containsText" dxfId="1910" priority="1361" operator="containsText" text="FOR/2">
      <formula>NOT(ISERROR(SEARCH("FOR/2",Z50)))</formula>
    </cfRule>
    <cfRule type="containsText" dxfId="1909" priority="1362" operator="containsText" text="FOR">
      <formula>NOT(ISERROR(SEARCH("FOR",Z50)))</formula>
    </cfRule>
    <cfRule type="containsText" dxfId="1908" priority="1363" operator="containsText" text="VAC/2">
      <formula>NOT(ISERROR(SEARCH("VAC/2",Z50)))</formula>
    </cfRule>
    <cfRule type="containsText" dxfId="1907" priority="1364" operator="containsText" text="VAC">
      <formula>NOT(ISERROR(SEARCH("VAC",Z50)))</formula>
    </cfRule>
  </conditionalFormatting>
  <conditionalFormatting sqref="Z50:Z51">
    <cfRule type="containsText" dxfId="1906" priority="1365" stopIfTrue="1" operator="containsText" text="D">
      <formula>NOT(ISERROR(SEARCH("D",Z50)))</formula>
    </cfRule>
    <cfRule type="containsText" dxfId="1905" priority="1366" stopIfTrue="1" operator="containsText" text="S">
      <formula>NOT(ISERROR(SEARCH("S",Z50)))</formula>
    </cfRule>
  </conditionalFormatting>
  <conditionalFormatting sqref="F64:AJ64">
    <cfRule type="cellIs" dxfId="1904" priority="1347" stopIfTrue="1" operator="equal">
      <formula>$B$8</formula>
    </cfRule>
  </conditionalFormatting>
  <conditionalFormatting sqref="F65:AJ65">
    <cfRule type="containsText" dxfId="1903" priority="1346" stopIfTrue="1" operator="containsText" text="S">
      <formula>NOT(ISERROR(SEARCH("S",F65)))</formula>
    </cfRule>
  </conditionalFormatting>
  <conditionalFormatting sqref="F67:AJ67">
    <cfRule type="containsText" dxfId="1902" priority="1344" stopIfTrue="1" operator="containsText" text="D">
      <formula>NOT(ISERROR(SEARCH("D",F67)))</formula>
    </cfRule>
    <cfRule type="containsText" dxfId="1901" priority="1345" stopIfTrue="1" operator="containsText" text="S">
      <formula>NOT(ISERROR(SEARCH("S",F67)))</formula>
    </cfRule>
  </conditionalFormatting>
  <conditionalFormatting sqref="G70:AJ71 L68:AJ69">
    <cfRule type="containsText" dxfId="1900" priority="1306" operator="containsText" text="ABS. INJ.">
      <formula>NOT(ISERROR(SEARCH("ABS. INJ.",G68)))</formula>
    </cfRule>
    <cfRule type="containsText" dxfId="1899" priority="1307" operator="containsText" text="PRE/2">
      <formula>NOT(ISERROR(SEARCH("PRE/2",G68)))</formula>
    </cfRule>
    <cfRule type="containsText" dxfId="1898" priority="1308" operator="containsText" text="PRE">
      <formula>NOT(ISERROR(SEARCH("PRE",G68)))</formula>
    </cfRule>
    <cfRule type="containsText" dxfId="1897" priority="1309" operator="containsText" text="CP-AR">
      <formula>NOT(ISERROR(SEARCH("CP-AR",G68)))</formula>
    </cfRule>
    <cfRule type="containsText" dxfId="1896" priority="1310" operator="containsText" text="CP-DE">
      <formula>NOT(ISERROR(SEARCH("CP-DE",G68)))</formula>
    </cfRule>
    <cfRule type="containsText" dxfId="1895" priority="1311" operator="containsText" text="CP-DEM">
      <formula>NOT(ISERROR(SEARCH("CP-DEM",G68)))</formula>
    </cfRule>
    <cfRule type="containsText" dxfId="1894" priority="1312" operator="containsText" text="CP/2-AR">
      <formula>NOT(ISERROR(SEARCH("CP/2-AR",G68)))</formula>
    </cfRule>
    <cfRule type="containsText" dxfId="1893" priority="1313" operator="containsText" text="CP/2-DE">
      <formula>NOT(ISERROR(SEARCH("CP/2-DE",G68)))</formula>
    </cfRule>
    <cfRule type="containsText" dxfId="1892" priority="1314" operator="containsText" text="CP/2-DEM">
      <formula>NOT(ISERROR(SEARCH("CP/2-DEM",G68)))</formula>
    </cfRule>
    <cfRule type="containsText" dxfId="1891" priority="1315" operator="containsText" text="CP/2-ME">
      <formula>NOT(ISERROR(SEARCH("CP/2-ME",G68)))</formula>
    </cfRule>
    <cfRule type="containsText" dxfId="1890" priority="1316" operator="containsText" text="CP-ME">
      <formula>NOT(ISERROR(SEARCH("CP-ME",G68)))</formula>
    </cfRule>
    <cfRule type="containsText" dxfId="1889" priority="1317" operator="containsText" text="MAL/2">
      <formula>NOT(ISERROR(SEARCH("MAL/2",G68)))</formula>
    </cfRule>
    <cfRule type="containsText" dxfId="1888" priority="1318" operator="containsText" text="MAL">
      <formula>NOT(ISERROR(SEARCH("MAL",G68)))</formula>
    </cfRule>
    <cfRule type="containsText" dxfId="1887" priority="1319" operator="containsText" text="FOR/2">
      <formula>NOT(ISERROR(SEARCH("FOR/2",G68)))</formula>
    </cfRule>
    <cfRule type="containsText" dxfId="1886" priority="1320" operator="containsText" text="FOR">
      <formula>NOT(ISERROR(SEARCH("FOR",G68)))</formula>
    </cfRule>
    <cfRule type="containsText" dxfId="1885" priority="1321" operator="containsText" text="VAC/2">
      <formula>NOT(ISERROR(SEARCH("VAC/2",G68)))</formula>
    </cfRule>
    <cfRule type="containsText" dxfId="1884" priority="1322" operator="containsText" text="VAC">
      <formula>NOT(ISERROR(SEARCH("VAC",G68)))</formula>
    </cfRule>
  </conditionalFormatting>
  <conditionalFormatting sqref="G70:AJ71 L68:AJ69">
    <cfRule type="containsText" dxfId="1883" priority="1323" stopIfTrue="1" operator="containsText" text="D">
      <formula>NOT(ISERROR(SEARCH("D",G68)))</formula>
    </cfRule>
    <cfRule type="containsText" dxfId="1882" priority="1324" stopIfTrue="1" operator="containsText" text="S">
      <formula>NOT(ISERROR(SEARCH("S",G68)))</formula>
    </cfRule>
  </conditionalFormatting>
  <conditionalFormatting sqref="F68:F71">
    <cfRule type="containsText" dxfId="1881" priority="1287" operator="containsText" text="ABS. INJ.">
      <formula>NOT(ISERROR(SEARCH("ABS. INJ.",F68)))</formula>
    </cfRule>
    <cfRule type="containsText" dxfId="1880" priority="1288" operator="containsText" text="PRE/2">
      <formula>NOT(ISERROR(SEARCH("PRE/2",F68)))</formula>
    </cfRule>
    <cfRule type="containsText" dxfId="1879" priority="1289" operator="containsText" text="PRE">
      <formula>NOT(ISERROR(SEARCH("PRE",F68)))</formula>
    </cfRule>
    <cfRule type="containsText" dxfId="1878" priority="1290" operator="containsText" text="CP-AR">
      <formula>NOT(ISERROR(SEARCH("CP-AR",F68)))</formula>
    </cfRule>
    <cfRule type="containsText" dxfId="1877" priority="1291" operator="containsText" text="CP-DE">
      <formula>NOT(ISERROR(SEARCH("CP-DE",F68)))</formula>
    </cfRule>
    <cfRule type="containsText" dxfId="1876" priority="1292" operator="containsText" text="CP-DEM">
      <formula>NOT(ISERROR(SEARCH("CP-DEM",F68)))</formula>
    </cfRule>
    <cfRule type="containsText" dxfId="1875" priority="1293" operator="containsText" text="CP/2-AR">
      <formula>NOT(ISERROR(SEARCH("CP/2-AR",F68)))</formula>
    </cfRule>
    <cfRule type="containsText" dxfId="1874" priority="1294" operator="containsText" text="CP/2-DE">
      <formula>NOT(ISERROR(SEARCH("CP/2-DE",F68)))</formula>
    </cfRule>
    <cfRule type="containsText" dxfId="1873" priority="1295" operator="containsText" text="CP/2-DEM">
      <formula>NOT(ISERROR(SEARCH("CP/2-DEM",F68)))</formula>
    </cfRule>
    <cfRule type="containsText" dxfId="1872" priority="1296" operator="containsText" text="CP/2-ME">
      <formula>NOT(ISERROR(SEARCH("CP/2-ME",F68)))</formula>
    </cfRule>
    <cfRule type="containsText" dxfId="1871" priority="1297" operator="containsText" text="CP-ME">
      <formula>NOT(ISERROR(SEARCH("CP-ME",F68)))</formula>
    </cfRule>
    <cfRule type="containsText" dxfId="1870" priority="1298" operator="containsText" text="MAL/2">
      <formula>NOT(ISERROR(SEARCH("MAL/2",F68)))</formula>
    </cfRule>
    <cfRule type="containsText" dxfId="1869" priority="1299" operator="containsText" text="MAL">
      <formula>NOT(ISERROR(SEARCH("MAL",F68)))</formula>
    </cfRule>
    <cfRule type="containsText" dxfId="1868" priority="1300" operator="containsText" text="FOR/2">
      <formula>NOT(ISERROR(SEARCH("FOR/2",F68)))</formula>
    </cfRule>
    <cfRule type="containsText" dxfId="1867" priority="1301" operator="containsText" text="FOR">
      <formula>NOT(ISERROR(SEARCH("FOR",F68)))</formula>
    </cfRule>
    <cfRule type="containsText" dxfId="1866" priority="1302" operator="containsText" text="VAC/2">
      <formula>NOT(ISERROR(SEARCH("VAC/2",F68)))</formula>
    </cfRule>
    <cfRule type="containsText" dxfId="1865" priority="1303" operator="containsText" text="VAC">
      <formula>NOT(ISERROR(SEARCH("VAC",F68)))</formula>
    </cfRule>
  </conditionalFormatting>
  <conditionalFormatting sqref="F68:F71">
    <cfRule type="containsText" dxfId="1864" priority="1304" stopIfTrue="1" operator="containsText" text="D">
      <formula>NOT(ISERROR(SEARCH("D",F68)))</formula>
    </cfRule>
    <cfRule type="containsText" dxfId="1863" priority="1305" stopIfTrue="1" operator="containsText" text="S">
      <formula>NOT(ISERROR(SEARCH("S",F68)))</formula>
    </cfRule>
  </conditionalFormatting>
  <conditionalFormatting sqref="F82:AJ82">
    <cfRule type="cellIs" dxfId="1862" priority="1210" stopIfTrue="1" operator="equal">
      <formula>$B$8</formula>
    </cfRule>
  </conditionalFormatting>
  <conditionalFormatting sqref="F83:AJ83">
    <cfRule type="containsText" dxfId="1861" priority="1209" stopIfTrue="1" operator="containsText" text="S">
      <formula>NOT(ISERROR(SEARCH("S",F83)))</formula>
    </cfRule>
  </conditionalFormatting>
  <conditionalFormatting sqref="F85:AJ85">
    <cfRule type="containsText" dxfId="1860" priority="1207" stopIfTrue="1" operator="containsText" text="D">
      <formula>NOT(ISERROR(SEARCH("D",F85)))</formula>
    </cfRule>
    <cfRule type="containsText" dxfId="1859" priority="1208" stopIfTrue="1" operator="containsText" text="S">
      <formula>NOT(ISERROR(SEARCH("S",F85)))</formula>
    </cfRule>
  </conditionalFormatting>
  <conditionalFormatting sqref="G86:AJ89">
    <cfRule type="containsText" dxfId="1858" priority="1169" operator="containsText" text="ABS. INJ.">
      <formula>NOT(ISERROR(SEARCH("ABS. INJ.",G86)))</formula>
    </cfRule>
    <cfRule type="containsText" dxfId="1857" priority="1170" operator="containsText" text="PRE/2">
      <formula>NOT(ISERROR(SEARCH("PRE/2",G86)))</formula>
    </cfRule>
    <cfRule type="containsText" dxfId="1856" priority="1171" operator="containsText" text="PRE">
      <formula>NOT(ISERROR(SEARCH("PRE",G86)))</formula>
    </cfRule>
    <cfRule type="containsText" dxfId="1855" priority="1172" operator="containsText" text="CP-AR">
      <formula>NOT(ISERROR(SEARCH("CP-AR",G86)))</formula>
    </cfRule>
    <cfRule type="containsText" dxfId="1854" priority="1173" operator="containsText" text="CP-DE">
      <formula>NOT(ISERROR(SEARCH("CP-DE",G86)))</formula>
    </cfRule>
    <cfRule type="containsText" dxfId="1853" priority="1174" operator="containsText" text="CP-DEM">
      <formula>NOT(ISERROR(SEARCH("CP-DEM",G86)))</formula>
    </cfRule>
    <cfRule type="containsText" dxfId="1852" priority="1175" operator="containsText" text="CP/2-AR">
      <formula>NOT(ISERROR(SEARCH("CP/2-AR",G86)))</formula>
    </cfRule>
    <cfRule type="containsText" dxfId="1851" priority="1176" operator="containsText" text="CP/2-DE">
      <formula>NOT(ISERROR(SEARCH("CP/2-DE",G86)))</formula>
    </cfRule>
    <cfRule type="containsText" dxfId="1850" priority="1177" operator="containsText" text="CP/2-DEM">
      <formula>NOT(ISERROR(SEARCH("CP/2-DEM",G86)))</formula>
    </cfRule>
    <cfRule type="containsText" dxfId="1849" priority="1178" operator="containsText" text="CP/2-ME">
      <formula>NOT(ISERROR(SEARCH("CP/2-ME",G86)))</formula>
    </cfRule>
    <cfRule type="containsText" dxfId="1848" priority="1179" operator="containsText" text="CP-ME">
      <formula>NOT(ISERROR(SEARCH("CP-ME",G86)))</formula>
    </cfRule>
    <cfRule type="containsText" dxfId="1847" priority="1180" operator="containsText" text="MAL/2">
      <formula>NOT(ISERROR(SEARCH("MAL/2",G86)))</formula>
    </cfRule>
    <cfRule type="containsText" dxfId="1846" priority="1181" operator="containsText" text="MAL">
      <formula>NOT(ISERROR(SEARCH("MAL",G86)))</formula>
    </cfRule>
    <cfRule type="containsText" dxfId="1845" priority="1182" operator="containsText" text="FOR/2">
      <formula>NOT(ISERROR(SEARCH("FOR/2",G86)))</formula>
    </cfRule>
    <cfRule type="containsText" dxfId="1844" priority="1183" operator="containsText" text="FOR">
      <formula>NOT(ISERROR(SEARCH("FOR",G86)))</formula>
    </cfRule>
    <cfRule type="containsText" dxfId="1843" priority="1184" operator="containsText" text="VAC/2">
      <formula>NOT(ISERROR(SEARCH("VAC/2",G86)))</formula>
    </cfRule>
    <cfRule type="containsText" dxfId="1842" priority="1185" operator="containsText" text="VAC">
      <formula>NOT(ISERROR(SEARCH("VAC",G86)))</formula>
    </cfRule>
  </conditionalFormatting>
  <conditionalFormatting sqref="G86:AJ89">
    <cfRule type="containsText" dxfId="1841" priority="1186" stopIfTrue="1" operator="containsText" text="D">
      <formula>NOT(ISERROR(SEARCH("D",G86)))</formula>
    </cfRule>
    <cfRule type="containsText" dxfId="1840" priority="1187" stopIfTrue="1" operator="containsText" text="S">
      <formula>NOT(ISERROR(SEARCH("S",G86)))</formula>
    </cfRule>
  </conditionalFormatting>
  <conditionalFormatting sqref="F86:F89">
    <cfRule type="containsText" dxfId="1839" priority="1150" operator="containsText" text="ABS. INJ.">
      <formula>NOT(ISERROR(SEARCH("ABS. INJ.",F86)))</formula>
    </cfRule>
    <cfRule type="containsText" dxfId="1838" priority="1151" operator="containsText" text="PRE/2">
      <formula>NOT(ISERROR(SEARCH("PRE/2",F86)))</formula>
    </cfRule>
    <cfRule type="containsText" dxfId="1837" priority="1152" operator="containsText" text="PRE">
      <formula>NOT(ISERROR(SEARCH("PRE",F86)))</formula>
    </cfRule>
    <cfRule type="containsText" dxfId="1836" priority="1153" operator="containsText" text="CP-AR">
      <formula>NOT(ISERROR(SEARCH("CP-AR",F86)))</formula>
    </cfRule>
    <cfRule type="containsText" dxfId="1835" priority="1154" operator="containsText" text="CP-DE">
      <formula>NOT(ISERROR(SEARCH("CP-DE",F86)))</formula>
    </cfRule>
    <cfRule type="containsText" dxfId="1834" priority="1155" operator="containsText" text="CP-DEM">
      <formula>NOT(ISERROR(SEARCH("CP-DEM",F86)))</formula>
    </cfRule>
    <cfRule type="containsText" dxfId="1833" priority="1156" operator="containsText" text="CP/2-AR">
      <formula>NOT(ISERROR(SEARCH("CP/2-AR",F86)))</formula>
    </cfRule>
    <cfRule type="containsText" dxfId="1832" priority="1157" operator="containsText" text="CP/2-DE">
      <formula>NOT(ISERROR(SEARCH("CP/2-DE",F86)))</formula>
    </cfRule>
    <cfRule type="containsText" dxfId="1831" priority="1158" operator="containsText" text="CP/2-DEM">
      <formula>NOT(ISERROR(SEARCH("CP/2-DEM",F86)))</formula>
    </cfRule>
    <cfRule type="containsText" dxfId="1830" priority="1159" operator="containsText" text="CP/2-ME">
      <formula>NOT(ISERROR(SEARCH("CP/2-ME",F86)))</formula>
    </cfRule>
    <cfRule type="containsText" dxfId="1829" priority="1160" operator="containsText" text="CP-ME">
      <formula>NOT(ISERROR(SEARCH("CP-ME",F86)))</formula>
    </cfRule>
    <cfRule type="containsText" dxfId="1828" priority="1161" operator="containsText" text="MAL/2">
      <formula>NOT(ISERROR(SEARCH("MAL/2",F86)))</formula>
    </cfRule>
    <cfRule type="containsText" dxfId="1827" priority="1162" operator="containsText" text="MAL">
      <formula>NOT(ISERROR(SEARCH("MAL",F86)))</formula>
    </cfRule>
    <cfRule type="containsText" dxfId="1826" priority="1163" operator="containsText" text="FOR/2">
      <formula>NOT(ISERROR(SEARCH("FOR/2",F86)))</formula>
    </cfRule>
    <cfRule type="containsText" dxfId="1825" priority="1164" operator="containsText" text="FOR">
      <formula>NOT(ISERROR(SEARCH("FOR",F86)))</formula>
    </cfRule>
    <cfRule type="containsText" dxfId="1824" priority="1165" operator="containsText" text="VAC/2">
      <formula>NOT(ISERROR(SEARCH("VAC/2",F86)))</formula>
    </cfRule>
    <cfRule type="containsText" dxfId="1823" priority="1166" operator="containsText" text="VAC">
      <formula>NOT(ISERROR(SEARCH("VAC",F86)))</formula>
    </cfRule>
  </conditionalFormatting>
  <conditionalFormatting sqref="F86:F89">
    <cfRule type="containsText" dxfId="1822" priority="1167" stopIfTrue="1" operator="containsText" text="D">
      <formula>NOT(ISERROR(SEARCH("D",F86)))</formula>
    </cfRule>
    <cfRule type="containsText" dxfId="1821" priority="1168" stopIfTrue="1" operator="containsText" text="S">
      <formula>NOT(ISERROR(SEARCH("S",F86)))</formula>
    </cfRule>
  </conditionalFormatting>
  <conditionalFormatting sqref="F100:AJ100">
    <cfRule type="cellIs" dxfId="1820" priority="1073" stopIfTrue="1" operator="equal">
      <formula>$B$8</formula>
    </cfRule>
  </conditionalFormatting>
  <conditionalFormatting sqref="F101:AJ101">
    <cfRule type="containsText" dxfId="1819" priority="1072" stopIfTrue="1" operator="containsText" text="S">
      <formula>NOT(ISERROR(SEARCH("S",F101)))</formula>
    </cfRule>
  </conditionalFormatting>
  <conditionalFormatting sqref="F103:AJ103">
    <cfRule type="containsText" dxfId="1818" priority="1070" stopIfTrue="1" operator="containsText" text="D">
      <formula>NOT(ISERROR(SEARCH("D",F103)))</formula>
    </cfRule>
    <cfRule type="containsText" dxfId="1817" priority="1071" stopIfTrue="1" operator="containsText" text="S">
      <formula>NOT(ISERROR(SEARCH("S",F103)))</formula>
    </cfRule>
  </conditionalFormatting>
  <conditionalFormatting sqref="G104:AJ107">
    <cfRule type="containsText" dxfId="1816" priority="1032" operator="containsText" text="ABS. INJ.">
      <formula>NOT(ISERROR(SEARCH("ABS. INJ.",G104)))</formula>
    </cfRule>
    <cfRule type="containsText" dxfId="1815" priority="1033" operator="containsText" text="PRE/2">
      <formula>NOT(ISERROR(SEARCH("PRE/2",G104)))</formula>
    </cfRule>
    <cfRule type="containsText" dxfId="1814" priority="1034" operator="containsText" text="PRE">
      <formula>NOT(ISERROR(SEARCH("PRE",G104)))</formula>
    </cfRule>
    <cfRule type="containsText" dxfId="1813" priority="1035" operator="containsText" text="CP-AR">
      <formula>NOT(ISERROR(SEARCH("CP-AR",G104)))</formula>
    </cfRule>
    <cfRule type="containsText" dxfId="1812" priority="1036" operator="containsText" text="CP-DE">
      <formula>NOT(ISERROR(SEARCH("CP-DE",G104)))</formula>
    </cfRule>
    <cfRule type="containsText" dxfId="1811" priority="1037" operator="containsText" text="CP-DEM">
      <formula>NOT(ISERROR(SEARCH("CP-DEM",G104)))</formula>
    </cfRule>
    <cfRule type="containsText" dxfId="1810" priority="1038" operator="containsText" text="CP/2-AR">
      <formula>NOT(ISERROR(SEARCH("CP/2-AR",G104)))</formula>
    </cfRule>
    <cfRule type="containsText" dxfId="1809" priority="1039" operator="containsText" text="CP/2-DE">
      <formula>NOT(ISERROR(SEARCH("CP/2-DE",G104)))</formula>
    </cfRule>
    <cfRule type="containsText" dxfId="1808" priority="1040" operator="containsText" text="CP/2-DEM">
      <formula>NOT(ISERROR(SEARCH("CP/2-DEM",G104)))</formula>
    </cfRule>
    <cfRule type="containsText" dxfId="1807" priority="1041" operator="containsText" text="CP/2-ME">
      <formula>NOT(ISERROR(SEARCH("CP/2-ME",G104)))</formula>
    </cfRule>
    <cfRule type="containsText" dxfId="1806" priority="1042" operator="containsText" text="CP-ME">
      <formula>NOT(ISERROR(SEARCH("CP-ME",G104)))</formula>
    </cfRule>
    <cfRule type="containsText" dxfId="1805" priority="1043" operator="containsText" text="MAL/2">
      <formula>NOT(ISERROR(SEARCH("MAL/2",G104)))</formula>
    </cfRule>
    <cfRule type="containsText" dxfId="1804" priority="1044" operator="containsText" text="MAL">
      <formula>NOT(ISERROR(SEARCH("MAL",G104)))</formula>
    </cfRule>
    <cfRule type="containsText" dxfId="1803" priority="1045" operator="containsText" text="FOR/2">
      <formula>NOT(ISERROR(SEARCH("FOR/2",G104)))</formula>
    </cfRule>
    <cfRule type="containsText" dxfId="1802" priority="1046" operator="containsText" text="FOR">
      <formula>NOT(ISERROR(SEARCH("FOR",G104)))</formula>
    </cfRule>
    <cfRule type="containsText" dxfId="1801" priority="1047" operator="containsText" text="VAC/2">
      <formula>NOT(ISERROR(SEARCH("VAC/2",G104)))</formula>
    </cfRule>
    <cfRule type="containsText" dxfId="1800" priority="1048" operator="containsText" text="VAC">
      <formula>NOT(ISERROR(SEARCH("VAC",G104)))</formula>
    </cfRule>
  </conditionalFormatting>
  <conditionalFormatting sqref="G104:AJ107">
    <cfRule type="containsText" dxfId="1799" priority="1049" stopIfTrue="1" operator="containsText" text="D">
      <formula>NOT(ISERROR(SEARCH("D",G104)))</formula>
    </cfRule>
    <cfRule type="containsText" dxfId="1798" priority="1050" stopIfTrue="1" operator="containsText" text="S">
      <formula>NOT(ISERROR(SEARCH("S",G104)))</formula>
    </cfRule>
  </conditionalFormatting>
  <conditionalFormatting sqref="F104:F107">
    <cfRule type="containsText" dxfId="1797" priority="1013" operator="containsText" text="ABS. INJ.">
      <formula>NOT(ISERROR(SEARCH("ABS. INJ.",F104)))</formula>
    </cfRule>
    <cfRule type="containsText" dxfId="1796" priority="1014" operator="containsText" text="PRE/2">
      <formula>NOT(ISERROR(SEARCH("PRE/2",F104)))</formula>
    </cfRule>
    <cfRule type="containsText" dxfId="1795" priority="1015" operator="containsText" text="PRE">
      <formula>NOT(ISERROR(SEARCH("PRE",F104)))</formula>
    </cfRule>
    <cfRule type="containsText" dxfId="1794" priority="1016" operator="containsText" text="CP-AR">
      <formula>NOT(ISERROR(SEARCH("CP-AR",F104)))</formula>
    </cfRule>
    <cfRule type="containsText" dxfId="1793" priority="1017" operator="containsText" text="CP-DE">
      <formula>NOT(ISERROR(SEARCH("CP-DE",F104)))</formula>
    </cfRule>
    <cfRule type="containsText" dxfId="1792" priority="1018" operator="containsText" text="CP-DEM">
      <formula>NOT(ISERROR(SEARCH("CP-DEM",F104)))</formula>
    </cfRule>
    <cfRule type="containsText" dxfId="1791" priority="1019" operator="containsText" text="CP/2-AR">
      <formula>NOT(ISERROR(SEARCH("CP/2-AR",F104)))</formula>
    </cfRule>
    <cfRule type="containsText" dxfId="1790" priority="1020" operator="containsText" text="CP/2-DE">
      <formula>NOT(ISERROR(SEARCH("CP/2-DE",F104)))</formula>
    </cfRule>
    <cfRule type="containsText" dxfId="1789" priority="1021" operator="containsText" text="CP/2-DEM">
      <formula>NOT(ISERROR(SEARCH("CP/2-DEM",F104)))</formula>
    </cfRule>
    <cfRule type="containsText" dxfId="1788" priority="1022" operator="containsText" text="CP/2-ME">
      <formula>NOT(ISERROR(SEARCH("CP/2-ME",F104)))</formula>
    </cfRule>
    <cfRule type="containsText" dxfId="1787" priority="1023" operator="containsText" text="CP-ME">
      <formula>NOT(ISERROR(SEARCH("CP-ME",F104)))</formula>
    </cfRule>
    <cfRule type="containsText" dxfId="1786" priority="1024" operator="containsText" text="MAL/2">
      <formula>NOT(ISERROR(SEARCH("MAL/2",F104)))</formula>
    </cfRule>
    <cfRule type="containsText" dxfId="1785" priority="1025" operator="containsText" text="MAL">
      <formula>NOT(ISERROR(SEARCH("MAL",F104)))</formula>
    </cfRule>
    <cfRule type="containsText" dxfId="1784" priority="1026" operator="containsText" text="FOR/2">
      <formula>NOT(ISERROR(SEARCH("FOR/2",F104)))</formula>
    </cfRule>
    <cfRule type="containsText" dxfId="1783" priority="1027" operator="containsText" text="FOR">
      <formula>NOT(ISERROR(SEARCH("FOR",F104)))</formula>
    </cfRule>
    <cfRule type="containsText" dxfId="1782" priority="1028" operator="containsText" text="VAC/2">
      <formula>NOT(ISERROR(SEARCH("VAC/2",F104)))</formula>
    </cfRule>
    <cfRule type="containsText" dxfId="1781" priority="1029" operator="containsText" text="VAC">
      <formula>NOT(ISERROR(SEARCH("VAC",F104)))</formula>
    </cfRule>
  </conditionalFormatting>
  <conditionalFormatting sqref="F104:F107">
    <cfRule type="containsText" dxfId="1780" priority="1030" stopIfTrue="1" operator="containsText" text="D">
      <formula>NOT(ISERROR(SEARCH("D",F104)))</formula>
    </cfRule>
    <cfRule type="containsText" dxfId="1779" priority="1031" stopIfTrue="1" operator="containsText" text="S">
      <formula>NOT(ISERROR(SEARCH("S",F104)))</formula>
    </cfRule>
  </conditionalFormatting>
  <conditionalFormatting sqref="F118:AJ118">
    <cfRule type="cellIs" dxfId="1778" priority="936" stopIfTrue="1" operator="equal">
      <formula>$B$8</formula>
    </cfRule>
  </conditionalFormatting>
  <conditionalFormatting sqref="F119:AJ119">
    <cfRule type="containsText" dxfId="1777" priority="935" stopIfTrue="1" operator="containsText" text="S">
      <formula>NOT(ISERROR(SEARCH("S",F119)))</formula>
    </cfRule>
  </conditionalFormatting>
  <conditionalFormatting sqref="F121:AJ121">
    <cfRule type="containsText" dxfId="1776" priority="933" stopIfTrue="1" operator="containsText" text="D">
      <formula>NOT(ISERROR(SEARCH("D",F121)))</formula>
    </cfRule>
    <cfRule type="containsText" dxfId="1775" priority="934" stopIfTrue="1" operator="containsText" text="S">
      <formula>NOT(ISERROR(SEARCH("S",F121)))</formula>
    </cfRule>
  </conditionalFormatting>
  <conditionalFormatting sqref="G122:AJ125">
    <cfRule type="containsText" dxfId="1774" priority="895" operator="containsText" text="ABS. INJ.">
      <formula>NOT(ISERROR(SEARCH("ABS. INJ.",G122)))</formula>
    </cfRule>
    <cfRule type="containsText" dxfId="1773" priority="896" operator="containsText" text="PRE/2">
      <formula>NOT(ISERROR(SEARCH("PRE/2",G122)))</formula>
    </cfRule>
    <cfRule type="containsText" dxfId="1772" priority="897" operator="containsText" text="PRE">
      <formula>NOT(ISERROR(SEARCH("PRE",G122)))</formula>
    </cfRule>
    <cfRule type="containsText" dxfId="1771" priority="898" operator="containsText" text="CP-AR">
      <formula>NOT(ISERROR(SEARCH("CP-AR",G122)))</formula>
    </cfRule>
    <cfRule type="containsText" dxfId="1770" priority="899" operator="containsText" text="CP-DE">
      <formula>NOT(ISERROR(SEARCH("CP-DE",G122)))</formula>
    </cfRule>
    <cfRule type="containsText" dxfId="1769" priority="900" operator="containsText" text="CP-DEM">
      <formula>NOT(ISERROR(SEARCH("CP-DEM",G122)))</formula>
    </cfRule>
    <cfRule type="containsText" dxfId="1768" priority="901" operator="containsText" text="CP/2-AR">
      <formula>NOT(ISERROR(SEARCH("CP/2-AR",G122)))</formula>
    </cfRule>
    <cfRule type="containsText" dxfId="1767" priority="902" operator="containsText" text="CP/2-DE">
      <formula>NOT(ISERROR(SEARCH("CP/2-DE",G122)))</formula>
    </cfRule>
    <cfRule type="containsText" dxfId="1766" priority="903" operator="containsText" text="CP/2-DEM">
      <formula>NOT(ISERROR(SEARCH("CP/2-DEM",G122)))</formula>
    </cfRule>
    <cfRule type="containsText" dxfId="1765" priority="904" operator="containsText" text="CP/2-ME">
      <formula>NOT(ISERROR(SEARCH("CP/2-ME",G122)))</formula>
    </cfRule>
    <cfRule type="containsText" dxfId="1764" priority="905" operator="containsText" text="CP-ME">
      <formula>NOT(ISERROR(SEARCH("CP-ME",G122)))</formula>
    </cfRule>
    <cfRule type="containsText" dxfId="1763" priority="906" operator="containsText" text="MAL/2">
      <formula>NOT(ISERROR(SEARCH("MAL/2",G122)))</formula>
    </cfRule>
    <cfRule type="containsText" dxfId="1762" priority="907" operator="containsText" text="MAL">
      <formula>NOT(ISERROR(SEARCH("MAL",G122)))</formula>
    </cfRule>
    <cfRule type="containsText" dxfId="1761" priority="908" operator="containsText" text="FOR/2">
      <formula>NOT(ISERROR(SEARCH("FOR/2",G122)))</formula>
    </cfRule>
    <cfRule type="containsText" dxfId="1760" priority="909" operator="containsText" text="FOR">
      <formula>NOT(ISERROR(SEARCH("FOR",G122)))</formula>
    </cfRule>
    <cfRule type="containsText" dxfId="1759" priority="910" operator="containsText" text="VAC/2">
      <formula>NOT(ISERROR(SEARCH("VAC/2",G122)))</formula>
    </cfRule>
    <cfRule type="containsText" dxfId="1758" priority="911" operator="containsText" text="VAC">
      <formula>NOT(ISERROR(SEARCH("VAC",G122)))</formula>
    </cfRule>
  </conditionalFormatting>
  <conditionalFormatting sqref="G122:AJ125">
    <cfRule type="containsText" dxfId="1757" priority="912" stopIfTrue="1" operator="containsText" text="D">
      <formula>NOT(ISERROR(SEARCH("D",G122)))</formula>
    </cfRule>
    <cfRule type="containsText" dxfId="1756" priority="913" stopIfTrue="1" operator="containsText" text="S">
      <formula>NOT(ISERROR(SEARCH("S",G122)))</formula>
    </cfRule>
  </conditionalFormatting>
  <conditionalFormatting sqref="F122:F125">
    <cfRule type="containsText" dxfId="1755" priority="876" operator="containsText" text="ABS. INJ.">
      <formula>NOT(ISERROR(SEARCH("ABS. INJ.",F122)))</formula>
    </cfRule>
    <cfRule type="containsText" dxfId="1754" priority="877" operator="containsText" text="PRE/2">
      <formula>NOT(ISERROR(SEARCH("PRE/2",F122)))</formula>
    </cfRule>
    <cfRule type="containsText" dxfId="1753" priority="878" operator="containsText" text="PRE">
      <formula>NOT(ISERROR(SEARCH("PRE",F122)))</formula>
    </cfRule>
    <cfRule type="containsText" dxfId="1752" priority="879" operator="containsText" text="CP-AR">
      <formula>NOT(ISERROR(SEARCH("CP-AR",F122)))</formula>
    </cfRule>
    <cfRule type="containsText" dxfId="1751" priority="880" operator="containsText" text="CP-DE">
      <formula>NOT(ISERROR(SEARCH("CP-DE",F122)))</formula>
    </cfRule>
    <cfRule type="containsText" dxfId="1750" priority="881" operator="containsText" text="CP-DEM">
      <formula>NOT(ISERROR(SEARCH("CP-DEM",F122)))</formula>
    </cfRule>
    <cfRule type="containsText" dxfId="1749" priority="882" operator="containsText" text="CP/2-AR">
      <formula>NOT(ISERROR(SEARCH("CP/2-AR",F122)))</formula>
    </cfRule>
    <cfRule type="containsText" dxfId="1748" priority="883" operator="containsText" text="CP/2-DE">
      <formula>NOT(ISERROR(SEARCH("CP/2-DE",F122)))</formula>
    </cfRule>
    <cfRule type="containsText" dxfId="1747" priority="884" operator="containsText" text="CP/2-DEM">
      <formula>NOT(ISERROR(SEARCH("CP/2-DEM",F122)))</formula>
    </cfRule>
    <cfRule type="containsText" dxfId="1746" priority="885" operator="containsText" text="CP/2-ME">
      <formula>NOT(ISERROR(SEARCH("CP/2-ME",F122)))</formula>
    </cfRule>
    <cfRule type="containsText" dxfId="1745" priority="886" operator="containsText" text="CP-ME">
      <formula>NOT(ISERROR(SEARCH("CP-ME",F122)))</formula>
    </cfRule>
    <cfRule type="containsText" dxfId="1744" priority="887" operator="containsText" text="MAL/2">
      <formula>NOT(ISERROR(SEARCH("MAL/2",F122)))</formula>
    </cfRule>
    <cfRule type="containsText" dxfId="1743" priority="888" operator="containsText" text="MAL">
      <formula>NOT(ISERROR(SEARCH("MAL",F122)))</formula>
    </cfRule>
    <cfRule type="containsText" dxfId="1742" priority="889" operator="containsText" text="FOR/2">
      <formula>NOT(ISERROR(SEARCH("FOR/2",F122)))</formula>
    </cfRule>
    <cfRule type="containsText" dxfId="1741" priority="890" operator="containsText" text="FOR">
      <formula>NOT(ISERROR(SEARCH("FOR",F122)))</formula>
    </cfRule>
    <cfRule type="containsText" dxfId="1740" priority="891" operator="containsText" text="VAC/2">
      <formula>NOT(ISERROR(SEARCH("VAC/2",F122)))</formula>
    </cfRule>
    <cfRule type="containsText" dxfId="1739" priority="892" operator="containsText" text="VAC">
      <formula>NOT(ISERROR(SEARCH("VAC",F122)))</formula>
    </cfRule>
  </conditionalFormatting>
  <conditionalFormatting sqref="F122:F125">
    <cfRule type="containsText" dxfId="1738" priority="893" stopIfTrue="1" operator="containsText" text="D">
      <formula>NOT(ISERROR(SEARCH("D",F122)))</formula>
    </cfRule>
    <cfRule type="containsText" dxfId="1737" priority="894" stopIfTrue="1" operator="containsText" text="S">
      <formula>NOT(ISERROR(SEARCH("S",F122)))</formula>
    </cfRule>
  </conditionalFormatting>
  <conditionalFormatting sqref="F136:AJ136">
    <cfRule type="cellIs" dxfId="1736" priority="799" stopIfTrue="1" operator="equal">
      <formula>$B$8</formula>
    </cfRule>
  </conditionalFormatting>
  <conditionalFormatting sqref="F137:AJ137">
    <cfRule type="containsText" dxfId="1735" priority="798" stopIfTrue="1" operator="containsText" text="S">
      <formula>NOT(ISERROR(SEARCH("S",F137)))</formula>
    </cfRule>
  </conditionalFormatting>
  <conditionalFormatting sqref="F139:AJ139">
    <cfRule type="containsText" dxfId="1734" priority="796" stopIfTrue="1" operator="containsText" text="D">
      <formula>NOT(ISERROR(SEARCH("D",F139)))</formula>
    </cfRule>
    <cfRule type="containsText" dxfId="1733" priority="797" stopIfTrue="1" operator="containsText" text="S">
      <formula>NOT(ISERROR(SEARCH("S",F139)))</formula>
    </cfRule>
  </conditionalFormatting>
  <conditionalFormatting sqref="G140:AJ143">
    <cfRule type="containsText" dxfId="1732" priority="758" operator="containsText" text="ABS. INJ.">
      <formula>NOT(ISERROR(SEARCH("ABS. INJ.",G140)))</formula>
    </cfRule>
    <cfRule type="containsText" dxfId="1731" priority="759" operator="containsText" text="PRE/2">
      <formula>NOT(ISERROR(SEARCH("PRE/2",G140)))</formula>
    </cfRule>
    <cfRule type="containsText" dxfId="1730" priority="760" operator="containsText" text="PRE">
      <formula>NOT(ISERROR(SEARCH("PRE",G140)))</formula>
    </cfRule>
    <cfRule type="containsText" dxfId="1729" priority="761" operator="containsText" text="CP-AR">
      <formula>NOT(ISERROR(SEARCH("CP-AR",G140)))</formula>
    </cfRule>
    <cfRule type="containsText" dxfId="1728" priority="762" operator="containsText" text="CP-DE">
      <formula>NOT(ISERROR(SEARCH("CP-DE",G140)))</formula>
    </cfRule>
    <cfRule type="containsText" dxfId="1727" priority="763" operator="containsText" text="CP-DEM">
      <formula>NOT(ISERROR(SEARCH("CP-DEM",G140)))</formula>
    </cfRule>
    <cfRule type="containsText" dxfId="1726" priority="764" operator="containsText" text="CP/2-AR">
      <formula>NOT(ISERROR(SEARCH("CP/2-AR",G140)))</formula>
    </cfRule>
    <cfRule type="containsText" dxfId="1725" priority="765" operator="containsText" text="CP/2-DE">
      <formula>NOT(ISERROR(SEARCH("CP/2-DE",G140)))</formula>
    </cfRule>
    <cfRule type="containsText" dxfId="1724" priority="766" operator="containsText" text="CP/2-DEM">
      <formula>NOT(ISERROR(SEARCH("CP/2-DEM",G140)))</formula>
    </cfRule>
    <cfRule type="containsText" dxfId="1723" priority="767" operator="containsText" text="CP/2-ME">
      <formula>NOT(ISERROR(SEARCH("CP/2-ME",G140)))</formula>
    </cfRule>
    <cfRule type="containsText" dxfId="1722" priority="768" operator="containsText" text="CP-ME">
      <formula>NOT(ISERROR(SEARCH("CP-ME",G140)))</formula>
    </cfRule>
    <cfRule type="containsText" dxfId="1721" priority="769" operator="containsText" text="MAL/2">
      <formula>NOT(ISERROR(SEARCH("MAL/2",G140)))</formula>
    </cfRule>
    <cfRule type="containsText" dxfId="1720" priority="770" operator="containsText" text="MAL">
      <formula>NOT(ISERROR(SEARCH("MAL",G140)))</formula>
    </cfRule>
    <cfRule type="containsText" dxfId="1719" priority="771" operator="containsText" text="FOR/2">
      <formula>NOT(ISERROR(SEARCH("FOR/2",G140)))</formula>
    </cfRule>
    <cfRule type="containsText" dxfId="1718" priority="772" operator="containsText" text="FOR">
      <formula>NOT(ISERROR(SEARCH("FOR",G140)))</formula>
    </cfRule>
    <cfRule type="containsText" dxfId="1717" priority="773" operator="containsText" text="VAC/2">
      <formula>NOT(ISERROR(SEARCH("VAC/2",G140)))</formula>
    </cfRule>
    <cfRule type="containsText" dxfId="1716" priority="774" operator="containsText" text="VAC">
      <formula>NOT(ISERROR(SEARCH("VAC",G140)))</formula>
    </cfRule>
  </conditionalFormatting>
  <conditionalFormatting sqref="G140:AJ143">
    <cfRule type="containsText" dxfId="1715" priority="775" stopIfTrue="1" operator="containsText" text="D">
      <formula>NOT(ISERROR(SEARCH("D",G140)))</formula>
    </cfRule>
    <cfRule type="containsText" dxfId="1714" priority="776" stopIfTrue="1" operator="containsText" text="S">
      <formula>NOT(ISERROR(SEARCH("S",G140)))</formula>
    </cfRule>
  </conditionalFormatting>
  <conditionalFormatting sqref="F140:F143">
    <cfRule type="containsText" dxfId="1713" priority="739" operator="containsText" text="ABS. INJ.">
      <formula>NOT(ISERROR(SEARCH("ABS. INJ.",F140)))</formula>
    </cfRule>
    <cfRule type="containsText" dxfId="1712" priority="740" operator="containsText" text="PRE/2">
      <formula>NOT(ISERROR(SEARCH("PRE/2",F140)))</formula>
    </cfRule>
    <cfRule type="containsText" dxfId="1711" priority="741" operator="containsText" text="PRE">
      <formula>NOT(ISERROR(SEARCH("PRE",F140)))</formula>
    </cfRule>
    <cfRule type="containsText" dxfId="1710" priority="742" operator="containsText" text="CP-AR">
      <formula>NOT(ISERROR(SEARCH("CP-AR",F140)))</formula>
    </cfRule>
    <cfRule type="containsText" dxfId="1709" priority="743" operator="containsText" text="CP-DE">
      <formula>NOT(ISERROR(SEARCH("CP-DE",F140)))</formula>
    </cfRule>
    <cfRule type="containsText" dxfId="1708" priority="744" operator="containsText" text="CP-DEM">
      <formula>NOT(ISERROR(SEARCH("CP-DEM",F140)))</formula>
    </cfRule>
    <cfRule type="containsText" dxfId="1707" priority="745" operator="containsText" text="CP/2-AR">
      <formula>NOT(ISERROR(SEARCH("CP/2-AR",F140)))</formula>
    </cfRule>
    <cfRule type="containsText" dxfId="1706" priority="746" operator="containsText" text="CP/2-DE">
      <formula>NOT(ISERROR(SEARCH("CP/2-DE",F140)))</formula>
    </cfRule>
    <cfRule type="containsText" dxfId="1705" priority="747" operator="containsText" text="CP/2-DEM">
      <formula>NOT(ISERROR(SEARCH("CP/2-DEM",F140)))</formula>
    </cfRule>
    <cfRule type="containsText" dxfId="1704" priority="748" operator="containsText" text="CP/2-ME">
      <formula>NOT(ISERROR(SEARCH("CP/2-ME",F140)))</formula>
    </cfRule>
    <cfRule type="containsText" dxfId="1703" priority="749" operator="containsText" text="CP-ME">
      <formula>NOT(ISERROR(SEARCH("CP-ME",F140)))</formula>
    </cfRule>
    <cfRule type="containsText" dxfId="1702" priority="750" operator="containsText" text="MAL/2">
      <formula>NOT(ISERROR(SEARCH("MAL/2",F140)))</formula>
    </cfRule>
    <cfRule type="containsText" dxfId="1701" priority="751" operator="containsText" text="MAL">
      <formula>NOT(ISERROR(SEARCH("MAL",F140)))</formula>
    </cfRule>
    <cfRule type="containsText" dxfId="1700" priority="752" operator="containsText" text="FOR/2">
      <formula>NOT(ISERROR(SEARCH("FOR/2",F140)))</formula>
    </cfRule>
    <cfRule type="containsText" dxfId="1699" priority="753" operator="containsText" text="FOR">
      <formula>NOT(ISERROR(SEARCH("FOR",F140)))</formula>
    </cfRule>
    <cfRule type="containsText" dxfId="1698" priority="754" operator="containsText" text="VAC/2">
      <formula>NOT(ISERROR(SEARCH("VAC/2",F140)))</formula>
    </cfRule>
    <cfRule type="containsText" dxfId="1697" priority="755" operator="containsText" text="VAC">
      <formula>NOT(ISERROR(SEARCH("VAC",F140)))</formula>
    </cfRule>
  </conditionalFormatting>
  <conditionalFormatting sqref="F140:F143">
    <cfRule type="containsText" dxfId="1696" priority="756" stopIfTrue="1" operator="containsText" text="D">
      <formula>NOT(ISERROR(SEARCH("D",F140)))</formula>
    </cfRule>
    <cfRule type="containsText" dxfId="1695" priority="757" stopIfTrue="1" operator="containsText" text="S">
      <formula>NOT(ISERROR(SEARCH("S",F140)))</formula>
    </cfRule>
  </conditionalFormatting>
  <conditionalFormatting sqref="F154:AJ154">
    <cfRule type="cellIs" dxfId="1694" priority="662" stopIfTrue="1" operator="equal">
      <formula>$B$8</formula>
    </cfRule>
  </conditionalFormatting>
  <conditionalFormatting sqref="F155:AJ155">
    <cfRule type="containsText" dxfId="1693" priority="661" stopIfTrue="1" operator="containsText" text="S">
      <formula>NOT(ISERROR(SEARCH("S",F155)))</formula>
    </cfRule>
  </conditionalFormatting>
  <conditionalFormatting sqref="F157:AJ157">
    <cfRule type="containsText" dxfId="1692" priority="659" stopIfTrue="1" operator="containsText" text="D">
      <formula>NOT(ISERROR(SEARCH("D",F157)))</formula>
    </cfRule>
    <cfRule type="containsText" dxfId="1691" priority="660" stopIfTrue="1" operator="containsText" text="S">
      <formula>NOT(ISERROR(SEARCH("S",F157)))</formula>
    </cfRule>
  </conditionalFormatting>
  <conditionalFormatting sqref="G158:AJ161">
    <cfRule type="containsText" dxfId="1690" priority="621" operator="containsText" text="ABS. INJ.">
      <formula>NOT(ISERROR(SEARCH("ABS. INJ.",G158)))</formula>
    </cfRule>
    <cfRule type="containsText" dxfId="1689" priority="622" operator="containsText" text="PRE/2">
      <formula>NOT(ISERROR(SEARCH("PRE/2",G158)))</formula>
    </cfRule>
    <cfRule type="containsText" dxfId="1688" priority="623" operator="containsText" text="PRE">
      <formula>NOT(ISERROR(SEARCH("PRE",G158)))</formula>
    </cfRule>
    <cfRule type="containsText" dxfId="1687" priority="624" operator="containsText" text="CP-AR">
      <formula>NOT(ISERROR(SEARCH("CP-AR",G158)))</formula>
    </cfRule>
    <cfRule type="containsText" dxfId="1686" priority="625" operator="containsText" text="CP-DE">
      <formula>NOT(ISERROR(SEARCH("CP-DE",G158)))</formula>
    </cfRule>
    <cfRule type="containsText" dxfId="1685" priority="626" operator="containsText" text="CP-DEM">
      <formula>NOT(ISERROR(SEARCH("CP-DEM",G158)))</formula>
    </cfRule>
    <cfRule type="containsText" dxfId="1684" priority="627" operator="containsText" text="CP/2-AR">
      <formula>NOT(ISERROR(SEARCH("CP/2-AR",G158)))</formula>
    </cfRule>
    <cfRule type="containsText" dxfId="1683" priority="628" operator="containsText" text="CP/2-DE">
      <formula>NOT(ISERROR(SEARCH("CP/2-DE",G158)))</formula>
    </cfRule>
    <cfRule type="containsText" dxfId="1682" priority="629" operator="containsText" text="CP/2-DEM">
      <formula>NOT(ISERROR(SEARCH("CP/2-DEM",G158)))</formula>
    </cfRule>
    <cfRule type="containsText" dxfId="1681" priority="630" operator="containsText" text="CP/2-ME">
      <formula>NOT(ISERROR(SEARCH("CP/2-ME",G158)))</formula>
    </cfRule>
    <cfRule type="containsText" dxfId="1680" priority="631" operator="containsText" text="CP-ME">
      <formula>NOT(ISERROR(SEARCH("CP-ME",G158)))</formula>
    </cfRule>
    <cfRule type="containsText" dxfId="1679" priority="632" operator="containsText" text="MAL/2">
      <formula>NOT(ISERROR(SEARCH("MAL/2",G158)))</formula>
    </cfRule>
    <cfRule type="containsText" dxfId="1678" priority="633" operator="containsText" text="MAL">
      <formula>NOT(ISERROR(SEARCH("MAL",G158)))</formula>
    </cfRule>
    <cfRule type="containsText" dxfId="1677" priority="634" operator="containsText" text="FOR/2">
      <formula>NOT(ISERROR(SEARCH("FOR/2",G158)))</formula>
    </cfRule>
    <cfRule type="containsText" dxfId="1676" priority="635" operator="containsText" text="FOR">
      <formula>NOT(ISERROR(SEARCH("FOR",G158)))</formula>
    </cfRule>
    <cfRule type="containsText" dxfId="1675" priority="636" operator="containsText" text="VAC/2">
      <formula>NOT(ISERROR(SEARCH("VAC/2",G158)))</formula>
    </cfRule>
    <cfRule type="containsText" dxfId="1674" priority="637" operator="containsText" text="VAC">
      <formula>NOT(ISERROR(SEARCH("VAC",G158)))</formula>
    </cfRule>
  </conditionalFormatting>
  <conditionalFormatting sqref="G158:AJ161">
    <cfRule type="containsText" dxfId="1673" priority="638" stopIfTrue="1" operator="containsText" text="D">
      <formula>NOT(ISERROR(SEARCH("D",G158)))</formula>
    </cfRule>
    <cfRule type="containsText" dxfId="1672" priority="639" stopIfTrue="1" operator="containsText" text="S">
      <formula>NOT(ISERROR(SEARCH("S",G158)))</formula>
    </cfRule>
  </conditionalFormatting>
  <conditionalFormatting sqref="F158:F161">
    <cfRule type="containsText" dxfId="1671" priority="602" operator="containsText" text="ABS. INJ.">
      <formula>NOT(ISERROR(SEARCH("ABS. INJ.",F158)))</formula>
    </cfRule>
    <cfRule type="containsText" dxfId="1670" priority="603" operator="containsText" text="PRE/2">
      <formula>NOT(ISERROR(SEARCH("PRE/2",F158)))</formula>
    </cfRule>
    <cfRule type="containsText" dxfId="1669" priority="604" operator="containsText" text="PRE">
      <formula>NOT(ISERROR(SEARCH("PRE",F158)))</formula>
    </cfRule>
    <cfRule type="containsText" dxfId="1668" priority="605" operator="containsText" text="CP-AR">
      <formula>NOT(ISERROR(SEARCH("CP-AR",F158)))</formula>
    </cfRule>
    <cfRule type="containsText" dxfId="1667" priority="606" operator="containsText" text="CP-DE">
      <formula>NOT(ISERROR(SEARCH("CP-DE",F158)))</formula>
    </cfRule>
    <cfRule type="containsText" dxfId="1666" priority="607" operator="containsText" text="CP-DEM">
      <formula>NOT(ISERROR(SEARCH("CP-DEM",F158)))</formula>
    </cfRule>
    <cfRule type="containsText" dxfId="1665" priority="608" operator="containsText" text="CP/2-AR">
      <formula>NOT(ISERROR(SEARCH("CP/2-AR",F158)))</formula>
    </cfRule>
    <cfRule type="containsText" dxfId="1664" priority="609" operator="containsText" text="CP/2-DE">
      <formula>NOT(ISERROR(SEARCH("CP/2-DE",F158)))</formula>
    </cfRule>
    <cfRule type="containsText" dxfId="1663" priority="610" operator="containsText" text="CP/2-DEM">
      <formula>NOT(ISERROR(SEARCH("CP/2-DEM",F158)))</formula>
    </cfRule>
    <cfRule type="containsText" dxfId="1662" priority="611" operator="containsText" text="CP/2-ME">
      <formula>NOT(ISERROR(SEARCH("CP/2-ME",F158)))</formula>
    </cfRule>
    <cfRule type="containsText" dxfId="1661" priority="612" operator="containsText" text="CP-ME">
      <formula>NOT(ISERROR(SEARCH("CP-ME",F158)))</formula>
    </cfRule>
    <cfRule type="containsText" dxfId="1660" priority="613" operator="containsText" text="MAL/2">
      <formula>NOT(ISERROR(SEARCH("MAL/2",F158)))</formula>
    </cfRule>
    <cfRule type="containsText" dxfId="1659" priority="614" operator="containsText" text="MAL">
      <formula>NOT(ISERROR(SEARCH("MAL",F158)))</formula>
    </cfRule>
    <cfRule type="containsText" dxfId="1658" priority="615" operator="containsText" text="FOR/2">
      <formula>NOT(ISERROR(SEARCH("FOR/2",F158)))</formula>
    </cfRule>
    <cfRule type="containsText" dxfId="1657" priority="616" operator="containsText" text="FOR">
      <formula>NOT(ISERROR(SEARCH("FOR",F158)))</formula>
    </cfRule>
    <cfRule type="containsText" dxfId="1656" priority="617" operator="containsText" text="VAC/2">
      <formula>NOT(ISERROR(SEARCH("VAC/2",F158)))</formula>
    </cfRule>
    <cfRule type="containsText" dxfId="1655" priority="618" operator="containsText" text="VAC">
      <formula>NOT(ISERROR(SEARCH("VAC",F158)))</formula>
    </cfRule>
  </conditionalFormatting>
  <conditionalFormatting sqref="F158:F161">
    <cfRule type="containsText" dxfId="1654" priority="619" stopIfTrue="1" operator="containsText" text="D">
      <formula>NOT(ISERROR(SEARCH("D",F158)))</formula>
    </cfRule>
    <cfRule type="containsText" dxfId="1653" priority="620" stopIfTrue="1" operator="containsText" text="S">
      <formula>NOT(ISERROR(SEARCH("S",F158)))</formula>
    </cfRule>
  </conditionalFormatting>
  <conditionalFormatting sqref="F172:AJ172">
    <cfRule type="cellIs" dxfId="1652" priority="525" stopIfTrue="1" operator="equal">
      <formula>$B$8</formula>
    </cfRule>
  </conditionalFormatting>
  <conditionalFormatting sqref="F173:AJ173">
    <cfRule type="containsText" dxfId="1651" priority="524" stopIfTrue="1" operator="containsText" text="S">
      <formula>NOT(ISERROR(SEARCH("S",F173)))</formula>
    </cfRule>
  </conditionalFormatting>
  <conditionalFormatting sqref="F175:AJ175">
    <cfRule type="containsText" dxfId="1650" priority="522" stopIfTrue="1" operator="containsText" text="D">
      <formula>NOT(ISERROR(SEARCH("D",F175)))</formula>
    </cfRule>
    <cfRule type="containsText" dxfId="1649" priority="523" stopIfTrue="1" operator="containsText" text="S">
      <formula>NOT(ISERROR(SEARCH("S",F175)))</formula>
    </cfRule>
  </conditionalFormatting>
  <conditionalFormatting sqref="G176:AJ179">
    <cfRule type="containsText" dxfId="1648" priority="484" operator="containsText" text="ABS. INJ.">
      <formula>NOT(ISERROR(SEARCH("ABS. INJ.",G176)))</formula>
    </cfRule>
    <cfRule type="containsText" dxfId="1647" priority="485" operator="containsText" text="PRE/2">
      <formula>NOT(ISERROR(SEARCH("PRE/2",G176)))</formula>
    </cfRule>
    <cfRule type="containsText" dxfId="1646" priority="486" operator="containsText" text="PRE">
      <formula>NOT(ISERROR(SEARCH("PRE",G176)))</formula>
    </cfRule>
    <cfRule type="containsText" dxfId="1645" priority="487" operator="containsText" text="CP-AR">
      <formula>NOT(ISERROR(SEARCH("CP-AR",G176)))</formula>
    </cfRule>
    <cfRule type="containsText" dxfId="1644" priority="488" operator="containsText" text="CP-DE">
      <formula>NOT(ISERROR(SEARCH("CP-DE",G176)))</formula>
    </cfRule>
    <cfRule type="containsText" dxfId="1643" priority="489" operator="containsText" text="CP-DEM">
      <formula>NOT(ISERROR(SEARCH("CP-DEM",G176)))</formula>
    </cfRule>
    <cfRule type="containsText" dxfId="1642" priority="490" operator="containsText" text="CP/2-AR">
      <formula>NOT(ISERROR(SEARCH("CP/2-AR",G176)))</formula>
    </cfRule>
    <cfRule type="containsText" dxfId="1641" priority="491" operator="containsText" text="CP/2-DE">
      <formula>NOT(ISERROR(SEARCH("CP/2-DE",G176)))</formula>
    </cfRule>
    <cfRule type="containsText" dxfId="1640" priority="492" operator="containsText" text="CP/2-DEM">
      <formula>NOT(ISERROR(SEARCH("CP/2-DEM",G176)))</formula>
    </cfRule>
    <cfRule type="containsText" dxfId="1639" priority="493" operator="containsText" text="CP/2-ME">
      <formula>NOT(ISERROR(SEARCH("CP/2-ME",G176)))</formula>
    </cfRule>
    <cfRule type="containsText" dxfId="1638" priority="494" operator="containsText" text="CP-ME">
      <formula>NOT(ISERROR(SEARCH("CP-ME",G176)))</formula>
    </cfRule>
    <cfRule type="containsText" dxfId="1637" priority="495" operator="containsText" text="MAL/2">
      <formula>NOT(ISERROR(SEARCH("MAL/2",G176)))</formula>
    </cfRule>
    <cfRule type="containsText" dxfId="1636" priority="496" operator="containsText" text="MAL">
      <formula>NOT(ISERROR(SEARCH("MAL",G176)))</formula>
    </cfRule>
    <cfRule type="containsText" dxfId="1635" priority="497" operator="containsText" text="FOR/2">
      <formula>NOT(ISERROR(SEARCH("FOR/2",G176)))</formula>
    </cfRule>
    <cfRule type="containsText" dxfId="1634" priority="498" operator="containsText" text="FOR">
      <formula>NOT(ISERROR(SEARCH("FOR",G176)))</formula>
    </cfRule>
    <cfRule type="containsText" dxfId="1633" priority="499" operator="containsText" text="VAC/2">
      <formula>NOT(ISERROR(SEARCH("VAC/2",G176)))</formula>
    </cfRule>
    <cfRule type="containsText" dxfId="1632" priority="500" operator="containsText" text="VAC">
      <formula>NOT(ISERROR(SEARCH("VAC",G176)))</formula>
    </cfRule>
  </conditionalFormatting>
  <conditionalFormatting sqref="G176:AJ179">
    <cfRule type="containsText" dxfId="1631" priority="501" stopIfTrue="1" operator="containsText" text="D">
      <formula>NOT(ISERROR(SEARCH("D",G176)))</formula>
    </cfRule>
    <cfRule type="containsText" dxfId="1630" priority="502" stopIfTrue="1" operator="containsText" text="S">
      <formula>NOT(ISERROR(SEARCH("S",G176)))</formula>
    </cfRule>
  </conditionalFormatting>
  <conditionalFormatting sqref="F176:F179">
    <cfRule type="containsText" dxfId="1629" priority="465" operator="containsText" text="ABS. INJ.">
      <formula>NOT(ISERROR(SEARCH("ABS. INJ.",F176)))</formula>
    </cfRule>
    <cfRule type="containsText" dxfId="1628" priority="466" operator="containsText" text="PRE/2">
      <formula>NOT(ISERROR(SEARCH("PRE/2",F176)))</formula>
    </cfRule>
    <cfRule type="containsText" dxfId="1627" priority="467" operator="containsText" text="PRE">
      <formula>NOT(ISERROR(SEARCH("PRE",F176)))</formula>
    </cfRule>
    <cfRule type="containsText" dxfId="1626" priority="468" operator="containsText" text="CP-AR">
      <formula>NOT(ISERROR(SEARCH("CP-AR",F176)))</formula>
    </cfRule>
    <cfRule type="containsText" dxfId="1625" priority="469" operator="containsText" text="CP-DE">
      <formula>NOT(ISERROR(SEARCH("CP-DE",F176)))</formula>
    </cfRule>
    <cfRule type="containsText" dxfId="1624" priority="470" operator="containsText" text="CP-DEM">
      <formula>NOT(ISERROR(SEARCH("CP-DEM",F176)))</formula>
    </cfRule>
    <cfRule type="containsText" dxfId="1623" priority="471" operator="containsText" text="CP/2-AR">
      <formula>NOT(ISERROR(SEARCH("CP/2-AR",F176)))</formula>
    </cfRule>
    <cfRule type="containsText" dxfId="1622" priority="472" operator="containsText" text="CP/2-DE">
      <formula>NOT(ISERROR(SEARCH("CP/2-DE",F176)))</formula>
    </cfRule>
    <cfRule type="containsText" dxfId="1621" priority="473" operator="containsText" text="CP/2-DEM">
      <formula>NOT(ISERROR(SEARCH("CP/2-DEM",F176)))</formula>
    </cfRule>
    <cfRule type="containsText" dxfId="1620" priority="474" operator="containsText" text="CP/2-ME">
      <formula>NOT(ISERROR(SEARCH("CP/2-ME",F176)))</formula>
    </cfRule>
    <cfRule type="containsText" dxfId="1619" priority="475" operator="containsText" text="CP-ME">
      <formula>NOT(ISERROR(SEARCH("CP-ME",F176)))</formula>
    </cfRule>
    <cfRule type="containsText" dxfId="1618" priority="476" operator="containsText" text="MAL/2">
      <formula>NOT(ISERROR(SEARCH("MAL/2",F176)))</formula>
    </cfRule>
    <cfRule type="containsText" dxfId="1617" priority="477" operator="containsText" text="MAL">
      <formula>NOT(ISERROR(SEARCH("MAL",F176)))</formula>
    </cfRule>
    <cfRule type="containsText" dxfId="1616" priority="478" operator="containsText" text="FOR/2">
      <formula>NOT(ISERROR(SEARCH("FOR/2",F176)))</formula>
    </cfRule>
    <cfRule type="containsText" dxfId="1615" priority="479" operator="containsText" text="FOR">
      <formula>NOT(ISERROR(SEARCH("FOR",F176)))</formula>
    </cfRule>
    <cfRule type="containsText" dxfId="1614" priority="480" operator="containsText" text="VAC/2">
      <formula>NOT(ISERROR(SEARCH("VAC/2",F176)))</formula>
    </cfRule>
    <cfRule type="containsText" dxfId="1613" priority="481" operator="containsText" text="VAC">
      <formula>NOT(ISERROR(SEARCH("VAC",F176)))</formula>
    </cfRule>
  </conditionalFormatting>
  <conditionalFormatting sqref="F176:F179">
    <cfRule type="containsText" dxfId="1612" priority="482" stopIfTrue="1" operator="containsText" text="D">
      <formula>NOT(ISERROR(SEARCH("D",F176)))</formula>
    </cfRule>
    <cfRule type="containsText" dxfId="1611" priority="483" stopIfTrue="1" operator="containsText" text="S">
      <formula>NOT(ISERROR(SEARCH("S",F176)))</formula>
    </cfRule>
  </conditionalFormatting>
  <conditionalFormatting sqref="F190:AJ190">
    <cfRule type="cellIs" dxfId="1610" priority="388" stopIfTrue="1" operator="equal">
      <formula>$B$8</formula>
    </cfRule>
  </conditionalFormatting>
  <conditionalFormatting sqref="F191:AJ191">
    <cfRule type="containsText" dxfId="1609" priority="387" stopIfTrue="1" operator="containsText" text="S">
      <formula>NOT(ISERROR(SEARCH("S",F191)))</formula>
    </cfRule>
  </conditionalFormatting>
  <conditionalFormatting sqref="F193:AJ193">
    <cfRule type="containsText" dxfId="1608" priority="385" stopIfTrue="1" operator="containsText" text="D">
      <formula>NOT(ISERROR(SEARCH("D",F193)))</formula>
    </cfRule>
    <cfRule type="containsText" dxfId="1607" priority="386" stopIfTrue="1" operator="containsText" text="S">
      <formula>NOT(ISERROR(SEARCH("S",F193)))</formula>
    </cfRule>
  </conditionalFormatting>
  <conditionalFormatting sqref="G194:AJ197">
    <cfRule type="containsText" dxfId="1606" priority="347" operator="containsText" text="ABS. INJ.">
      <formula>NOT(ISERROR(SEARCH("ABS. INJ.",G194)))</formula>
    </cfRule>
    <cfRule type="containsText" dxfId="1605" priority="348" operator="containsText" text="PRE/2">
      <formula>NOT(ISERROR(SEARCH("PRE/2",G194)))</formula>
    </cfRule>
    <cfRule type="containsText" dxfId="1604" priority="349" operator="containsText" text="PRE">
      <formula>NOT(ISERROR(SEARCH("PRE",G194)))</formula>
    </cfRule>
    <cfRule type="containsText" dxfId="1603" priority="350" operator="containsText" text="CP-AR">
      <formula>NOT(ISERROR(SEARCH("CP-AR",G194)))</formula>
    </cfRule>
    <cfRule type="containsText" dxfId="1602" priority="351" operator="containsText" text="CP-DE">
      <formula>NOT(ISERROR(SEARCH("CP-DE",G194)))</formula>
    </cfRule>
    <cfRule type="containsText" dxfId="1601" priority="352" operator="containsText" text="CP-DEM">
      <formula>NOT(ISERROR(SEARCH("CP-DEM",G194)))</formula>
    </cfRule>
    <cfRule type="containsText" dxfId="1600" priority="353" operator="containsText" text="CP/2-AR">
      <formula>NOT(ISERROR(SEARCH("CP/2-AR",G194)))</formula>
    </cfRule>
    <cfRule type="containsText" dxfId="1599" priority="354" operator="containsText" text="CP/2-DE">
      <formula>NOT(ISERROR(SEARCH("CP/2-DE",G194)))</formula>
    </cfRule>
    <cfRule type="containsText" dxfId="1598" priority="355" operator="containsText" text="CP/2-DEM">
      <formula>NOT(ISERROR(SEARCH("CP/2-DEM",G194)))</formula>
    </cfRule>
    <cfRule type="containsText" dxfId="1597" priority="356" operator="containsText" text="CP/2-ME">
      <formula>NOT(ISERROR(SEARCH("CP/2-ME",G194)))</formula>
    </cfRule>
    <cfRule type="containsText" dxfId="1596" priority="357" operator="containsText" text="CP-ME">
      <formula>NOT(ISERROR(SEARCH("CP-ME",G194)))</formula>
    </cfRule>
    <cfRule type="containsText" dxfId="1595" priority="358" operator="containsText" text="MAL/2">
      <formula>NOT(ISERROR(SEARCH("MAL/2",G194)))</formula>
    </cfRule>
    <cfRule type="containsText" dxfId="1594" priority="359" operator="containsText" text="MAL">
      <formula>NOT(ISERROR(SEARCH("MAL",G194)))</formula>
    </cfRule>
    <cfRule type="containsText" dxfId="1593" priority="360" operator="containsText" text="FOR/2">
      <formula>NOT(ISERROR(SEARCH("FOR/2",G194)))</formula>
    </cfRule>
    <cfRule type="containsText" dxfId="1592" priority="361" operator="containsText" text="FOR">
      <formula>NOT(ISERROR(SEARCH("FOR",G194)))</formula>
    </cfRule>
    <cfRule type="containsText" dxfId="1591" priority="362" operator="containsText" text="VAC/2">
      <formula>NOT(ISERROR(SEARCH("VAC/2",G194)))</formula>
    </cfRule>
    <cfRule type="containsText" dxfId="1590" priority="363" operator="containsText" text="VAC">
      <formula>NOT(ISERROR(SEARCH("VAC",G194)))</formula>
    </cfRule>
  </conditionalFormatting>
  <conditionalFormatting sqref="G194:AJ197">
    <cfRule type="containsText" dxfId="1589" priority="364" stopIfTrue="1" operator="containsText" text="D">
      <formula>NOT(ISERROR(SEARCH("D",G194)))</formula>
    </cfRule>
    <cfRule type="containsText" dxfId="1588" priority="365" stopIfTrue="1" operator="containsText" text="S">
      <formula>NOT(ISERROR(SEARCH("S",G194)))</formula>
    </cfRule>
  </conditionalFormatting>
  <conditionalFormatting sqref="F196:F197">
    <cfRule type="containsText" dxfId="1587" priority="328" operator="containsText" text="ABS. INJ.">
      <formula>NOT(ISERROR(SEARCH("ABS. INJ.",F196)))</formula>
    </cfRule>
    <cfRule type="containsText" dxfId="1586" priority="329" operator="containsText" text="PRE/2">
      <formula>NOT(ISERROR(SEARCH("PRE/2",F196)))</formula>
    </cfRule>
    <cfRule type="containsText" dxfId="1585" priority="330" operator="containsText" text="PRE">
      <formula>NOT(ISERROR(SEARCH("PRE",F196)))</formula>
    </cfRule>
    <cfRule type="containsText" dxfId="1584" priority="331" operator="containsText" text="CP-AR">
      <formula>NOT(ISERROR(SEARCH("CP-AR",F196)))</formula>
    </cfRule>
    <cfRule type="containsText" dxfId="1583" priority="332" operator="containsText" text="CP-DE">
      <formula>NOT(ISERROR(SEARCH("CP-DE",F196)))</formula>
    </cfRule>
    <cfRule type="containsText" dxfId="1582" priority="333" operator="containsText" text="CP-DEM">
      <formula>NOT(ISERROR(SEARCH("CP-DEM",F196)))</formula>
    </cfRule>
    <cfRule type="containsText" dxfId="1581" priority="334" operator="containsText" text="CP/2-AR">
      <formula>NOT(ISERROR(SEARCH("CP/2-AR",F196)))</formula>
    </cfRule>
    <cfRule type="containsText" dxfId="1580" priority="335" operator="containsText" text="CP/2-DE">
      <formula>NOT(ISERROR(SEARCH("CP/2-DE",F196)))</formula>
    </cfRule>
    <cfRule type="containsText" dxfId="1579" priority="336" operator="containsText" text="CP/2-DEM">
      <formula>NOT(ISERROR(SEARCH("CP/2-DEM",F196)))</formula>
    </cfRule>
    <cfRule type="containsText" dxfId="1578" priority="337" operator="containsText" text="CP/2-ME">
      <formula>NOT(ISERROR(SEARCH("CP/2-ME",F196)))</formula>
    </cfRule>
    <cfRule type="containsText" dxfId="1577" priority="338" operator="containsText" text="CP-ME">
      <formula>NOT(ISERROR(SEARCH("CP-ME",F196)))</formula>
    </cfRule>
    <cfRule type="containsText" dxfId="1576" priority="339" operator="containsText" text="MAL/2">
      <formula>NOT(ISERROR(SEARCH("MAL/2",F196)))</formula>
    </cfRule>
    <cfRule type="containsText" dxfId="1575" priority="340" operator="containsText" text="MAL">
      <formula>NOT(ISERROR(SEARCH("MAL",F196)))</formula>
    </cfRule>
    <cfRule type="containsText" dxfId="1574" priority="341" operator="containsText" text="FOR/2">
      <formula>NOT(ISERROR(SEARCH("FOR/2",F196)))</formula>
    </cfRule>
    <cfRule type="containsText" dxfId="1573" priority="342" operator="containsText" text="FOR">
      <formula>NOT(ISERROR(SEARCH("FOR",F196)))</formula>
    </cfRule>
    <cfRule type="containsText" dxfId="1572" priority="343" operator="containsText" text="VAC/2">
      <formula>NOT(ISERROR(SEARCH("VAC/2",F196)))</formula>
    </cfRule>
    <cfRule type="containsText" dxfId="1571" priority="344" operator="containsText" text="VAC">
      <formula>NOT(ISERROR(SEARCH("VAC",F196)))</formula>
    </cfRule>
  </conditionalFormatting>
  <conditionalFormatting sqref="F196:F197">
    <cfRule type="containsText" dxfId="1570" priority="345" stopIfTrue="1" operator="containsText" text="D">
      <formula>NOT(ISERROR(SEARCH("D",F196)))</formula>
    </cfRule>
    <cfRule type="containsText" dxfId="1569" priority="346" stopIfTrue="1" operator="containsText" text="S">
      <formula>NOT(ISERROR(SEARCH("S",F196)))</formula>
    </cfRule>
  </conditionalFormatting>
  <conditionalFormatting sqref="F208:AJ208">
    <cfRule type="cellIs" dxfId="1568" priority="251" stopIfTrue="1" operator="equal">
      <formula>$B$8</formula>
    </cfRule>
  </conditionalFormatting>
  <conditionalFormatting sqref="F209:AJ209">
    <cfRule type="containsText" dxfId="1567" priority="250" stopIfTrue="1" operator="containsText" text="S">
      <formula>NOT(ISERROR(SEARCH("S",F209)))</formula>
    </cfRule>
  </conditionalFormatting>
  <conditionalFormatting sqref="F211:AJ211">
    <cfRule type="containsText" dxfId="1566" priority="248" stopIfTrue="1" operator="containsText" text="D">
      <formula>NOT(ISERROR(SEARCH("D",F211)))</formula>
    </cfRule>
    <cfRule type="containsText" dxfId="1565" priority="249" stopIfTrue="1" operator="containsText" text="S">
      <formula>NOT(ISERROR(SEARCH("S",F211)))</formula>
    </cfRule>
  </conditionalFormatting>
  <conditionalFormatting sqref="G212:AJ215">
    <cfRule type="containsText" dxfId="1564" priority="210" operator="containsText" text="ABS. INJ.">
      <formula>NOT(ISERROR(SEARCH("ABS. INJ.",G212)))</formula>
    </cfRule>
    <cfRule type="containsText" dxfId="1563" priority="211" operator="containsText" text="PRE/2">
      <formula>NOT(ISERROR(SEARCH("PRE/2",G212)))</formula>
    </cfRule>
    <cfRule type="containsText" dxfId="1562" priority="212" operator="containsText" text="PRE">
      <formula>NOT(ISERROR(SEARCH("PRE",G212)))</formula>
    </cfRule>
    <cfRule type="containsText" dxfId="1561" priority="213" operator="containsText" text="CP-AR">
      <formula>NOT(ISERROR(SEARCH("CP-AR",G212)))</formula>
    </cfRule>
    <cfRule type="containsText" dxfId="1560" priority="214" operator="containsText" text="CP-DE">
      <formula>NOT(ISERROR(SEARCH("CP-DE",G212)))</formula>
    </cfRule>
    <cfRule type="containsText" dxfId="1559" priority="215" operator="containsText" text="CP-DEM">
      <formula>NOT(ISERROR(SEARCH("CP-DEM",G212)))</formula>
    </cfRule>
    <cfRule type="containsText" dxfId="1558" priority="216" operator="containsText" text="CP/2-AR">
      <formula>NOT(ISERROR(SEARCH("CP/2-AR",G212)))</formula>
    </cfRule>
    <cfRule type="containsText" dxfId="1557" priority="217" operator="containsText" text="CP/2-DE">
      <formula>NOT(ISERROR(SEARCH("CP/2-DE",G212)))</formula>
    </cfRule>
    <cfRule type="containsText" dxfId="1556" priority="218" operator="containsText" text="CP/2-DEM">
      <formula>NOT(ISERROR(SEARCH("CP/2-DEM",G212)))</formula>
    </cfRule>
    <cfRule type="containsText" dxfId="1555" priority="219" operator="containsText" text="CP/2-ME">
      <formula>NOT(ISERROR(SEARCH("CP/2-ME",G212)))</formula>
    </cfRule>
    <cfRule type="containsText" dxfId="1554" priority="220" operator="containsText" text="CP-ME">
      <formula>NOT(ISERROR(SEARCH("CP-ME",G212)))</formula>
    </cfRule>
    <cfRule type="containsText" dxfId="1553" priority="221" operator="containsText" text="MAL/2">
      <formula>NOT(ISERROR(SEARCH("MAL/2",G212)))</formula>
    </cfRule>
    <cfRule type="containsText" dxfId="1552" priority="222" operator="containsText" text="MAL">
      <formula>NOT(ISERROR(SEARCH("MAL",G212)))</formula>
    </cfRule>
    <cfRule type="containsText" dxfId="1551" priority="223" operator="containsText" text="FOR/2">
      <formula>NOT(ISERROR(SEARCH("FOR/2",G212)))</formula>
    </cfRule>
    <cfRule type="containsText" dxfId="1550" priority="224" operator="containsText" text="FOR">
      <formula>NOT(ISERROR(SEARCH("FOR",G212)))</formula>
    </cfRule>
    <cfRule type="containsText" dxfId="1549" priority="225" operator="containsText" text="VAC/2">
      <formula>NOT(ISERROR(SEARCH("VAC/2",G212)))</formula>
    </cfRule>
    <cfRule type="containsText" dxfId="1548" priority="226" operator="containsText" text="VAC">
      <formula>NOT(ISERROR(SEARCH("VAC",G212)))</formula>
    </cfRule>
  </conditionalFormatting>
  <conditionalFormatting sqref="G212:AJ215">
    <cfRule type="containsText" dxfId="1547" priority="227" stopIfTrue="1" operator="containsText" text="D">
      <formula>NOT(ISERROR(SEARCH("D",G212)))</formula>
    </cfRule>
    <cfRule type="containsText" dxfId="1546" priority="228" stopIfTrue="1" operator="containsText" text="S">
      <formula>NOT(ISERROR(SEARCH("S",G212)))</formula>
    </cfRule>
  </conditionalFormatting>
  <conditionalFormatting sqref="F212:F215">
    <cfRule type="containsText" dxfId="1545" priority="191" operator="containsText" text="ABS. INJ.">
      <formula>NOT(ISERROR(SEARCH("ABS. INJ.",F212)))</formula>
    </cfRule>
    <cfRule type="containsText" dxfId="1544" priority="192" operator="containsText" text="PRE/2">
      <formula>NOT(ISERROR(SEARCH("PRE/2",F212)))</formula>
    </cfRule>
    <cfRule type="containsText" dxfId="1543" priority="193" operator="containsText" text="PRE">
      <formula>NOT(ISERROR(SEARCH("PRE",F212)))</formula>
    </cfRule>
    <cfRule type="containsText" dxfId="1542" priority="194" operator="containsText" text="CP-AR">
      <formula>NOT(ISERROR(SEARCH("CP-AR",F212)))</formula>
    </cfRule>
    <cfRule type="containsText" dxfId="1541" priority="195" operator="containsText" text="CP-DE">
      <formula>NOT(ISERROR(SEARCH("CP-DE",F212)))</formula>
    </cfRule>
    <cfRule type="containsText" dxfId="1540" priority="196" operator="containsText" text="CP-DEM">
      <formula>NOT(ISERROR(SEARCH("CP-DEM",F212)))</formula>
    </cfRule>
    <cfRule type="containsText" dxfId="1539" priority="197" operator="containsText" text="CP/2-AR">
      <formula>NOT(ISERROR(SEARCH("CP/2-AR",F212)))</formula>
    </cfRule>
    <cfRule type="containsText" dxfId="1538" priority="198" operator="containsText" text="CP/2-DE">
      <formula>NOT(ISERROR(SEARCH("CP/2-DE",F212)))</formula>
    </cfRule>
    <cfRule type="containsText" dxfId="1537" priority="199" operator="containsText" text="CP/2-DEM">
      <formula>NOT(ISERROR(SEARCH("CP/2-DEM",F212)))</formula>
    </cfRule>
    <cfRule type="containsText" dxfId="1536" priority="200" operator="containsText" text="CP/2-ME">
      <formula>NOT(ISERROR(SEARCH("CP/2-ME",F212)))</formula>
    </cfRule>
    <cfRule type="containsText" dxfId="1535" priority="201" operator="containsText" text="CP-ME">
      <formula>NOT(ISERROR(SEARCH("CP-ME",F212)))</formula>
    </cfRule>
    <cfRule type="containsText" dxfId="1534" priority="202" operator="containsText" text="MAL/2">
      <formula>NOT(ISERROR(SEARCH("MAL/2",F212)))</formula>
    </cfRule>
    <cfRule type="containsText" dxfId="1533" priority="203" operator="containsText" text="MAL">
      <formula>NOT(ISERROR(SEARCH("MAL",F212)))</formula>
    </cfRule>
    <cfRule type="containsText" dxfId="1532" priority="204" operator="containsText" text="FOR/2">
      <formula>NOT(ISERROR(SEARCH("FOR/2",F212)))</formula>
    </cfRule>
    <cfRule type="containsText" dxfId="1531" priority="205" operator="containsText" text="FOR">
      <formula>NOT(ISERROR(SEARCH("FOR",F212)))</formula>
    </cfRule>
    <cfRule type="containsText" dxfId="1530" priority="206" operator="containsText" text="VAC/2">
      <formula>NOT(ISERROR(SEARCH("VAC/2",F212)))</formula>
    </cfRule>
    <cfRule type="containsText" dxfId="1529" priority="207" operator="containsText" text="VAC">
      <formula>NOT(ISERROR(SEARCH("VAC",F212)))</formula>
    </cfRule>
  </conditionalFormatting>
  <conditionalFormatting sqref="F212:F215">
    <cfRule type="containsText" dxfId="1528" priority="208" stopIfTrue="1" operator="containsText" text="D">
      <formula>NOT(ISERROR(SEARCH("D",F212)))</formula>
    </cfRule>
    <cfRule type="containsText" dxfId="1527" priority="209" stopIfTrue="1" operator="containsText" text="S">
      <formula>NOT(ISERROR(SEARCH("S",F212)))</formula>
    </cfRule>
  </conditionalFormatting>
  <conditionalFormatting sqref="G68:G69">
    <cfRule type="containsText" dxfId="1526" priority="96" operator="containsText" text="ABS. INJ.">
      <formula>NOT(ISERROR(SEARCH("ABS. INJ.",G68)))</formula>
    </cfRule>
    <cfRule type="containsText" dxfId="1525" priority="97" operator="containsText" text="PRE/2">
      <formula>NOT(ISERROR(SEARCH("PRE/2",G68)))</formula>
    </cfRule>
    <cfRule type="containsText" dxfId="1524" priority="98" operator="containsText" text="PRE">
      <formula>NOT(ISERROR(SEARCH("PRE",G68)))</formula>
    </cfRule>
    <cfRule type="containsText" dxfId="1523" priority="99" operator="containsText" text="CP-AR">
      <formula>NOT(ISERROR(SEARCH("CP-AR",G68)))</formula>
    </cfRule>
    <cfRule type="containsText" dxfId="1522" priority="100" operator="containsText" text="CP-DE">
      <formula>NOT(ISERROR(SEARCH("CP-DE",G68)))</formula>
    </cfRule>
    <cfRule type="containsText" dxfId="1521" priority="101" operator="containsText" text="CP-DEM">
      <formula>NOT(ISERROR(SEARCH("CP-DEM",G68)))</formula>
    </cfRule>
    <cfRule type="containsText" dxfId="1520" priority="102" operator="containsText" text="CP/2-AR">
      <formula>NOT(ISERROR(SEARCH("CP/2-AR",G68)))</formula>
    </cfRule>
    <cfRule type="containsText" dxfId="1519" priority="103" operator="containsText" text="CP/2-DE">
      <formula>NOT(ISERROR(SEARCH("CP/2-DE",G68)))</formula>
    </cfRule>
    <cfRule type="containsText" dxfId="1518" priority="104" operator="containsText" text="CP/2-DEM">
      <formula>NOT(ISERROR(SEARCH("CP/2-DEM",G68)))</formula>
    </cfRule>
    <cfRule type="containsText" dxfId="1517" priority="105" operator="containsText" text="CP/2-ME">
      <formula>NOT(ISERROR(SEARCH("CP/2-ME",G68)))</formula>
    </cfRule>
    <cfRule type="containsText" dxfId="1516" priority="106" operator="containsText" text="CP-ME">
      <formula>NOT(ISERROR(SEARCH("CP-ME",G68)))</formula>
    </cfRule>
    <cfRule type="containsText" dxfId="1515" priority="107" operator="containsText" text="MAL/2">
      <formula>NOT(ISERROR(SEARCH("MAL/2",G68)))</formula>
    </cfRule>
    <cfRule type="containsText" dxfId="1514" priority="108" operator="containsText" text="MAL">
      <formula>NOT(ISERROR(SEARCH("MAL",G68)))</formula>
    </cfRule>
    <cfRule type="containsText" dxfId="1513" priority="109" operator="containsText" text="FOR/2">
      <formula>NOT(ISERROR(SEARCH("FOR/2",G68)))</formula>
    </cfRule>
    <cfRule type="containsText" dxfId="1512" priority="110" operator="containsText" text="FOR">
      <formula>NOT(ISERROR(SEARCH("FOR",G68)))</formula>
    </cfRule>
    <cfRule type="containsText" dxfId="1511" priority="111" operator="containsText" text="VAC/2">
      <formula>NOT(ISERROR(SEARCH("VAC/2",G68)))</formula>
    </cfRule>
    <cfRule type="containsText" dxfId="1510" priority="112" operator="containsText" text="VAC">
      <formula>NOT(ISERROR(SEARCH("VAC",G68)))</formula>
    </cfRule>
  </conditionalFormatting>
  <conditionalFormatting sqref="G68:G69">
    <cfRule type="containsText" dxfId="1509" priority="113" stopIfTrue="1" operator="containsText" text="D">
      <formula>NOT(ISERROR(SEARCH("D",G68)))</formula>
    </cfRule>
    <cfRule type="containsText" dxfId="1508" priority="114" stopIfTrue="1" operator="containsText" text="S">
      <formula>NOT(ISERROR(SEARCH("S",G68)))</formula>
    </cfRule>
  </conditionalFormatting>
  <conditionalFormatting sqref="H68:H69">
    <cfRule type="containsText" dxfId="1507" priority="77" operator="containsText" text="ABS. INJ.">
      <formula>NOT(ISERROR(SEARCH("ABS. INJ.",H68)))</formula>
    </cfRule>
    <cfRule type="containsText" dxfId="1506" priority="78" operator="containsText" text="PRE/2">
      <formula>NOT(ISERROR(SEARCH("PRE/2",H68)))</formula>
    </cfRule>
    <cfRule type="containsText" dxfId="1505" priority="79" operator="containsText" text="PRE">
      <formula>NOT(ISERROR(SEARCH("PRE",H68)))</formula>
    </cfRule>
    <cfRule type="containsText" dxfId="1504" priority="80" operator="containsText" text="CP-AR">
      <formula>NOT(ISERROR(SEARCH("CP-AR",H68)))</formula>
    </cfRule>
    <cfRule type="containsText" dxfId="1503" priority="81" operator="containsText" text="CP-DE">
      <formula>NOT(ISERROR(SEARCH("CP-DE",H68)))</formula>
    </cfRule>
    <cfRule type="containsText" dxfId="1502" priority="82" operator="containsText" text="CP-DEM">
      <formula>NOT(ISERROR(SEARCH("CP-DEM",H68)))</formula>
    </cfRule>
    <cfRule type="containsText" dxfId="1501" priority="83" operator="containsText" text="CP/2-AR">
      <formula>NOT(ISERROR(SEARCH("CP/2-AR",H68)))</formula>
    </cfRule>
    <cfRule type="containsText" dxfId="1500" priority="84" operator="containsText" text="CP/2-DE">
      <formula>NOT(ISERROR(SEARCH("CP/2-DE",H68)))</formula>
    </cfRule>
    <cfRule type="containsText" dxfId="1499" priority="85" operator="containsText" text="CP/2-DEM">
      <formula>NOT(ISERROR(SEARCH("CP/2-DEM",H68)))</formula>
    </cfRule>
    <cfRule type="containsText" dxfId="1498" priority="86" operator="containsText" text="CP/2-ME">
      <formula>NOT(ISERROR(SEARCH("CP/2-ME",H68)))</formula>
    </cfRule>
    <cfRule type="containsText" dxfId="1497" priority="87" operator="containsText" text="CP-ME">
      <formula>NOT(ISERROR(SEARCH("CP-ME",H68)))</formula>
    </cfRule>
    <cfRule type="containsText" dxfId="1496" priority="88" operator="containsText" text="MAL/2">
      <formula>NOT(ISERROR(SEARCH("MAL/2",H68)))</formula>
    </cfRule>
    <cfRule type="containsText" dxfId="1495" priority="89" operator="containsText" text="MAL">
      <formula>NOT(ISERROR(SEARCH("MAL",H68)))</formula>
    </cfRule>
    <cfRule type="containsText" dxfId="1494" priority="90" operator="containsText" text="FOR/2">
      <formula>NOT(ISERROR(SEARCH("FOR/2",H68)))</formula>
    </cfRule>
    <cfRule type="containsText" dxfId="1493" priority="91" operator="containsText" text="FOR">
      <formula>NOT(ISERROR(SEARCH("FOR",H68)))</formula>
    </cfRule>
    <cfRule type="containsText" dxfId="1492" priority="92" operator="containsText" text="VAC/2">
      <formula>NOT(ISERROR(SEARCH("VAC/2",H68)))</formula>
    </cfRule>
    <cfRule type="containsText" dxfId="1491" priority="93" operator="containsText" text="VAC">
      <formula>NOT(ISERROR(SEARCH("VAC",H68)))</formula>
    </cfRule>
  </conditionalFormatting>
  <conditionalFormatting sqref="H68:H69">
    <cfRule type="containsText" dxfId="1490" priority="94" stopIfTrue="1" operator="containsText" text="D">
      <formula>NOT(ISERROR(SEARCH("D",H68)))</formula>
    </cfRule>
    <cfRule type="containsText" dxfId="1489" priority="95" stopIfTrue="1" operator="containsText" text="S">
      <formula>NOT(ISERROR(SEARCH("S",H68)))</formula>
    </cfRule>
  </conditionalFormatting>
  <conditionalFormatting sqref="I68:I69">
    <cfRule type="containsText" dxfId="1488" priority="58" operator="containsText" text="ABS. INJ.">
      <formula>NOT(ISERROR(SEARCH("ABS. INJ.",I68)))</formula>
    </cfRule>
    <cfRule type="containsText" dxfId="1487" priority="59" operator="containsText" text="PRE/2">
      <formula>NOT(ISERROR(SEARCH("PRE/2",I68)))</formula>
    </cfRule>
    <cfRule type="containsText" dxfId="1486" priority="60" operator="containsText" text="PRE">
      <formula>NOT(ISERROR(SEARCH("PRE",I68)))</formula>
    </cfRule>
    <cfRule type="containsText" dxfId="1485" priority="61" operator="containsText" text="CP-AR">
      <formula>NOT(ISERROR(SEARCH("CP-AR",I68)))</formula>
    </cfRule>
    <cfRule type="containsText" dxfId="1484" priority="62" operator="containsText" text="CP-DE">
      <formula>NOT(ISERROR(SEARCH("CP-DE",I68)))</formula>
    </cfRule>
    <cfRule type="containsText" dxfId="1483" priority="63" operator="containsText" text="CP-DEM">
      <formula>NOT(ISERROR(SEARCH("CP-DEM",I68)))</formula>
    </cfRule>
    <cfRule type="containsText" dxfId="1482" priority="64" operator="containsText" text="CP/2-AR">
      <formula>NOT(ISERROR(SEARCH("CP/2-AR",I68)))</formula>
    </cfRule>
    <cfRule type="containsText" dxfId="1481" priority="65" operator="containsText" text="CP/2-DE">
      <formula>NOT(ISERROR(SEARCH("CP/2-DE",I68)))</formula>
    </cfRule>
    <cfRule type="containsText" dxfId="1480" priority="66" operator="containsText" text="CP/2-DEM">
      <formula>NOT(ISERROR(SEARCH("CP/2-DEM",I68)))</formula>
    </cfRule>
    <cfRule type="containsText" dxfId="1479" priority="67" operator="containsText" text="CP/2-ME">
      <formula>NOT(ISERROR(SEARCH("CP/2-ME",I68)))</formula>
    </cfRule>
    <cfRule type="containsText" dxfId="1478" priority="68" operator="containsText" text="CP-ME">
      <formula>NOT(ISERROR(SEARCH("CP-ME",I68)))</formula>
    </cfRule>
    <cfRule type="containsText" dxfId="1477" priority="69" operator="containsText" text="MAL/2">
      <formula>NOT(ISERROR(SEARCH("MAL/2",I68)))</formula>
    </cfRule>
    <cfRule type="containsText" dxfId="1476" priority="70" operator="containsText" text="MAL">
      <formula>NOT(ISERROR(SEARCH("MAL",I68)))</formula>
    </cfRule>
    <cfRule type="containsText" dxfId="1475" priority="71" operator="containsText" text="FOR/2">
      <formula>NOT(ISERROR(SEARCH("FOR/2",I68)))</formula>
    </cfRule>
    <cfRule type="containsText" dxfId="1474" priority="72" operator="containsText" text="FOR">
      <formula>NOT(ISERROR(SEARCH("FOR",I68)))</formula>
    </cfRule>
    <cfRule type="containsText" dxfId="1473" priority="73" operator="containsText" text="VAC/2">
      <formula>NOT(ISERROR(SEARCH("VAC/2",I68)))</formula>
    </cfRule>
    <cfRule type="containsText" dxfId="1472" priority="74" operator="containsText" text="VAC">
      <formula>NOT(ISERROR(SEARCH("VAC",I68)))</formula>
    </cfRule>
  </conditionalFormatting>
  <conditionalFormatting sqref="I68:I69">
    <cfRule type="containsText" dxfId="1471" priority="75" stopIfTrue="1" operator="containsText" text="D">
      <formula>NOT(ISERROR(SEARCH("D",I68)))</formula>
    </cfRule>
    <cfRule type="containsText" dxfId="1470" priority="76" stopIfTrue="1" operator="containsText" text="S">
      <formula>NOT(ISERROR(SEARCH("S",I68)))</formula>
    </cfRule>
  </conditionalFormatting>
  <conditionalFormatting sqref="J68:J69">
    <cfRule type="containsText" dxfId="1469" priority="39" operator="containsText" text="ABS. INJ.">
      <formula>NOT(ISERROR(SEARCH("ABS. INJ.",J68)))</formula>
    </cfRule>
    <cfRule type="containsText" dxfId="1468" priority="40" operator="containsText" text="PRE/2">
      <formula>NOT(ISERROR(SEARCH("PRE/2",J68)))</formula>
    </cfRule>
    <cfRule type="containsText" dxfId="1467" priority="41" operator="containsText" text="PRE">
      <formula>NOT(ISERROR(SEARCH("PRE",J68)))</formula>
    </cfRule>
    <cfRule type="containsText" dxfId="1466" priority="42" operator="containsText" text="CP-AR">
      <formula>NOT(ISERROR(SEARCH("CP-AR",J68)))</formula>
    </cfRule>
    <cfRule type="containsText" dxfId="1465" priority="43" operator="containsText" text="CP-DE">
      <formula>NOT(ISERROR(SEARCH("CP-DE",J68)))</formula>
    </cfRule>
    <cfRule type="containsText" dxfId="1464" priority="44" operator="containsText" text="CP-DEM">
      <formula>NOT(ISERROR(SEARCH("CP-DEM",J68)))</formula>
    </cfRule>
    <cfRule type="containsText" dxfId="1463" priority="45" operator="containsText" text="CP/2-AR">
      <formula>NOT(ISERROR(SEARCH("CP/2-AR",J68)))</formula>
    </cfRule>
    <cfRule type="containsText" dxfId="1462" priority="46" operator="containsText" text="CP/2-DE">
      <formula>NOT(ISERROR(SEARCH("CP/2-DE",J68)))</formula>
    </cfRule>
    <cfRule type="containsText" dxfId="1461" priority="47" operator="containsText" text="CP/2-DEM">
      <formula>NOT(ISERROR(SEARCH("CP/2-DEM",J68)))</formula>
    </cfRule>
    <cfRule type="containsText" dxfId="1460" priority="48" operator="containsText" text="CP/2-ME">
      <formula>NOT(ISERROR(SEARCH("CP/2-ME",J68)))</formula>
    </cfRule>
    <cfRule type="containsText" dxfId="1459" priority="49" operator="containsText" text="CP-ME">
      <formula>NOT(ISERROR(SEARCH("CP-ME",J68)))</formula>
    </cfRule>
    <cfRule type="containsText" dxfId="1458" priority="50" operator="containsText" text="MAL/2">
      <formula>NOT(ISERROR(SEARCH("MAL/2",J68)))</formula>
    </cfRule>
    <cfRule type="containsText" dxfId="1457" priority="51" operator="containsText" text="MAL">
      <formula>NOT(ISERROR(SEARCH("MAL",J68)))</formula>
    </cfRule>
    <cfRule type="containsText" dxfId="1456" priority="52" operator="containsText" text="FOR/2">
      <formula>NOT(ISERROR(SEARCH("FOR/2",J68)))</formula>
    </cfRule>
    <cfRule type="containsText" dxfId="1455" priority="53" operator="containsText" text="FOR">
      <formula>NOT(ISERROR(SEARCH("FOR",J68)))</formula>
    </cfRule>
    <cfRule type="containsText" dxfId="1454" priority="54" operator="containsText" text="VAC/2">
      <formula>NOT(ISERROR(SEARCH("VAC/2",J68)))</formula>
    </cfRule>
    <cfRule type="containsText" dxfId="1453" priority="55" operator="containsText" text="VAC">
      <formula>NOT(ISERROR(SEARCH("VAC",J68)))</formula>
    </cfRule>
  </conditionalFormatting>
  <conditionalFormatting sqref="J68:J69">
    <cfRule type="containsText" dxfId="1452" priority="56" stopIfTrue="1" operator="containsText" text="D">
      <formula>NOT(ISERROR(SEARCH("D",J68)))</formula>
    </cfRule>
    <cfRule type="containsText" dxfId="1451" priority="57" stopIfTrue="1" operator="containsText" text="S">
      <formula>NOT(ISERROR(SEARCH("S",J68)))</formula>
    </cfRule>
  </conditionalFormatting>
  <conditionalFormatting sqref="K68:K69">
    <cfRule type="containsText" dxfId="1450" priority="20" operator="containsText" text="ABS. INJ.">
      <formula>NOT(ISERROR(SEARCH("ABS. INJ.",K68)))</formula>
    </cfRule>
    <cfRule type="containsText" dxfId="1449" priority="21" operator="containsText" text="PRE/2">
      <formula>NOT(ISERROR(SEARCH("PRE/2",K68)))</formula>
    </cfRule>
    <cfRule type="containsText" dxfId="1448" priority="22" operator="containsText" text="PRE">
      <formula>NOT(ISERROR(SEARCH("PRE",K68)))</formula>
    </cfRule>
    <cfRule type="containsText" dxfId="1447" priority="23" operator="containsText" text="CP-AR">
      <formula>NOT(ISERROR(SEARCH("CP-AR",K68)))</formula>
    </cfRule>
    <cfRule type="containsText" dxfId="1446" priority="24" operator="containsText" text="CP-DE">
      <formula>NOT(ISERROR(SEARCH("CP-DE",K68)))</formula>
    </cfRule>
    <cfRule type="containsText" dxfId="1445" priority="25" operator="containsText" text="CP-DEM">
      <formula>NOT(ISERROR(SEARCH("CP-DEM",K68)))</formula>
    </cfRule>
    <cfRule type="containsText" dxfId="1444" priority="26" operator="containsText" text="CP/2-AR">
      <formula>NOT(ISERROR(SEARCH("CP/2-AR",K68)))</formula>
    </cfRule>
    <cfRule type="containsText" dxfId="1443" priority="27" operator="containsText" text="CP/2-DE">
      <formula>NOT(ISERROR(SEARCH("CP/2-DE",K68)))</formula>
    </cfRule>
    <cfRule type="containsText" dxfId="1442" priority="28" operator="containsText" text="CP/2-DEM">
      <formula>NOT(ISERROR(SEARCH("CP/2-DEM",K68)))</formula>
    </cfRule>
    <cfRule type="containsText" dxfId="1441" priority="29" operator="containsText" text="CP/2-ME">
      <formula>NOT(ISERROR(SEARCH("CP/2-ME",K68)))</formula>
    </cfRule>
    <cfRule type="containsText" dxfId="1440" priority="30" operator="containsText" text="CP-ME">
      <formula>NOT(ISERROR(SEARCH("CP-ME",K68)))</formula>
    </cfRule>
    <cfRule type="containsText" dxfId="1439" priority="31" operator="containsText" text="MAL/2">
      <formula>NOT(ISERROR(SEARCH("MAL/2",K68)))</formula>
    </cfRule>
    <cfRule type="containsText" dxfId="1438" priority="32" operator="containsText" text="MAL">
      <formula>NOT(ISERROR(SEARCH("MAL",K68)))</formula>
    </cfRule>
    <cfRule type="containsText" dxfId="1437" priority="33" operator="containsText" text="FOR/2">
      <formula>NOT(ISERROR(SEARCH("FOR/2",K68)))</formula>
    </cfRule>
    <cfRule type="containsText" dxfId="1436" priority="34" operator="containsText" text="FOR">
      <formula>NOT(ISERROR(SEARCH("FOR",K68)))</formula>
    </cfRule>
    <cfRule type="containsText" dxfId="1435" priority="35" operator="containsText" text="VAC/2">
      <formula>NOT(ISERROR(SEARCH("VAC/2",K68)))</formula>
    </cfRule>
    <cfRule type="containsText" dxfId="1434" priority="36" operator="containsText" text="VAC">
      <formula>NOT(ISERROR(SEARCH("VAC",K68)))</formula>
    </cfRule>
  </conditionalFormatting>
  <conditionalFormatting sqref="K68:K69">
    <cfRule type="containsText" dxfId="1433" priority="37" stopIfTrue="1" operator="containsText" text="D">
      <formula>NOT(ISERROR(SEARCH("D",K68)))</formula>
    </cfRule>
    <cfRule type="containsText" dxfId="1432" priority="38" stopIfTrue="1" operator="containsText" text="S">
      <formula>NOT(ISERROR(SEARCH("S",K68)))</formula>
    </cfRule>
  </conditionalFormatting>
  <conditionalFormatting sqref="F194:F195">
    <cfRule type="containsText" dxfId="1431" priority="1" operator="containsText" text="ABS. INJ.">
      <formula>NOT(ISERROR(SEARCH("ABS. INJ.",F194)))</formula>
    </cfRule>
    <cfRule type="containsText" dxfId="1430" priority="2" operator="containsText" text="PRE/2">
      <formula>NOT(ISERROR(SEARCH("PRE/2",F194)))</formula>
    </cfRule>
    <cfRule type="containsText" dxfId="1429" priority="3" operator="containsText" text="PRE">
      <formula>NOT(ISERROR(SEARCH("PRE",F194)))</formula>
    </cfRule>
    <cfRule type="containsText" dxfId="1428" priority="4" operator="containsText" text="CP-AR">
      <formula>NOT(ISERROR(SEARCH("CP-AR",F194)))</formula>
    </cfRule>
    <cfRule type="containsText" dxfId="1427" priority="5" operator="containsText" text="CP-DE">
      <formula>NOT(ISERROR(SEARCH("CP-DE",F194)))</formula>
    </cfRule>
    <cfRule type="containsText" dxfId="1426" priority="6" operator="containsText" text="CP-DEM">
      <formula>NOT(ISERROR(SEARCH("CP-DEM",F194)))</formula>
    </cfRule>
    <cfRule type="containsText" dxfId="1425" priority="7" operator="containsText" text="CP/2-AR">
      <formula>NOT(ISERROR(SEARCH("CP/2-AR",F194)))</formula>
    </cfRule>
    <cfRule type="containsText" dxfId="1424" priority="8" operator="containsText" text="CP/2-DE">
      <formula>NOT(ISERROR(SEARCH("CP/2-DE",F194)))</formula>
    </cfRule>
    <cfRule type="containsText" dxfId="1423" priority="9" operator="containsText" text="CP/2-DEM">
      <formula>NOT(ISERROR(SEARCH("CP/2-DEM",F194)))</formula>
    </cfRule>
    <cfRule type="containsText" dxfId="1422" priority="10" operator="containsText" text="CP/2-ME">
      <formula>NOT(ISERROR(SEARCH("CP/2-ME",F194)))</formula>
    </cfRule>
    <cfRule type="containsText" dxfId="1421" priority="11" operator="containsText" text="CP-ME">
      <formula>NOT(ISERROR(SEARCH("CP-ME",F194)))</formula>
    </cfRule>
    <cfRule type="containsText" dxfId="1420" priority="12" operator="containsText" text="MAL/2">
      <formula>NOT(ISERROR(SEARCH("MAL/2",F194)))</formula>
    </cfRule>
    <cfRule type="containsText" dxfId="1419" priority="13" operator="containsText" text="MAL">
      <formula>NOT(ISERROR(SEARCH("MAL",F194)))</formula>
    </cfRule>
    <cfRule type="containsText" dxfId="1418" priority="14" operator="containsText" text="FOR/2">
      <formula>NOT(ISERROR(SEARCH("FOR/2",F194)))</formula>
    </cfRule>
    <cfRule type="containsText" dxfId="1417" priority="15" operator="containsText" text="FOR">
      <formula>NOT(ISERROR(SEARCH("FOR",F194)))</formula>
    </cfRule>
    <cfRule type="containsText" dxfId="1416" priority="16" operator="containsText" text="VAC/2">
      <formula>NOT(ISERROR(SEARCH("VAC/2",F194)))</formula>
    </cfRule>
    <cfRule type="containsText" dxfId="1415" priority="17" operator="containsText" text="VAC">
      <formula>NOT(ISERROR(SEARCH("VAC",F194)))</formula>
    </cfRule>
  </conditionalFormatting>
  <conditionalFormatting sqref="F194:F195">
    <cfRule type="containsText" dxfId="1414" priority="18" stopIfTrue="1" operator="containsText" text="D">
      <formula>NOT(ISERROR(SEARCH("D",F194)))</formula>
    </cfRule>
    <cfRule type="containsText" dxfId="1413" priority="19" stopIfTrue="1" operator="containsText" text="S">
      <formula>NOT(ISERROR(SEARCH("S",F194)))</formula>
    </cfRule>
  </conditionalFormatting>
  <hyperlinks>
    <hyperlink ref="F3" location="'GESTION DES HORAIRES'!A12" display="Janvier"/>
    <hyperlink ref="G3" location="'GESTION DES HORAIRES'!A30" display="Février"/>
    <hyperlink ref="H3" location="'GESTION DES HORAIRES'!A48" display="Mars"/>
    <hyperlink ref="I3" location="'GESTION DES HORAIRES'!A66" display="Avril"/>
    <hyperlink ref="J3" location="'GESTION DES HORAIRES'!A84" display="Mai"/>
    <hyperlink ref="K3" location="'GESTION DES HORAIRES'!A102" display="Juin"/>
    <hyperlink ref="L3" location="'GESTION DES HORAIRES'!A120" display="Juillet"/>
    <hyperlink ref="M3" location="'GESTION DES HORAIRES'!A138" display="Août"/>
    <hyperlink ref="N3" location="'GESTION DES HORAIRES'!A156" display="Septembre"/>
    <hyperlink ref="O3" location="'GESTION DES HORAIRES'!A174" display="Octobre"/>
    <hyperlink ref="P3" location="'GESTION DES HORAIRES'!A192" display="Novembre"/>
    <hyperlink ref="Q3" location="'GESTION DES HORAIRES'!A210" display="Décembre"/>
  </hyperlink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AP240"/>
  <sheetViews>
    <sheetView showGridLines="0" workbookViewId="0">
      <pane xSplit="5" ySplit="9" topLeftCell="F48" activePane="bottomRight" state="frozen"/>
      <selection pane="topRight" activeCell="F1" sqref="F1"/>
      <selection pane="bottomLeft" activeCell="A10" sqref="A10"/>
      <selection pane="bottomRight" activeCell="A58" sqref="A58:E58"/>
    </sheetView>
  </sheetViews>
  <sheetFormatPr defaultColWidth="11.42578125" defaultRowHeight="12.75"/>
  <cols>
    <col min="6" max="36" width="7.28515625" customWidth="1"/>
  </cols>
  <sheetData>
    <row r="1" spans="1:42">
      <c r="A1" s="140"/>
      <c r="B1" s="140"/>
      <c r="C1" s="28" t="s">
        <v>19</v>
      </c>
      <c r="D1" s="28" t="str">
        <f>Données!K2</f>
        <v>Genève</v>
      </c>
      <c r="F1" s="66" t="s">
        <v>58</v>
      </c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</row>
    <row r="2" spans="1:42" ht="13.5" thickBot="1">
      <c r="A2" s="140"/>
      <c r="B2" s="140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</row>
    <row r="3" spans="1:42" ht="17.25" thickTop="1" thickBot="1">
      <c r="A3" s="141" t="s">
        <v>4</v>
      </c>
      <c r="B3" s="141"/>
      <c r="C3" s="141"/>
      <c r="D3" s="141"/>
      <c r="E3" s="8" t="str">
        <f>TEXT(B6,"mmmm")</f>
        <v>janvier</v>
      </c>
      <c r="F3" s="88" t="s">
        <v>59</v>
      </c>
      <c r="G3" s="88" t="s">
        <v>60</v>
      </c>
      <c r="H3" s="88" t="s">
        <v>61</v>
      </c>
      <c r="I3" s="88" t="s">
        <v>62</v>
      </c>
      <c r="J3" s="88" t="s">
        <v>63</v>
      </c>
      <c r="K3" s="88" t="s">
        <v>64</v>
      </c>
      <c r="L3" s="88" t="s">
        <v>65</v>
      </c>
      <c r="M3" s="88" t="s">
        <v>66</v>
      </c>
      <c r="N3" s="88" t="s">
        <v>67</v>
      </c>
      <c r="O3" s="88" t="s">
        <v>68</v>
      </c>
      <c r="P3" s="88" t="s">
        <v>69</v>
      </c>
      <c r="Q3" s="88" t="s">
        <v>70</v>
      </c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</row>
    <row r="4" spans="1:42" ht="13.5" thickTop="1"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</row>
    <row r="5" spans="1:42" ht="13.5" thickBot="1"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</row>
    <row r="6" spans="1:42" ht="13.5" thickBot="1">
      <c r="A6" s="10" t="s">
        <v>5</v>
      </c>
      <c r="B6" s="11">
        <v>41639</v>
      </c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2" ht="13.5" thickBot="1">
      <c r="A7" s="10" t="s">
        <v>6</v>
      </c>
      <c r="B7" s="11">
        <f>EOMONTH(B6,0)</f>
        <v>41669</v>
      </c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</row>
    <row r="8" spans="1:42">
      <c r="A8" s="30"/>
      <c r="B8" s="31">
        <f ca="1">TODAY()</f>
        <v>41584</v>
      </c>
      <c r="C8" s="30"/>
      <c r="D8" s="30"/>
      <c r="E8" s="30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</row>
    <row r="9" spans="1:42"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</row>
    <row r="10" spans="1:42" ht="46.5">
      <c r="A10" s="33"/>
      <c r="B10" s="33"/>
      <c r="C10" s="33"/>
      <c r="D10" s="33"/>
      <c r="E10" s="33"/>
      <c r="F10" s="34">
        <f>B6</f>
        <v>41639</v>
      </c>
      <c r="G10" s="35">
        <f t="shared" ref="G10:AI10" si="0">F10+1</f>
        <v>41640</v>
      </c>
      <c r="H10" s="35">
        <f t="shared" si="0"/>
        <v>41641</v>
      </c>
      <c r="I10" s="35">
        <f t="shared" si="0"/>
        <v>41642</v>
      </c>
      <c r="J10" s="35">
        <f t="shared" si="0"/>
        <v>41643</v>
      </c>
      <c r="K10" s="35">
        <f t="shared" si="0"/>
        <v>41644</v>
      </c>
      <c r="L10" s="35">
        <f t="shared" si="0"/>
        <v>41645</v>
      </c>
      <c r="M10" s="35">
        <f t="shared" si="0"/>
        <v>41646</v>
      </c>
      <c r="N10" s="35">
        <f t="shared" si="0"/>
        <v>41647</v>
      </c>
      <c r="O10" s="35">
        <f t="shared" si="0"/>
        <v>41648</v>
      </c>
      <c r="P10" s="35">
        <f t="shared" si="0"/>
        <v>41649</v>
      </c>
      <c r="Q10" s="35">
        <f t="shared" si="0"/>
        <v>41650</v>
      </c>
      <c r="R10" s="35">
        <f t="shared" si="0"/>
        <v>41651</v>
      </c>
      <c r="S10" s="35">
        <f t="shared" si="0"/>
        <v>41652</v>
      </c>
      <c r="T10" s="35">
        <f t="shared" si="0"/>
        <v>41653</v>
      </c>
      <c r="U10" s="35">
        <f t="shared" si="0"/>
        <v>41654</v>
      </c>
      <c r="V10" s="35">
        <f t="shared" si="0"/>
        <v>41655</v>
      </c>
      <c r="W10" s="35">
        <f t="shared" si="0"/>
        <v>41656</v>
      </c>
      <c r="X10" s="35">
        <f t="shared" si="0"/>
        <v>41657</v>
      </c>
      <c r="Y10" s="35">
        <f t="shared" si="0"/>
        <v>41658</v>
      </c>
      <c r="Z10" s="35">
        <f t="shared" si="0"/>
        <v>41659</v>
      </c>
      <c r="AA10" s="35">
        <f t="shared" si="0"/>
        <v>41660</v>
      </c>
      <c r="AB10" s="35">
        <f t="shared" si="0"/>
        <v>41661</v>
      </c>
      <c r="AC10" s="35">
        <f t="shared" si="0"/>
        <v>41662</v>
      </c>
      <c r="AD10" s="35">
        <f t="shared" si="0"/>
        <v>41663</v>
      </c>
      <c r="AE10" s="35">
        <f t="shared" si="0"/>
        <v>41664</v>
      </c>
      <c r="AF10" s="35">
        <f t="shared" si="0"/>
        <v>41665</v>
      </c>
      <c r="AG10" s="35">
        <f t="shared" si="0"/>
        <v>41666</v>
      </c>
      <c r="AH10" s="35">
        <f t="shared" si="0"/>
        <v>41667</v>
      </c>
      <c r="AI10" s="35">
        <f t="shared" si="0"/>
        <v>41668</v>
      </c>
      <c r="AJ10" s="35">
        <f>IFERROR(IF(AI10+1&gt;B7,"",AI10+1),"")</f>
        <v>41669</v>
      </c>
    </row>
    <row r="11" spans="1:42" ht="18" thickBot="1">
      <c r="A11" s="16"/>
      <c r="B11" s="16"/>
      <c r="C11" s="16"/>
      <c r="D11" s="16"/>
      <c r="E11" s="16"/>
      <c r="F11" s="17" t="str">
        <f>IF(F13="L","S " &amp; WEEKNUM(F10),"")</f>
        <v>S 1</v>
      </c>
      <c r="G11" s="17" t="str">
        <f t="shared" ref="G11:AJ11" si="1">IF(G13="L","S " &amp; WEEKNUM(G10),"")</f>
        <v/>
      </c>
      <c r="H11" s="17" t="str">
        <f t="shared" si="1"/>
        <v/>
      </c>
      <c r="I11" s="17" t="str">
        <f t="shared" si="1"/>
        <v/>
      </c>
      <c r="J11" s="17" t="str">
        <f t="shared" si="1"/>
        <v/>
      </c>
      <c r="K11" s="17" t="str">
        <f t="shared" si="1"/>
        <v/>
      </c>
      <c r="L11" s="17" t="str">
        <f t="shared" si="1"/>
        <v/>
      </c>
      <c r="M11" s="17" t="str">
        <f t="shared" si="1"/>
        <v>S 2</v>
      </c>
      <c r="N11" s="17" t="str">
        <f t="shared" si="1"/>
        <v/>
      </c>
      <c r="O11" s="17" t="str">
        <f t="shared" si="1"/>
        <v/>
      </c>
      <c r="P11" s="17" t="str">
        <f t="shared" si="1"/>
        <v/>
      </c>
      <c r="Q11" s="17" t="str">
        <f t="shared" si="1"/>
        <v/>
      </c>
      <c r="R11" s="17" t="str">
        <f t="shared" si="1"/>
        <v/>
      </c>
      <c r="S11" s="17" t="str">
        <f t="shared" si="1"/>
        <v/>
      </c>
      <c r="T11" s="17" t="str">
        <f t="shared" si="1"/>
        <v>S 3</v>
      </c>
      <c r="U11" s="17" t="str">
        <f t="shared" si="1"/>
        <v/>
      </c>
      <c r="V11" s="17" t="str">
        <f t="shared" si="1"/>
        <v/>
      </c>
      <c r="W11" s="17" t="str">
        <f t="shared" si="1"/>
        <v/>
      </c>
      <c r="X11" s="17" t="str">
        <f t="shared" si="1"/>
        <v/>
      </c>
      <c r="Y11" s="17" t="str">
        <f t="shared" si="1"/>
        <v/>
      </c>
      <c r="Z11" s="17" t="str">
        <f t="shared" si="1"/>
        <v/>
      </c>
      <c r="AA11" s="17" t="str">
        <f t="shared" si="1"/>
        <v>S 4</v>
      </c>
      <c r="AB11" s="17" t="str">
        <f t="shared" si="1"/>
        <v/>
      </c>
      <c r="AC11" s="17" t="str">
        <f t="shared" si="1"/>
        <v/>
      </c>
      <c r="AD11" s="17" t="str">
        <f t="shared" si="1"/>
        <v/>
      </c>
      <c r="AE11" s="17" t="str">
        <f t="shared" si="1"/>
        <v/>
      </c>
      <c r="AF11" s="17" t="str">
        <f t="shared" si="1"/>
        <v/>
      </c>
      <c r="AG11" s="17" t="str">
        <f t="shared" si="1"/>
        <v/>
      </c>
      <c r="AH11" s="17" t="str">
        <f t="shared" si="1"/>
        <v>S 5</v>
      </c>
      <c r="AI11" s="17" t="str">
        <f t="shared" si="1"/>
        <v/>
      </c>
      <c r="AJ11" s="17" t="str">
        <f t="shared" si="1"/>
        <v/>
      </c>
    </row>
    <row r="12" spans="1:42" ht="16.5" thickTop="1" thickBot="1">
      <c r="A12" s="148" t="s">
        <v>30</v>
      </c>
      <c r="B12" s="149"/>
      <c r="C12" s="149"/>
      <c r="D12" s="149"/>
      <c r="E12" s="150"/>
      <c r="F12" s="12">
        <f t="shared" ref="F12:AI12" si="2">DAY(F10)</f>
        <v>1</v>
      </c>
      <c r="G12" s="12">
        <f t="shared" si="2"/>
        <v>2</v>
      </c>
      <c r="H12" s="12">
        <f t="shared" si="2"/>
        <v>3</v>
      </c>
      <c r="I12" s="12">
        <f t="shared" si="2"/>
        <v>4</v>
      </c>
      <c r="J12" s="12">
        <f t="shared" si="2"/>
        <v>5</v>
      </c>
      <c r="K12" s="12">
        <f t="shared" si="2"/>
        <v>6</v>
      </c>
      <c r="L12" s="12">
        <f t="shared" si="2"/>
        <v>7</v>
      </c>
      <c r="M12" s="12">
        <f t="shared" si="2"/>
        <v>8</v>
      </c>
      <c r="N12" s="12">
        <f t="shared" si="2"/>
        <v>9</v>
      </c>
      <c r="O12" s="12">
        <f t="shared" si="2"/>
        <v>10</v>
      </c>
      <c r="P12" s="12">
        <f t="shared" si="2"/>
        <v>11</v>
      </c>
      <c r="Q12" s="12">
        <f t="shared" si="2"/>
        <v>12</v>
      </c>
      <c r="R12" s="12">
        <f t="shared" si="2"/>
        <v>13</v>
      </c>
      <c r="S12" s="12">
        <f t="shared" si="2"/>
        <v>14</v>
      </c>
      <c r="T12" s="12">
        <f t="shared" si="2"/>
        <v>15</v>
      </c>
      <c r="U12" s="12">
        <f t="shared" si="2"/>
        <v>16</v>
      </c>
      <c r="V12" s="12">
        <f t="shared" si="2"/>
        <v>17</v>
      </c>
      <c r="W12" s="12">
        <f t="shared" si="2"/>
        <v>18</v>
      </c>
      <c r="X12" s="12">
        <f t="shared" si="2"/>
        <v>19</v>
      </c>
      <c r="Y12" s="12">
        <f t="shared" si="2"/>
        <v>20</v>
      </c>
      <c r="Z12" s="12">
        <f t="shared" si="2"/>
        <v>21</v>
      </c>
      <c r="AA12" s="12">
        <f t="shared" si="2"/>
        <v>22</v>
      </c>
      <c r="AB12" s="12">
        <f t="shared" si="2"/>
        <v>23</v>
      </c>
      <c r="AC12" s="12">
        <f t="shared" si="2"/>
        <v>24</v>
      </c>
      <c r="AD12" s="12">
        <f t="shared" si="2"/>
        <v>25</v>
      </c>
      <c r="AE12" s="12">
        <f t="shared" si="2"/>
        <v>26</v>
      </c>
      <c r="AF12" s="12">
        <f t="shared" si="2"/>
        <v>27</v>
      </c>
      <c r="AG12" s="12">
        <f t="shared" si="2"/>
        <v>28</v>
      </c>
      <c r="AH12" s="12">
        <f>DAY(AH10)</f>
        <v>29</v>
      </c>
      <c r="AI12" s="12">
        <f t="shared" si="2"/>
        <v>30</v>
      </c>
      <c r="AJ12" s="14">
        <f>IFERROR(DAY(AJ10),"")</f>
        <v>31</v>
      </c>
      <c r="AK12" s="155" t="s">
        <v>29</v>
      </c>
      <c r="AL12" s="156"/>
      <c r="AM12" s="155" t="s">
        <v>80</v>
      </c>
      <c r="AN12" s="156"/>
      <c r="AO12" s="155" t="s">
        <v>82</v>
      </c>
      <c r="AP12" s="156"/>
    </row>
    <row r="13" spans="1:42" ht="14.25" thickTop="1" thickBot="1">
      <c r="A13" s="137"/>
      <c r="B13" s="138"/>
      <c r="C13" s="138"/>
      <c r="D13" s="138"/>
      <c r="E13" s="139"/>
      <c r="F13" s="18" t="str">
        <f>CHOOSE(WEEKDAY(F10),"D","L","M","M","J","V","S")</f>
        <v>L</v>
      </c>
      <c r="G13" s="13" t="str">
        <f t="shared" ref="G13:AI13" si="3">CHOOSE(WEEKDAY(G10),"D","L","M","M","J","V","S")</f>
        <v>M</v>
      </c>
      <c r="H13" s="13" t="str">
        <f t="shared" si="3"/>
        <v>M</v>
      </c>
      <c r="I13" s="13" t="str">
        <f t="shared" si="3"/>
        <v>J</v>
      </c>
      <c r="J13" s="13" t="str">
        <f t="shared" si="3"/>
        <v>V</v>
      </c>
      <c r="K13" s="13" t="str">
        <f t="shared" si="3"/>
        <v>S</v>
      </c>
      <c r="L13" s="13" t="str">
        <f t="shared" si="3"/>
        <v>D</v>
      </c>
      <c r="M13" s="13" t="str">
        <f t="shared" si="3"/>
        <v>L</v>
      </c>
      <c r="N13" s="13" t="str">
        <f t="shared" si="3"/>
        <v>M</v>
      </c>
      <c r="O13" s="13" t="str">
        <f t="shared" si="3"/>
        <v>M</v>
      </c>
      <c r="P13" s="13" t="str">
        <f t="shared" si="3"/>
        <v>J</v>
      </c>
      <c r="Q13" s="13" t="str">
        <f t="shared" si="3"/>
        <v>V</v>
      </c>
      <c r="R13" s="13" t="str">
        <f t="shared" si="3"/>
        <v>S</v>
      </c>
      <c r="S13" s="13" t="str">
        <f t="shared" si="3"/>
        <v>D</v>
      </c>
      <c r="T13" s="13" t="str">
        <f t="shared" si="3"/>
        <v>L</v>
      </c>
      <c r="U13" s="13" t="str">
        <f t="shared" si="3"/>
        <v>M</v>
      </c>
      <c r="V13" s="13" t="str">
        <f t="shared" si="3"/>
        <v>M</v>
      </c>
      <c r="W13" s="13" t="str">
        <f t="shared" si="3"/>
        <v>J</v>
      </c>
      <c r="X13" s="13" t="str">
        <f t="shared" si="3"/>
        <v>V</v>
      </c>
      <c r="Y13" s="13" t="str">
        <f t="shared" si="3"/>
        <v>S</v>
      </c>
      <c r="Z13" s="13" t="str">
        <f t="shared" si="3"/>
        <v>D</v>
      </c>
      <c r="AA13" s="13" t="str">
        <f t="shared" si="3"/>
        <v>L</v>
      </c>
      <c r="AB13" s="13" t="str">
        <f t="shared" si="3"/>
        <v>M</v>
      </c>
      <c r="AC13" s="13" t="str">
        <f t="shared" si="3"/>
        <v>M</v>
      </c>
      <c r="AD13" s="13" t="str">
        <f t="shared" si="3"/>
        <v>J</v>
      </c>
      <c r="AE13" s="13" t="str">
        <f t="shared" si="3"/>
        <v>V</v>
      </c>
      <c r="AF13" s="13" t="str">
        <f t="shared" si="3"/>
        <v>S</v>
      </c>
      <c r="AG13" s="13" t="str">
        <f t="shared" si="3"/>
        <v>D</v>
      </c>
      <c r="AH13" s="13" t="str">
        <f t="shared" si="3"/>
        <v>L</v>
      </c>
      <c r="AI13" s="13" t="str">
        <f t="shared" si="3"/>
        <v>M</v>
      </c>
      <c r="AJ13" s="15" t="str">
        <f>IFERROR(CHOOSE(WEEKDAY(AJ10),"D","L","M","M","J","V","S"),"")</f>
        <v>M</v>
      </c>
      <c r="AK13" s="157"/>
      <c r="AL13" s="158"/>
      <c r="AM13" s="157"/>
      <c r="AN13" s="158"/>
      <c r="AO13" s="157"/>
      <c r="AP13" s="158"/>
    </row>
    <row r="14" spans="1:42" ht="13.5" thickTop="1">
      <c r="A14" s="124" t="str">
        <f>Données!B2</f>
        <v>Nom coll.</v>
      </c>
      <c r="B14" s="125"/>
      <c r="C14" s="128" t="s">
        <v>9</v>
      </c>
      <c r="D14" s="129"/>
      <c r="E14" s="132" t="str">
        <f>Données!E2</f>
        <v>Taux</v>
      </c>
      <c r="F14" s="168">
        <f>SUM('GESTION DES HORAIRES'!F15-'GESTION DES HORAIRES'!F14)</f>
        <v>0</v>
      </c>
      <c r="G14" s="168">
        <f>SUM('GESTION DES HORAIRES'!G15-'GESTION DES HORAIRES'!G14)</f>
        <v>0</v>
      </c>
      <c r="H14" s="168">
        <f>SUM('GESTION DES HORAIRES'!H15-'GESTION DES HORAIRES'!H14)</f>
        <v>0</v>
      </c>
      <c r="I14" s="168">
        <f>SUM('GESTION DES HORAIRES'!I15-'GESTION DES HORAIRES'!I14)</f>
        <v>0</v>
      </c>
      <c r="J14" s="168">
        <f>SUM('GESTION DES HORAIRES'!J15-'GESTION DES HORAIRES'!J14)</f>
        <v>0</v>
      </c>
      <c r="K14" s="168">
        <f>SUM('GESTION DES HORAIRES'!K15-'GESTION DES HORAIRES'!K14)</f>
        <v>0</v>
      </c>
      <c r="L14" s="168">
        <f>SUM('GESTION DES HORAIRES'!L15-'GESTION DES HORAIRES'!L14)</f>
        <v>0</v>
      </c>
      <c r="M14" s="168">
        <f>SUM('GESTION DES HORAIRES'!M15-'GESTION DES HORAIRES'!M14)</f>
        <v>0</v>
      </c>
      <c r="N14" s="168">
        <f>SUM('GESTION DES HORAIRES'!N15-'GESTION DES HORAIRES'!N14)</f>
        <v>0</v>
      </c>
      <c r="O14" s="168">
        <f>SUM('GESTION DES HORAIRES'!O15-'GESTION DES HORAIRES'!O14)</f>
        <v>0</v>
      </c>
      <c r="P14" s="168">
        <f>SUM('GESTION DES HORAIRES'!P15-'GESTION DES HORAIRES'!P14)</f>
        <v>0</v>
      </c>
      <c r="Q14" s="168">
        <f>SUM('GESTION DES HORAIRES'!Q15-'GESTION DES HORAIRES'!Q14)</f>
        <v>0</v>
      </c>
      <c r="R14" s="168">
        <f>SUM('GESTION DES HORAIRES'!R15-'GESTION DES HORAIRES'!R14)</f>
        <v>0</v>
      </c>
      <c r="S14" s="168">
        <f>SUM('GESTION DES HORAIRES'!S15-'GESTION DES HORAIRES'!S14)</f>
        <v>0</v>
      </c>
      <c r="T14" s="168">
        <f>SUM('GESTION DES HORAIRES'!T15-'GESTION DES HORAIRES'!T14)</f>
        <v>0</v>
      </c>
      <c r="U14" s="168">
        <f>SUM('GESTION DES HORAIRES'!U15-'GESTION DES HORAIRES'!U14)</f>
        <v>0</v>
      </c>
      <c r="V14" s="168">
        <f>SUM('GESTION DES HORAIRES'!V15-'GESTION DES HORAIRES'!V14)</f>
        <v>0</v>
      </c>
      <c r="W14" s="168">
        <f>SUM('GESTION DES HORAIRES'!W15-'GESTION DES HORAIRES'!W14)</f>
        <v>0</v>
      </c>
      <c r="X14" s="168">
        <f>SUM('GESTION DES HORAIRES'!X15-'GESTION DES HORAIRES'!X14)</f>
        <v>0</v>
      </c>
      <c r="Y14" s="168">
        <f>SUM('GESTION DES HORAIRES'!Y15-'GESTION DES HORAIRES'!Y14)</f>
        <v>0</v>
      </c>
      <c r="Z14" s="168">
        <f>SUM('GESTION DES HORAIRES'!Z15-'GESTION DES HORAIRES'!Z14)</f>
        <v>0</v>
      </c>
      <c r="AA14" s="168">
        <f>SUM('GESTION DES HORAIRES'!AA15-'GESTION DES HORAIRES'!AA14)</f>
        <v>0</v>
      </c>
      <c r="AB14" s="168">
        <f>SUM('GESTION DES HORAIRES'!AB15-'GESTION DES HORAIRES'!AB14)</f>
        <v>0</v>
      </c>
      <c r="AC14" s="168">
        <f>SUM('GESTION DES HORAIRES'!AC15-'GESTION DES HORAIRES'!AC14)</f>
        <v>0</v>
      </c>
      <c r="AD14" s="168">
        <f>SUM('GESTION DES HORAIRES'!AD15-'GESTION DES HORAIRES'!AD14)</f>
        <v>0</v>
      </c>
      <c r="AE14" s="168">
        <f>SUM('GESTION DES HORAIRES'!AE15-'GESTION DES HORAIRES'!AE14)</f>
        <v>0</v>
      </c>
      <c r="AF14" s="168">
        <f>SUM('GESTION DES HORAIRES'!AF15-'GESTION DES HORAIRES'!AF14)</f>
        <v>0</v>
      </c>
      <c r="AG14" s="168">
        <f>SUM('GESTION DES HORAIRES'!AG15-'GESTION DES HORAIRES'!AG14)</f>
        <v>0</v>
      </c>
      <c r="AH14" s="168">
        <f>SUM('GESTION DES HORAIRES'!AH15-'GESTION DES HORAIRES'!AH14)</f>
        <v>0</v>
      </c>
      <c r="AI14" s="168">
        <f>SUM('GESTION DES HORAIRES'!AI15-'GESTION DES HORAIRES'!AI14)</f>
        <v>0</v>
      </c>
      <c r="AJ14" s="168">
        <f>SUM('GESTION DES HORAIRES'!AJ15-'GESTION DES HORAIRES'!AJ14)</f>
        <v>0</v>
      </c>
      <c r="AK14" s="159">
        <f>SUM(F14:AJ15)</f>
        <v>0</v>
      </c>
      <c r="AL14" s="160"/>
      <c r="AM14" s="159">
        <f>(Données!M2)*4</f>
        <v>6.666666666666667</v>
      </c>
      <c r="AN14" s="160"/>
      <c r="AO14" s="159">
        <f>AK18-AM14</f>
        <v>-6.666666666666667</v>
      </c>
      <c r="AP14" s="160"/>
    </row>
    <row r="15" spans="1:42" ht="13.5" thickBot="1">
      <c r="A15" s="126"/>
      <c r="B15" s="127"/>
      <c r="C15" s="130"/>
      <c r="D15" s="131"/>
      <c r="E15" s="133"/>
      <c r="F15" s="169"/>
      <c r="G15" s="169"/>
      <c r="H15" s="169"/>
      <c r="I15" s="169"/>
      <c r="J15" s="169"/>
      <c r="K15" s="169"/>
      <c r="L15" s="169"/>
      <c r="M15" s="169"/>
      <c r="N15" s="169"/>
      <c r="O15" s="169"/>
      <c r="P15" s="169"/>
      <c r="Q15" s="169"/>
      <c r="R15" s="169"/>
      <c r="S15" s="169"/>
      <c r="T15" s="169"/>
      <c r="U15" s="169"/>
      <c r="V15" s="169"/>
      <c r="W15" s="169"/>
      <c r="X15" s="169"/>
      <c r="Y15" s="169"/>
      <c r="Z15" s="169"/>
      <c r="AA15" s="169"/>
      <c r="AB15" s="169"/>
      <c r="AC15" s="169"/>
      <c r="AD15" s="169"/>
      <c r="AE15" s="169"/>
      <c r="AF15" s="169"/>
      <c r="AG15" s="169"/>
      <c r="AH15" s="169"/>
      <c r="AI15" s="169"/>
      <c r="AJ15" s="169"/>
      <c r="AK15" s="161"/>
      <c r="AL15" s="162"/>
      <c r="AM15" s="161"/>
      <c r="AN15" s="162"/>
      <c r="AO15" s="161"/>
      <c r="AP15" s="162"/>
    </row>
    <row r="16" spans="1:42" ht="14.25" thickTop="1" thickBot="1">
      <c r="A16" s="115" t="s">
        <v>8</v>
      </c>
      <c r="B16" s="117" t="str">
        <f>Données!C2</f>
        <v>Date naiss.</v>
      </c>
      <c r="C16" s="119" t="s">
        <v>7</v>
      </c>
      <c r="D16" s="117" t="str">
        <f>Données!D2</f>
        <v>Date d'entrée</v>
      </c>
      <c r="E16" s="121"/>
      <c r="F16" s="170">
        <f>SUM('GESTION DES HORAIRES'!F17-'GESTION DES HORAIRES'!F16)</f>
        <v>0</v>
      </c>
      <c r="G16" s="170">
        <f>SUM('GESTION DES HORAIRES'!G17-'GESTION DES HORAIRES'!G16)</f>
        <v>0</v>
      </c>
      <c r="H16" s="170">
        <f>SUM('GESTION DES HORAIRES'!H17-'GESTION DES HORAIRES'!H16)</f>
        <v>0</v>
      </c>
      <c r="I16" s="170">
        <f>SUM('GESTION DES HORAIRES'!I17-'GESTION DES HORAIRES'!I16)</f>
        <v>0</v>
      </c>
      <c r="J16" s="170">
        <f>SUM('GESTION DES HORAIRES'!J17-'GESTION DES HORAIRES'!J16)</f>
        <v>0</v>
      </c>
      <c r="K16" s="170">
        <f>SUM('GESTION DES HORAIRES'!K17-'GESTION DES HORAIRES'!K16)</f>
        <v>0</v>
      </c>
      <c r="L16" s="170">
        <f>SUM('GESTION DES HORAIRES'!L17-'GESTION DES HORAIRES'!L16)</f>
        <v>0</v>
      </c>
      <c r="M16" s="170">
        <f>SUM('GESTION DES HORAIRES'!M17-'GESTION DES HORAIRES'!M16)</f>
        <v>0</v>
      </c>
      <c r="N16" s="170">
        <f>SUM('GESTION DES HORAIRES'!N17-'GESTION DES HORAIRES'!N16)</f>
        <v>0</v>
      </c>
      <c r="O16" s="170">
        <f>SUM('GESTION DES HORAIRES'!O17-'GESTION DES HORAIRES'!O16)</f>
        <v>0</v>
      </c>
      <c r="P16" s="170">
        <f>SUM('GESTION DES HORAIRES'!P17-'GESTION DES HORAIRES'!P16)</f>
        <v>0</v>
      </c>
      <c r="Q16" s="170">
        <f>SUM('GESTION DES HORAIRES'!Q17-'GESTION DES HORAIRES'!Q16)</f>
        <v>0</v>
      </c>
      <c r="R16" s="170">
        <f>SUM('GESTION DES HORAIRES'!R17-'GESTION DES HORAIRES'!R16)</f>
        <v>0</v>
      </c>
      <c r="S16" s="170">
        <f>SUM('GESTION DES HORAIRES'!S17-'GESTION DES HORAIRES'!S16)</f>
        <v>0</v>
      </c>
      <c r="T16" s="170">
        <f>SUM('GESTION DES HORAIRES'!T17-'GESTION DES HORAIRES'!T16)</f>
        <v>0</v>
      </c>
      <c r="U16" s="170">
        <f>SUM('GESTION DES HORAIRES'!U17-'GESTION DES HORAIRES'!U16)</f>
        <v>0</v>
      </c>
      <c r="V16" s="170">
        <f>SUM('GESTION DES HORAIRES'!V17-'GESTION DES HORAIRES'!V16)</f>
        <v>0</v>
      </c>
      <c r="W16" s="170">
        <f>SUM('GESTION DES HORAIRES'!W17-'GESTION DES HORAIRES'!W16)</f>
        <v>0</v>
      </c>
      <c r="X16" s="170">
        <f>SUM('GESTION DES HORAIRES'!X17-'GESTION DES HORAIRES'!X16)</f>
        <v>0</v>
      </c>
      <c r="Y16" s="170">
        <f>SUM('GESTION DES HORAIRES'!Y17-'GESTION DES HORAIRES'!Y16)</f>
        <v>0</v>
      </c>
      <c r="Z16" s="170">
        <f>SUM('GESTION DES HORAIRES'!Z17-'GESTION DES HORAIRES'!Z16)</f>
        <v>0</v>
      </c>
      <c r="AA16" s="170">
        <f>SUM('GESTION DES HORAIRES'!AA17-'GESTION DES HORAIRES'!AA16)</f>
        <v>0</v>
      </c>
      <c r="AB16" s="170">
        <f>SUM('GESTION DES HORAIRES'!AB17-'GESTION DES HORAIRES'!AB16)</f>
        <v>0</v>
      </c>
      <c r="AC16" s="170">
        <f>SUM('GESTION DES HORAIRES'!AC17-'GESTION DES HORAIRES'!AC16)</f>
        <v>0</v>
      </c>
      <c r="AD16" s="170">
        <f>SUM('GESTION DES HORAIRES'!AD17-'GESTION DES HORAIRES'!AD16)</f>
        <v>0</v>
      </c>
      <c r="AE16" s="170">
        <f>SUM('GESTION DES HORAIRES'!AE17-'GESTION DES HORAIRES'!AE16)</f>
        <v>0</v>
      </c>
      <c r="AF16" s="170">
        <f>SUM('GESTION DES HORAIRES'!AF17-'GESTION DES HORAIRES'!AF16)</f>
        <v>0</v>
      </c>
      <c r="AG16" s="170">
        <f>SUM('GESTION DES HORAIRES'!AG17-'GESTION DES HORAIRES'!AG16)</f>
        <v>0</v>
      </c>
      <c r="AH16" s="170">
        <f>SUM('GESTION DES HORAIRES'!AH17-'GESTION DES HORAIRES'!AH16)</f>
        <v>0</v>
      </c>
      <c r="AI16" s="170">
        <f>SUM('GESTION DES HORAIRES'!AI17-'GESTION DES HORAIRES'!AI16)</f>
        <v>0</v>
      </c>
      <c r="AJ16" s="170">
        <f>SUM('GESTION DES HORAIRES'!AJ17-'GESTION DES HORAIRES'!AJ16)</f>
        <v>0</v>
      </c>
      <c r="AK16" s="159">
        <f>SUM(F16:AJ17)</f>
        <v>0</v>
      </c>
      <c r="AL16" s="160"/>
      <c r="AO16" s="155" t="s">
        <v>81</v>
      </c>
      <c r="AP16" s="156"/>
    </row>
    <row r="17" spans="1:42" ht="14.25" thickTop="1" thickBot="1">
      <c r="A17" s="116"/>
      <c r="B17" s="118"/>
      <c r="C17" s="120"/>
      <c r="D17" s="118"/>
      <c r="E17" s="122"/>
      <c r="F17" s="169"/>
      <c r="G17" s="169"/>
      <c r="H17" s="169"/>
      <c r="I17" s="169"/>
      <c r="J17" s="169"/>
      <c r="K17" s="169"/>
      <c r="L17" s="169"/>
      <c r="M17" s="169"/>
      <c r="N17" s="169"/>
      <c r="O17" s="169"/>
      <c r="P17" s="169"/>
      <c r="Q17" s="169"/>
      <c r="R17" s="169"/>
      <c r="S17" s="169"/>
      <c r="T17" s="169"/>
      <c r="U17" s="169"/>
      <c r="V17" s="169"/>
      <c r="W17" s="169"/>
      <c r="X17" s="169"/>
      <c r="Y17" s="169"/>
      <c r="Z17" s="169"/>
      <c r="AA17" s="169"/>
      <c r="AB17" s="169"/>
      <c r="AC17" s="169"/>
      <c r="AD17" s="169"/>
      <c r="AE17" s="169"/>
      <c r="AF17" s="169"/>
      <c r="AG17" s="169"/>
      <c r="AH17" s="169"/>
      <c r="AI17" s="169"/>
      <c r="AJ17" s="169"/>
      <c r="AK17" s="161"/>
      <c r="AL17" s="162"/>
      <c r="AO17" s="157"/>
      <c r="AP17" s="158"/>
    </row>
    <row r="18" spans="1:42" ht="14.25" thickTop="1" thickBot="1">
      <c r="A18" s="172"/>
      <c r="B18" s="172"/>
      <c r="C18" s="172"/>
      <c r="D18" s="172"/>
      <c r="E18" s="172"/>
      <c r="F18" s="54">
        <f>SUM(F14+F16)</f>
        <v>0</v>
      </c>
      <c r="G18" s="55">
        <f t="shared" ref="G18:AJ18" si="4">SUM(G14+G16)</f>
        <v>0</v>
      </c>
      <c r="H18" s="55">
        <f t="shared" si="4"/>
        <v>0</v>
      </c>
      <c r="I18" s="55">
        <f t="shared" si="4"/>
        <v>0</v>
      </c>
      <c r="J18" s="55">
        <f t="shared" si="4"/>
        <v>0</v>
      </c>
      <c r="K18" s="55">
        <f t="shared" si="4"/>
        <v>0</v>
      </c>
      <c r="L18" s="55">
        <f t="shared" si="4"/>
        <v>0</v>
      </c>
      <c r="M18" s="55">
        <f t="shared" si="4"/>
        <v>0</v>
      </c>
      <c r="N18" s="55">
        <f t="shared" si="4"/>
        <v>0</v>
      </c>
      <c r="O18" s="55">
        <f t="shared" si="4"/>
        <v>0</v>
      </c>
      <c r="P18" s="55">
        <f t="shared" si="4"/>
        <v>0</v>
      </c>
      <c r="Q18" s="55">
        <f t="shared" si="4"/>
        <v>0</v>
      </c>
      <c r="R18" s="55">
        <f t="shared" si="4"/>
        <v>0</v>
      </c>
      <c r="S18" s="55">
        <f t="shared" si="4"/>
        <v>0</v>
      </c>
      <c r="T18" s="55">
        <f t="shared" si="4"/>
        <v>0</v>
      </c>
      <c r="U18" s="55">
        <f t="shared" si="4"/>
        <v>0</v>
      </c>
      <c r="V18" s="55">
        <f t="shared" si="4"/>
        <v>0</v>
      </c>
      <c r="W18" s="55">
        <f t="shared" si="4"/>
        <v>0</v>
      </c>
      <c r="X18" s="55">
        <f t="shared" si="4"/>
        <v>0</v>
      </c>
      <c r="Y18" s="55">
        <f t="shared" si="4"/>
        <v>0</v>
      </c>
      <c r="Z18" s="55">
        <f t="shared" si="4"/>
        <v>0</v>
      </c>
      <c r="AA18" s="55">
        <f t="shared" si="4"/>
        <v>0</v>
      </c>
      <c r="AB18" s="55">
        <f t="shared" si="4"/>
        <v>0</v>
      </c>
      <c r="AC18" s="55">
        <f t="shared" si="4"/>
        <v>0</v>
      </c>
      <c r="AD18" s="55">
        <f t="shared" si="4"/>
        <v>0</v>
      </c>
      <c r="AE18" s="55">
        <f t="shared" si="4"/>
        <v>0</v>
      </c>
      <c r="AF18" s="55">
        <f t="shared" si="4"/>
        <v>0</v>
      </c>
      <c r="AG18" s="55">
        <f t="shared" si="4"/>
        <v>0</v>
      </c>
      <c r="AH18" s="55">
        <f t="shared" si="4"/>
        <v>0</v>
      </c>
      <c r="AI18" s="55">
        <f t="shared" si="4"/>
        <v>0</v>
      </c>
      <c r="AJ18" s="63">
        <f t="shared" si="4"/>
        <v>0</v>
      </c>
      <c r="AK18" s="166">
        <f>SUM(F18:AJ18)</f>
        <v>0</v>
      </c>
      <c r="AL18" s="167"/>
      <c r="AO18" s="151">
        <f>(AK18/AM14)*100%</f>
        <v>0</v>
      </c>
      <c r="AP18" s="152"/>
    </row>
    <row r="19" spans="1:42" ht="14.25" thickTop="1" thickBot="1">
      <c r="A19" s="163"/>
      <c r="B19" s="163"/>
      <c r="C19" s="163"/>
      <c r="D19" s="163"/>
      <c r="E19" s="163"/>
      <c r="F19" s="74">
        <f>(F18-INT(F18))*24</f>
        <v>0</v>
      </c>
      <c r="G19" s="74">
        <f t="shared" ref="G19:AJ19" si="5">(G18-INT(G18))*24</f>
        <v>0</v>
      </c>
      <c r="H19" s="74">
        <f t="shared" si="5"/>
        <v>0</v>
      </c>
      <c r="I19" s="74">
        <f t="shared" si="5"/>
        <v>0</v>
      </c>
      <c r="J19" s="74">
        <f t="shared" si="5"/>
        <v>0</v>
      </c>
      <c r="K19" s="74">
        <f t="shared" si="5"/>
        <v>0</v>
      </c>
      <c r="L19" s="74">
        <f t="shared" si="5"/>
        <v>0</v>
      </c>
      <c r="M19" s="74">
        <f t="shared" si="5"/>
        <v>0</v>
      </c>
      <c r="N19" s="74">
        <f t="shared" si="5"/>
        <v>0</v>
      </c>
      <c r="O19" s="74">
        <f t="shared" si="5"/>
        <v>0</v>
      </c>
      <c r="P19" s="74">
        <f t="shared" si="5"/>
        <v>0</v>
      </c>
      <c r="Q19" s="74">
        <f t="shared" si="5"/>
        <v>0</v>
      </c>
      <c r="R19" s="74">
        <f t="shared" si="5"/>
        <v>0</v>
      </c>
      <c r="S19" s="74">
        <f t="shared" si="5"/>
        <v>0</v>
      </c>
      <c r="T19" s="74">
        <f t="shared" si="5"/>
        <v>0</v>
      </c>
      <c r="U19" s="74">
        <f t="shared" si="5"/>
        <v>0</v>
      </c>
      <c r="V19" s="74">
        <f t="shared" si="5"/>
        <v>0</v>
      </c>
      <c r="W19" s="74">
        <f t="shared" si="5"/>
        <v>0</v>
      </c>
      <c r="X19" s="74">
        <f t="shared" si="5"/>
        <v>0</v>
      </c>
      <c r="Y19" s="74">
        <f t="shared" si="5"/>
        <v>0</v>
      </c>
      <c r="Z19" s="74">
        <f t="shared" si="5"/>
        <v>0</v>
      </c>
      <c r="AA19" s="74">
        <f t="shared" si="5"/>
        <v>0</v>
      </c>
      <c r="AB19" s="74">
        <f t="shared" si="5"/>
        <v>0</v>
      </c>
      <c r="AC19" s="74">
        <f t="shared" si="5"/>
        <v>0</v>
      </c>
      <c r="AD19" s="74">
        <f t="shared" si="5"/>
        <v>0</v>
      </c>
      <c r="AE19" s="74">
        <f t="shared" si="5"/>
        <v>0</v>
      </c>
      <c r="AF19" s="74">
        <f t="shared" si="5"/>
        <v>0</v>
      </c>
      <c r="AG19" s="74">
        <f t="shared" si="5"/>
        <v>0</v>
      </c>
      <c r="AH19" s="74">
        <f t="shared" si="5"/>
        <v>0</v>
      </c>
      <c r="AI19" s="74">
        <f t="shared" si="5"/>
        <v>0</v>
      </c>
      <c r="AJ19" s="74">
        <f t="shared" si="5"/>
        <v>0</v>
      </c>
      <c r="AK19" s="164">
        <f>SUM(F19:AJ19)</f>
        <v>0</v>
      </c>
      <c r="AL19" s="165"/>
      <c r="AO19" s="153"/>
      <c r="AP19" s="154"/>
    </row>
    <row r="20" spans="1:42" ht="13.5" thickTop="1"/>
    <row r="21" spans="1:42">
      <c r="A21" s="140"/>
      <c r="B21" s="140"/>
      <c r="C21" s="28" t="s">
        <v>19</v>
      </c>
      <c r="D21" s="28" t="str">
        <f>Données!K2</f>
        <v>Genève</v>
      </c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</row>
    <row r="22" spans="1:42">
      <c r="A22" s="140"/>
      <c r="B22" s="140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</row>
    <row r="23" spans="1:42" ht="15.75">
      <c r="A23" s="141" t="s">
        <v>4</v>
      </c>
      <c r="B23" s="141"/>
      <c r="C23" s="141"/>
      <c r="D23" s="141"/>
      <c r="E23" s="8" t="str">
        <f>TEXT(B26,"mmmm")</f>
        <v>février</v>
      </c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</row>
    <row r="24" spans="1:42"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</row>
    <row r="25" spans="1:42" ht="13.5" thickBot="1"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</row>
    <row r="26" spans="1:42" ht="13.5" thickBot="1">
      <c r="A26" s="10" t="s">
        <v>5</v>
      </c>
      <c r="B26" s="11">
        <v>41670</v>
      </c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</row>
    <row r="27" spans="1:42" ht="13.5" thickBot="1">
      <c r="A27" s="10" t="s">
        <v>6</v>
      </c>
      <c r="B27" s="11">
        <f>EOMONTH(B26,0)</f>
        <v>41697</v>
      </c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</row>
    <row r="28" spans="1:42">
      <c r="A28" s="30"/>
      <c r="B28" s="31">
        <f ca="1">TODAY()</f>
        <v>41584</v>
      </c>
      <c r="C28" s="30"/>
      <c r="D28" s="30"/>
      <c r="E28" s="30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</row>
    <row r="29" spans="1:42"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</row>
    <row r="30" spans="1:42" ht="46.5">
      <c r="A30" s="33"/>
      <c r="B30" s="33"/>
      <c r="C30" s="33"/>
      <c r="D30" s="33"/>
      <c r="E30" s="33"/>
      <c r="F30" s="34">
        <f>B26</f>
        <v>41670</v>
      </c>
      <c r="G30" s="35">
        <f t="shared" ref="G30:AI30" si="6">F30+1</f>
        <v>41671</v>
      </c>
      <c r="H30" s="35">
        <f t="shared" si="6"/>
        <v>41672</v>
      </c>
      <c r="I30" s="35">
        <f t="shared" si="6"/>
        <v>41673</v>
      </c>
      <c r="J30" s="35">
        <f t="shared" si="6"/>
        <v>41674</v>
      </c>
      <c r="K30" s="35">
        <f t="shared" si="6"/>
        <v>41675</v>
      </c>
      <c r="L30" s="35">
        <f t="shared" si="6"/>
        <v>41676</v>
      </c>
      <c r="M30" s="35">
        <f t="shared" si="6"/>
        <v>41677</v>
      </c>
      <c r="N30" s="35">
        <f t="shared" si="6"/>
        <v>41678</v>
      </c>
      <c r="O30" s="35">
        <f t="shared" si="6"/>
        <v>41679</v>
      </c>
      <c r="P30" s="35">
        <f t="shared" si="6"/>
        <v>41680</v>
      </c>
      <c r="Q30" s="35">
        <f t="shared" si="6"/>
        <v>41681</v>
      </c>
      <c r="R30" s="35">
        <f t="shared" si="6"/>
        <v>41682</v>
      </c>
      <c r="S30" s="35">
        <f t="shared" si="6"/>
        <v>41683</v>
      </c>
      <c r="T30" s="35">
        <f t="shared" si="6"/>
        <v>41684</v>
      </c>
      <c r="U30" s="35">
        <f t="shared" si="6"/>
        <v>41685</v>
      </c>
      <c r="V30" s="35">
        <f t="shared" si="6"/>
        <v>41686</v>
      </c>
      <c r="W30" s="35">
        <f t="shared" si="6"/>
        <v>41687</v>
      </c>
      <c r="X30" s="35">
        <f t="shared" si="6"/>
        <v>41688</v>
      </c>
      <c r="Y30" s="35">
        <f t="shared" si="6"/>
        <v>41689</v>
      </c>
      <c r="Z30" s="35">
        <f t="shared" si="6"/>
        <v>41690</v>
      </c>
      <c r="AA30" s="35">
        <f t="shared" si="6"/>
        <v>41691</v>
      </c>
      <c r="AB30" s="35">
        <f t="shared" si="6"/>
        <v>41692</v>
      </c>
      <c r="AC30" s="35">
        <f t="shared" si="6"/>
        <v>41693</v>
      </c>
      <c r="AD30" s="35">
        <f t="shared" si="6"/>
        <v>41694</v>
      </c>
      <c r="AE30" s="35">
        <f t="shared" si="6"/>
        <v>41695</v>
      </c>
      <c r="AF30" s="35">
        <f t="shared" si="6"/>
        <v>41696</v>
      </c>
      <c r="AG30" s="35">
        <f t="shared" si="6"/>
        <v>41697</v>
      </c>
      <c r="AH30" s="35">
        <f t="shared" si="6"/>
        <v>41698</v>
      </c>
      <c r="AI30" s="35">
        <f t="shared" si="6"/>
        <v>41699</v>
      </c>
      <c r="AJ30" s="35" t="str">
        <f>IFERROR(IF(AI30+1&gt;B27,"",AI30+1),"")</f>
        <v/>
      </c>
    </row>
    <row r="31" spans="1:42" ht="18" thickBot="1">
      <c r="A31" s="16"/>
      <c r="B31" s="16"/>
      <c r="C31" s="16"/>
      <c r="D31" s="16"/>
      <c r="E31" s="16"/>
      <c r="F31" s="17" t="str">
        <f>IF(F33="L","S " &amp; WEEKNUM(F30),"")</f>
        <v/>
      </c>
      <c r="G31" s="17" t="str">
        <f t="shared" ref="G31:AJ31" si="7">IF(G33="L","S " &amp; WEEKNUM(G30),"")</f>
        <v/>
      </c>
      <c r="H31" s="17" t="str">
        <f t="shared" si="7"/>
        <v/>
      </c>
      <c r="I31" s="17" t="str">
        <f t="shared" si="7"/>
        <v/>
      </c>
      <c r="J31" s="17" t="str">
        <f t="shared" si="7"/>
        <v>S 6</v>
      </c>
      <c r="K31" s="17" t="str">
        <f t="shared" si="7"/>
        <v/>
      </c>
      <c r="L31" s="17" t="str">
        <f t="shared" si="7"/>
        <v/>
      </c>
      <c r="M31" s="17" t="str">
        <f t="shared" si="7"/>
        <v/>
      </c>
      <c r="N31" s="17" t="str">
        <f t="shared" si="7"/>
        <v/>
      </c>
      <c r="O31" s="17" t="str">
        <f t="shared" si="7"/>
        <v/>
      </c>
      <c r="P31" s="17" t="str">
        <f t="shared" si="7"/>
        <v/>
      </c>
      <c r="Q31" s="17" t="str">
        <f t="shared" si="7"/>
        <v>S 7</v>
      </c>
      <c r="R31" s="17" t="str">
        <f t="shared" si="7"/>
        <v/>
      </c>
      <c r="S31" s="17" t="str">
        <f t="shared" si="7"/>
        <v/>
      </c>
      <c r="T31" s="17" t="str">
        <f t="shared" si="7"/>
        <v/>
      </c>
      <c r="U31" s="17" t="str">
        <f t="shared" si="7"/>
        <v/>
      </c>
      <c r="V31" s="17" t="str">
        <f t="shared" si="7"/>
        <v/>
      </c>
      <c r="W31" s="17" t="str">
        <f t="shared" si="7"/>
        <v/>
      </c>
      <c r="X31" s="17" t="str">
        <f t="shared" si="7"/>
        <v>S 8</v>
      </c>
      <c r="Y31" s="17" t="str">
        <f t="shared" si="7"/>
        <v/>
      </c>
      <c r="Z31" s="17" t="str">
        <f t="shared" si="7"/>
        <v/>
      </c>
      <c r="AA31" s="17" t="str">
        <f t="shared" si="7"/>
        <v/>
      </c>
      <c r="AB31" s="17" t="str">
        <f t="shared" si="7"/>
        <v/>
      </c>
      <c r="AC31" s="17" t="str">
        <f t="shared" si="7"/>
        <v/>
      </c>
      <c r="AD31" s="17" t="str">
        <f t="shared" si="7"/>
        <v/>
      </c>
      <c r="AE31" s="17" t="str">
        <f t="shared" si="7"/>
        <v>S 9</v>
      </c>
      <c r="AF31" s="17" t="str">
        <f t="shared" si="7"/>
        <v/>
      </c>
      <c r="AG31" s="17" t="str">
        <f t="shared" si="7"/>
        <v/>
      </c>
      <c r="AH31" s="17" t="str">
        <f t="shared" si="7"/>
        <v/>
      </c>
      <c r="AI31" s="17" t="str">
        <f t="shared" si="7"/>
        <v/>
      </c>
      <c r="AJ31" s="17" t="str">
        <f t="shared" si="7"/>
        <v/>
      </c>
    </row>
    <row r="32" spans="1:42" ht="16.5" thickTop="1" thickBot="1">
      <c r="A32" s="148" t="s">
        <v>31</v>
      </c>
      <c r="B32" s="149"/>
      <c r="C32" s="149"/>
      <c r="D32" s="149"/>
      <c r="E32" s="150"/>
      <c r="F32" s="12">
        <f>DAY(F30)</f>
        <v>1</v>
      </c>
      <c r="G32" s="12">
        <f t="shared" ref="G32:AF32" si="8">DAY(G30)</f>
        <v>2</v>
      </c>
      <c r="H32" s="12">
        <f t="shared" si="8"/>
        <v>3</v>
      </c>
      <c r="I32" s="12">
        <f t="shared" si="8"/>
        <v>4</v>
      </c>
      <c r="J32" s="12">
        <f t="shared" si="8"/>
        <v>5</v>
      </c>
      <c r="K32" s="12">
        <f t="shared" si="8"/>
        <v>6</v>
      </c>
      <c r="L32" s="12">
        <f t="shared" si="8"/>
        <v>7</v>
      </c>
      <c r="M32" s="12">
        <f t="shared" si="8"/>
        <v>8</v>
      </c>
      <c r="N32" s="12">
        <f t="shared" si="8"/>
        <v>9</v>
      </c>
      <c r="O32" s="12">
        <f t="shared" si="8"/>
        <v>10</v>
      </c>
      <c r="P32" s="12">
        <f t="shared" si="8"/>
        <v>11</v>
      </c>
      <c r="Q32" s="12">
        <f t="shared" si="8"/>
        <v>12</v>
      </c>
      <c r="R32" s="12">
        <f t="shared" si="8"/>
        <v>13</v>
      </c>
      <c r="S32" s="12">
        <f t="shared" si="8"/>
        <v>14</v>
      </c>
      <c r="T32" s="12">
        <f t="shared" si="8"/>
        <v>15</v>
      </c>
      <c r="U32" s="12">
        <f t="shared" si="8"/>
        <v>16</v>
      </c>
      <c r="V32" s="12">
        <f t="shared" si="8"/>
        <v>17</v>
      </c>
      <c r="W32" s="12">
        <f t="shared" si="8"/>
        <v>18</v>
      </c>
      <c r="X32" s="12">
        <f t="shared" si="8"/>
        <v>19</v>
      </c>
      <c r="Y32" s="12">
        <f t="shared" si="8"/>
        <v>20</v>
      </c>
      <c r="Z32" s="12">
        <f t="shared" si="8"/>
        <v>21</v>
      </c>
      <c r="AA32" s="12">
        <f t="shared" si="8"/>
        <v>22</v>
      </c>
      <c r="AB32" s="12">
        <f t="shared" si="8"/>
        <v>23</v>
      </c>
      <c r="AC32" s="12">
        <f t="shared" si="8"/>
        <v>24</v>
      </c>
      <c r="AD32" s="12">
        <f t="shared" si="8"/>
        <v>25</v>
      </c>
      <c r="AE32" s="12">
        <f t="shared" si="8"/>
        <v>26</v>
      </c>
      <c r="AF32" s="12">
        <f t="shared" si="8"/>
        <v>27</v>
      </c>
      <c r="AG32" s="12" t="str">
        <f>IFERROR(DAY(AJ30),"")</f>
        <v/>
      </c>
      <c r="AH32" s="12" t="str">
        <f>IFERROR(DAY(AJ30),"")</f>
        <v/>
      </c>
      <c r="AI32" s="12" t="str">
        <f>IFERROR(DAY(AJ30),"")</f>
        <v/>
      </c>
      <c r="AJ32" s="14" t="str">
        <f>IFERROR(DAY(AJ30),"")</f>
        <v/>
      </c>
      <c r="AK32" s="155" t="s">
        <v>29</v>
      </c>
      <c r="AL32" s="156"/>
      <c r="AM32" s="155" t="s">
        <v>80</v>
      </c>
      <c r="AN32" s="156"/>
      <c r="AO32" s="155" t="s">
        <v>82</v>
      </c>
      <c r="AP32" s="156"/>
    </row>
    <row r="33" spans="1:42" ht="14.25" thickTop="1" thickBot="1">
      <c r="A33" s="137"/>
      <c r="B33" s="138"/>
      <c r="C33" s="138"/>
      <c r="D33" s="138"/>
      <c r="E33" s="139"/>
      <c r="F33" s="18" t="str">
        <f>CHOOSE(WEEKDAY(F30),"D","L","M","M","J","V","S")</f>
        <v>J</v>
      </c>
      <c r="G33" s="13" t="str">
        <f t="shared" ref="G33:AF33" si="9">CHOOSE(WEEKDAY(G30),"D","L","M","M","J","V","S")</f>
        <v>V</v>
      </c>
      <c r="H33" s="13" t="str">
        <f t="shared" si="9"/>
        <v>S</v>
      </c>
      <c r="I33" s="13" t="str">
        <f t="shared" si="9"/>
        <v>D</v>
      </c>
      <c r="J33" s="13" t="str">
        <f t="shared" si="9"/>
        <v>L</v>
      </c>
      <c r="K33" s="13" t="str">
        <f t="shared" si="9"/>
        <v>M</v>
      </c>
      <c r="L33" s="13" t="str">
        <f t="shared" si="9"/>
        <v>M</v>
      </c>
      <c r="M33" s="13" t="str">
        <f t="shared" si="9"/>
        <v>J</v>
      </c>
      <c r="N33" s="13" t="str">
        <f t="shared" si="9"/>
        <v>V</v>
      </c>
      <c r="O33" s="13" t="str">
        <f t="shared" si="9"/>
        <v>S</v>
      </c>
      <c r="P33" s="13" t="str">
        <f t="shared" si="9"/>
        <v>D</v>
      </c>
      <c r="Q33" s="13" t="str">
        <f t="shared" si="9"/>
        <v>L</v>
      </c>
      <c r="R33" s="13" t="str">
        <f t="shared" si="9"/>
        <v>M</v>
      </c>
      <c r="S33" s="13" t="str">
        <f t="shared" si="9"/>
        <v>M</v>
      </c>
      <c r="T33" s="13" t="str">
        <f t="shared" si="9"/>
        <v>J</v>
      </c>
      <c r="U33" s="13" t="str">
        <f t="shared" si="9"/>
        <v>V</v>
      </c>
      <c r="V33" s="13" t="str">
        <f t="shared" si="9"/>
        <v>S</v>
      </c>
      <c r="W33" s="13" t="str">
        <f t="shared" si="9"/>
        <v>D</v>
      </c>
      <c r="X33" s="13" t="str">
        <f t="shared" si="9"/>
        <v>L</v>
      </c>
      <c r="Y33" s="13" t="str">
        <f t="shared" si="9"/>
        <v>M</v>
      </c>
      <c r="Z33" s="13" t="str">
        <f t="shared" si="9"/>
        <v>M</v>
      </c>
      <c r="AA33" s="13" t="str">
        <f t="shared" si="9"/>
        <v>J</v>
      </c>
      <c r="AB33" s="13" t="str">
        <f t="shared" si="9"/>
        <v>V</v>
      </c>
      <c r="AC33" s="13" t="str">
        <f t="shared" si="9"/>
        <v>S</v>
      </c>
      <c r="AD33" s="13" t="str">
        <f t="shared" si="9"/>
        <v>D</v>
      </c>
      <c r="AE33" s="13" t="str">
        <f t="shared" si="9"/>
        <v>L</v>
      </c>
      <c r="AF33" s="13" t="str">
        <f t="shared" si="9"/>
        <v>M</v>
      </c>
      <c r="AG33" s="13" t="str">
        <f>IFERROR(CHOOSE(WEEKDAY(AJ30),"D","L","M","M","J","V","S"),"")</f>
        <v/>
      </c>
      <c r="AH33" s="13" t="str">
        <f>IFERROR(CHOOSE(WEEKDAY(AJ30),"D","L","M","M","J","V","S"),"")</f>
        <v/>
      </c>
      <c r="AI33" s="13" t="str">
        <f>IFERROR(CHOOSE(WEEKDAY(AJ30),"D","L","M","M","J","V","S"),"")</f>
        <v/>
      </c>
      <c r="AJ33" s="15" t="str">
        <f>IFERROR(CHOOSE(WEEKDAY(AJ30),"D","L","M","M","J","V","S"),"")</f>
        <v/>
      </c>
      <c r="AK33" s="157"/>
      <c r="AL33" s="158"/>
      <c r="AM33" s="157"/>
      <c r="AN33" s="158"/>
      <c r="AO33" s="157"/>
      <c r="AP33" s="158"/>
    </row>
    <row r="34" spans="1:42" ht="13.5" thickTop="1">
      <c r="A34" s="124" t="str">
        <f>Données!B2</f>
        <v>Nom coll.</v>
      </c>
      <c r="B34" s="125"/>
      <c r="C34" s="128" t="s">
        <v>9</v>
      </c>
      <c r="D34" s="129"/>
      <c r="E34" s="132" t="str">
        <f>Données!E2</f>
        <v>Taux</v>
      </c>
      <c r="F34" s="168">
        <f>SUM('GESTION DES HORAIRES'!F33-'GESTION DES HORAIRES'!F32)</f>
        <v>0</v>
      </c>
      <c r="G34" s="168">
        <f>SUM('GESTION DES HORAIRES'!G33-'GESTION DES HORAIRES'!G32)</f>
        <v>0</v>
      </c>
      <c r="H34" s="168">
        <f>SUM('GESTION DES HORAIRES'!H33-'GESTION DES HORAIRES'!H32)</f>
        <v>0</v>
      </c>
      <c r="I34" s="168">
        <f>SUM('GESTION DES HORAIRES'!I33-'GESTION DES HORAIRES'!I32)</f>
        <v>0</v>
      </c>
      <c r="J34" s="168">
        <f>SUM('GESTION DES HORAIRES'!J33-'GESTION DES HORAIRES'!J32)</f>
        <v>0</v>
      </c>
      <c r="K34" s="168">
        <f>SUM('GESTION DES HORAIRES'!K33-'GESTION DES HORAIRES'!K32)</f>
        <v>0</v>
      </c>
      <c r="L34" s="168">
        <f>SUM('GESTION DES HORAIRES'!L33-'GESTION DES HORAIRES'!L32)</f>
        <v>0</v>
      </c>
      <c r="M34" s="168">
        <f>SUM('GESTION DES HORAIRES'!M33-'GESTION DES HORAIRES'!M32)</f>
        <v>0</v>
      </c>
      <c r="N34" s="168">
        <f>SUM('GESTION DES HORAIRES'!N33-'GESTION DES HORAIRES'!N32)</f>
        <v>0</v>
      </c>
      <c r="O34" s="168">
        <f>SUM('GESTION DES HORAIRES'!O33-'GESTION DES HORAIRES'!O32)</f>
        <v>0</v>
      </c>
      <c r="P34" s="168">
        <f>SUM('GESTION DES HORAIRES'!P33-'GESTION DES HORAIRES'!P32)</f>
        <v>0</v>
      </c>
      <c r="Q34" s="168">
        <f>SUM('GESTION DES HORAIRES'!Q33-'GESTION DES HORAIRES'!Q32)</f>
        <v>0</v>
      </c>
      <c r="R34" s="168">
        <f>SUM('GESTION DES HORAIRES'!R33-'GESTION DES HORAIRES'!R32)</f>
        <v>0</v>
      </c>
      <c r="S34" s="168">
        <f>SUM('GESTION DES HORAIRES'!S33-'GESTION DES HORAIRES'!S32)</f>
        <v>0</v>
      </c>
      <c r="T34" s="168">
        <f>SUM('GESTION DES HORAIRES'!T33-'GESTION DES HORAIRES'!T32)</f>
        <v>0</v>
      </c>
      <c r="U34" s="168">
        <f>SUM('GESTION DES HORAIRES'!U33-'GESTION DES HORAIRES'!U32)</f>
        <v>0</v>
      </c>
      <c r="V34" s="168">
        <f>SUM('GESTION DES HORAIRES'!V33-'GESTION DES HORAIRES'!V32)</f>
        <v>0</v>
      </c>
      <c r="W34" s="168">
        <f>SUM('GESTION DES HORAIRES'!W33-'GESTION DES HORAIRES'!W32)</f>
        <v>0</v>
      </c>
      <c r="X34" s="168">
        <f>SUM('GESTION DES HORAIRES'!X33-'GESTION DES HORAIRES'!X32)</f>
        <v>0</v>
      </c>
      <c r="Y34" s="168">
        <f>SUM('GESTION DES HORAIRES'!Y33-'GESTION DES HORAIRES'!Y32)</f>
        <v>0</v>
      </c>
      <c r="Z34" s="168">
        <f>SUM('GESTION DES HORAIRES'!Z33-'GESTION DES HORAIRES'!Z32)</f>
        <v>0</v>
      </c>
      <c r="AA34" s="168">
        <f>SUM('GESTION DES HORAIRES'!AA33-'GESTION DES HORAIRES'!AA32)</f>
        <v>0</v>
      </c>
      <c r="AB34" s="168">
        <f>SUM('GESTION DES HORAIRES'!AB33-'GESTION DES HORAIRES'!AB32)</f>
        <v>0</v>
      </c>
      <c r="AC34" s="168">
        <f>SUM('GESTION DES HORAIRES'!AC33-'GESTION DES HORAIRES'!AC32)</f>
        <v>0</v>
      </c>
      <c r="AD34" s="168">
        <f>SUM('GESTION DES HORAIRES'!AD33-'GESTION DES HORAIRES'!AD32)</f>
        <v>0</v>
      </c>
      <c r="AE34" s="168">
        <f>SUM('GESTION DES HORAIRES'!AE33-'GESTION DES HORAIRES'!AE32)</f>
        <v>0</v>
      </c>
      <c r="AF34" s="168">
        <f>SUM('GESTION DES HORAIRES'!AF33-'GESTION DES HORAIRES'!AF32)</f>
        <v>0</v>
      </c>
      <c r="AG34" s="168">
        <f>SUM('GESTION DES HORAIRES'!AG33-'GESTION DES HORAIRES'!AG32)</f>
        <v>0</v>
      </c>
      <c r="AH34" s="168">
        <f>SUM('GESTION DES HORAIRES'!AH33-'GESTION DES HORAIRES'!AH32)</f>
        <v>0</v>
      </c>
      <c r="AI34" s="168">
        <f>SUM('GESTION DES HORAIRES'!AI33-'GESTION DES HORAIRES'!AI32)</f>
        <v>0</v>
      </c>
      <c r="AJ34" s="168">
        <f>SUM('GESTION DES HORAIRES'!AJ33-'GESTION DES HORAIRES'!AJ32)</f>
        <v>0</v>
      </c>
      <c r="AK34" s="159">
        <f>SUM(F34:AJ35)</f>
        <v>0</v>
      </c>
      <c r="AL34" s="160"/>
      <c r="AM34" s="159">
        <f>(Données!M2)*4</f>
        <v>6.666666666666667</v>
      </c>
      <c r="AN34" s="160"/>
      <c r="AO34" s="159">
        <f>AK38-AM34</f>
        <v>-6.666666666666667</v>
      </c>
      <c r="AP34" s="160"/>
    </row>
    <row r="35" spans="1:42" ht="13.5" thickBot="1">
      <c r="A35" s="126"/>
      <c r="B35" s="127"/>
      <c r="C35" s="130"/>
      <c r="D35" s="131"/>
      <c r="E35" s="133"/>
      <c r="F35" s="169"/>
      <c r="G35" s="169"/>
      <c r="H35" s="169"/>
      <c r="I35" s="169"/>
      <c r="J35" s="169"/>
      <c r="K35" s="169"/>
      <c r="L35" s="169"/>
      <c r="M35" s="169"/>
      <c r="N35" s="169"/>
      <c r="O35" s="169"/>
      <c r="P35" s="169"/>
      <c r="Q35" s="169"/>
      <c r="R35" s="169"/>
      <c r="S35" s="169"/>
      <c r="T35" s="169"/>
      <c r="U35" s="169"/>
      <c r="V35" s="169"/>
      <c r="W35" s="169"/>
      <c r="X35" s="169"/>
      <c r="Y35" s="169"/>
      <c r="Z35" s="169"/>
      <c r="AA35" s="169"/>
      <c r="AB35" s="169"/>
      <c r="AC35" s="169"/>
      <c r="AD35" s="169"/>
      <c r="AE35" s="169"/>
      <c r="AF35" s="169"/>
      <c r="AG35" s="169"/>
      <c r="AH35" s="169"/>
      <c r="AI35" s="169"/>
      <c r="AJ35" s="169"/>
      <c r="AK35" s="161"/>
      <c r="AL35" s="162"/>
      <c r="AM35" s="161"/>
      <c r="AN35" s="162"/>
      <c r="AO35" s="161"/>
      <c r="AP35" s="162"/>
    </row>
    <row r="36" spans="1:42" ht="14.25" thickTop="1" thickBot="1">
      <c r="A36" s="115" t="s">
        <v>8</v>
      </c>
      <c r="B36" s="117" t="str">
        <f>Données!C2</f>
        <v>Date naiss.</v>
      </c>
      <c r="C36" s="119" t="s">
        <v>7</v>
      </c>
      <c r="D36" s="117" t="str">
        <f>Données!D2</f>
        <v>Date d'entrée</v>
      </c>
      <c r="E36" s="121"/>
      <c r="F36" s="170">
        <f>SUM('GESTION DES HORAIRES'!F35-'GESTION DES HORAIRES'!F34)</f>
        <v>0</v>
      </c>
      <c r="G36" s="170">
        <f>SUM('GESTION DES HORAIRES'!G35-'GESTION DES HORAIRES'!G34)</f>
        <v>0</v>
      </c>
      <c r="H36" s="170">
        <f>SUM('GESTION DES HORAIRES'!H35-'GESTION DES HORAIRES'!H34)</f>
        <v>0</v>
      </c>
      <c r="I36" s="170">
        <f>SUM('GESTION DES HORAIRES'!I35-'GESTION DES HORAIRES'!I34)</f>
        <v>0</v>
      </c>
      <c r="J36" s="170">
        <f>SUM('GESTION DES HORAIRES'!J35-'GESTION DES HORAIRES'!J34)</f>
        <v>0</v>
      </c>
      <c r="K36" s="170">
        <f>SUM('GESTION DES HORAIRES'!K35-'GESTION DES HORAIRES'!K34)</f>
        <v>0</v>
      </c>
      <c r="L36" s="170">
        <f>SUM('GESTION DES HORAIRES'!L35-'GESTION DES HORAIRES'!L34)</f>
        <v>0</v>
      </c>
      <c r="M36" s="170">
        <f>SUM('GESTION DES HORAIRES'!M35-'GESTION DES HORAIRES'!M34)</f>
        <v>0</v>
      </c>
      <c r="N36" s="170">
        <f>SUM('GESTION DES HORAIRES'!N35-'GESTION DES HORAIRES'!N34)</f>
        <v>0</v>
      </c>
      <c r="O36" s="170">
        <f>SUM('GESTION DES HORAIRES'!O35-'GESTION DES HORAIRES'!O34)</f>
        <v>0</v>
      </c>
      <c r="P36" s="170">
        <f>SUM('GESTION DES HORAIRES'!P35-'GESTION DES HORAIRES'!P34)</f>
        <v>0</v>
      </c>
      <c r="Q36" s="170">
        <f>SUM('GESTION DES HORAIRES'!Q35-'GESTION DES HORAIRES'!Q34)</f>
        <v>0</v>
      </c>
      <c r="R36" s="170">
        <f>SUM('GESTION DES HORAIRES'!R35-'GESTION DES HORAIRES'!R34)</f>
        <v>0</v>
      </c>
      <c r="S36" s="170">
        <f>SUM('GESTION DES HORAIRES'!S35-'GESTION DES HORAIRES'!S34)</f>
        <v>0</v>
      </c>
      <c r="T36" s="170">
        <f>SUM('GESTION DES HORAIRES'!T35-'GESTION DES HORAIRES'!T34)</f>
        <v>0</v>
      </c>
      <c r="U36" s="170">
        <f>SUM('GESTION DES HORAIRES'!U35-'GESTION DES HORAIRES'!U34)</f>
        <v>0</v>
      </c>
      <c r="V36" s="170">
        <f>SUM('GESTION DES HORAIRES'!V35-'GESTION DES HORAIRES'!V34)</f>
        <v>0</v>
      </c>
      <c r="W36" s="170">
        <f>SUM('GESTION DES HORAIRES'!W35-'GESTION DES HORAIRES'!W34)</f>
        <v>0</v>
      </c>
      <c r="X36" s="170">
        <f>SUM('GESTION DES HORAIRES'!X35-'GESTION DES HORAIRES'!X34)</f>
        <v>0</v>
      </c>
      <c r="Y36" s="170">
        <f>SUM('GESTION DES HORAIRES'!Y35-'GESTION DES HORAIRES'!Y34)</f>
        <v>0</v>
      </c>
      <c r="Z36" s="170">
        <f>SUM('GESTION DES HORAIRES'!Z35-'GESTION DES HORAIRES'!Z34)</f>
        <v>0</v>
      </c>
      <c r="AA36" s="170">
        <f>SUM('GESTION DES HORAIRES'!AA35-'GESTION DES HORAIRES'!AA34)</f>
        <v>0</v>
      </c>
      <c r="AB36" s="170">
        <f>SUM('GESTION DES HORAIRES'!AB35-'GESTION DES HORAIRES'!AB34)</f>
        <v>0</v>
      </c>
      <c r="AC36" s="170">
        <f>SUM('GESTION DES HORAIRES'!AC35-'GESTION DES HORAIRES'!AC34)</f>
        <v>0</v>
      </c>
      <c r="AD36" s="170">
        <f>SUM('GESTION DES HORAIRES'!AD35-'GESTION DES HORAIRES'!AD34)</f>
        <v>0</v>
      </c>
      <c r="AE36" s="170">
        <f>SUM('GESTION DES HORAIRES'!AE35-'GESTION DES HORAIRES'!AE34)</f>
        <v>0</v>
      </c>
      <c r="AF36" s="170">
        <f>SUM('GESTION DES HORAIRES'!AF35-'GESTION DES HORAIRES'!AF34)</f>
        <v>0</v>
      </c>
      <c r="AG36" s="170">
        <f>SUM('GESTION DES HORAIRES'!AG35-'GESTION DES HORAIRES'!AG34)</f>
        <v>0</v>
      </c>
      <c r="AH36" s="170">
        <f>SUM('GESTION DES HORAIRES'!AH35-'GESTION DES HORAIRES'!AH34)</f>
        <v>0</v>
      </c>
      <c r="AI36" s="170">
        <f>SUM('GESTION DES HORAIRES'!AI35-'GESTION DES HORAIRES'!AI34)</f>
        <v>0</v>
      </c>
      <c r="AJ36" s="170">
        <f>SUM('GESTION DES HORAIRES'!AJ35-'GESTION DES HORAIRES'!AJ34)</f>
        <v>0</v>
      </c>
      <c r="AK36" s="159">
        <f>SUM(F36:AJ37)</f>
        <v>0</v>
      </c>
      <c r="AL36" s="160"/>
      <c r="AO36" s="155" t="s">
        <v>81</v>
      </c>
      <c r="AP36" s="156"/>
    </row>
    <row r="37" spans="1:42" ht="14.25" thickTop="1" thickBot="1">
      <c r="A37" s="116"/>
      <c r="B37" s="118"/>
      <c r="C37" s="120"/>
      <c r="D37" s="118"/>
      <c r="E37" s="122"/>
      <c r="F37" s="171"/>
      <c r="G37" s="171"/>
      <c r="H37" s="171"/>
      <c r="I37" s="171"/>
      <c r="J37" s="171"/>
      <c r="K37" s="171"/>
      <c r="L37" s="171"/>
      <c r="M37" s="171"/>
      <c r="N37" s="171"/>
      <c r="O37" s="171"/>
      <c r="P37" s="171"/>
      <c r="Q37" s="171"/>
      <c r="R37" s="171"/>
      <c r="S37" s="171"/>
      <c r="T37" s="171"/>
      <c r="U37" s="171"/>
      <c r="V37" s="171"/>
      <c r="W37" s="171"/>
      <c r="X37" s="171"/>
      <c r="Y37" s="171"/>
      <c r="Z37" s="171"/>
      <c r="AA37" s="171"/>
      <c r="AB37" s="171"/>
      <c r="AC37" s="171"/>
      <c r="AD37" s="171"/>
      <c r="AE37" s="171"/>
      <c r="AF37" s="171"/>
      <c r="AG37" s="171"/>
      <c r="AH37" s="171"/>
      <c r="AI37" s="171"/>
      <c r="AJ37" s="171"/>
      <c r="AK37" s="161"/>
      <c r="AL37" s="162"/>
      <c r="AO37" s="157"/>
      <c r="AP37" s="158"/>
    </row>
    <row r="38" spans="1:42" ht="14.25" thickTop="1" thickBot="1">
      <c r="A38" s="172"/>
      <c r="B38" s="172"/>
      <c r="C38" s="172"/>
      <c r="D38" s="172"/>
      <c r="E38" s="172"/>
      <c r="F38" s="54">
        <f>SUM(F34+F36)</f>
        <v>0</v>
      </c>
      <c r="G38" s="55">
        <f t="shared" ref="G38:AJ38" si="10">SUM(G34+G36)</f>
        <v>0</v>
      </c>
      <c r="H38" s="55">
        <f t="shared" si="10"/>
        <v>0</v>
      </c>
      <c r="I38" s="55">
        <f t="shared" si="10"/>
        <v>0</v>
      </c>
      <c r="J38" s="55">
        <f t="shared" si="10"/>
        <v>0</v>
      </c>
      <c r="K38" s="55">
        <f t="shared" si="10"/>
        <v>0</v>
      </c>
      <c r="L38" s="55">
        <f t="shared" si="10"/>
        <v>0</v>
      </c>
      <c r="M38" s="55">
        <f t="shared" si="10"/>
        <v>0</v>
      </c>
      <c r="N38" s="55">
        <f t="shared" si="10"/>
        <v>0</v>
      </c>
      <c r="O38" s="55">
        <f t="shared" si="10"/>
        <v>0</v>
      </c>
      <c r="P38" s="55">
        <f t="shared" si="10"/>
        <v>0</v>
      </c>
      <c r="Q38" s="55">
        <f t="shared" si="10"/>
        <v>0</v>
      </c>
      <c r="R38" s="55">
        <f t="shared" si="10"/>
        <v>0</v>
      </c>
      <c r="S38" s="55">
        <f t="shared" si="10"/>
        <v>0</v>
      </c>
      <c r="T38" s="55">
        <f t="shared" si="10"/>
        <v>0</v>
      </c>
      <c r="U38" s="55">
        <f t="shared" si="10"/>
        <v>0</v>
      </c>
      <c r="V38" s="55">
        <f t="shared" si="10"/>
        <v>0</v>
      </c>
      <c r="W38" s="55">
        <f t="shared" si="10"/>
        <v>0</v>
      </c>
      <c r="X38" s="55">
        <f t="shared" si="10"/>
        <v>0</v>
      </c>
      <c r="Y38" s="55">
        <f t="shared" si="10"/>
        <v>0</v>
      </c>
      <c r="Z38" s="55">
        <f t="shared" si="10"/>
        <v>0</v>
      </c>
      <c r="AA38" s="55">
        <f t="shared" si="10"/>
        <v>0</v>
      </c>
      <c r="AB38" s="55">
        <f t="shared" si="10"/>
        <v>0</v>
      </c>
      <c r="AC38" s="55">
        <f t="shared" si="10"/>
        <v>0</v>
      </c>
      <c r="AD38" s="55">
        <f t="shared" si="10"/>
        <v>0</v>
      </c>
      <c r="AE38" s="55">
        <f t="shared" si="10"/>
        <v>0</v>
      </c>
      <c r="AF38" s="55">
        <f t="shared" si="10"/>
        <v>0</v>
      </c>
      <c r="AG38" s="55">
        <f t="shared" si="10"/>
        <v>0</v>
      </c>
      <c r="AH38" s="55">
        <f t="shared" si="10"/>
        <v>0</v>
      </c>
      <c r="AI38" s="55">
        <f t="shared" si="10"/>
        <v>0</v>
      </c>
      <c r="AJ38" s="63">
        <f t="shared" si="10"/>
        <v>0</v>
      </c>
      <c r="AK38" s="166">
        <f>SUM(F38:AJ38)</f>
        <v>0</v>
      </c>
      <c r="AL38" s="167"/>
      <c r="AO38" s="151">
        <f>(AK38/AM34)*100%</f>
        <v>0</v>
      </c>
      <c r="AP38" s="152"/>
    </row>
    <row r="39" spans="1:42" ht="14.25" thickTop="1" thickBot="1">
      <c r="A39" s="163"/>
      <c r="B39" s="163"/>
      <c r="C39" s="163"/>
      <c r="D39" s="163"/>
      <c r="E39" s="163"/>
      <c r="F39" s="74">
        <f>(F38-INT(F38))*24</f>
        <v>0</v>
      </c>
      <c r="G39" s="74">
        <f t="shared" ref="G39:AJ39" si="11">(G38-INT(G38))*24</f>
        <v>0</v>
      </c>
      <c r="H39" s="74">
        <f t="shared" si="11"/>
        <v>0</v>
      </c>
      <c r="I39" s="74">
        <f t="shared" si="11"/>
        <v>0</v>
      </c>
      <c r="J39" s="74">
        <f t="shared" si="11"/>
        <v>0</v>
      </c>
      <c r="K39" s="74">
        <f t="shared" si="11"/>
        <v>0</v>
      </c>
      <c r="L39" s="74">
        <f t="shared" si="11"/>
        <v>0</v>
      </c>
      <c r="M39" s="74">
        <f t="shared" si="11"/>
        <v>0</v>
      </c>
      <c r="N39" s="74">
        <f t="shared" si="11"/>
        <v>0</v>
      </c>
      <c r="O39" s="74">
        <f t="shared" si="11"/>
        <v>0</v>
      </c>
      <c r="P39" s="74">
        <f t="shared" si="11"/>
        <v>0</v>
      </c>
      <c r="Q39" s="74">
        <f t="shared" si="11"/>
        <v>0</v>
      </c>
      <c r="R39" s="74">
        <f t="shared" si="11"/>
        <v>0</v>
      </c>
      <c r="S39" s="74">
        <f t="shared" si="11"/>
        <v>0</v>
      </c>
      <c r="T39" s="74">
        <f t="shared" si="11"/>
        <v>0</v>
      </c>
      <c r="U39" s="74">
        <f t="shared" si="11"/>
        <v>0</v>
      </c>
      <c r="V39" s="74">
        <f t="shared" si="11"/>
        <v>0</v>
      </c>
      <c r="W39" s="74">
        <f t="shared" si="11"/>
        <v>0</v>
      </c>
      <c r="X39" s="74">
        <f t="shared" si="11"/>
        <v>0</v>
      </c>
      <c r="Y39" s="74">
        <f t="shared" si="11"/>
        <v>0</v>
      </c>
      <c r="Z39" s="74">
        <f t="shared" si="11"/>
        <v>0</v>
      </c>
      <c r="AA39" s="74">
        <f t="shared" si="11"/>
        <v>0</v>
      </c>
      <c r="AB39" s="74">
        <f t="shared" si="11"/>
        <v>0</v>
      </c>
      <c r="AC39" s="74">
        <f t="shared" si="11"/>
        <v>0</v>
      </c>
      <c r="AD39" s="74">
        <f t="shared" si="11"/>
        <v>0</v>
      </c>
      <c r="AE39" s="74">
        <f t="shared" si="11"/>
        <v>0</v>
      </c>
      <c r="AF39" s="74">
        <f t="shared" si="11"/>
        <v>0</v>
      </c>
      <c r="AG39" s="74">
        <f t="shared" si="11"/>
        <v>0</v>
      </c>
      <c r="AH39" s="74">
        <f t="shared" si="11"/>
        <v>0</v>
      </c>
      <c r="AI39" s="74">
        <f t="shared" si="11"/>
        <v>0</v>
      </c>
      <c r="AJ39" s="74">
        <f t="shared" si="11"/>
        <v>0</v>
      </c>
      <c r="AK39" s="164">
        <f>SUM(F39:AJ39)</f>
        <v>0</v>
      </c>
      <c r="AL39" s="165"/>
      <c r="AO39" s="153"/>
      <c r="AP39" s="154"/>
    </row>
    <row r="40" spans="1:42" ht="13.5" thickTop="1"/>
    <row r="41" spans="1:42">
      <c r="A41" s="140"/>
      <c r="B41" s="140"/>
      <c r="C41" s="28" t="s">
        <v>19</v>
      </c>
      <c r="D41" s="28" t="str">
        <f>Données!K2</f>
        <v>Genève</v>
      </c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</row>
    <row r="42" spans="1:42">
      <c r="A42" s="140"/>
      <c r="B42" s="140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</row>
    <row r="43" spans="1:42" ht="15.75">
      <c r="A43" s="141" t="s">
        <v>4</v>
      </c>
      <c r="B43" s="141"/>
      <c r="C43" s="141"/>
      <c r="D43" s="141"/>
      <c r="E43" s="8" t="str">
        <f>TEXT(B46,"mmmm")</f>
        <v>mars</v>
      </c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</row>
    <row r="44" spans="1:42"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</row>
    <row r="45" spans="1:42" ht="13.5" thickBot="1"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</row>
    <row r="46" spans="1:42" ht="13.5" thickBot="1">
      <c r="A46" s="10" t="s">
        <v>5</v>
      </c>
      <c r="B46" s="11">
        <v>41698</v>
      </c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</row>
    <row r="47" spans="1:42" ht="13.5" thickBot="1">
      <c r="A47" s="10" t="s">
        <v>6</v>
      </c>
      <c r="B47" s="11">
        <f>EOMONTH(B46,0)</f>
        <v>41728</v>
      </c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</row>
    <row r="48" spans="1:42">
      <c r="A48" s="30"/>
      <c r="B48" s="31">
        <f ca="1">TODAY()</f>
        <v>41584</v>
      </c>
      <c r="C48" s="30"/>
      <c r="D48" s="30"/>
      <c r="E48" s="30"/>
      <c r="F48" s="32"/>
      <c r="G48" s="32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</row>
    <row r="49" spans="1:42"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</row>
    <row r="50" spans="1:42" ht="49.5">
      <c r="A50" s="33"/>
      <c r="B50" s="33"/>
      <c r="C50" s="33"/>
      <c r="D50" s="33"/>
      <c r="E50" s="33"/>
      <c r="F50" s="34">
        <f>B46</f>
        <v>41698</v>
      </c>
      <c r="G50" s="35">
        <f t="shared" ref="G50:AI50" si="12">F50+1</f>
        <v>41699</v>
      </c>
      <c r="H50" s="35">
        <f t="shared" si="12"/>
        <v>41700</v>
      </c>
      <c r="I50" s="35">
        <f t="shared" si="12"/>
        <v>41701</v>
      </c>
      <c r="J50" s="35">
        <f t="shared" si="12"/>
        <v>41702</v>
      </c>
      <c r="K50" s="35">
        <f t="shared" si="12"/>
        <v>41703</v>
      </c>
      <c r="L50" s="35">
        <f t="shared" si="12"/>
        <v>41704</v>
      </c>
      <c r="M50" s="35">
        <f t="shared" si="12"/>
        <v>41705</v>
      </c>
      <c r="N50" s="35">
        <f t="shared" si="12"/>
        <v>41706</v>
      </c>
      <c r="O50" s="35">
        <f t="shared" si="12"/>
        <v>41707</v>
      </c>
      <c r="P50" s="35">
        <f t="shared" si="12"/>
        <v>41708</v>
      </c>
      <c r="Q50" s="35">
        <f t="shared" si="12"/>
        <v>41709</v>
      </c>
      <c r="R50" s="35">
        <f t="shared" si="12"/>
        <v>41710</v>
      </c>
      <c r="S50" s="35">
        <f t="shared" si="12"/>
        <v>41711</v>
      </c>
      <c r="T50" s="35">
        <f t="shared" si="12"/>
        <v>41712</v>
      </c>
      <c r="U50" s="35">
        <f t="shared" si="12"/>
        <v>41713</v>
      </c>
      <c r="V50" s="35">
        <f t="shared" si="12"/>
        <v>41714</v>
      </c>
      <c r="W50" s="35">
        <f t="shared" si="12"/>
        <v>41715</v>
      </c>
      <c r="X50" s="35">
        <f t="shared" si="12"/>
        <v>41716</v>
      </c>
      <c r="Y50" s="35">
        <f t="shared" si="12"/>
        <v>41717</v>
      </c>
      <c r="Z50" s="35">
        <f t="shared" si="12"/>
        <v>41718</v>
      </c>
      <c r="AA50" s="35">
        <f t="shared" si="12"/>
        <v>41719</v>
      </c>
      <c r="AB50" s="35">
        <f t="shared" si="12"/>
        <v>41720</v>
      </c>
      <c r="AC50" s="35">
        <f t="shared" si="12"/>
        <v>41721</v>
      </c>
      <c r="AD50" s="35">
        <f t="shared" si="12"/>
        <v>41722</v>
      </c>
      <c r="AE50" s="35">
        <f t="shared" si="12"/>
        <v>41723</v>
      </c>
      <c r="AF50" s="35">
        <f t="shared" si="12"/>
        <v>41724</v>
      </c>
      <c r="AG50" s="35">
        <f t="shared" si="12"/>
        <v>41725</v>
      </c>
      <c r="AH50" s="35">
        <f t="shared" si="12"/>
        <v>41726</v>
      </c>
      <c r="AI50" s="35">
        <f t="shared" si="12"/>
        <v>41727</v>
      </c>
      <c r="AJ50" s="35">
        <f>IFERROR(IF(AI50+1&gt;B47,"",AI50+1),"")</f>
        <v>41728</v>
      </c>
    </row>
    <row r="51" spans="1:42" ht="22.5" thickBot="1">
      <c r="A51" s="16"/>
      <c r="B51" s="16"/>
      <c r="C51" s="16"/>
      <c r="D51" s="16"/>
      <c r="E51" s="16"/>
      <c r="F51" s="17" t="str">
        <f>IF(F53="L","S " &amp; WEEKNUM(F50),"")</f>
        <v/>
      </c>
      <c r="G51" s="17" t="str">
        <f t="shared" ref="G51:AJ51" si="13">IF(G53="L","S " &amp; WEEKNUM(G50),"")</f>
        <v/>
      </c>
      <c r="H51" s="17" t="str">
        <f t="shared" si="13"/>
        <v/>
      </c>
      <c r="I51" s="17" t="str">
        <f t="shared" si="13"/>
        <v/>
      </c>
      <c r="J51" s="17" t="str">
        <f t="shared" si="13"/>
        <v>S 10</v>
      </c>
      <c r="K51" s="17" t="str">
        <f t="shared" si="13"/>
        <v/>
      </c>
      <c r="L51" s="17" t="str">
        <f t="shared" si="13"/>
        <v/>
      </c>
      <c r="M51" s="17" t="str">
        <f t="shared" si="13"/>
        <v/>
      </c>
      <c r="N51" s="17" t="str">
        <f t="shared" si="13"/>
        <v/>
      </c>
      <c r="O51" s="17" t="str">
        <f t="shared" si="13"/>
        <v/>
      </c>
      <c r="P51" s="17" t="str">
        <f t="shared" si="13"/>
        <v/>
      </c>
      <c r="Q51" s="17" t="str">
        <f t="shared" si="13"/>
        <v>S 11</v>
      </c>
      <c r="R51" s="17" t="str">
        <f t="shared" si="13"/>
        <v/>
      </c>
      <c r="S51" s="17" t="str">
        <f t="shared" si="13"/>
        <v/>
      </c>
      <c r="T51" s="17" t="str">
        <f t="shared" si="13"/>
        <v/>
      </c>
      <c r="U51" s="17" t="str">
        <f t="shared" si="13"/>
        <v/>
      </c>
      <c r="V51" s="17" t="str">
        <f t="shared" si="13"/>
        <v/>
      </c>
      <c r="W51" s="17" t="str">
        <f t="shared" si="13"/>
        <v/>
      </c>
      <c r="X51" s="17" t="str">
        <f t="shared" si="13"/>
        <v>S 12</v>
      </c>
      <c r="Y51" s="17" t="str">
        <f t="shared" si="13"/>
        <v/>
      </c>
      <c r="Z51" s="17" t="str">
        <f t="shared" si="13"/>
        <v/>
      </c>
      <c r="AA51" s="17" t="str">
        <f t="shared" si="13"/>
        <v/>
      </c>
      <c r="AB51" s="17" t="str">
        <f t="shared" si="13"/>
        <v/>
      </c>
      <c r="AC51" s="17" t="str">
        <f t="shared" si="13"/>
        <v/>
      </c>
      <c r="AD51" s="17" t="str">
        <f t="shared" si="13"/>
        <v/>
      </c>
      <c r="AE51" s="17" t="str">
        <f t="shared" si="13"/>
        <v>S 13</v>
      </c>
      <c r="AF51" s="17" t="str">
        <f t="shared" si="13"/>
        <v/>
      </c>
      <c r="AG51" s="17" t="str">
        <f t="shared" si="13"/>
        <v/>
      </c>
      <c r="AH51" s="17" t="str">
        <f t="shared" si="13"/>
        <v/>
      </c>
      <c r="AI51" s="17" t="str">
        <f t="shared" si="13"/>
        <v/>
      </c>
      <c r="AJ51" s="17" t="str">
        <f t="shared" si="13"/>
        <v/>
      </c>
    </row>
    <row r="52" spans="1:42" ht="16.5" thickTop="1" thickBot="1">
      <c r="A52" s="148" t="s">
        <v>32</v>
      </c>
      <c r="B52" s="149"/>
      <c r="C52" s="149"/>
      <c r="D52" s="149"/>
      <c r="E52" s="150"/>
      <c r="F52" s="12">
        <f t="shared" ref="F52:AI52" si="14">DAY(F50)</f>
        <v>1</v>
      </c>
      <c r="G52" s="12">
        <f t="shared" si="14"/>
        <v>2</v>
      </c>
      <c r="H52" s="12">
        <f t="shared" si="14"/>
        <v>3</v>
      </c>
      <c r="I52" s="12">
        <f t="shared" si="14"/>
        <v>4</v>
      </c>
      <c r="J52" s="12">
        <f t="shared" si="14"/>
        <v>5</v>
      </c>
      <c r="K52" s="12">
        <f t="shared" si="14"/>
        <v>6</v>
      </c>
      <c r="L52" s="12">
        <f t="shared" si="14"/>
        <v>7</v>
      </c>
      <c r="M52" s="12">
        <f t="shared" si="14"/>
        <v>8</v>
      </c>
      <c r="N52" s="12">
        <f t="shared" si="14"/>
        <v>9</v>
      </c>
      <c r="O52" s="12">
        <f t="shared" si="14"/>
        <v>10</v>
      </c>
      <c r="P52" s="12">
        <f t="shared" si="14"/>
        <v>11</v>
      </c>
      <c r="Q52" s="12">
        <f t="shared" si="14"/>
        <v>12</v>
      </c>
      <c r="R52" s="12">
        <f t="shared" si="14"/>
        <v>13</v>
      </c>
      <c r="S52" s="12">
        <f t="shared" si="14"/>
        <v>14</v>
      </c>
      <c r="T52" s="12">
        <f t="shared" si="14"/>
        <v>15</v>
      </c>
      <c r="U52" s="12">
        <f t="shared" si="14"/>
        <v>16</v>
      </c>
      <c r="V52" s="12">
        <f t="shared" si="14"/>
        <v>17</v>
      </c>
      <c r="W52" s="12">
        <f t="shared" si="14"/>
        <v>18</v>
      </c>
      <c r="X52" s="12">
        <f t="shared" si="14"/>
        <v>19</v>
      </c>
      <c r="Y52" s="12">
        <f t="shared" si="14"/>
        <v>20</v>
      </c>
      <c r="Z52" s="12">
        <f t="shared" si="14"/>
        <v>21</v>
      </c>
      <c r="AA52" s="12">
        <f t="shared" si="14"/>
        <v>22</v>
      </c>
      <c r="AB52" s="12">
        <f t="shared" si="14"/>
        <v>23</v>
      </c>
      <c r="AC52" s="12">
        <f t="shared" si="14"/>
        <v>24</v>
      </c>
      <c r="AD52" s="12">
        <f t="shared" si="14"/>
        <v>25</v>
      </c>
      <c r="AE52" s="12">
        <f t="shared" si="14"/>
        <v>26</v>
      </c>
      <c r="AF52" s="12">
        <f t="shared" si="14"/>
        <v>27</v>
      </c>
      <c r="AG52" s="12">
        <f t="shared" si="14"/>
        <v>28</v>
      </c>
      <c r="AH52" s="12">
        <f>DAY(AH50)</f>
        <v>29</v>
      </c>
      <c r="AI52" s="12">
        <f t="shared" si="14"/>
        <v>30</v>
      </c>
      <c r="AJ52" s="14">
        <f>IFERROR(DAY(AJ50),"")</f>
        <v>31</v>
      </c>
      <c r="AK52" s="155" t="s">
        <v>29</v>
      </c>
      <c r="AL52" s="156"/>
      <c r="AM52" s="155" t="s">
        <v>80</v>
      </c>
      <c r="AN52" s="156"/>
      <c r="AO52" s="155" t="s">
        <v>82</v>
      </c>
      <c r="AP52" s="156"/>
    </row>
    <row r="53" spans="1:42" ht="14.25" thickTop="1" thickBot="1">
      <c r="A53" s="137"/>
      <c r="B53" s="138"/>
      <c r="C53" s="138"/>
      <c r="D53" s="138"/>
      <c r="E53" s="139"/>
      <c r="F53" s="18" t="str">
        <f>CHOOSE(WEEKDAY(F50),"D","L","M","M","J","V","S")</f>
        <v>J</v>
      </c>
      <c r="G53" s="13" t="str">
        <f t="shared" ref="G53:AI53" si="15">CHOOSE(WEEKDAY(G50),"D","L","M","M","J","V","S")</f>
        <v>V</v>
      </c>
      <c r="H53" s="13" t="str">
        <f t="shared" si="15"/>
        <v>S</v>
      </c>
      <c r="I53" s="13" t="str">
        <f t="shared" si="15"/>
        <v>D</v>
      </c>
      <c r="J53" s="13" t="str">
        <f t="shared" si="15"/>
        <v>L</v>
      </c>
      <c r="K53" s="13" t="str">
        <f t="shared" si="15"/>
        <v>M</v>
      </c>
      <c r="L53" s="13" t="str">
        <f t="shared" si="15"/>
        <v>M</v>
      </c>
      <c r="M53" s="13" t="str">
        <f t="shared" si="15"/>
        <v>J</v>
      </c>
      <c r="N53" s="13" t="str">
        <f t="shared" si="15"/>
        <v>V</v>
      </c>
      <c r="O53" s="13" t="str">
        <f t="shared" si="15"/>
        <v>S</v>
      </c>
      <c r="P53" s="13" t="str">
        <f t="shared" si="15"/>
        <v>D</v>
      </c>
      <c r="Q53" s="13" t="str">
        <f t="shared" si="15"/>
        <v>L</v>
      </c>
      <c r="R53" s="13" t="str">
        <f t="shared" si="15"/>
        <v>M</v>
      </c>
      <c r="S53" s="13" t="str">
        <f t="shared" si="15"/>
        <v>M</v>
      </c>
      <c r="T53" s="13" t="str">
        <f t="shared" si="15"/>
        <v>J</v>
      </c>
      <c r="U53" s="13" t="str">
        <f t="shared" si="15"/>
        <v>V</v>
      </c>
      <c r="V53" s="13" t="str">
        <f t="shared" si="15"/>
        <v>S</v>
      </c>
      <c r="W53" s="13" t="str">
        <f t="shared" si="15"/>
        <v>D</v>
      </c>
      <c r="X53" s="13" t="str">
        <f t="shared" si="15"/>
        <v>L</v>
      </c>
      <c r="Y53" s="13" t="str">
        <f t="shared" si="15"/>
        <v>M</v>
      </c>
      <c r="Z53" s="13" t="str">
        <f t="shared" si="15"/>
        <v>M</v>
      </c>
      <c r="AA53" s="13" t="str">
        <f t="shared" si="15"/>
        <v>J</v>
      </c>
      <c r="AB53" s="13" t="str">
        <f t="shared" si="15"/>
        <v>V</v>
      </c>
      <c r="AC53" s="13" t="str">
        <f t="shared" si="15"/>
        <v>S</v>
      </c>
      <c r="AD53" s="13" t="str">
        <f t="shared" si="15"/>
        <v>D</v>
      </c>
      <c r="AE53" s="13" t="str">
        <f t="shared" si="15"/>
        <v>L</v>
      </c>
      <c r="AF53" s="13" t="str">
        <f t="shared" si="15"/>
        <v>M</v>
      </c>
      <c r="AG53" s="13" t="str">
        <f t="shared" si="15"/>
        <v>M</v>
      </c>
      <c r="AH53" s="13" t="str">
        <f t="shared" si="15"/>
        <v>J</v>
      </c>
      <c r="AI53" s="13" t="str">
        <f t="shared" si="15"/>
        <v>V</v>
      </c>
      <c r="AJ53" s="15" t="str">
        <f>IFERROR(CHOOSE(WEEKDAY(AJ50),"D","L","M","M","J","V","S"),"")</f>
        <v>S</v>
      </c>
      <c r="AK53" s="157"/>
      <c r="AL53" s="158"/>
      <c r="AM53" s="157"/>
      <c r="AN53" s="158"/>
      <c r="AO53" s="157"/>
      <c r="AP53" s="158"/>
    </row>
    <row r="54" spans="1:42" ht="13.5" thickTop="1">
      <c r="A54" s="124" t="str">
        <f>Données!B2</f>
        <v>Nom coll.</v>
      </c>
      <c r="B54" s="125"/>
      <c r="C54" s="128" t="s">
        <v>9</v>
      </c>
      <c r="D54" s="129"/>
      <c r="E54" s="132" t="str">
        <f>Données!E2</f>
        <v>Taux</v>
      </c>
      <c r="F54" s="168">
        <f>SUM('GESTION DES HORAIRES'!F51-'GESTION DES HORAIRES'!F50)</f>
        <v>0</v>
      </c>
      <c r="G54" s="168">
        <f>SUM('GESTION DES HORAIRES'!G51-'GESTION DES HORAIRES'!G50)</f>
        <v>0</v>
      </c>
      <c r="H54" s="168">
        <f>SUM('GESTION DES HORAIRES'!H51-'GESTION DES HORAIRES'!H50)</f>
        <v>0</v>
      </c>
      <c r="I54" s="168">
        <f>SUM('GESTION DES HORAIRES'!I51-'GESTION DES HORAIRES'!I50)</f>
        <v>0</v>
      </c>
      <c r="J54" s="168">
        <f>SUM('GESTION DES HORAIRES'!J51-'GESTION DES HORAIRES'!J50)</f>
        <v>0</v>
      </c>
      <c r="K54" s="168">
        <f>SUM('GESTION DES HORAIRES'!K51-'GESTION DES HORAIRES'!K50)</f>
        <v>0</v>
      </c>
      <c r="L54" s="168">
        <f>SUM('GESTION DES HORAIRES'!L51-'GESTION DES HORAIRES'!L50)</f>
        <v>0</v>
      </c>
      <c r="M54" s="168">
        <f>SUM('GESTION DES HORAIRES'!M51-'GESTION DES HORAIRES'!M50)</f>
        <v>0</v>
      </c>
      <c r="N54" s="168">
        <f>SUM('GESTION DES HORAIRES'!N51-'GESTION DES HORAIRES'!N50)</f>
        <v>0</v>
      </c>
      <c r="O54" s="168">
        <f>SUM('GESTION DES HORAIRES'!O51-'GESTION DES HORAIRES'!O50)</f>
        <v>0</v>
      </c>
      <c r="P54" s="168">
        <f>SUM('GESTION DES HORAIRES'!P51-'GESTION DES HORAIRES'!P50)</f>
        <v>0</v>
      </c>
      <c r="Q54" s="168">
        <f>SUM('GESTION DES HORAIRES'!Q51-'GESTION DES HORAIRES'!Q50)</f>
        <v>0</v>
      </c>
      <c r="R54" s="168">
        <f>SUM('GESTION DES HORAIRES'!R51-'GESTION DES HORAIRES'!R50)</f>
        <v>0</v>
      </c>
      <c r="S54" s="168">
        <f>SUM('GESTION DES HORAIRES'!S51-'GESTION DES HORAIRES'!S50)</f>
        <v>0</v>
      </c>
      <c r="T54" s="168">
        <f>SUM('GESTION DES HORAIRES'!T51-'GESTION DES HORAIRES'!T50)</f>
        <v>0</v>
      </c>
      <c r="U54" s="168">
        <f>SUM('GESTION DES HORAIRES'!U51-'GESTION DES HORAIRES'!U50)</f>
        <v>0</v>
      </c>
      <c r="V54" s="168">
        <f>SUM('GESTION DES HORAIRES'!V51-'GESTION DES HORAIRES'!V50)</f>
        <v>0</v>
      </c>
      <c r="W54" s="168">
        <f>SUM('GESTION DES HORAIRES'!W51-'GESTION DES HORAIRES'!W50)</f>
        <v>0</v>
      </c>
      <c r="X54" s="168">
        <f>SUM('GESTION DES HORAIRES'!X51-'GESTION DES HORAIRES'!X50)</f>
        <v>0</v>
      </c>
      <c r="Y54" s="168">
        <f>SUM('GESTION DES HORAIRES'!Y51-'GESTION DES HORAIRES'!Y50)</f>
        <v>0</v>
      </c>
      <c r="Z54" s="168">
        <f>SUM('GESTION DES HORAIRES'!Z51-'GESTION DES HORAIRES'!Z50)</f>
        <v>0</v>
      </c>
      <c r="AA54" s="168">
        <f>SUM('GESTION DES HORAIRES'!AA51-'GESTION DES HORAIRES'!AA50)</f>
        <v>0</v>
      </c>
      <c r="AB54" s="168">
        <f>SUM('GESTION DES HORAIRES'!AB51-'GESTION DES HORAIRES'!AB50)</f>
        <v>0</v>
      </c>
      <c r="AC54" s="168">
        <f>SUM('GESTION DES HORAIRES'!AC51-'GESTION DES HORAIRES'!AC50)</f>
        <v>0</v>
      </c>
      <c r="AD54" s="168">
        <f>SUM('GESTION DES HORAIRES'!AD51-'GESTION DES HORAIRES'!AD50)</f>
        <v>0</v>
      </c>
      <c r="AE54" s="168">
        <f>SUM('GESTION DES HORAIRES'!AE51-'GESTION DES HORAIRES'!AE50)</f>
        <v>0</v>
      </c>
      <c r="AF54" s="168">
        <f>SUM('GESTION DES HORAIRES'!AF51-'GESTION DES HORAIRES'!AF50)</f>
        <v>0</v>
      </c>
      <c r="AG54" s="168">
        <f>SUM('GESTION DES HORAIRES'!AG51-'GESTION DES HORAIRES'!AG50)</f>
        <v>0</v>
      </c>
      <c r="AH54" s="168">
        <f>SUM('GESTION DES HORAIRES'!AH51-'GESTION DES HORAIRES'!AH50)</f>
        <v>0</v>
      </c>
      <c r="AI54" s="168">
        <f>SUM('GESTION DES HORAIRES'!AI51-'GESTION DES HORAIRES'!AI50)</f>
        <v>0</v>
      </c>
      <c r="AJ54" s="168">
        <f>SUM('GESTION DES HORAIRES'!AJ51-'GESTION DES HORAIRES'!AJ50)</f>
        <v>0</v>
      </c>
      <c r="AK54" s="159">
        <f>SUM(F54:AJ55)</f>
        <v>0</v>
      </c>
      <c r="AL54" s="160"/>
      <c r="AM54" s="159">
        <f>(Données!M2)*4</f>
        <v>6.666666666666667</v>
      </c>
      <c r="AN54" s="160"/>
      <c r="AO54" s="159">
        <f>AK58-AM54</f>
        <v>-6.666666666666667</v>
      </c>
      <c r="AP54" s="160"/>
    </row>
    <row r="55" spans="1:42" ht="13.5" thickBot="1">
      <c r="A55" s="126"/>
      <c r="B55" s="127"/>
      <c r="C55" s="130"/>
      <c r="D55" s="131"/>
      <c r="E55" s="133"/>
      <c r="F55" s="169"/>
      <c r="G55" s="169"/>
      <c r="H55" s="169"/>
      <c r="I55" s="169"/>
      <c r="J55" s="169"/>
      <c r="K55" s="169"/>
      <c r="L55" s="169"/>
      <c r="M55" s="169"/>
      <c r="N55" s="169"/>
      <c r="O55" s="169"/>
      <c r="P55" s="169"/>
      <c r="Q55" s="169"/>
      <c r="R55" s="169"/>
      <c r="S55" s="169"/>
      <c r="T55" s="169"/>
      <c r="U55" s="169"/>
      <c r="V55" s="169"/>
      <c r="W55" s="169"/>
      <c r="X55" s="169"/>
      <c r="Y55" s="169"/>
      <c r="Z55" s="169"/>
      <c r="AA55" s="169"/>
      <c r="AB55" s="169"/>
      <c r="AC55" s="169"/>
      <c r="AD55" s="169"/>
      <c r="AE55" s="169"/>
      <c r="AF55" s="169"/>
      <c r="AG55" s="169"/>
      <c r="AH55" s="169"/>
      <c r="AI55" s="169"/>
      <c r="AJ55" s="169"/>
      <c r="AK55" s="161"/>
      <c r="AL55" s="162"/>
      <c r="AM55" s="161"/>
      <c r="AN55" s="162"/>
      <c r="AO55" s="161"/>
      <c r="AP55" s="162"/>
    </row>
    <row r="56" spans="1:42" ht="14.25" thickTop="1" thickBot="1">
      <c r="A56" s="115" t="s">
        <v>8</v>
      </c>
      <c r="B56" s="117" t="str">
        <f>Données!C2</f>
        <v>Date naiss.</v>
      </c>
      <c r="C56" s="119" t="s">
        <v>7</v>
      </c>
      <c r="D56" s="117" t="str">
        <f>Données!D2</f>
        <v>Date d'entrée</v>
      </c>
      <c r="E56" s="121"/>
      <c r="F56" s="170">
        <f>SUM('GESTION DES HORAIRES'!F53-'GESTION DES HORAIRES'!F52)</f>
        <v>0</v>
      </c>
      <c r="G56" s="170">
        <f>SUM('GESTION DES HORAIRES'!G53-'GESTION DES HORAIRES'!G52)</f>
        <v>0</v>
      </c>
      <c r="H56" s="170">
        <f>SUM('GESTION DES HORAIRES'!H53-'GESTION DES HORAIRES'!H52)</f>
        <v>0</v>
      </c>
      <c r="I56" s="170">
        <f>SUM('GESTION DES HORAIRES'!I53-'GESTION DES HORAIRES'!I52)</f>
        <v>0</v>
      </c>
      <c r="J56" s="170">
        <f>SUM('GESTION DES HORAIRES'!J53-'GESTION DES HORAIRES'!J52)</f>
        <v>0</v>
      </c>
      <c r="K56" s="170">
        <f>SUM('GESTION DES HORAIRES'!K53-'GESTION DES HORAIRES'!K52)</f>
        <v>0</v>
      </c>
      <c r="L56" s="170">
        <f>SUM('GESTION DES HORAIRES'!L53-'GESTION DES HORAIRES'!L52)</f>
        <v>0</v>
      </c>
      <c r="M56" s="170">
        <f>SUM('GESTION DES HORAIRES'!M53-'GESTION DES HORAIRES'!M52)</f>
        <v>0</v>
      </c>
      <c r="N56" s="170">
        <f>SUM('GESTION DES HORAIRES'!N53-'GESTION DES HORAIRES'!N52)</f>
        <v>0</v>
      </c>
      <c r="O56" s="170">
        <f>SUM('GESTION DES HORAIRES'!O53-'GESTION DES HORAIRES'!O52)</f>
        <v>0</v>
      </c>
      <c r="P56" s="170">
        <f>SUM('GESTION DES HORAIRES'!P53-'GESTION DES HORAIRES'!P52)</f>
        <v>0</v>
      </c>
      <c r="Q56" s="170">
        <f>SUM('GESTION DES HORAIRES'!Q53-'GESTION DES HORAIRES'!Q52)</f>
        <v>0</v>
      </c>
      <c r="R56" s="170">
        <f>SUM('GESTION DES HORAIRES'!R53-'GESTION DES HORAIRES'!R52)</f>
        <v>0</v>
      </c>
      <c r="S56" s="170">
        <f>SUM('GESTION DES HORAIRES'!S53-'GESTION DES HORAIRES'!S52)</f>
        <v>0</v>
      </c>
      <c r="T56" s="170">
        <f>SUM('GESTION DES HORAIRES'!T53-'GESTION DES HORAIRES'!T52)</f>
        <v>0</v>
      </c>
      <c r="U56" s="170">
        <f>SUM('GESTION DES HORAIRES'!U53-'GESTION DES HORAIRES'!U52)</f>
        <v>0</v>
      </c>
      <c r="V56" s="170">
        <f>SUM('GESTION DES HORAIRES'!V53-'GESTION DES HORAIRES'!V52)</f>
        <v>0</v>
      </c>
      <c r="W56" s="170">
        <f>SUM('GESTION DES HORAIRES'!W53-'GESTION DES HORAIRES'!W52)</f>
        <v>0</v>
      </c>
      <c r="X56" s="170">
        <f>SUM('GESTION DES HORAIRES'!X53-'GESTION DES HORAIRES'!X52)</f>
        <v>0</v>
      </c>
      <c r="Y56" s="170">
        <f>SUM('GESTION DES HORAIRES'!Y53-'GESTION DES HORAIRES'!Y52)</f>
        <v>0</v>
      </c>
      <c r="Z56" s="170">
        <f>SUM('GESTION DES HORAIRES'!Z53-'GESTION DES HORAIRES'!Z52)</f>
        <v>0</v>
      </c>
      <c r="AA56" s="170">
        <f>SUM('GESTION DES HORAIRES'!AA53-'GESTION DES HORAIRES'!AA52)</f>
        <v>0</v>
      </c>
      <c r="AB56" s="170">
        <f>SUM('GESTION DES HORAIRES'!AB53-'GESTION DES HORAIRES'!AB52)</f>
        <v>0</v>
      </c>
      <c r="AC56" s="170">
        <f>SUM('GESTION DES HORAIRES'!AC53-'GESTION DES HORAIRES'!AC52)</f>
        <v>0</v>
      </c>
      <c r="AD56" s="170">
        <f>SUM('GESTION DES HORAIRES'!AD53-'GESTION DES HORAIRES'!AD52)</f>
        <v>0</v>
      </c>
      <c r="AE56" s="170">
        <f>SUM('GESTION DES HORAIRES'!AE53-'GESTION DES HORAIRES'!AE52)</f>
        <v>0</v>
      </c>
      <c r="AF56" s="170">
        <f>SUM('GESTION DES HORAIRES'!AF53-'GESTION DES HORAIRES'!AF52)</f>
        <v>0</v>
      </c>
      <c r="AG56" s="170">
        <f>SUM('GESTION DES HORAIRES'!AG53-'GESTION DES HORAIRES'!AG52)</f>
        <v>0</v>
      </c>
      <c r="AH56" s="170">
        <f>SUM('GESTION DES HORAIRES'!AH53-'GESTION DES HORAIRES'!AH52)</f>
        <v>0</v>
      </c>
      <c r="AI56" s="170">
        <f>SUM('GESTION DES HORAIRES'!AI53-'GESTION DES HORAIRES'!AI52)</f>
        <v>0</v>
      </c>
      <c r="AJ56" s="170">
        <f>SUM('GESTION DES HORAIRES'!AJ53-'GESTION DES HORAIRES'!AJ52)</f>
        <v>0</v>
      </c>
      <c r="AK56" s="159">
        <f>SUM(F56:AJ57)</f>
        <v>0</v>
      </c>
      <c r="AL56" s="160"/>
      <c r="AO56" s="155" t="s">
        <v>81</v>
      </c>
      <c r="AP56" s="156"/>
    </row>
    <row r="57" spans="1:42" ht="14.25" thickTop="1" thickBot="1">
      <c r="A57" s="116"/>
      <c r="B57" s="118"/>
      <c r="C57" s="120"/>
      <c r="D57" s="118"/>
      <c r="E57" s="122"/>
      <c r="F57" s="171"/>
      <c r="G57" s="171"/>
      <c r="H57" s="171"/>
      <c r="I57" s="171"/>
      <c r="J57" s="171"/>
      <c r="K57" s="171"/>
      <c r="L57" s="171"/>
      <c r="M57" s="171"/>
      <c r="N57" s="171"/>
      <c r="O57" s="171"/>
      <c r="P57" s="171"/>
      <c r="Q57" s="171"/>
      <c r="R57" s="171"/>
      <c r="S57" s="171"/>
      <c r="T57" s="171"/>
      <c r="U57" s="171"/>
      <c r="V57" s="171"/>
      <c r="W57" s="171"/>
      <c r="X57" s="171"/>
      <c r="Y57" s="171"/>
      <c r="Z57" s="171"/>
      <c r="AA57" s="171"/>
      <c r="AB57" s="171"/>
      <c r="AC57" s="171"/>
      <c r="AD57" s="171"/>
      <c r="AE57" s="171"/>
      <c r="AF57" s="171"/>
      <c r="AG57" s="171"/>
      <c r="AH57" s="171"/>
      <c r="AI57" s="171"/>
      <c r="AJ57" s="171"/>
      <c r="AK57" s="161"/>
      <c r="AL57" s="162"/>
      <c r="AO57" s="157"/>
      <c r="AP57" s="158"/>
    </row>
    <row r="58" spans="1:42" ht="14.25" thickTop="1" thickBot="1">
      <c r="A58" s="172"/>
      <c r="B58" s="172"/>
      <c r="C58" s="172"/>
      <c r="D58" s="172"/>
      <c r="E58" s="172"/>
      <c r="F58" s="54">
        <f>SUM(F54+F56)</f>
        <v>0</v>
      </c>
      <c r="G58" s="55">
        <f t="shared" ref="G58:AJ58" si="16">SUM(G54+G56)</f>
        <v>0</v>
      </c>
      <c r="H58" s="55">
        <f t="shared" si="16"/>
        <v>0</v>
      </c>
      <c r="I58" s="55">
        <f t="shared" si="16"/>
        <v>0</v>
      </c>
      <c r="J58" s="55">
        <f t="shared" si="16"/>
        <v>0</v>
      </c>
      <c r="K58" s="55">
        <f t="shared" si="16"/>
        <v>0</v>
      </c>
      <c r="L58" s="55">
        <f t="shared" si="16"/>
        <v>0</v>
      </c>
      <c r="M58" s="55">
        <f t="shared" si="16"/>
        <v>0</v>
      </c>
      <c r="N58" s="55">
        <f t="shared" si="16"/>
        <v>0</v>
      </c>
      <c r="O58" s="55">
        <f t="shared" si="16"/>
        <v>0</v>
      </c>
      <c r="P58" s="55">
        <f t="shared" si="16"/>
        <v>0</v>
      </c>
      <c r="Q58" s="55">
        <f t="shared" si="16"/>
        <v>0</v>
      </c>
      <c r="R58" s="55">
        <f t="shared" si="16"/>
        <v>0</v>
      </c>
      <c r="S58" s="55">
        <f t="shared" si="16"/>
        <v>0</v>
      </c>
      <c r="T58" s="55">
        <f t="shared" si="16"/>
        <v>0</v>
      </c>
      <c r="U58" s="55">
        <f t="shared" si="16"/>
        <v>0</v>
      </c>
      <c r="V58" s="55">
        <f t="shared" si="16"/>
        <v>0</v>
      </c>
      <c r="W58" s="55">
        <f t="shared" si="16"/>
        <v>0</v>
      </c>
      <c r="X58" s="55">
        <f t="shared" si="16"/>
        <v>0</v>
      </c>
      <c r="Y58" s="55">
        <f t="shared" si="16"/>
        <v>0</v>
      </c>
      <c r="Z58" s="55">
        <f t="shared" si="16"/>
        <v>0</v>
      </c>
      <c r="AA58" s="55">
        <f t="shared" si="16"/>
        <v>0</v>
      </c>
      <c r="AB58" s="55">
        <f t="shared" si="16"/>
        <v>0</v>
      </c>
      <c r="AC58" s="55">
        <f t="shared" si="16"/>
        <v>0</v>
      </c>
      <c r="AD58" s="55">
        <f t="shared" si="16"/>
        <v>0</v>
      </c>
      <c r="AE58" s="55">
        <f t="shared" si="16"/>
        <v>0</v>
      </c>
      <c r="AF58" s="55">
        <f t="shared" si="16"/>
        <v>0</v>
      </c>
      <c r="AG58" s="55">
        <f t="shared" si="16"/>
        <v>0</v>
      </c>
      <c r="AH58" s="55">
        <f t="shared" si="16"/>
        <v>0</v>
      </c>
      <c r="AI58" s="55">
        <f t="shared" si="16"/>
        <v>0</v>
      </c>
      <c r="AJ58" s="63">
        <f t="shared" si="16"/>
        <v>0</v>
      </c>
      <c r="AK58" s="166">
        <f>SUM(F58:AJ58)</f>
        <v>0</v>
      </c>
      <c r="AL58" s="167"/>
      <c r="AO58" s="151">
        <f>(AK58/AM54)*100%</f>
        <v>0</v>
      </c>
      <c r="AP58" s="152"/>
    </row>
    <row r="59" spans="1:42" ht="14.25" thickTop="1" thickBot="1">
      <c r="A59" s="163"/>
      <c r="B59" s="163"/>
      <c r="C59" s="163"/>
      <c r="D59" s="163"/>
      <c r="E59" s="163"/>
      <c r="F59" s="74">
        <f>(F58-INT(F58))*24</f>
        <v>0</v>
      </c>
      <c r="G59" s="74">
        <f t="shared" ref="G59:AJ59" si="17">(G58-INT(G58))*24</f>
        <v>0</v>
      </c>
      <c r="H59" s="74">
        <f t="shared" si="17"/>
        <v>0</v>
      </c>
      <c r="I59" s="74">
        <f t="shared" si="17"/>
        <v>0</v>
      </c>
      <c r="J59" s="74">
        <f t="shared" si="17"/>
        <v>0</v>
      </c>
      <c r="K59" s="74">
        <f t="shared" si="17"/>
        <v>0</v>
      </c>
      <c r="L59" s="74">
        <f t="shared" si="17"/>
        <v>0</v>
      </c>
      <c r="M59" s="74">
        <f t="shared" si="17"/>
        <v>0</v>
      </c>
      <c r="N59" s="74">
        <f t="shared" si="17"/>
        <v>0</v>
      </c>
      <c r="O59" s="74">
        <f t="shared" si="17"/>
        <v>0</v>
      </c>
      <c r="P59" s="74">
        <f t="shared" si="17"/>
        <v>0</v>
      </c>
      <c r="Q59" s="74">
        <f t="shared" si="17"/>
        <v>0</v>
      </c>
      <c r="R59" s="74">
        <f t="shared" si="17"/>
        <v>0</v>
      </c>
      <c r="S59" s="74">
        <f t="shared" si="17"/>
        <v>0</v>
      </c>
      <c r="T59" s="74">
        <f t="shared" si="17"/>
        <v>0</v>
      </c>
      <c r="U59" s="74">
        <f t="shared" si="17"/>
        <v>0</v>
      </c>
      <c r="V59" s="74">
        <f t="shared" si="17"/>
        <v>0</v>
      </c>
      <c r="W59" s="74">
        <f t="shared" si="17"/>
        <v>0</v>
      </c>
      <c r="X59" s="74">
        <f t="shared" si="17"/>
        <v>0</v>
      </c>
      <c r="Y59" s="74">
        <f t="shared" si="17"/>
        <v>0</v>
      </c>
      <c r="Z59" s="74">
        <f t="shared" si="17"/>
        <v>0</v>
      </c>
      <c r="AA59" s="74">
        <f t="shared" si="17"/>
        <v>0</v>
      </c>
      <c r="AB59" s="74">
        <f t="shared" si="17"/>
        <v>0</v>
      </c>
      <c r="AC59" s="74">
        <f t="shared" si="17"/>
        <v>0</v>
      </c>
      <c r="AD59" s="74">
        <f t="shared" si="17"/>
        <v>0</v>
      </c>
      <c r="AE59" s="74">
        <f t="shared" si="17"/>
        <v>0</v>
      </c>
      <c r="AF59" s="74">
        <f t="shared" si="17"/>
        <v>0</v>
      </c>
      <c r="AG59" s="74">
        <f t="shared" si="17"/>
        <v>0</v>
      </c>
      <c r="AH59" s="74">
        <f t="shared" si="17"/>
        <v>0</v>
      </c>
      <c r="AI59" s="74">
        <f t="shared" si="17"/>
        <v>0</v>
      </c>
      <c r="AJ59" s="74">
        <f t="shared" si="17"/>
        <v>0</v>
      </c>
      <c r="AK59" s="164">
        <f>SUM(F59:AJ59)</f>
        <v>0</v>
      </c>
      <c r="AL59" s="165"/>
      <c r="AO59" s="153"/>
      <c r="AP59" s="154"/>
    </row>
    <row r="60" spans="1:42" ht="13.5" thickTop="1"/>
    <row r="61" spans="1:42">
      <c r="A61" s="140"/>
      <c r="B61" s="140"/>
      <c r="C61" s="28" t="s">
        <v>19</v>
      </c>
      <c r="D61" s="28" t="str">
        <f>Données!K2</f>
        <v>Genève</v>
      </c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</row>
    <row r="62" spans="1:42">
      <c r="A62" s="140"/>
      <c r="B62" s="140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</row>
    <row r="63" spans="1:42" ht="15.75">
      <c r="A63" s="141" t="s">
        <v>4</v>
      </c>
      <c r="B63" s="141"/>
      <c r="C63" s="141"/>
      <c r="D63" s="141"/>
      <c r="E63" s="8" t="str">
        <f>TEXT(B66,"mmmm")</f>
        <v>avril</v>
      </c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</row>
    <row r="64" spans="1:42"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</row>
    <row r="65" spans="1:42" ht="13.5" thickBot="1"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</row>
    <row r="66" spans="1:42" ht="13.5" thickBot="1">
      <c r="A66" s="10" t="s">
        <v>5</v>
      </c>
      <c r="B66" s="11">
        <v>41729</v>
      </c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</row>
    <row r="67" spans="1:42" ht="13.5" thickBot="1">
      <c r="A67" s="10" t="s">
        <v>6</v>
      </c>
      <c r="B67" s="11">
        <f>EOMONTH(B66,0)</f>
        <v>41758</v>
      </c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</row>
    <row r="68" spans="1:42">
      <c r="A68" s="30"/>
      <c r="B68" s="31">
        <f ca="1">TODAY()</f>
        <v>41584</v>
      </c>
      <c r="C68" s="30"/>
      <c r="D68" s="30"/>
      <c r="E68" s="30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</row>
    <row r="69" spans="1:42"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</row>
    <row r="70" spans="1:42" ht="42.75">
      <c r="A70" s="33"/>
      <c r="B70" s="33"/>
      <c r="C70" s="33"/>
      <c r="D70" s="33"/>
      <c r="E70" s="33"/>
      <c r="F70" s="34">
        <f>B66</f>
        <v>41729</v>
      </c>
      <c r="G70" s="35">
        <f t="shared" ref="G70:AI70" si="18">F70+1</f>
        <v>41730</v>
      </c>
      <c r="H70" s="35">
        <f t="shared" si="18"/>
        <v>41731</v>
      </c>
      <c r="I70" s="35">
        <f t="shared" si="18"/>
        <v>41732</v>
      </c>
      <c r="J70" s="35">
        <f t="shared" si="18"/>
        <v>41733</v>
      </c>
      <c r="K70" s="35">
        <f t="shared" si="18"/>
        <v>41734</v>
      </c>
      <c r="L70" s="35">
        <f t="shared" si="18"/>
        <v>41735</v>
      </c>
      <c r="M70" s="35">
        <f t="shared" si="18"/>
        <v>41736</v>
      </c>
      <c r="N70" s="35">
        <f t="shared" si="18"/>
        <v>41737</v>
      </c>
      <c r="O70" s="35">
        <f t="shared" si="18"/>
        <v>41738</v>
      </c>
      <c r="P70" s="35">
        <f t="shared" si="18"/>
        <v>41739</v>
      </c>
      <c r="Q70" s="35">
        <f t="shared" si="18"/>
        <v>41740</v>
      </c>
      <c r="R70" s="35">
        <f t="shared" si="18"/>
        <v>41741</v>
      </c>
      <c r="S70" s="35">
        <f t="shared" si="18"/>
        <v>41742</v>
      </c>
      <c r="T70" s="35">
        <f t="shared" si="18"/>
        <v>41743</v>
      </c>
      <c r="U70" s="35">
        <f t="shared" si="18"/>
        <v>41744</v>
      </c>
      <c r="V70" s="35">
        <f t="shared" si="18"/>
        <v>41745</v>
      </c>
      <c r="W70" s="35">
        <f t="shared" si="18"/>
        <v>41746</v>
      </c>
      <c r="X70" s="35">
        <f t="shared" si="18"/>
        <v>41747</v>
      </c>
      <c r="Y70" s="35">
        <f t="shared" si="18"/>
        <v>41748</v>
      </c>
      <c r="Z70" s="35">
        <f t="shared" si="18"/>
        <v>41749</v>
      </c>
      <c r="AA70" s="35">
        <f t="shared" si="18"/>
        <v>41750</v>
      </c>
      <c r="AB70" s="35">
        <f t="shared" si="18"/>
        <v>41751</v>
      </c>
      <c r="AC70" s="35">
        <f t="shared" si="18"/>
        <v>41752</v>
      </c>
      <c r="AD70" s="35">
        <f t="shared" si="18"/>
        <v>41753</v>
      </c>
      <c r="AE70" s="35">
        <f t="shared" si="18"/>
        <v>41754</v>
      </c>
      <c r="AF70" s="35">
        <f t="shared" si="18"/>
        <v>41755</v>
      </c>
      <c r="AG70" s="35">
        <f t="shared" si="18"/>
        <v>41756</v>
      </c>
      <c r="AH70" s="35">
        <f t="shared" si="18"/>
        <v>41757</v>
      </c>
      <c r="AI70" s="35">
        <f t="shared" si="18"/>
        <v>41758</v>
      </c>
      <c r="AJ70" s="35" t="str">
        <f>IFERROR(IF(AI70+1&gt;B67,"",AI70+1),"")</f>
        <v/>
      </c>
    </row>
    <row r="71" spans="1:42" ht="22.5" thickBot="1">
      <c r="A71" s="16"/>
      <c r="B71" s="16"/>
      <c r="C71" s="16"/>
      <c r="D71" s="16"/>
      <c r="E71" s="16"/>
      <c r="F71" s="17" t="str">
        <f>IF(F73="L","S " &amp; WEEKNUM(F70),"")</f>
        <v/>
      </c>
      <c r="G71" s="17" t="str">
        <f t="shared" ref="G71:AJ71" si="19">IF(G73="L","S " &amp; WEEKNUM(G70),"")</f>
        <v>S 14</v>
      </c>
      <c r="H71" s="17" t="str">
        <f t="shared" si="19"/>
        <v/>
      </c>
      <c r="I71" s="17" t="str">
        <f t="shared" si="19"/>
        <v/>
      </c>
      <c r="J71" s="17" t="str">
        <f t="shared" si="19"/>
        <v/>
      </c>
      <c r="K71" s="17" t="str">
        <f t="shared" si="19"/>
        <v/>
      </c>
      <c r="L71" s="17" t="str">
        <f t="shared" si="19"/>
        <v/>
      </c>
      <c r="M71" s="17" t="str">
        <f t="shared" si="19"/>
        <v/>
      </c>
      <c r="N71" s="17" t="str">
        <f t="shared" si="19"/>
        <v>S 15</v>
      </c>
      <c r="O71" s="17" t="str">
        <f t="shared" si="19"/>
        <v/>
      </c>
      <c r="P71" s="17" t="str">
        <f t="shared" si="19"/>
        <v/>
      </c>
      <c r="Q71" s="17" t="str">
        <f t="shared" si="19"/>
        <v/>
      </c>
      <c r="R71" s="17" t="str">
        <f t="shared" si="19"/>
        <v/>
      </c>
      <c r="S71" s="17" t="str">
        <f t="shared" si="19"/>
        <v/>
      </c>
      <c r="T71" s="17" t="str">
        <f t="shared" si="19"/>
        <v/>
      </c>
      <c r="U71" s="17" t="str">
        <f t="shared" si="19"/>
        <v>S 16</v>
      </c>
      <c r="V71" s="17" t="str">
        <f t="shared" si="19"/>
        <v/>
      </c>
      <c r="W71" s="17" t="str">
        <f t="shared" si="19"/>
        <v/>
      </c>
      <c r="X71" s="17" t="str">
        <f t="shared" si="19"/>
        <v/>
      </c>
      <c r="Y71" s="17" t="str">
        <f t="shared" si="19"/>
        <v/>
      </c>
      <c r="Z71" s="17" t="str">
        <f t="shared" si="19"/>
        <v/>
      </c>
      <c r="AA71" s="17" t="str">
        <f t="shared" si="19"/>
        <v/>
      </c>
      <c r="AB71" s="17" t="str">
        <f t="shared" si="19"/>
        <v>S 17</v>
      </c>
      <c r="AC71" s="17" t="str">
        <f t="shared" si="19"/>
        <v/>
      </c>
      <c r="AD71" s="17" t="str">
        <f t="shared" si="19"/>
        <v/>
      </c>
      <c r="AE71" s="17" t="str">
        <f t="shared" si="19"/>
        <v/>
      </c>
      <c r="AF71" s="17" t="str">
        <f t="shared" si="19"/>
        <v/>
      </c>
      <c r="AG71" s="17" t="str">
        <f t="shared" si="19"/>
        <v/>
      </c>
      <c r="AH71" s="17" t="str">
        <f t="shared" si="19"/>
        <v/>
      </c>
      <c r="AI71" s="17" t="str">
        <f t="shared" si="19"/>
        <v>S 18</v>
      </c>
      <c r="AJ71" s="17" t="str">
        <f t="shared" si="19"/>
        <v/>
      </c>
    </row>
    <row r="72" spans="1:42" ht="16.5" thickTop="1" thickBot="1">
      <c r="A72" s="148" t="s">
        <v>33</v>
      </c>
      <c r="B72" s="149"/>
      <c r="C72" s="149"/>
      <c r="D72" s="149"/>
      <c r="E72" s="150"/>
      <c r="F72" s="12">
        <f t="shared" ref="F72:AI72" si="20">DAY(F70)</f>
        <v>1</v>
      </c>
      <c r="G72" s="12">
        <f t="shared" si="20"/>
        <v>2</v>
      </c>
      <c r="H72" s="12">
        <f t="shared" si="20"/>
        <v>3</v>
      </c>
      <c r="I72" s="12">
        <f t="shared" si="20"/>
        <v>4</v>
      </c>
      <c r="J72" s="12">
        <f t="shared" si="20"/>
        <v>5</v>
      </c>
      <c r="K72" s="12">
        <f t="shared" si="20"/>
        <v>6</v>
      </c>
      <c r="L72" s="12">
        <f t="shared" si="20"/>
        <v>7</v>
      </c>
      <c r="M72" s="12">
        <f t="shared" si="20"/>
        <v>8</v>
      </c>
      <c r="N72" s="12">
        <f t="shared" si="20"/>
        <v>9</v>
      </c>
      <c r="O72" s="12">
        <f t="shared" si="20"/>
        <v>10</v>
      </c>
      <c r="P72" s="12">
        <f t="shared" si="20"/>
        <v>11</v>
      </c>
      <c r="Q72" s="12">
        <f t="shared" si="20"/>
        <v>12</v>
      </c>
      <c r="R72" s="12">
        <f t="shared" si="20"/>
        <v>13</v>
      </c>
      <c r="S72" s="12">
        <f t="shared" si="20"/>
        <v>14</v>
      </c>
      <c r="T72" s="12">
        <f t="shared" si="20"/>
        <v>15</v>
      </c>
      <c r="U72" s="12">
        <f t="shared" si="20"/>
        <v>16</v>
      </c>
      <c r="V72" s="12">
        <f t="shared" si="20"/>
        <v>17</v>
      </c>
      <c r="W72" s="12">
        <f t="shared" si="20"/>
        <v>18</v>
      </c>
      <c r="X72" s="12">
        <f t="shared" si="20"/>
        <v>19</v>
      </c>
      <c r="Y72" s="12">
        <f t="shared" si="20"/>
        <v>20</v>
      </c>
      <c r="Z72" s="12">
        <f t="shared" si="20"/>
        <v>21</v>
      </c>
      <c r="AA72" s="12">
        <f t="shared" si="20"/>
        <v>22</v>
      </c>
      <c r="AB72" s="12">
        <f t="shared" si="20"/>
        <v>23</v>
      </c>
      <c r="AC72" s="12">
        <f t="shared" si="20"/>
        <v>24</v>
      </c>
      <c r="AD72" s="12">
        <f t="shared" si="20"/>
        <v>25</v>
      </c>
      <c r="AE72" s="12">
        <f t="shared" si="20"/>
        <v>26</v>
      </c>
      <c r="AF72" s="12">
        <f t="shared" si="20"/>
        <v>27</v>
      </c>
      <c r="AG72" s="12">
        <f t="shared" si="20"/>
        <v>28</v>
      </c>
      <c r="AH72" s="12">
        <f>DAY(AH70)</f>
        <v>29</v>
      </c>
      <c r="AI72" s="12">
        <f t="shared" si="20"/>
        <v>30</v>
      </c>
      <c r="AJ72" s="14" t="str">
        <f>IFERROR(DAY(AJ70),"")</f>
        <v/>
      </c>
      <c r="AK72" s="155" t="s">
        <v>29</v>
      </c>
      <c r="AL72" s="156"/>
      <c r="AM72" s="155" t="s">
        <v>80</v>
      </c>
      <c r="AN72" s="156"/>
      <c r="AO72" s="155" t="s">
        <v>82</v>
      </c>
      <c r="AP72" s="156"/>
    </row>
    <row r="73" spans="1:42" ht="14.25" thickTop="1" thickBot="1">
      <c r="A73" s="137"/>
      <c r="B73" s="138"/>
      <c r="C73" s="138"/>
      <c r="D73" s="138"/>
      <c r="E73" s="139"/>
      <c r="F73" s="18" t="str">
        <f>CHOOSE(WEEKDAY(F70),"D","L","M","M","J","V","S")</f>
        <v>D</v>
      </c>
      <c r="G73" s="13" t="str">
        <f t="shared" ref="G73:AI73" si="21">CHOOSE(WEEKDAY(G70),"D","L","M","M","J","V","S")</f>
        <v>L</v>
      </c>
      <c r="H73" s="13" t="str">
        <f t="shared" si="21"/>
        <v>M</v>
      </c>
      <c r="I73" s="13" t="str">
        <f t="shared" si="21"/>
        <v>M</v>
      </c>
      <c r="J73" s="13" t="str">
        <f t="shared" si="21"/>
        <v>J</v>
      </c>
      <c r="K73" s="13" t="str">
        <f t="shared" si="21"/>
        <v>V</v>
      </c>
      <c r="L73" s="13" t="str">
        <f t="shared" si="21"/>
        <v>S</v>
      </c>
      <c r="M73" s="13" t="str">
        <f t="shared" si="21"/>
        <v>D</v>
      </c>
      <c r="N73" s="13" t="str">
        <f t="shared" si="21"/>
        <v>L</v>
      </c>
      <c r="O73" s="13" t="str">
        <f t="shared" si="21"/>
        <v>M</v>
      </c>
      <c r="P73" s="13" t="str">
        <f t="shared" si="21"/>
        <v>M</v>
      </c>
      <c r="Q73" s="13" t="str">
        <f t="shared" si="21"/>
        <v>J</v>
      </c>
      <c r="R73" s="13" t="str">
        <f t="shared" si="21"/>
        <v>V</v>
      </c>
      <c r="S73" s="13" t="str">
        <f t="shared" si="21"/>
        <v>S</v>
      </c>
      <c r="T73" s="13" t="str">
        <f t="shared" si="21"/>
        <v>D</v>
      </c>
      <c r="U73" s="13" t="str">
        <f t="shared" si="21"/>
        <v>L</v>
      </c>
      <c r="V73" s="13" t="str">
        <f t="shared" si="21"/>
        <v>M</v>
      </c>
      <c r="W73" s="13" t="str">
        <f t="shared" si="21"/>
        <v>M</v>
      </c>
      <c r="X73" s="13" t="str">
        <f t="shared" si="21"/>
        <v>J</v>
      </c>
      <c r="Y73" s="13" t="str">
        <f t="shared" si="21"/>
        <v>V</v>
      </c>
      <c r="Z73" s="13" t="str">
        <f t="shared" si="21"/>
        <v>S</v>
      </c>
      <c r="AA73" s="13" t="str">
        <f t="shared" si="21"/>
        <v>D</v>
      </c>
      <c r="AB73" s="13" t="str">
        <f t="shared" si="21"/>
        <v>L</v>
      </c>
      <c r="AC73" s="13" t="str">
        <f t="shared" si="21"/>
        <v>M</v>
      </c>
      <c r="AD73" s="13" t="str">
        <f t="shared" si="21"/>
        <v>M</v>
      </c>
      <c r="AE73" s="13" t="str">
        <f t="shared" si="21"/>
        <v>J</v>
      </c>
      <c r="AF73" s="13" t="str">
        <f t="shared" si="21"/>
        <v>V</v>
      </c>
      <c r="AG73" s="13" t="str">
        <f t="shared" si="21"/>
        <v>S</v>
      </c>
      <c r="AH73" s="13" t="str">
        <f t="shared" si="21"/>
        <v>D</v>
      </c>
      <c r="AI73" s="13" t="str">
        <f t="shared" si="21"/>
        <v>L</v>
      </c>
      <c r="AJ73" s="15" t="str">
        <f>IFERROR(CHOOSE(WEEKDAY(AJ70),"D","L","M","M","J","V","S"),"")</f>
        <v/>
      </c>
      <c r="AK73" s="157"/>
      <c r="AL73" s="158"/>
      <c r="AM73" s="157"/>
      <c r="AN73" s="158"/>
      <c r="AO73" s="157"/>
      <c r="AP73" s="158"/>
    </row>
    <row r="74" spans="1:42" ht="13.5" thickTop="1">
      <c r="A74" s="124" t="str">
        <f>Données!B2</f>
        <v>Nom coll.</v>
      </c>
      <c r="B74" s="125"/>
      <c r="C74" s="128" t="s">
        <v>9</v>
      </c>
      <c r="D74" s="129"/>
      <c r="E74" s="132" t="str">
        <f>Données!E2</f>
        <v>Taux</v>
      </c>
      <c r="F74" s="168">
        <f>SUM('GESTION DES HORAIRES'!F69-'GESTION DES HORAIRES'!F68)</f>
        <v>0</v>
      </c>
      <c r="G74" s="168">
        <f>SUM('GESTION DES HORAIRES'!G69-'GESTION DES HORAIRES'!G68)</f>
        <v>0</v>
      </c>
      <c r="H74" s="168">
        <f>SUM('GESTION DES HORAIRES'!H69-'GESTION DES HORAIRES'!H68)</f>
        <v>0</v>
      </c>
      <c r="I74" s="168">
        <f>SUM('GESTION DES HORAIRES'!I69-'GESTION DES HORAIRES'!I68)</f>
        <v>0</v>
      </c>
      <c r="J74" s="168">
        <f>SUM('GESTION DES HORAIRES'!J69-'GESTION DES HORAIRES'!J68)</f>
        <v>0</v>
      </c>
      <c r="K74" s="168">
        <f>SUM('GESTION DES HORAIRES'!K69-'GESTION DES HORAIRES'!K68)</f>
        <v>0</v>
      </c>
      <c r="L74" s="168">
        <f>SUM('GESTION DES HORAIRES'!L69-'GESTION DES HORAIRES'!L68)</f>
        <v>0</v>
      </c>
      <c r="M74" s="168">
        <f>SUM('GESTION DES HORAIRES'!M69-'GESTION DES HORAIRES'!M68)</f>
        <v>0</v>
      </c>
      <c r="N74" s="168">
        <f>SUM('GESTION DES HORAIRES'!N69-'GESTION DES HORAIRES'!N68)</f>
        <v>0</v>
      </c>
      <c r="O74" s="168">
        <f>SUM('GESTION DES HORAIRES'!O69-'GESTION DES HORAIRES'!O68)</f>
        <v>0</v>
      </c>
      <c r="P74" s="168">
        <f>SUM('GESTION DES HORAIRES'!P69-'GESTION DES HORAIRES'!P68)</f>
        <v>0</v>
      </c>
      <c r="Q74" s="168">
        <f>SUM('GESTION DES HORAIRES'!Q69-'GESTION DES HORAIRES'!Q68)</f>
        <v>0</v>
      </c>
      <c r="R74" s="168">
        <f>SUM('GESTION DES HORAIRES'!R69-'GESTION DES HORAIRES'!R68)</f>
        <v>0</v>
      </c>
      <c r="S74" s="168">
        <f>SUM('GESTION DES HORAIRES'!S69-'GESTION DES HORAIRES'!S68)</f>
        <v>0</v>
      </c>
      <c r="T74" s="168">
        <f>SUM('GESTION DES HORAIRES'!T69-'GESTION DES HORAIRES'!T68)</f>
        <v>0</v>
      </c>
      <c r="U74" s="168">
        <f>SUM('GESTION DES HORAIRES'!U69-'GESTION DES HORAIRES'!U68)</f>
        <v>0</v>
      </c>
      <c r="V74" s="168">
        <f>SUM('GESTION DES HORAIRES'!V69-'GESTION DES HORAIRES'!V68)</f>
        <v>0</v>
      </c>
      <c r="W74" s="168">
        <f>SUM('GESTION DES HORAIRES'!W69-'GESTION DES HORAIRES'!W68)</f>
        <v>0</v>
      </c>
      <c r="X74" s="168">
        <f>SUM('GESTION DES HORAIRES'!X69-'GESTION DES HORAIRES'!X68)</f>
        <v>0</v>
      </c>
      <c r="Y74" s="168">
        <f>SUM('GESTION DES HORAIRES'!Y69-'GESTION DES HORAIRES'!Y68)</f>
        <v>0</v>
      </c>
      <c r="Z74" s="168">
        <f>SUM('GESTION DES HORAIRES'!Z69-'GESTION DES HORAIRES'!Z68)</f>
        <v>0</v>
      </c>
      <c r="AA74" s="168">
        <f>SUM('GESTION DES HORAIRES'!AA69-'GESTION DES HORAIRES'!AA68)</f>
        <v>0</v>
      </c>
      <c r="AB74" s="168">
        <f>SUM('GESTION DES HORAIRES'!AB69-'GESTION DES HORAIRES'!AB68)</f>
        <v>0</v>
      </c>
      <c r="AC74" s="168">
        <f>SUM('GESTION DES HORAIRES'!AC69-'GESTION DES HORAIRES'!AC68)</f>
        <v>0</v>
      </c>
      <c r="AD74" s="168">
        <f>SUM('GESTION DES HORAIRES'!AD69-'GESTION DES HORAIRES'!AD68)</f>
        <v>0</v>
      </c>
      <c r="AE74" s="168">
        <f>SUM('GESTION DES HORAIRES'!AE69-'GESTION DES HORAIRES'!AE68)</f>
        <v>0</v>
      </c>
      <c r="AF74" s="168">
        <f>SUM('GESTION DES HORAIRES'!AF69-'GESTION DES HORAIRES'!AF68)</f>
        <v>0</v>
      </c>
      <c r="AG74" s="168">
        <f>SUM('GESTION DES HORAIRES'!AG69-'GESTION DES HORAIRES'!AG68)</f>
        <v>0</v>
      </c>
      <c r="AH74" s="168">
        <f>SUM('GESTION DES HORAIRES'!AH69-'GESTION DES HORAIRES'!AH68)</f>
        <v>0</v>
      </c>
      <c r="AI74" s="168">
        <f>SUM('GESTION DES HORAIRES'!AI69-'GESTION DES HORAIRES'!AI68)</f>
        <v>0</v>
      </c>
      <c r="AJ74" s="168">
        <f>SUM('GESTION DES HORAIRES'!AJ69-'GESTION DES HORAIRES'!AJ68)</f>
        <v>0</v>
      </c>
      <c r="AK74" s="159">
        <f>SUM(F74:AJ75)</f>
        <v>0</v>
      </c>
      <c r="AL74" s="160"/>
      <c r="AM74" s="159">
        <f>(Données!M2)*4</f>
        <v>6.666666666666667</v>
      </c>
      <c r="AN74" s="160"/>
      <c r="AO74" s="159">
        <f>AK78-AM74</f>
        <v>-6.666666666666667</v>
      </c>
      <c r="AP74" s="160"/>
    </row>
    <row r="75" spans="1:42" ht="13.5" thickBot="1">
      <c r="A75" s="126"/>
      <c r="B75" s="127"/>
      <c r="C75" s="130"/>
      <c r="D75" s="131"/>
      <c r="E75" s="133"/>
      <c r="F75" s="169"/>
      <c r="G75" s="169"/>
      <c r="H75" s="169"/>
      <c r="I75" s="169"/>
      <c r="J75" s="169"/>
      <c r="K75" s="169"/>
      <c r="L75" s="169"/>
      <c r="M75" s="169"/>
      <c r="N75" s="169"/>
      <c r="O75" s="169"/>
      <c r="P75" s="169"/>
      <c r="Q75" s="169"/>
      <c r="R75" s="169"/>
      <c r="S75" s="169"/>
      <c r="T75" s="169"/>
      <c r="U75" s="169"/>
      <c r="V75" s="169"/>
      <c r="W75" s="169"/>
      <c r="X75" s="169"/>
      <c r="Y75" s="169"/>
      <c r="Z75" s="169"/>
      <c r="AA75" s="169"/>
      <c r="AB75" s="169"/>
      <c r="AC75" s="169"/>
      <c r="AD75" s="169"/>
      <c r="AE75" s="169"/>
      <c r="AF75" s="169"/>
      <c r="AG75" s="169"/>
      <c r="AH75" s="169"/>
      <c r="AI75" s="169"/>
      <c r="AJ75" s="169"/>
      <c r="AK75" s="161"/>
      <c r="AL75" s="162"/>
      <c r="AM75" s="161"/>
      <c r="AN75" s="162"/>
      <c r="AO75" s="161"/>
      <c r="AP75" s="162"/>
    </row>
    <row r="76" spans="1:42" ht="14.25" thickTop="1" thickBot="1">
      <c r="A76" s="115" t="s">
        <v>8</v>
      </c>
      <c r="B76" s="117" t="str">
        <f>Données!C2</f>
        <v>Date naiss.</v>
      </c>
      <c r="C76" s="119" t="s">
        <v>7</v>
      </c>
      <c r="D76" s="117" t="str">
        <f>Données!D2</f>
        <v>Date d'entrée</v>
      </c>
      <c r="E76" s="121"/>
      <c r="F76" s="170">
        <f>SUM('GESTION DES HORAIRES'!F71-'GESTION DES HORAIRES'!F70)</f>
        <v>0</v>
      </c>
      <c r="G76" s="170">
        <f>SUM('GESTION DES HORAIRES'!G71-'GESTION DES HORAIRES'!G70)</f>
        <v>0</v>
      </c>
      <c r="H76" s="170">
        <f>SUM('GESTION DES HORAIRES'!H71-'GESTION DES HORAIRES'!H70)</f>
        <v>0</v>
      </c>
      <c r="I76" s="170">
        <f>SUM('GESTION DES HORAIRES'!I71-'GESTION DES HORAIRES'!I70)</f>
        <v>0</v>
      </c>
      <c r="J76" s="170">
        <f>SUM('GESTION DES HORAIRES'!J71-'GESTION DES HORAIRES'!J70)</f>
        <v>0</v>
      </c>
      <c r="K76" s="170">
        <f>SUM('GESTION DES HORAIRES'!K71-'GESTION DES HORAIRES'!K70)</f>
        <v>0</v>
      </c>
      <c r="L76" s="170">
        <f>SUM('GESTION DES HORAIRES'!L71-'GESTION DES HORAIRES'!L70)</f>
        <v>0</v>
      </c>
      <c r="M76" s="170">
        <f>SUM('GESTION DES HORAIRES'!M71-'GESTION DES HORAIRES'!M70)</f>
        <v>0</v>
      </c>
      <c r="N76" s="170">
        <f>SUM('GESTION DES HORAIRES'!N71-'GESTION DES HORAIRES'!N70)</f>
        <v>0</v>
      </c>
      <c r="O76" s="170">
        <f>SUM('GESTION DES HORAIRES'!O71-'GESTION DES HORAIRES'!O70)</f>
        <v>0</v>
      </c>
      <c r="P76" s="170">
        <f>SUM('GESTION DES HORAIRES'!P71-'GESTION DES HORAIRES'!P70)</f>
        <v>0</v>
      </c>
      <c r="Q76" s="170">
        <f>SUM('GESTION DES HORAIRES'!Q71-'GESTION DES HORAIRES'!Q70)</f>
        <v>0</v>
      </c>
      <c r="R76" s="170">
        <f>SUM('GESTION DES HORAIRES'!R71-'GESTION DES HORAIRES'!R70)</f>
        <v>0</v>
      </c>
      <c r="S76" s="170">
        <f>SUM('GESTION DES HORAIRES'!S71-'GESTION DES HORAIRES'!S70)</f>
        <v>0</v>
      </c>
      <c r="T76" s="170">
        <f>SUM('GESTION DES HORAIRES'!T71-'GESTION DES HORAIRES'!T70)</f>
        <v>0</v>
      </c>
      <c r="U76" s="170">
        <f>SUM('GESTION DES HORAIRES'!U71-'GESTION DES HORAIRES'!U70)</f>
        <v>0</v>
      </c>
      <c r="V76" s="170">
        <f>SUM('GESTION DES HORAIRES'!V71-'GESTION DES HORAIRES'!V70)</f>
        <v>0</v>
      </c>
      <c r="W76" s="170">
        <f>SUM('GESTION DES HORAIRES'!W71-'GESTION DES HORAIRES'!W70)</f>
        <v>0</v>
      </c>
      <c r="X76" s="170">
        <f>SUM('GESTION DES HORAIRES'!X71-'GESTION DES HORAIRES'!X70)</f>
        <v>0</v>
      </c>
      <c r="Y76" s="170">
        <f>SUM('GESTION DES HORAIRES'!Y71-'GESTION DES HORAIRES'!Y70)</f>
        <v>0</v>
      </c>
      <c r="Z76" s="170">
        <f>SUM('GESTION DES HORAIRES'!Z71-'GESTION DES HORAIRES'!Z70)</f>
        <v>0</v>
      </c>
      <c r="AA76" s="170">
        <f>SUM('GESTION DES HORAIRES'!AA71-'GESTION DES HORAIRES'!AA70)</f>
        <v>0</v>
      </c>
      <c r="AB76" s="170">
        <f>SUM('GESTION DES HORAIRES'!AB71-'GESTION DES HORAIRES'!AB70)</f>
        <v>0</v>
      </c>
      <c r="AC76" s="170">
        <f>SUM('GESTION DES HORAIRES'!AC71-'GESTION DES HORAIRES'!AC70)</f>
        <v>0</v>
      </c>
      <c r="AD76" s="170">
        <f>SUM('GESTION DES HORAIRES'!AD71-'GESTION DES HORAIRES'!AD70)</f>
        <v>0</v>
      </c>
      <c r="AE76" s="170">
        <f>SUM('GESTION DES HORAIRES'!AE71-'GESTION DES HORAIRES'!AE70)</f>
        <v>0</v>
      </c>
      <c r="AF76" s="170">
        <f>SUM('GESTION DES HORAIRES'!AF71-'GESTION DES HORAIRES'!AF70)</f>
        <v>0</v>
      </c>
      <c r="AG76" s="170">
        <f>SUM('GESTION DES HORAIRES'!AG71-'GESTION DES HORAIRES'!AG70)</f>
        <v>0</v>
      </c>
      <c r="AH76" s="170">
        <f>SUM('GESTION DES HORAIRES'!AH71-'GESTION DES HORAIRES'!AH70)</f>
        <v>0</v>
      </c>
      <c r="AI76" s="170">
        <f>SUM('GESTION DES HORAIRES'!AI71-'GESTION DES HORAIRES'!AI70)</f>
        <v>0</v>
      </c>
      <c r="AJ76" s="170">
        <f>SUM('GESTION DES HORAIRES'!AJ71-'GESTION DES HORAIRES'!AJ70)</f>
        <v>0</v>
      </c>
      <c r="AK76" s="159">
        <f>SUM(F76:AJ77)</f>
        <v>0</v>
      </c>
      <c r="AL76" s="160"/>
      <c r="AO76" s="155" t="s">
        <v>81</v>
      </c>
      <c r="AP76" s="156"/>
    </row>
    <row r="77" spans="1:42" ht="14.25" thickTop="1" thickBot="1">
      <c r="A77" s="116"/>
      <c r="B77" s="118"/>
      <c r="C77" s="120"/>
      <c r="D77" s="118"/>
      <c r="E77" s="122"/>
      <c r="F77" s="171"/>
      <c r="G77" s="171"/>
      <c r="H77" s="171"/>
      <c r="I77" s="171"/>
      <c r="J77" s="171"/>
      <c r="K77" s="171"/>
      <c r="L77" s="171"/>
      <c r="M77" s="171"/>
      <c r="N77" s="171"/>
      <c r="O77" s="171"/>
      <c r="P77" s="171"/>
      <c r="Q77" s="171"/>
      <c r="R77" s="171"/>
      <c r="S77" s="171"/>
      <c r="T77" s="171"/>
      <c r="U77" s="171"/>
      <c r="V77" s="171"/>
      <c r="W77" s="171"/>
      <c r="X77" s="171"/>
      <c r="Y77" s="171"/>
      <c r="Z77" s="171"/>
      <c r="AA77" s="171"/>
      <c r="AB77" s="171"/>
      <c r="AC77" s="171"/>
      <c r="AD77" s="171"/>
      <c r="AE77" s="171"/>
      <c r="AF77" s="171"/>
      <c r="AG77" s="171"/>
      <c r="AH77" s="171"/>
      <c r="AI77" s="171"/>
      <c r="AJ77" s="171"/>
      <c r="AK77" s="161"/>
      <c r="AL77" s="162"/>
      <c r="AO77" s="157"/>
      <c r="AP77" s="158"/>
    </row>
    <row r="78" spans="1:42" ht="14.25" thickTop="1" thickBot="1">
      <c r="A78" s="172"/>
      <c r="B78" s="172"/>
      <c r="C78" s="172"/>
      <c r="D78" s="172"/>
      <c r="E78" s="172"/>
      <c r="F78" s="54">
        <f>SUM(F74+F76)</f>
        <v>0</v>
      </c>
      <c r="G78" s="55">
        <f t="shared" ref="G78:AJ78" si="22">SUM(G74+G76)</f>
        <v>0</v>
      </c>
      <c r="H78" s="55">
        <f t="shared" si="22"/>
        <v>0</v>
      </c>
      <c r="I78" s="55">
        <f t="shared" si="22"/>
        <v>0</v>
      </c>
      <c r="J78" s="55">
        <f t="shared" si="22"/>
        <v>0</v>
      </c>
      <c r="K78" s="55">
        <f t="shared" si="22"/>
        <v>0</v>
      </c>
      <c r="L78" s="55">
        <f t="shared" si="22"/>
        <v>0</v>
      </c>
      <c r="M78" s="55">
        <f t="shared" si="22"/>
        <v>0</v>
      </c>
      <c r="N78" s="55">
        <f t="shared" si="22"/>
        <v>0</v>
      </c>
      <c r="O78" s="55">
        <f t="shared" si="22"/>
        <v>0</v>
      </c>
      <c r="P78" s="55">
        <f t="shared" si="22"/>
        <v>0</v>
      </c>
      <c r="Q78" s="55">
        <f t="shared" si="22"/>
        <v>0</v>
      </c>
      <c r="R78" s="55">
        <f t="shared" si="22"/>
        <v>0</v>
      </c>
      <c r="S78" s="55">
        <f t="shared" si="22"/>
        <v>0</v>
      </c>
      <c r="T78" s="55">
        <f t="shared" si="22"/>
        <v>0</v>
      </c>
      <c r="U78" s="55">
        <f t="shared" si="22"/>
        <v>0</v>
      </c>
      <c r="V78" s="55">
        <f t="shared" si="22"/>
        <v>0</v>
      </c>
      <c r="W78" s="55">
        <f t="shared" si="22"/>
        <v>0</v>
      </c>
      <c r="X78" s="55">
        <f t="shared" si="22"/>
        <v>0</v>
      </c>
      <c r="Y78" s="55">
        <f t="shared" si="22"/>
        <v>0</v>
      </c>
      <c r="Z78" s="55">
        <f t="shared" si="22"/>
        <v>0</v>
      </c>
      <c r="AA78" s="55">
        <f t="shared" si="22"/>
        <v>0</v>
      </c>
      <c r="AB78" s="55">
        <f t="shared" si="22"/>
        <v>0</v>
      </c>
      <c r="AC78" s="55">
        <f t="shared" si="22"/>
        <v>0</v>
      </c>
      <c r="AD78" s="55">
        <f t="shared" si="22"/>
        <v>0</v>
      </c>
      <c r="AE78" s="55">
        <f t="shared" si="22"/>
        <v>0</v>
      </c>
      <c r="AF78" s="55">
        <f t="shared" si="22"/>
        <v>0</v>
      </c>
      <c r="AG78" s="55">
        <f t="shared" si="22"/>
        <v>0</v>
      </c>
      <c r="AH78" s="55">
        <f t="shared" si="22"/>
        <v>0</v>
      </c>
      <c r="AI78" s="55">
        <f t="shared" si="22"/>
        <v>0</v>
      </c>
      <c r="AJ78" s="63">
        <f t="shared" si="22"/>
        <v>0</v>
      </c>
      <c r="AK78" s="166">
        <f>SUM(F78:AJ78)</f>
        <v>0</v>
      </c>
      <c r="AL78" s="167"/>
      <c r="AO78" s="151">
        <f>(AK78/AM74)*100%</f>
        <v>0</v>
      </c>
      <c r="AP78" s="152"/>
    </row>
    <row r="79" spans="1:42" ht="14.25" thickTop="1" thickBot="1">
      <c r="A79" s="163"/>
      <c r="B79" s="163"/>
      <c r="C79" s="163"/>
      <c r="D79" s="163"/>
      <c r="E79" s="163"/>
      <c r="F79" s="74">
        <f>(F78-INT(F78))*24</f>
        <v>0</v>
      </c>
      <c r="G79" s="74">
        <f t="shared" ref="G79:AJ79" si="23">(G78-INT(G78))*24</f>
        <v>0</v>
      </c>
      <c r="H79" s="74">
        <f t="shared" si="23"/>
        <v>0</v>
      </c>
      <c r="I79" s="74">
        <f t="shared" si="23"/>
        <v>0</v>
      </c>
      <c r="J79" s="74">
        <f t="shared" si="23"/>
        <v>0</v>
      </c>
      <c r="K79" s="74">
        <f t="shared" si="23"/>
        <v>0</v>
      </c>
      <c r="L79" s="74">
        <f t="shared" si="23"/>
        <v>0</v>
      </c>
      <c r="M79" s="74">
        <f t="shared" si="23"/>
        <v>0</v>
      </c>
      <c r="N79" s="74">
        <f t="shared" si="23"/>
        <v>0</v>
      </c>
      <c r="O79" s="74">
        <f t="shared" si="23"/>
        <v>0</v>
      </c>
      <c r="P79" s="74">
        <f t="shared" si="23"/>
        <v>0</v>
      </c>
      <c r="Q79" s="74">
        <f t="shared" si="23"/>
        <v>0</v>
      </c>
      <c r="R79" s="74">
        <f t="shared" si="23"/>
        <v>0</v>
      </c>
      <c r="S79" s="74">
        <f t="shared" si="23"/>
        <v>0</v>
      </c>
      <c r="T79" s="74">
        <f t="shared" si="23"/>
        <v>0</v>
      </c>
      <c r="U79" s="74">
        <f t="shared" si="23"/>
        <v>0</v>
      </c>
      <c r="V79" s="74">
        <f t="shared" si="23"/>
        <v>0</v>
      </c>
      <c r="W79" s="74">
        <f t="shared" si="23"/>
        <v>0</v>
      </c>
      <c r="X79" s="74">
        <f t="shared" si="23"/>
        <v>0</v>
      </c>
      <c r="Y79" s="74">
        <f t="shared" si="23"/>
        <v>0</v>
      </c>
      <c r="Z79" s="74">
        <f t="shared" si="23"/>
        <v>0</v>
      </c>
      <c r="AA79" s="74">
        <f t="shared" si="23"/>
        <v>0</v>
      </c>
      <c r="AB79" s="74">
        <f t="shared" si="23"/>
        <v>0</v>
      </c>
      <c r="AC79" s="74">
        <f t="shared" si="23"/>
        <v>0</v>
      </c>
      <c r="AD79" s="74">
        <f t="shared" si="23"/>
        <v>0</v>
      </c>
      <c r="AE79" s="74">
        <f t="shared" si="23"/>
        <v>0</v>
      </c>
      <c r="AF79" s="74">
        <f t="shared" si="23"/>
        <v>0</v>
      </c>
      <c r="AG79" s="74">
        <f t="shared" si="23"/>
        <v>0</v>
      </c>
      <c r="AH79" s="74">
        <f t="shared" si="23"/>
        <v>0</v>
      </c>
      <c r="AI79" s="74">
        <f t="shared" si="23"/>
        <v>0</v>
      </c>
      <c r="AJ79" s="74">
        <f t="shared" si="23"/>
        <v>0</v>
      </c>
      <c r="AK79" s="164">
        <f>SUM(F79:AJ79)</f>
        <v>0</v>
      </c>
      <c r="AL79" s="165"/>
      <c r="AO79" s="153"/>
      <c r="AP79" s="154"/>
    </row>
    <row r="80" spans="1:42" ht="13.5" thickTop="1"/>
    <row r="81" spans="1:42">
      <c r="A81" s="140"/>
      <c r="B81" s="140"/>
      <c r="C81" s="28" t="s">
        <v>19</v>
      </c>
      <c r="D81" s="28" t="str">
        <f>Données!K2</f>
        <v>Genève</v>
      </c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</row>
    <row r="82" spans="1:42">
      <c r="A82" s="140"/>
      <c r="B82" s="140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</row>
    <row r="83" spans="1:42" ht="15.75">
      <c r="A83" s="141" t="s">
        <v>4</v>
      </c>
      <c r="B83" s="141"/>
      <c r="C83" s="141"/>
      <c r="D83" s="141"/>
      <c r="E83" s="8" t="str">
        <f>TEXT(B86,"mmmm")</f>
        <v>mai</v>
      </c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</row>
    <row r="84" spans="1:42"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</row>
    <row r="85" spans="1:42" ht="13.5" thickBot="1"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</row>
    <row r="86" spans="1:42" ht="13.5" thickBot="1">
      <c r="A86" s="10" t="s">
        <v>5</v>
      </c>
      <c r="B86" s="11">
        <v>41759</v>
      </c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</row>
    <row r="87" spans="1:42" ht="13.5" thickBot="1">
      <c r="A87" s="10" t="s">
        <v>6</v>
      </c>
      <c r="B87" s="11">
        <f>EOMONTH(B86,0)</f>
        <v>41789</v>
      </c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</row>
    <row r="88" spans="1:42">
      <c r="A88" s="30"/>
      <c r="B88" s="31">
        <f ca="1">TODAY()</f>
        <v>41584</v>
      </c>
      <c r="C88" s="30"/>
      <c r="D88" s="30"/>
      <c r="E88" s="30"/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</row>
    <row r="89" spans="1:42"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</row>
    <row r="90" spans="1:42" ht="42.75">
      <c r="A90" s="33"/>
      <c r="B90" s="33"/>
      <c r="C90" s="33"/>
      <c r="D90" s="33"/>
      <c r="E90" s="33"/>
      <c r="F90" s="34">
        <f>B86</f>
        <v>41759</v>
      </c>
      <c r="G90" s="35">
        <f t="shared" ref="G90:AI90" si="24">F90+1</f>
        <v>41760</v>
      </c>
      <c r="H90" s="35">
        <f t="shared" si="24"/>
        <v>41761</v>
      </c>
      <c r="I90" s="35">
        <f t="shared" si="24"/>
        <v>41762</v>
      </c>
      <c r="J90" s="35">
        <f t="shared" si="24"/>
        <v>41763</v>
      </c>
      <c r="K90" s="35">
        <f t="shared" si="24"/>
        <v>41764</v>
      </c>
      <c r="L90" s="35">
        <f t="shared" si="24"/>
        <v>41765</v>
      </c>
      <c r="M90" s="35">
        <f t="shared" si="24"/>
        <v>41766</v>
      </c>
      <c r="N90" s="35">
        <f t="shared" si="24"/>
        <v>41767</v>
      </c>
      <c r="O90" s="35">
        <f t="shared" si="24"/>
        <v>41768</v>
      </c>
      <c r="P90" s="35">
        <f t="shared" si="24"/>
        <v>41769</v>
      </c>
      <c r="Q90" s="35">
        <f t="shared" si="24"/>
        <v>41770</v>
      </c>
      <c r="R90" s="35">
        <f t="shared" si="24"/>
        <v>41771</v>
      </c>
      <c r="S90" s="35">
        <f t="shared" si="24"/>
        <v>41772</v>
      </c>
      <c r="T90" s="35">
        <f t="shared" si="24"/>
        <v>41773</v>
      </c>
      <c r="U90" s="35">
        <f t="shared" si="24"/>
        <v>41774</v>
      </c>
      <c r="V90" s="35">
        <f t="shared" si="24"/>
        <v>41775</v>
      </c>
      <c r="W90" s="35">
        <f t="shared" si="24"/>
        <v>41776</v>
      </c>
      <c r="X90" s="35">
        <f t="shared" si="24"/>
        <v>41777</v>
      </c>
      <c r="Y90" s="35">
        <f t="shared" si="24"/>
        <v>41778</v>
      </c>
      <c r="Z90" s="35">
        <f t="shared" si="24"/>
        <v>41779</v>
      </c>
      <c r="AA90" s="35">
        <f t="shared" si="24"/>
        <v>41780</v>
      </c>
      <c r="AB90" s="35">
        <f t="shared" si="24"/>
        <v>41781</v>
      </c>
      <c r="AC90" s="35">
        <f t="shared" si="24"/>
        <v>41782</v>
      </c>
      <c r="AD90" s="35">
        <f t="shared" si="24"/>
        <v>41783</v>
      </c>
      <c r="AE90" s="35">
        <f t="shared" si="24"/>
        <v>41784</v>
      </c>
      <c r="AF90" s="35">
        <f t="shared" si="24"/>
        <v>41785</v>
      </c>
      <c r="AG90" s="35">
        <f t="shared" si="24"/>
        <v>41786</v>
      </c>
      <c r="AH90" s="35">
        <f t="shared" si="24"/>
        <v>41787</v>
      </c>
      <c r="AI90" s="35">
        <f t="shared" si="24"/>
        <v>41788</v>
      </c>
      <c r="AJ90" s="35">
        <f>IFERROR(IF(AI90+1&gt;B87,"",AI90+1),"")</f>
        <v>41789</v>
      </c>
    </row>
    <row r="91" spans="1:42" ht="22.5" thickBot="1">
      <c r="A91" s="16"/>
      <c r="B91" s="16"/>
      <c r="C91" s="16"/>
      <c r="D91" s="16"/>
      <c r="E91" s="16"/>
      <c r="F91" s="17" t="str">
        <f>IF(F93="L","S " &amp; WEEKNUM(F90),"")</f>
        <v/>
      </c>
      <c r="G91" s="17" t="str">
        <f t="shared" ref="G91:AJ91" si="25">IF(G93="L","S " &amp; WEEKNUM(G90),"")</f>
        <v/>
      </c>
      <c r="H91" s="17" t="str">
        <f t="shared" si="25"/>
        <v/>
      </c>
      <c r="I91" s="17" t="str">
        <f t="shared" si="25"/>
        <v/>
      </c>
      <c r="J91" s="17" t="str">
        <f t="shared" si="25"/>
        <v/>
      </c>
      <c r="K91" s="17" t="str">
        <f t="shared" si="25"/>
        <v/>
      </c>
      <c r="L91" s="17" t="str">
        <f t="shared" si="25"/>
        <v>S 19</v>
      </c>
      <c r="M91" s="17" t="str">
        <f t="shared" si="25"/>
        <v/>
      </c>
      <c r="N91" s="17" t="str">
        <f t="shared" si="25"/>
        <v/>
      </c>
      <c r="O91" s="17" t="str">
        <f t="shared" si="25"/>
        <v/>
      </c>
      <c r="P91" s="17" t="str">
        <f t="shared" si="25"/>
        <v/>
      </c>
      <c r="Q91" s="17" t="str">
        <f t="shared" si="25"/>
        <v/>
      </c>
      <c r="R91" s="17" t="str">
        <f t="shared" si="25"/>
        <v/>
      </c>
      <c r="S91" s="17" t="str">
        <f t="shared" si="25"/>
        <v>S 20</v>
      </c>
      <c r="T91" s="17" t="str">
        <f t="shared" si="25"/>
        <v/>
      </c>
      <c r="U91" s="17" t="str">
        <f t="shared" si="25"/>
        <v/>
      </c>
      <c r="V91" s="17" t="str">
        <f t="shared" si="25"/>
        <v/>
      </c>
      <c r="W91" s="17" t="str">
        <f t="shared" si="25"/>
        <v/>
      </c>
      <c r="X91" s="17" t="str">
        <f t="shared" si="25"/>
        <v/>
      </c>
      <c r="Y91" s="17" t="str">
        <f t="shared" si="25"/>
        <v/>
      </c>
      <c r="Z91" s="17" t="str">
        <f t="shared" si="25"/>
        <v>S 21</v>
      </c>
      <c r="AA91" s="17" t="str">
        <f t="shared" si="25"/>
        <v/>
      </c>
      <c r="AB91" s="17" t="str">
        <f t="shared" si="25"/>
        <v/>
      </c>
      <c r="AC91" s="17" t="str">
        <f t="shared" si="25"/>
        <v/>
      </c>
      <c r="AD91" s="17" t="str">
        <f t="shared" si="25"/>
        <v/>
      </c>
      <c r="AE91" s="17" t="str">
        <f t="shared" si="25"/>
        <v/>
      </c>
      <c r="AF91" s="17" t="str">
        <f t="shared" si="25"/>
        <v/>
      </c>
      <c r="AG91" s="17" t="str">
        <f t="shared" si="25"/>
        <v>S 22</v>
      </c>
      <c r="AH91" s="17" t="str">
        <f t="shared" si="25"/>
        <v/>
      </c>
      <c r="AI91" s="17" t="str">
        <f t="shared" si="25"/>
        <v/>
      </c>
      <c r="AJ91" s="17" t="str">
        <f t="shared" si="25"/>
        <v/>
      </c>
    </row>
    <row r="92" spans="1:42" ht="16.5" thickTop="1" thickBot="1">
      <c r="A92" s="148" t="s">
        <v>34</v>
      </c>
      <c r="B92" s="149"/>
      <c r="C92" s="149"/>
      <c r="D92" s="149"/>
      <c r="E92" s="150"/>
      <c r="F92" s="12">
        <f t="shared" ref="F92:AI92" si="26">DAY(F90)</f>
        <v>1</v>
      </c>
      <c r="G92" s="12">
        <f t="shared" si="26"/>
        <v>2</v>
      </c>
      <c r="H92" s="12">
        <f t="shared" si="26"/>
        <v>3</v>
      </c>
      <c r="I92" s="12">
        <f t="shared" si="26"/>
        <v>4</v>
      </c>
      <c r="J92" s="12">
        <f t="shared" si="26"/>
        <v>5</v>
      </c>
      <c r="K92" s="12">
        <f t="shared" si="26"/>
        <v>6</v>
      </c>
      <c r="L92" s="12">
        <f t="shared" si="26"/>
        <v>7</v>
      </c>
      <c r="M92" s="12">
        <f t="shared" si="26"/>
        <v>8</v>
      </c>
      <c r="N92" s="12">
        <f t="shared" si="26"/>
        <v>9</v>
      </c>
      <c r="O92" s="12">
        <f t="shared" si="26"/>
        <v>10</v>
      </c>
      <c r="P92" s="12">
        <f t="shared" si="26"/>
        <v>11</v>
      </c>
      <c r="Q92" s="12">
        <f t="shared" si="26"/>
        <v>12</v>
      </c>
      <c r="R92" s="12">
        <f t="shared" si="26"/>
        <v>13</v>
      </c>
      <c r="S92" s="12">
        <f t="shared" si="26"/>
        <v>14</v>
      </c>
      <c r="T92" s="12">
        <f t="shared" si="26"/>
        <v>15</v>
      </c>
      <c r="U92" s="12">
        <f t="shared" si="26"/>
        <v>16</v>
      </c>
      <c r="V92" s="12">
        <f t="shared" si="26"/>
        <v>17</v>
      </c>
      <c r="W92" s="12">
        <f t="shared" si="26"/>
        <v>18</v>
      </c>
      <c r="X92" s="12">
        <f t="shared" si="26"/>
        <v>19</v>
      </c>
      <c r="Y92" s="12">
        <f t="shared" si="26"/>
        <v>20</v>
      </c>
      <c r="Z92" s="12">
        <f t="shared" si="26"/>
        <v>21</v>
      </c>
      <c r="AA92" s="12">
        <f t="shared" si="26"/>
        <v>22</v>
      </c>
      <c r="AB92" s="12">
        <f t="shared" si="26"/>
        <v>23</v>
      </c>
      <c r="AC92" s="12">
        <f t="shared" si="26"/>
        <v>24</v>
      </c>
      <c r="AD92" s="12">
        <f t="shared" si="26"/>
        <v>25</v>
      </c>
      <c r="AE92" s="12">
        <f t="shared" si="26"/>
        <v>26</v>
      </c>
      <c r="AF92" s="12">
        <f t="shared" si="26"/>
        <v>27</v>
      </c>
      <c r="AG92" s="12">
        <f t="shared" si="26"/>
        <v>28</v>
      </c>
      <c r="AH92" s="12">
        <f>DAY(AH90)</f>
        <v>29</v>
      </c>
      <c r="AI92" s="12">
        <f t="shared" si="26"/>
        <v>30</v>
      </c>
      <c r="AJ92" s="14">
        <f>IFERROR(DAY(AJ90),"")</f>
        <v>31</v>
      </c>
      <c r="AK92" s="155" t="s">
        <v>29</v>
      </c>
      <c r="AL92" s="156"/>
      <c r="AM92" s="155" t="s">
        <v>80</v>
      </c>
      <c r="AN92" s="156"/>
      <c r="AO92" s="155" t="s">
        <v>82</v>
      </c>
      <c r="AP92" s="156"/>
    </row>
    <row r="93" spans="1:42" ht="14.25" thickTop="1" thickBot="1">
      <c r="A93" s="137"/>
      <c r="B93" s="138"/>
      <c r="C93" s="138"/>
      <c r="D93" s="138"/>
      <c r="E93" s="139"/>
      <c r="F93" s="18" t="str">
        <f>CHOOSE(WEEKDAY(F90),"D","L","M","M","J","V","S")</f>
        <v>M</v>
      </c>
      <c r="G93" s="13" t="str">
        <f t="shared" ref="G93:AI93" si="27">CHOOSE(WEEKDAY(G90),"D","L","M","M","J","V","S")</f>
        <v>M</v>
      </c>
      <c r="H93" s="13" t="str">
        <f t="shared" si="27"/>
        <v>J</v>
      </c>
      <c r="I93" s="13" t="str">
        <f t="shared" si="27"/>
        <v>V</v>
      </c>
      <c r="J93" s="13" t="str">
        <f t="shared" si="27"/>
        <v>S</v>
      </c>
      <c r="K93" s="13" t="str">
        <f t="shared" si="27"/>
        <v>D</v>
      </c>
      <c r="L93" s="13" t="str">
        <f t="shared" si="27"/>
        <v>L</v>
      </c>
      <c r="M93" s="13" t="str">
        <f t="shared" si="27"/>
        <v>M</v>
      </c>
      <c r="N93" s="13" t="str">
        <f t="shared" si="27"/>
        <v>M</v>
      </c>
      <c r="O93" s="13" t="str">
        <f t="shared" si="27"/>
        <v>J</v>
      </c>
      <c r="P93" s="13" t="str">
        <f t="shared" si="27"/>
        <v>V</v>
      </c>
      <c r="Q93" s="13" t="str">
        <f t="shared" si="27"/>
        <v>S</v>
      </c>
      <c r="R93" s="13" t="str">
        <f t="shared" si="27"/>
        <v>D</v>
      </c>
      <c r="S93" s="13" t="str">
        <f t="shared" si="27"/>
        <v>L</v>
      </c>
      <c r="T93" s="13" t="str">
        <f t="shared" si="27"/>
        <v>M</v>
      </c>
      <c r="U93" s="13" t="str">
        <f t="shared" si="27"/>
        <v>M</v>
      </c>
      <c r="V93" s="13" t="str">
        <f t="shared" si="27"/>
        <v>J</v>
      </c>
      <c r="W93" s="13" t="str">
        <f t="shared" si="27"/>
        <v>V</v>
      </c>
      <c r="X93" s="13" t="str">
        <f t="shared" si="27"/>
        <v>S</v>
      </c>
      <c r="Y93" s="13" t="str">
        <f t="shared" si="27"/>
        <v>D</v>
      </c>
      <c r="Z93" s="13" t="str">
        <f t="shared" si="27"/>
        <v>L</v>
      </c>
      <c r="AA93" s="13" t="str">
        <f t="shared" si="27"/>
        <v>M</v>
      </c>
      <c r="AB93" s="13" t="str">
        <f t="shared" si="27"/>
        <v>M</v>
      </c>
      <c r="AC93" s="13" t="str">
        <f t="shared" si="27"/>
        <v>J</v>
      </c>
      <c r="AD93" s="13" t="str">
        <f t="shared" si="27"/>
        <v>V</v>
      </c>
      <c r="AE93" s="13" t="str">
        <f t="shared" si="27"/>
        <v>S</v>
      </c>
      <c r="AF93" s="13" t="str">
        <f t="shared" si="27"/>
        <v>D</v>
      </c>
      <c r="AG93" s="13" t="str">
        <f t="shared" si="27"/>
        <v>L</v>
      </c>
      <c r="AH93" s="13" t="str">
        <f t="shared" si="27"/>
        <v>M</v>
      </c>
      <c r="AI93" s="13" t="str">
        <f t="shared" si="27"/>
        <v>M</v>
      </c>
      <c r="AJ93" s="15" t="str">
        <f>IFERROR(CHOOSE(WEEKDAY(AJ90),"D","L","M","M","J","V","S"),"")</f>
        <v>J</v>
      </c>
      <c r="AK93" s="157"/>
      <c r="AL93" s="158"/>
      <c r="AM93" s="157"/>
      <c r="AN93" s="158"/>
      <c r="AO93" s="157"/>
      <c r="AP93" s="158"/>
    </row>
    <row r="94" spans="1:42" ht="13.5" thickTop="1">
      <c r="A94" s="124" t="str">
        <f>Données!B2</f>
        <v>Nom coll.</v>
      </c>
      <c r="B94" s="125"/>
      <c r="C94" s="128" t="s">
        <v>9</v>
      </c>
      <c r="D94" s="129"/>
      <c r="E94" s="132" t="str">
        <f>Données!E2</f>
        <v>Taux</v>
      </c>
      <c r="F94" s="168">
        <f>SUM('GESTION DES HORAIRES'!F87-'GESTION DES HORAIRES'!F86)</f>
        <v>0</v>
      </c>
      <c r="G94" s="168">
        <f>SUM('GESTION DES HORAIRES'!G87-'GESTION DES HORAIRES'!G86)</f>
        <v>0</v>
      </c>
      <c r="H94" s="168">
        <f>SUM('GESTION DES HORAIRES'!H87-'GESTION DES HORAIRES'!H86)</f>
        <v>0</v>
      </c>
      <c r="I94" s="168">
        <f>SUM('GESTION DES HORAIRES'!I87-'GESTION DES HORAIRES'!I86)</f>
        <v>0</v>
      </c>
      <c r="J94" s="168">
        <f>SUM('GESTION DES HORAIRES'!J87-'GESTION DES HORAIRES'!J86)</f>
        <v>0</v>
      </c>
      <c r="K94" s="168">
        <f>SUM('GESTION DES HORAIRES'!K87-'GESTION DES HORAIRES'!K86)</f>
        <v>0</v>
      </c>
      <c r="L94" s="168">
        <f>SUM('GESTION DES HORAIRES'!L87-'GESTION DES HORAIRES'!L86)</f>
        <v>0</v>
      </c>
      <c r="M94" s="168">
        <f>SUM('GESTION DES HORAIRES'!M87-'GESTION DES HORAIRES'!M86)</f>
        <v>0</v>
      </c>
      <c r="N94" s="168">
        <f>SUM('GESTION DES HORAIRES'!N87-'GESTION DES HORAIRES'!N86)</f>
        <v>0</v>
      </c>
      <c r="O94" s="168">
        <f>SUM('GESTION DES HORAIRES'!O87-'GESTION DES HORAIRES'!O86)</f>
        <v>0</v>
      </c>
      <c r="P94" s="168">
        <f>SUM('GESTION DES HORAIRES'!P87-'GESTION DES HORAIRES'!P86)</f>
        <v>0</v>
      </c>
      <c r="Q94" s="168">
        <f>SUM('GESTION DES HORAIRES'!Q87-'GESTION DES HORAIRES'!Q86)</f>
        <v>0</v>
      </c>
      <c r="R94" s="168">
        <f>SUM('GESTION DES HORAIRES'!R87-'GESTION DES HORAIRES'!R86)</f>
        <v>0</v>
      </c>
      <c r="S94" s="168">
        <f>SUM('GESTION DES HORAIRES'!S87-'GESTION DES HORAIRES'!S86)</f>
        <v>0</v>
      </c>
      <c r="T94" s="168">
        <f>SUM('GESTION DES HORAIRES'!T87-'GESTION DES HORAIRES'!T86)</f>
        <v>0</v>
      </c>
      <c r="U94" s="168">
        <f>SUM('GESTION DES HORAIRES'!U87-'GESTION DES HORAIRES'!U86)</f>
        <v>0</v>
      </c>
      <c r="V94" s="168">
        <f>SUM('GESTION DES HORAIRES'!V87-'GESTION DES HORAIRES'!V86)</f>
        <v>0</v>
      </c>
      <c r="W94" s="168">
        <f>SUM('GESTION DES HORAIRES'!W87-'GESTION DES HORAIRES'!W86)</f>
        <v>0</v>
      </c>
      <c r="X94" s="168">
        <f>SUM('GESTION DES HORAIRES'!X87-'GESTION DES HORAIRES'!X86)</f>
        <v>0</v>
      </c>
      <c r="Y94" s="168">
        <f>SUM('GESTION DES HORAIRES'!Y87-'GESTION DES HORAIRES'!Y86)</f>
        <v>0</v>
      </c>
      <c r="Z94" s="168">
        <f>SUM('GESTION DES HORAIRES'!Z87-'GESTION DES HORAIRES'!Z86)</f>
        <v>0</v>
      </c>
      <c r="AA94" s="168">
        <f>SUM('GESTION DES HORAIRES'!AA87-'GESTION DES HORAIRES'!AA86)</f>
        <v>0</v>
      </c>
      <c r="AB94" s="168">
        <f>SUM('GESTION DES HORAIRES'!AB87-'GESTION DES HORAIRES'!AB86)</f>
        <v>0</v>
      </c>
      <c r="AC94" s="168">
        <f>SUM('GESTION DES HORAIRES'!AC87-'GESTION DES HORAIRES'!AC86)</f>
        <v>0</v>
      </c>
      <c r="AD94" s="168">
        <f>SUM('GESTION DES HORAIRES'!AD87-'GESTION DES HORAIRES'!AD86)</f>
        <v>0</v>
      </c>
      <c r="AE94" s="168">
        <f>SUM('GESTION DES HORAIRES'!AE87-'GESTION DES HORAIRES'!AE86)</f>
        <v>0</v>
      </c>
      <c r="AF94" s="168">
        <f>SUM('GESTION DES HORAIRES'!AF87-'GESTION DES HORAIRES'!AF86)</f>
        <v>0</v>
      </c>
      <c r="AG94" s="168">
        <f>SUM('GESTION DES HORAIRES'!AG87-'GESTION DES HORAIRES'!AG86)</f>
        <v>0</v>
      </c>
      <c r="AH94" s="168">
        <f>SUM('GESTION DES HORAIRES'!AH87-'GESTION DES HORAIRES'!AH86)</f>
        <v>0</v>
      </c>
      <c r="AI94" s="168">
        <f>SUM('GESTION DES HORAIRES'!AI87-'GESTION DES HORAIRES'!AI86)</f>
        <v>0</v>
      </c>
      <c r="AJ94" s="168">
        <f>SUM('GESTION DES HORAIRES'!AJ87-'GESTION DES HORAIRES'!AJ86)</f>
        <v>0</v>
      </c>
      <c r="AK94" s="159">
        <f>SUM(F94:AJ95)</f>
        <v>0</v>
      </c>
      <c r="AL94" s="160"/>
      <c r="AM94" s="159">
        <f>(Données!M2)*4</f>
        <v>6.666666666666667</v>
      </c>
      <c r="AN94" s="160"/>
      <c r="AO94" s="159">
        <f>AK98-AM94</f>
        <v>-6.666666666666667</v>
      </c>
      <c r="AP94" s="160"/>
    </row>
    <row r="95" spans="1:42" ht="13.5" thickBot="1">
      <c r="A95" s="126"/>
      <c r="B95" s="127"/>
      <c r="C95" s="130"/>
      <c r="D95" s="131"/>
      <c r="E95" s="133"/>
      <c r="F95" s="169"/>
      <c r="G95" s="169"/>
      <c r="H95" s="169"/>
      <c r="I95" s="169"/>
      <c r="J95" s="169"/>
      <c r="K95" s="169"/>
      <c r="L95" s="169"/>
      <c r="M95" s="169"/>
      <c r="N95" s="169"/>
      <c r="O95" s="169"/>
      <c r="P95" s="169"/>
      <c r="Q95" s="169"/>
      <c r="R95" s="169"/>
      <c r="S95" s="169"/>
      <c r="T95" s="169"/>
      <c r="U95" s="169"/>
      <c r="V95" s="169"/>
      <c r="W95" s="169"/>
      <c r="X95" s="169"/>
      <c r="Y95" s="169"/>
      <c r="Z95" s="169"/>
      <c r="AA95" s="169"/>
      <c r="AB95" s="169"/>
      <c r="AC95" s="169"/>
      <c r="AD95" s="169"/>
      <c r="AE95" s="169"/>
      <c r="AF95" s="169"/>
      <c r="AG95" s="169"/>
      <c r="AH95" s="169"/>
      <c r="AI95" s="169"/>
      <c r="AJ95" s="169"/>
      <c r="AK95" s="161"/>
      <c r="AL95" s="162"/>
      <c r="AM95" s="161"/>
      <c r="AN95" s="162"/>
      <c r="AO95" s="161"/>
      <c r="AP95" s="162"/>
    </row>
    <row r="96" spans="1:42" ht="14.25" thickTop="1" thickBot="1">
      <c r="A96" s="115" t="s">
        <v>8</v>
      </c>
      <c r="B96" s="117" t="str">
        <f>Données!C2</f>
        <v>Date naiss.</v>
      </c>
      <c r="C96" s="119" t="s">
        <v>7</v>
      </c>
      <c r="D96" s="117" t="str">
        <f>Données!D2</f>
        <v>Date d'entrée</v>
      </c>
      <c r="E96" s="121"/>
      <c r="F96" s="170">
        <f>SUM('GESTION DES HORAIRES'!F89-'GESTION DES HORAIRES'!F88)</f>
        <v>0</v>
      </c>
      <c r="G96" s="170">
        <f>SUM('GESTION DES HORAIRES'!G89-'GESTION DES HORAIRES'!G88)</f>
        <v>0</v>
      </c>
      <c r="H96" s="170">
        <f>SUM('GESTION DES HORAIRES'!H89-'GESTION DES HORAIRES'!H88)</f>
        <v>0</v>
      </c>
      <c r="I96" s="170">
        <f>SUM('GESTION DES HORAIRES'!I89-'GESTION DES HORAIRES'!I88)</f>
        <v>0</v>
      </c>
      <c r="J96" s="170">
        <f>SUM('GESTION DES HORAIRES'!J89-'GESTION DES HORAIRES'!J88)</f>
        <v>0</v>
      </c>
      <c r="K96" s="170">
        <f>SUM('GESTION DES HORAIRES'!K89-'GESTION DES HORAIRES'!K88)</f>
        <v>0</v>
      </c>
      <c r="L96" s="170">
        <f>SUM('GESTION DES HORAIRES'!L89-'GESTION DES HORAIRES'!L88)</f>
        <v>0</v>
      </c>
      <c r="M96" s="170">
        <f>SUM('GESTION DES HORAIRES'!M89-'GESTION DES HORAIRES'!M88)</f>
        <v>0</v>
      </c>
      <c r="N96" s="170">
        <f>SUM('GESTION DES HORAIRES'!N89-'GESTION DES HORAIRES'!N88)</f>
        <v>0</v>
      </c>
      <c r="O96" s="170">
        <f>SUM('GESTION DES HORAIRES'!O89-'GESTION DES HORAIRES'!O88)</f>
        <v>0</v>
      </c>
      <c r="P96" s="170">
        <f>SUM('GESTION DES HORAIRES'!P89-'GESTION DES HORAIRES'!P88)</f>
        <v>0</v>
      </c>
      <c r="Q96" s="170">
        <f>SUM('GESTION DES HORAIRES'!Q89-'GESTION DES HORAIRES'!Q88)</f>
        <v>0</v>
      </c>
      <c r="R96" s="170">
        <f>SUM('GESTION DES HORAIRES'!R89-'GESTION DES HORAIRES'!R88)</f>
        <v>0</v>
      </c>
      <c r="S96" s="170">
        <f>SUM('GESTION DES HORAIRES'!S89-'GESTION DES HORAIRES'!S88)</f>
        <v>0</v>
      </c>
      <c r="T96" s="170">
        <f>SUM('GESTION DES HORAIRES'!T89-'GESTION DES HORAIRES'!T88)</f>
        <v>0</v>
      </c>
      <c r="U96" s="170">
        <f>SUM('GESTION DES HORAIRES'!U89-'GESTION DES HORAIRES'!U88)</f>
        <v>0</v>
      </c>
      <c r="V96" s="170">
        <f>SUM('GESTION DES HORAIRES'!V89-'GESTION DES HORAIRES'!V88)</f>
        <v>0</v>
      </c>
      <c r="W96" s="170">
        <f>SUM('GESTION DES HORAIRES'!W89-'GESTION DES HORAIRES'!W88)</f>
        <v>0</v>
      </c>
      <c r="X96" s="170">
        <f>SUM('GESTION DES HORAIRES'!X89-'GESTION DES HORAIRES'!X88)</f>
        <v>0</v>
      </c>
      <c r="Y96" s="170">
        <f>SUM('GESTION DES HORAIRES'!Y89-'GESTION DES HORAIRES'!Y88)</f>
        <v>0</v>
      </c>
      <c r="Z96" s="170">
        <f>SUM('GESTION DES HORAIRES'!Z89-'GESTION DES HORAIRES'!Z88)</f>
        <v>0</v>
      </c>
      <c r="AA96" s="170">
        <f>SUM('GESTION DES HORAIRES'!AA89-'GESTION DES HORAIRES'!AA88)</f>
        <v>0</v>
      </c>
      <c r="AB96" s="170">
        <f>SUM('GESTION DES HORAIRES'!AB89-'GESTION DES HORAIRES'!AB88)</f>
        <v>0</v>
      </c>
      <c r="AC96" s="170">
        <f>SUM('GESTION DES HORAIRES'!AC89-'GESTION DES HORAIRES'!AC88)</f>
        <v>0</v>
      </c>
      <c r="AD96" s="170">
        <f>SUM('GESTION DES HORAIRES'!AD89-'GESTION DES HORAIRES'!AD88)</f>
        <v>0</v>
      </c>
      <c r="AE96" s="170">
        <f>SUM('GESTION DES HORAIRES'!AE89-'GESTION DES HORAIRES'!AE88)</f>
        <v>0</v>
      </c>
      <c r="AF96" s="170">
        <f>SUM('GESTION DES HORAIRES'!AF89-'GESTION DES HORAIRES'!AF88)</f>
        <v>0</v>
      </c>
      <c r="AG96" s="170">
        <f>SUM('GESTION DES HORAIRES'!AG89-'GESTION DES HORAIRES'!AG88)</f>
        <v>0</v>
      </c>
      <c r="AH96" s="170">
        <f>SUM('GESTION DES HORAIRES'!AH89-'GESTION DES HORAIRES'!AH88)</f>
        <v>0</v>
      </c>
      <c r="AI96" s="170">
        <f>SUM('GESTION DES HORAIRES'!AI89-'GESTION DES HORAIRES'!AI88)</f>
        <v>0</v>
      </c>
      <c r="AJ96" s="170">
        <f>SUM('GESTION DES HORAIRES'!AJ89-'GESTION DES HORAIRES'!AJ88)</f>
        <v>0</v>
      </c>
      <c r="AK96" s="159">
        <f>SUM(F96:AJ97)</f>
        <v>0</v>
      </c>
      <c r="AL96" s="160"/>
      <c r="AO96" s="155" t="s">
        <v>81</v>
      </c>
      <c r="AP96" s="156"/>
    </row>
    <row r="97" spans="1:42" ht="14.25" thickTop="1" thickBot="1">
      <c r="A97" s="116"/>
      <c r="B97" s="118"/>
      <c r="C97" s="120"/>
      <c r="D97" s="118"/>
      <c r="E97" s="122"/>
      <c r="F97" s="171"/>
      <c r="G97" s="171"/>
      <c r="H97" s="171"/>
      <c r="I97" s="171"/>
      <c r="J97" s="171"/>
      <c r="K97" s="171"/>
      <c r="L97" s="171"/>
      <c r="M97" s="171"/>
      <c r="N97" s="171"/>
      <c r="O97" s="171"/>
      <c r="P97" s="171"/>
      <c r="Q97" s="171"/>
      <c r="R97" s="171"/>
      <c r="S97" s="171"/>
      <c r="T97" s="171"/>
      <c r="U97" s="171"/>
      <c r="V97" s="171"/>
      <c r="W97" s="171"/>
      <c r="X97" s="171"/>
      <c r="Y97" s="171"/>
      <c r="Z97" s="171"/>
      <c r="AA97" s="171"/>
      <c r="AB97" s="171"/>
      <c r="AC97" s="171"/>
      <c r="AD97" s="171"/>
      <c r="AE97" s="171"/>
      <c r="AF97" s="171"/>
      <c r="AG97" s="171"/>
      <c r="AH97" s="171"/>
      <c r="AI97" s="171"/>
      <c r="AJ97" s="171"/>
      <c r="AK97" s="161"/>
      <c r="AL97" s="162"/>
      <c r="AO97" s="157"/>
      <c r="AP97" s="158"/>
    </row>
    <row r="98" spans="1:42" ht="14.25" thickTop="1" thickBot="1">
      <c r="A98" s="172"/>
      <c r="B98" s="172"/>
      <c r="C98" s="172"/>
      <c r="D98" s="172"/>
      <c r="E98" s="172"/>
      <c r="F98" s="54">
        <f>SUM(F94+F96)</f>
        <v>0</v>
      </c>
      <c r="G98" s="55">
        <f t="shared" ref="G98:AJ98" si="28">SUM(G94+G96)</f>
        <v>0</v>
      </c>
      <c r="H98" s="55">
        <f t="shared" si="28"/>
        <v>0</v>
      </c>
      <c r="I98" s="55">
        <f t="shared" si="28"/>
        <v>0</v>
      </c>
      <c r="J98" s="55">
        <f t="shared" si="28"/>
        <v>0</v>
      </c>
      <c r="K98" s="55">
        <f t="shared" si="28"/>
        <v>0</v>
      </c>
      <c r="L98" s="55">
        <f t="shared" si="28"/>
        <v>0</v>
      </c>
      <c r="M98" s="55">
        <f t="shared" si="28"/>
        <v>0</v>
      </c>
      <c r="N98" s="55">
        <f t="shared" si="28"/>
        <v>0</v>
      </c>
      <c r="O98" s="55">
        <f t="shared" si="28"/>
        <v>0</v>
      </c>
      <c r="P98" s="55">
        <f t="shared" si="28"/>
        <v>0</v>
      </c>
      <c r="Q98" s="55">
        <f t="shared" si="28"/>
        <v>0</v>
      </c>
      <c r="R98" s="55">
        <f t="shared" si="28"/>
        <v>0</v>
      </c>
      <c r="S98" s="55">
        <f t="shared" si="28"/>
        <v>0</v>
      </c>
      <c r="T98" s="55">
        <f t="shared" si="28"/>
        <v>0</v>
      </c>
      <c r="U98" s="55">
        <f t="shared" si="28"/>
        <v>0</v>
      </c>
      <c r="V98" s="55">
        <f t="shared" si="28"/>
        <v>0</v>
      </c>
      <c r="W98" s="55">
        <f t="shared" si="28"/>
        <v>0</v>
      </c>
      <c r="X98" s="55">
        <f t="shared" si="28"/>
        <v>0</v>
      </c>
      <c r="Y98" s="55">
        <f t="shared" si="28"/>
        <v>0</v>
      </c>
      <c r="Z98" s="55">
        <f t="shared" si="28"/>
        <v>0</v>
      </c>
      <c r="AA98" s="55">
        <f t="shared" si="28"/>
        <v>0</v>
      </c>
      <c r="AB98" s="55">
        <f t="shared" si="28"/>
        <v>0</v>
      </c>
      <c r="AC98" s="55">
        <f t="shared" si="28"/>
        <v>0</v>
      </c>
      <c r="AD98" s="55">
        <f t="shared" si="28"/>
        <v>0</v>
      </c>
      <c r="AE98" s="55">
        <f t="shared" si="28"/>
        <v>0</v>
      </c>
      <c r="AF98" s="55">
        <f t="shared" si="28"/>
        <v>0</v>
      </c>
      <c r="AG98" s="55">
        <f t="shared" si="28"/>
        <v>0</v>
      </c>
      <c r="AH98" s="55">
        <f t="shared" si="28"/>
        <v>0</v>
      </c>
      <c r="AI98" s="55">
        <f t="shared" si="28"/>
        <v>0</v>
      </c>
      <c r="AJ98" s="63">
        <f t="shared" si="28"/>
        <v>0</v>
      </c>
      <c r="AK98" s="166">
        <f>SUM(F98:AJ98)</f>
        <v>0</v>
      </c>
      <c r="AL98" s="167"/>
      <c r="AO98" s="151">
        <f>(AK98/AM94)*100%</f>
        <v>0</v>
      </c>
      <c r="AP98" s="152"/>
    </row>
    <row r="99" spans="1:42" ht="14.25" thickTop="1" thickBot="1">
      <c r="A99" s="163"/>
      <c r="B99" s="163"/>
      <c r="C99" s="163"/>
      <c r="D99" s="163"/>
      <c r="E99" s="163"/>
      <c r="F99" s="74">
        <f>(F98-INT(F98))*24</f>
        <v>0</v>
      </c>
      <c r="G99" s="74">
        <f t="shared" ref="G99:AJ99" si="29">(G98-INT(G98))*24</f>
        <v>0</v>
      </c>
      <c r="H99" s="74">
        <f t="shared" si="29"/>
        <v>0</v>
      </c>
      <c r="I99" s="74">
        <f t="shared" si="29"/>
        <v>0</v>
      </c>
      <c r="J99" s="74">
        <f t="shared" si="29"/>
        <v>0</v>
      </c>
      <c r="K99" s="74">
        <f t="shared" si="29"/>
        <v>0</v>
      </c>
      <c r="L99" s="74">
        <f t="shared" si="29"/>
        <v>0</v>
      </c>
      <c r="M99" s="74">
        <f t="shared" si="29"/>
        <v>0</v>
      </c>
      <c r="N99" s="74">
        <f t="shared" si="29"/>
        <v>0</v>
      </c>
      <c r="O99" s="74">
        <f t="shared" si="29"/>
        <v>0</v>
      </c>
      <c r="P99" s="74">
        <f t="shared" si="29"/>
        <v>0</v>
      </c>
      <c r="Q99" s="74">
        <f t="shared" si="29"/>
        <v>0</v>
      </c>
      <c r="R99" s="74">
        <f t="shared" si="29"/>
        <v>0</v>
      </c>
      <c r="S99" s="74">
        <f t="shared" si="29"/>
        <v>0</v>
      </c>
      <c r="T99" s="74">
        <f t="shared" si="29"/>
        <v>0</v>
      </c>
      <c r="U99" s="74">
        <f t="shared" si="29"/>
        <v>0</v>
      </c>
      <c r="V99" s="74">
        <f t="shared" si="29"/>
        <v>0</v>
      </c>
      <c r="W99" s="74">
        <f t="shared" si="29"/>
        <v>0</v>
      </c>
      <c r="X99" s="74">
        <f t="shared" si="29"/>
        <v>0</v>
      </c>
      <c r="Y99" s="74">
        <f t="shared" si="29"/>
        <v>0</v>
      </c>
      <c r="Z99" s="74">
        <f t="shared" si="29"/>
        <v>0</v>
      </c>
      <c r="AA99" s="74">
        <f t="shared" si="29"/>
        <v>0</v>
      </c>
      <c r="AB99" s="74">
        <f t="shared" si="29"/>
        <v>0</v>
      </c>
      <c r="AC99" s="74">
        <f t="shared" si="29"/>
        <v>0</v>
      </c>
      <c r="AD99" s="74">
        <f t="shared" si="29"/>
        <v>0</v>
      </c>
      <c r="AE99" s="74">
        <f t="shared" si="29"/>
        <v>0</v>
      </c>
      <c r="AF99" s="74">
        <f t="shared" si="29"/>
        <v>0</v>
      </c>
      <c r="AG99" s="74">
        <f t="shared" si="29"/>
        <v>0</v>
      </c>
      <c r="AH99" s="74">
        <f t="shared" si="29"/>
        <v>0</v>
      </c>
      <c r="AI99" s="74">
        <f t="shared" si="29"/>
        <v>0</v>
      </c>
      <c r="AJ99" s="74">
        <f t="shared" si="29"/>
        <v>0</v>
      </c>
      <c r="AK99" s="164">
        <f>SUM(F99:AJ99)</f>
        <v>0</v>
      </c>
      <c r="AL99" s="165"/>
      <c r="AO99" s="153"/>
      <c r="AP99" s="154"/>
    </row>
    <row r="100" spans="1:42" ht="13.5" thickTop="1"/>
    <row r="101" spans="1:42">
      <c r="A101" s="140"/>
      <c r="B101" s="140"/>
      <c r="C101" s="28" t="s">
        <v>19</v>
      </c>
      <c r="D101" s="28" t="str">
        <f>Données!K2</f>
        <v>Genève</v>
      </c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</row>
    <row r="102" spans="1:42">
      <c r="A102" s="140"/>
      <c r="B102" s="140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</row>
    <row r="103" spans="1:42" ht="15.75">
      <c r="A103" s="141" t="s">
        <v>4</v>
      </c>
      <c r="B103" s="141"/>
      <c r="C103" s="141"/>
      <c r="D103" s="141"/>
      <c r="E103" s="8" t="str">
        <f>TEXT(B106,"mmmm")</f>
        <v>juin</v>
      </c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</row>
    <row r="104" spans="1:42"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</row>
    <row r="105" spans="1:42" ht="13.5" thickBot="1"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</row>
    <row r="106" spans="1:42" ht="13.5" thickBot="1">
      <c r="A106" s="10" t="s">
        <v>5</v>
      </c>
      <c r="B106" s="11">
        <v>41790</v>
      </c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</row>
    <row r="107" spans="1:42" ht="13.5" thickBot="1">
      <c r="A107" s="10" t="s">
        <v>6</v>
      </c>
      <c r="B107" s="11">
        <f>EOMONTH(B106,0)</f>
        <v>41819</v>
      </c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</row>
    <row r="108" spans="1:42">
      <c r="A108" s="30"/>
      <c r="B108" s="31">
        <f ca="1">TODAY()</f>
        <v>41584</v>
      </c>
      <c r="C108" s="30"/>
      <c r="D108" s="30"/>
      <c r="E108" s="30"/>
      <c r="F108" s="32"/>
      <c r="G108" s="32"/>
      <c r="H108" s="32"/>
      <c r="I108" s="32"/>
      <c r="J108" s="32"/>
      <c r="K108" s="32"/>
      <c r="L108" s="32"/>
      <c r="M108" s="32"/>
      <c r="N108" s="32"/>
      <c r="O108" s="32"/>
      <c r="P108" s="32"/>
      <c r="Q108" s="32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</row>
    <row r="109" spans="1:42"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</row>
    <row r="110" spans="1:42" ht="42.75">
      <c r="A110" s="33"/>
      <c r="B110" s="33"/>
      <c r="C110" s="33"/>
      <c r="D110" s="33"/>
      <c r="E110" s="33"/>
      <c r="F110" s="34">
        <f>B106</f>
        <v>41790</v>
      </c>
      <c r="G110" s="35">
        <f t="shared" ref="G110:AI110" si="30">F110+1</f>
        <v>41791</v>
      </c>
      <c r="H110" s="35">
        <f t="shared" si="30"/>
        <v>41792</v>
      </c>
      <c r="I110" s="35">
        <f t="shared" si="30"/>
        <v>41793</v>
      </c>
      <c r="J110" s="35">
        <f t="shared" si="30"/>
        <v>41794</v>
      </c>
      <c r="K110" s="35">
        <f t="shared" si="30"/>
        <v>41795</v>
      </c>
      <c r="L110" s="35">
        <f t="shared" si="30"/>
        <v>41796</v>
      </c>
      <c r="M110" s="35">
        <f t="shared" si="30"/>
        <v>41797</v>
      </c>
      <c r="N110" s="35">
        <f t="shared" si="30"/>
        <v>41798</v>
      </c>
      <c r="O110" s="35">
        <f t="shared" si="30"/>
        <v>41799</v>
      </c>
      <c r="P110" s="35">
        <f t="shared" si="30"/>
        <v>41800</v>
      </c>
      <c r="Q110" s="35">
        <f t="shared" si="30"/>
        <v>41801</v>
      </c>
      <c r="R110" s="35">
        <f t="shared" si="30"/>
        <v>41802</v>
      </c>
      <c r="S110" s="35">
        <f t="shared" si="30"/>
        <v>41803</v>
      </c>
      <c r="T110" s="35">
        <f t="shared" si="30"/>
        <v>41804</v>
      </c>
      <c r="U110" s="35">
        <f t="shared" si="30"/>
        <v>41805</v>
      </c>
      <c r="V110" s="35">
        <f t="shared" si="30"/>
        <v>41806</v>
      </c>
      <c r="W110" s="35">
        <f t="shared" si="30"/>
        <v>41807</v>
      </c>
      <c r="X110" s="35">
        <f t="shared" si="30"/>
        <v>41808</v>
      </c>
      <c r="Y110" s="35">
        <f t="shared" si="30"/>
        <v>41809</v>
      </c>
      <c r="Z110" s="35">
        <f t="shared" si="30"/>
        <v>41810</v>
      </c>
      <c r="AA110" s="35">
        <f t="shared" si="30"/>
        <v>41811</v>
      </c>
      <c r="AB110" s="35">
        <f t="shared" si="30"/>
        <v>41812</v>
      </c>
      <c r="AC110" s="35">
        <f t="shared" si="30"/>
        <v>41813</v>
      </c>
      <c r="AD110" s="35">
        <f t="shared" si="30"/>
        <v>41814</v>
      </c>
      <c r="AE110" s="35">
        <f t="shared" si="30"/>
        <v>41815</v>
      </c>
      <c r="AF110" s="35">
        <f t="shared" si="30"/>
        <v>41816</v>
      </c>
      <c r="AG110" s="35">
        <f t="shared" si="30"/>
        <v>41817</v>
      </c>
      <c r="AH110" s="35">
        <f t="shared" si="30"/>
        <v>41818</v>
      </c>
      <c r="AI110" s="35">
        <f t="shared" si="30"/>
        <v>41819</v>
      </c>
      <c r="AJ110" s="35" t="str">
        <f>IFERROR(IF(AI110+1&gt;B107,"",AI110+1),"")</f>
        <v/>
      </c>
    </row>
    <row r="111" spans="1:42" ht="22.5" thickBot="1">
      <c r="A111" s="16"/>
      <c r="B111" s="16"/>
      <c r="C111" s="16"/>
      <c r="D111" s="16"/>
      <c r="E111" s="16"/>
      <c r="F111" s="17" t="str">
        <f>IF(F113="L","S " &amp; WEEKNUM(F110),"")</f>
        <v/>
      </c>
      <c r="G111" s="17" t="str">
        <f t="shared" ref="G111:AJ111" si="31">IF(G113="L","S " &amp; WEEKNUM(G110),"")</f>
        <v/>
      </c>
      <c r="H111" s="17" t="str">
        <f t="shared" si="31"/>
        <v/>
      </c>
      <c r="I111" s="17" t="str">
        <f t="shared" si="31"/>
        <v>S 23</v>
      </c>
      <c r="J111" s="17" t="str">
        <f t="shared" si="31"/>
        <v/>
      </c>
      <c r="K111" s="17" t="str">
        <f t="shared" si="31"/>
        <v/>
      </c>
      <c r="L111" s="17" t="str">
        <f t="shared" si="31"/>
        <v/>
      </c>
      <c r="M111" s="17" t="str">
        <f t="shared" si="31"/>
        <v/>
      </c>
      <c r="N111" s="17" t="str">
        <f t="shared" si="31"/>
        <v/>
      </c>
      <c r="O111" s="17" t="str">
        <f t="shared" si="31"/>
        <v/>
      </c>
      <c r="P111" s="17" t="str">
        <f t="shared" si="31"/>
        <v>S 24</v>
      </c>
      <c r="Q111" s="17" t="str">
        <f t="shared" si="31"/>
        <v/>
      </c>
      <c r="R111" s="17" t="str">
        <f t="shared" si="31"/>
        <v/>
      </c>
      <c r="S111" s="17" t="str">
        <f t="shared" si="31"/>
        <v/>
      </c>
      <c r="T111" s="17" t="str">
        <f t="shared" si="31"/>
        <v/>
      </c>
      <c r="U111" s="17" t="str">
        <f t="shared" si="31"/>
        <v/>
      </c>
      <c r="V111" s="17" t="str">
        <f t="shared" si="31"/>
        <v/>
      </c>
      <c r="W111" s="17" t="str">
        <f t="shared" si="31"/>
        <v>S 25</v>
      </c>
      <c r="X111" s="17" t="str">
        <f t="shared" si="31"/>
        <v/>
      </c>
      <c r="Y111" s="17" t="str">
        <f t="shared" si="31"/>
        <v/>
      </c>
      <c r="Z111" s="17" t="str">
        <f t="shared" si="31"/>
        <v/>
      </c>
      <c r="AA111" s="17" t="str">
        <f t="shared" si="31"/>
        <v/>
      </c>
      <c r="AB111" s="17" t="str">
        <f t="shared" si="31"/>
        <v/>
      </c>
      <c r="AC111" s="17" t="str">
        <f t="shared" si="31"/>
        <v/>
      </c>
      <c r="AD111" s="17" t="str">
        <f t="shared" si="31"/>
        <v>S 26</v>
      </c>
      <c r="AE111" s="17" t="str">
        <f t="shared" si="31"/>
        <v/>
      </c>
      <c r="AF111" s="17" t="str">
        <f t="shared" si="31"/>
        <v/>
      </c>
      <c r="AG111" s="17" t="str">
        <f t="shared" si="31"/>
        <v/>
      </c>
      <c r="AH111" s="17" t="str">
        <f t="shared" si="31"/>
        <v/>
      </c>
      <c r="AI111" s="17" t="str">
        <f t="shared" si="31"/>
        <v/>
      </c>
      <c r="AJ111" s="17" t="str">
        <f t="shared" si="31"/>
        <v/>
      </c>
    </row>
    <row r="112" spans="1:42" ht="16.5" thickTop="1" thickBot="1">
      <c r="A112" s="148" t="s">
        <v>35</v>
      </c>
      <c r="B112" s="149"/>
      <c r="C112" s="149"/>
      <c r="D112" s="149"/>
      <c r="E112" s="150"/>
      <c r="F112" s="12">
        <f t="shared" ref="F112:AI112" si="32">DAY(F110)</f>
        <v>1</v>
      </c>
      <c r="G112" s="12">
        <f t="shared" si="32"/>
        <v>2</v>
      </c>
      <c r="H112" s="12">
        <f t="shared" si="32"/>
        <v>3</v>
      </c>
      <c r="I112" s="12">
        <f t="shared" si="32"/>
        <v>4</v>
      </c>
      <c r="J112" s="12">
        <f t="shared" si="32"/>
        <v>5</v>
      </c>
      <c r="K112" s="12">
        <f t="shared" si="32"/>
        <v>6</v>
      </c>
      <c r="L112" s="12">
        <f t="shared" si="32"/>
        <v>7</v>
      </c>
      <c r="M112" s="12">
        <f t="shared" si="32"/>
        <v>8</v>
      </c>
      <c r="N112" s="12">
        <f t="shared" si="32"/>
        <v>9</v>
      </c>
      <c r="O112" s="12">
        <f t="shared" si="32"/>
        <v>10</v>
      </c>
      <c r="P112" s="12">
        <f t="shared" si="32"/>
        <v>11</v>
      </c>
      <c r="Q112" s="12">
        <f t="shared" si="32"/>
        <v>12</v>
      </c>
      <c r="R112" s="12">
        <f t="shared" si="32"/>
        <v>13</v>
      </c>
      <c r="S112" s="12">
        <f t="shared" si="32"/>
        <v>14</v>
      </c>
      <c r="T112" s="12">
        <f t="shared" si="32"/>
        <v>15</v>
      </c>
      <c r="U112" s="12">
        <f t="shared" si="32"/>
        <v>16</v>
      </c>
      <c r="V112" s="12">
        <f t="shared" si="32"/>
        <v>17</v>
      </c>
      <c r="W112" s="12">
        <f t="shared" si="32"/>
        <v>18</v>
      </c>
      <c r="X112" s="12">
        <f t="shared" si="32"/>
        <v>19</v>
      </c>
      <c r="Y112" s="12">
        <f t="shared" si="32"/>
        <v>20</v>
      </c>
      <c r="Z112" s="12">
        <f t="shared" si="32"/>
        <v>21</v>
      </c>
      <c r="AA112" s="12">
        <f t="shared" si="32"/>
        <v>22</v>
      </c>
      <c r="AB112" s="12">
        <f t="shared" si="32"/>
        <v>23</v>
      </c>
      <c r="AC112" s="12">
        <f t="shared" si="32"/>
        <v>24</v>
      </c>
      <c r="AD112" s="12">
        <f t="shared" si="32"/>
        <v>25</v>
      </c>
      <c r="AE112" s="12">
        <f t="shared" si="32"/>
        <v>26</v>
      </c>
      <c r="AF112" s="12">
        <f t="shared" si="32"/>
        <v>27</v>
      </c>
      <c r="AG112" s="12">
        <f t="shared" si="32"/>
        <v>28</v>
      </c>
      <c r="AH112" s="12">
        <f>DAY(AH110)</f>
        <v>29</v>
      </c>
      <c r="AI112" s="12">
        <f t="shared" si="32"/>
        <v>30</v>
      </c>
      <c r="AJ112" s="14" t="str">
        <f>IFERROR(DAY(AJ110),"")</f>
        <v/>
      </c>
      <c r="AK112" s="155" t="s">
        <v>29</v>
      </c>
      <c r="AL112" s="156"/>
      <c r="AM112" s="155" t="s">
        <v>80</v>
      </c>
      <c r="AN112" s="156"/>
      <c r="AO112" s="155" t="s">
        <v>82</v>
      </c>
      <c r="AP112" s="156"/>
    </row>
    <row r="113" spans="1:42" ht="14.25" thickTop="1" thickBot="1">
      <c r="A113" s="137"/>
      <c r="B113" s="138"/>
      <c r="C113" s="138"/>
      <c r="D113" s="138"/>
      <c r="E113" s="139"/>
      <c r="F113" s="18" t="str">
        <f>CHOOSE(WEEKDAY(F110),"D","L","M","M","J","V","S")</f>
        <v>V</v>
      </c>
      <c r="G113" s="13" t="str">
        <f t="shared" ref="G113:AI113" si="33">CHOOSE(WEEKDAY(G110),"D","L","M","M","J","V","S")</f>
        <v>S</v>
      </c>
      <c r="H113" s="13" t="str">
        <f t="shared" si="33"/>
        <v>D</v>
      </c>
      <c r="I113" s="13" t="str">
        <f t="shared" si="33"/>
        <v>L</v>
      </c>
      <c r="J113" s="13" t="str">
        <f t="shared" si="33"/>
        <v>M</v>
      </c>
      <c r="K113" s="13" t="str">
        <f t="shared" si="33"/>
        <v>M</v>
      </c>
      <c r="L113" s="13" t="str">
        <f t="shared" si="33"/>
        <v>J</v>
      </c>
      <c r="M113" s="13" t="str">
        <f t="shared" si="33"/>
        <v>V</v>
      </c>
      <c r="N113" s="13" t="str">
        <f t="shared" si="33"/>
        <v>S</v>
      </c>
      <c r="O113" s="13" t="str">
        <f t="shared" si="33"/>
        <v>D</v>
      </c>
      <c r="P113" s="13" t="str">
        <f t="shared" si="33"/>
        <v>L</v>
      </c>
      <c r="Q113" s="13" t="str">
        <f t="shared" si="33"/>
        <v>M</v>
      </c>
      <c r="R113" s="13" t="str">
        <f t="shared" si="33"/>
        <v>M</v>
      </c>
      <c r="S113" s="13" t="str">
        <f t="shared" si="33"/>
        <v>J</v>
      </c>
      <c r="T113" s="13" t="str">
        <f t="shared" si="33"/>
        <v>V</v>
      </c>
      <c r="U113" s="13" t="str">
        <f t="shared" si="33"/>
        <v>S</v>
      </c>
      <c r="V113" s="13" t="str">
        <f t="shared" si="33"/>
        <v>D</v>
      </c>
      <c r="W113" s="13" t="str">
        <f t="shared" si="33"/>
        <v>L</v>
      </c>
      <c r="X113" s="13" t="str">
        <f t="shared" si="33"/>
        <v>M</v>
      </c>
      <c r="Y113" s="13" t="str">
        <f t="shared" si="33"/>
        <v>M</v>
      </c>
      <c r="Z113" s="13" t="str">
        <f t="shared" si="33"/>
        <v>J</v>
      </c>
      <c r="AA113" s="13" t="str">
        <f t="shared" si="33"/>
        <v>V</v>
      </c>
      <c r="AB113" s="13" t="str">
        <f t="shared" si="33"/>
        <v>S</v>
      </c>
      <c r="AC113" s="13" t="str">
        <f t="shared" si="33"/>
        <v>D</v>
      </c>
      <c r="AD113" s="13" t="str">
        <f t="shared" si="33"/>
        <v>L</v>
      </c>
      <c r="AE113" s="13" t="str">
        <f t="shared" si="33"/>
        <v>M</v>
      </c>
      <c r="AF113" s="13" t="str">
        <f t="shared" si="33"/>
        <v>M</v>
      </c>
      <c r="AG113" s="13" t="str">
        <f t="shared" si="33"/>
        <v>J</v>
      </c>
      <c r="AH113" s="13" t="str">
        <f t="shared" si="33"/>
        <v>V</v>
      </c>
      <c r="AI113" s="13" t="str">
        <f t="shared" si="33"/>
        <v>S</v>
      </c>
      <c r="AJ113" s="15" t="str">
        <f>IFERROR(CHOOSE(WEEKDAY(AJ110),"D","L","M","M","J","V","S"),"")</f>
        <v/>
      </c>
      <c r="AK113" s="157"/>
      <c r="AL113" s="158"/>
      <c r="AM113" s="157"/>
      <c r="AN113" s="158"/>
      <c r="AO113" s="157"/>
      <c r="AP113" s="158"/>
    </row>
    <row r="114" spans="1:42" ht="13.5" thickTop="1">
      <c r="A114" s="124" t="str">
        <f>Données!B2</f>
        <v>Nom coll.</v>
      </c>
      <c r="B114" s="125"/>
      <c r="C114" s="128" t="s">
        <v>9</v>
      </c>
      <c r="D114" s="129"/>
      <c r="E114" s="132" t="str">
        <f>Données!E2</f>
        <v>Taux</v>
      </c>
      <c r="F114" s="168">
        <f>SUM('GESTION DES HORAIRES'!F105-'GESTION DES HORAIRES'!F104)</f>
        <v>0</v>
      </c>
      <c r="G114" s="168">
        <f>SUM('GESTION DES HORAIRES'!G105-'GESTION DES HORAIRES'!G104)</f>
        <v>0</v>
      </c>
      <c r="H114" s="168">
        <f>SUM('GESTION DES HORAIRES'!H105-'GESTION DES HORAIRES'!H104)</f>
        <v>0</v>
      </c>
      <c r="I114" s="168">
        <f>SUM('GESTION DES HORAIRES'!I105-'GESTION DES HORAIRES'!I104)</f>
        <v>0</v>
      </c>
      <c r="J114" s="168">
        <f>SUM('GESTION DES HORAIRES'!J105-'GESTION DES HORAIRES'!J104)</f>
        <v>0</v>
      </c>
      <c r="K114" s="168">
        <f>SUM('GESTION DES HORAIRES'!K105-'GESTION DES HORAIRES'!K104)</f>
        <v>0</v>
      </c>
      <c r="L114" s="168">
        <f>SUM('GESTION DES HORAIRES'!L105-'GESTION DES HORAIRES'!L104)</f>
        <v>0</v>
      </c>
      <c r="M114" s="168">
        <f>SUM('GESTION DES HORAIRES'!M105-'GESTION DES HORAIRES'!M104)</f>
        <v>0</v>
      </c>
      <c r="N114" s="168">
        <f>SUM('GESTION DES HORAIRES'!N105-'GESTION DES HORAIRES'!N104)</f>
        <v>0</v>
      </c>
      <c r="O114" s="168">
        <f>SUM('GESTION DES HORAIRES'!O105-'GESTION DES HORAIRES'!O104)</f>
        <v>0</v>
      </c>
      <c r="P114" s="168">
        <f>SUM('GESTION DES HORAIRES'!P105-'GESTION DES HORAIRES'!P104)</f>
        <v>0</v>
      </c>
      <c r="Q114" s="168">
        <f>SUM('GESTION DES HORAIRES'!Q105-'GESTION DES HORAIRES'!Q104)</f>
        <v>0</v>
      </c>
      <c r="R114" s="168">
        <f>SUM('GESTION DES HORAIRES'!R105-'GESTION DES HORAIRES'!R104)</f>
        <v>0</v>
      </c>
      <c r="S114" s="168">
        <f>SUM('GESTION DES HORAIRES'!S105-'GESTION DES HORAIRES'!S104)</f>
        <v>0</v>
      </c>
      <c r="T114" s="168">
        <f>SUM('GESTION DES HORAIRES'!T105-'GESTION DES HORAIRES'!T104)</f>
        <v>0</v>
      </c>
      <c r="U114" s="168">
        <f>SUM('GESTION DES HORAIRES'!U105-'GESTION DES HORAIRES'!U104)</f>
        <v>0</v>
      </c>
      <c r="V114" s="168">
        <f>SUM('GESTION DES HORAIRES'!V105-'GESTION DES HORAIRES'!V104)</f>
        <v>0</v>
      </c>
      <c r="W114" s="168">
        <f>SUM('GESTION DES HORAIRES'!W105-'GESTION DES HORAIRES'!W104)</f>
        <v>0</v>
      </c>
      <c r="X114" s="168">
        <f>SUM('GESTION DES HORAIRES'!X105-'GESTION DES HORAIRES'!X104)</f>
        <v>0</v>
      </c>
      <c r="Y114" s="168">
        <f>SUM('GESTION DES HORAIRES'!Y105-'GESTION DES HORAIRES'!Y104)</f>
        <v>0</v>
      </c>
      <c r="Z114" s="168">
        <f>SUM('GESTION DES HORAIRES'!Z105-'GESTION DES HORAIRES'!Z104)</f>
        <v>0</v>
      </c>
      <c r="AA114" s="168">
        <f>SUM('GESTION DES HORAIRES'!AA105-'GESTION DES HORAIRES'!AA104)</f>
        <v>0</v>
      </c>
      <c r="AB114" s="168">
        <f>SUM('GESTION DES HORAIRES'!AB105-'GESTION DES HORAIRES'!AB104)</f>
        <v>0</v>
      </c>
      <c r="AC114" s="168">
        <f>SUM('GESTION DES HORAIRES'!AC105-'GESTION DES HORAIRES'!AC104)</f>
        <v>0</v>
      </c>
      <c r="AD114" s="168">
        <f>SUM('GESTION DES HORAIRES'!AD105-'GESTION DES HORAIRES'!AD104)</f>
        <v>0</v>
      </c>
      <c r="AE114" s="168">
        <f>SUM('GESTION DES HORAIRES'!AE105-'GESTION DES HORAIRES'!AE104)</f>
        <v>0</v>
      </c>
      <c r="AF114" s="168">
        <f>SUM('GESTION DES HORAIRES'!AF105-'GESTION DES HORAIRES'!AF104)</f>
        <v>0</v>
      </c>
      <c r="AG114" s="168">
        <f>SUM('GESTION DES HORAIRES'!AG105-'GESTION DES HORAIRES'!AG104)</f>
        <v>0</v>
      </c>
      <c r="AH114" s="168">
        <f>SUM('GESTION DES HORAIRES'!AH105-'GESTION DES HORAIRES'!AH104)</f>
        <v>0</v>
      </c>
      <c r="AI114" s="168">
        <f>SUM('GESTION DES HORAIRES'!AI105-'GESTION DES HORAIRES'!AI104)</f>
        <v>0</v>
      </c>
      <c r="AJ114" s="168">
        <f>SUM('GESTION DES HORAIRES'!AJ105-'GESTION DES HORAIRES'!AJ104)</f>
        <v>0</v>
      </c>
      <c r="AK114" s="159">
        <f>SUM(F114:AJ115)</f>
        <v>0</v>
      </c>
      <c r="AL114" s="160"/>
      <c r="AM114" s="159">
        <f>(Données!M2)*4</f>
        <v>6.666666666666667</v>
      </c>
      <c r="AN114" s="160"/>
      <c r="AO114" s="159">
        <f>AK118-AM114</f>
        <v>-6.666666666666667</v>
      </c>
      <c r="AP114" s="160"/>
    </row>
    <row r="115" spans="1:42" ht="13.5" thickBot="1">
      <c r="A115" s="126"/>
      <c r="B115" s="127"/>
      <c r="C115" s="130"/>
      <c r="D115" s="131"/>
      <c r="E115" s="133"/>
      <c r="F115" s="169"/>
      <c r="G115" s="169"/>
      <c r="H115" s="169"/>
      <c r="I115" s="169"/>
      <c r="J115" s="169"/>
      <c r="K115" s="169"/>
      <c r="L115" s="169"/>
      <c r="M115" s="169"/>
      <c r="N115" s="169"/>
      <c r="O115" s="169"/>
      <c r="P115" s="169"/>
      <c r="Q115" s="169"/>
      <c r="R115" s="169"/>
      <c r="S115" s="169"/>
      <c r="T115" s="169"/>
      <c r="U115" s="169"/>
      <c r="V115" s="169"/>
      <c r="W115" s="169"/>
      <c r="X115" s="169"/>
      <c r="Y115" s="169"/>
      <c r="Z115" s="169"/>
      <c r="AA115" s="169"/>
      <c r="AB115" s="169"/>
      <c r="AC115" s="169"/>
      <c r="AD115" s="169"/>
      <c r="AE115" s="169"/>
      <c r="AF115" s="169"/>
      <c r="AG115" s="169"/>
      <c r="AH115" s="169"/>
      <c r="AI115" s="169"/>
      <c r="AJ115" s="169"/>
      <c r="AK115" s="161"/>
      <c r="AL115" s="162"/>
      <c r="AM115" s="161"/>
      <c r="AN115" s="162"/>
      <c r="AO115" s="161"/>
      <c r="AP115" s="162"/>
    </row>
    <row r="116" spans="1:42" ht="14.25" thickTop="1" thickBot="1">
      <c r="A116" s="115" t="s">
        <v>8</v>
      </c>
      <c r="B116" s="117" t="str">
        <f>Données!C2</f>
        <v>Date naiss.</v>
      </c>
      <c r="C116" s="119" t="s">
        <v>7</v>
      </c>
      <c r="D116" s="117" t="str">
        <f>Données!D2</f>
        <v>Date d'entrée</v>
      </c>
      <c r="E116" s="121"/>
      <c r="F116" s="170">
        <f>SUM('GESTION DES HORAIRES'!F107-'GESTION DES HORAIRES'!F106)</f>
        <v>0</v>
      </c>
      <c r="G116" s="170">
        <f>SUM('GESTION DES HORAIRES'!G107-'GESTION DES HORAIRES'!G106)</f>
        <v>0</v>
      </c>
      <c r="H116" s="170">
        <f>SUM('GESTION DES HORAIRES'!H107-'GESTION DES HORAIRES'!H106)</f>
        <v>0</v>
      </c>
      <c r="I116" s="170">
        <f>SUM('GESTION DES HORAIRES'!I107-'GESTION DES HORAIRES'!I106)</f>
        <v>0</v>
      </c>
      <c r="J116" s="170">
        <f>SUM('GESTION DES HORAIRES'!J107-'GESTION DES HORAIRES'!J106)</f>
        <v>0</v>
      </c>
      <c r="K116" s="170">
        <f>SUM('GESTION DES HORAIRES'!K107-'GESTION DES HORAIRES'!K106)</f>
        <v>0</v>
      </c>
      <c r="L116" s="170">
        <f>SUM('GESTION DES HORAIRES'!L107-'GESTION DES HORAIRES'!L106)</f>
        <v>0</v>
      </c>
      <c r="M116" s="170">
        <f>SUM('GESTION DES HORAIRES'!M107-'GESTION DES HORAIRES'!M106)</f>
        <v>0</v>
      </c>
      <c r="N116" s="170">
        <f>SUM('GESTION DES HORAIRES'!N107-'GESTION DES HORAIRES'!N106)</f>
        <v>0</v>
      </c>
      <c r="O116" s="170">
        <f>SUM('GESTION DES HORAIRES'!O107-'GESTION DES HORAIRES'!O106)</f>
        <v>0</v>
      </c>
      <c r="P116" s="170">
        <f>SUM('GESTION DES HORAIRES'!P107-'GESTION DES HORAIRES'!P106)</f>
        <v>0</v>
      </c>
      <c r="Q116" s="170">
        <f>SUM('GESTION DES HORAIRES'!Q107-'GESTION DES HORAIRES'!Q106)</f>
        <v>0</v>
      </c>
      <c r="R116" s="170">
        <f>SUM('GESTION DES HORAIRES'!R107-'GESTION DES HORAIRES'!R106)</f>
        <v>0</v>
      </c>
      <c r="S116" s="170">
        <f>SUM('GESTION DES HORAIRES'!S107-'GESTION DES HORAIRES'!S106)</f>
        <v>0</v>
      </c>
      <c r="T116" s="170">
        <f>SUM('GESTION DES HORAIRES'!T107-'GESTION DES HORAIRES'!T106)</f>
        <v>0</v>
      </c>
      <c r="U116" s="170">
        <f>SUM('GESTION DES HORAIRES'!U107-'GESTION DES HORAIRES'!U106)</f>
        <v>0</v>
      </c>
      <c r="V116" s="170">
        <f>SUM('GESTION DES HORAIRES'!V107-'GESTION DES HORAIRES'!V106)</f>
        <v>0</v>
      </c>
      <c r="W116" s="170">
        <f>SUM('GESTION DES HORAIRES'!W107-'GESTION DES HORAIRES'!W106)</f>
        <v>0</v>
      </c>
      <c r="X116" s="170">
        <f>SUM('GESTION DES HORAIRES'!X107-'GESTION DES HORAIRES'!X106)</f>
        <v>0</v>
      </c>
      <c r="Y116" s="170">
        <f>SUM('GESTION DES HORAIRES'!Y107-'GESTION DES HORAIRES'!Y106)</f>
        <v>0</v>
      </c>
      <c r="Z116" s="170">
        <f>SUM('GESTION DES HORAIRES'!Z107-'GESTION DES HORAIRES'!Z106)</f>
        <v>0</v>
      </c>
      <c r="AA116" s="170">
        <f>SUM('GESTION DES HORAIRES'!AA107-'GESTION DES HORAIRES'!AA106)</f>
        <v>0</v>
      </c>
      <c r="AB116" s="170">
        <f>SUM('GESTION DES HORAIRES'!AB107-'GESTION DES HORAIRES'!AB106)</f>
        <v>0</v>
      </c>
      <c r="AC116" s="170">
        <f>SUM('GESTION DES HORAIRES'!AC107-'GESTION DES HORAIRES'!AC106)</f>
        <v>0</v>
      </c>
      <c r="AD116" s="170">
        <f>SUM('GESTION DES HORAIRES'!AD107-'GESTION DES HORAIRES'!AD106)</f>
        <v>0</v>
      </c>
      <c r="AE116" s="170">
        <f>SUM('GESTION DES HORAIRES'!AE107-'GESTION DES HORAIRES'!AE106)</f>
        <v>0</v>
      </c>
      <c r="AF116" s="170">
        <f>SUM('GESTION DES HORAIRES'!AF107-'GESTION DES HORAIRES'!AF106)</f>
        <v>0</v>
      </c>
      <c r="AG116" s="170">
        <f>SUM('GESTION DES HORAIRES'!AG107-'GESTION DES HORAIRES'!AG106)</f>
        <v>0</v>
      </c>
      <c r="AH116" s="170">
        <f>SUM('GESTION DES HORAIRES'!AH107-'GESTION DES HORAIRES'!AH106)</f>
        <v>0</v>
      </c>
      <c r="AI116" s="170">
        <f>SUM('GESTION DES HORAIRES'!AI107-'GESTION DES HORAIRES'!AI106)</f>
        <v>0</v>
      </c>
      <c r="AJ116" s="170">
        <f>SUM('GESTION DES HORAIRES'!AJ107-'GESTION DES HORAIRES'!AJ106)</f>
        <v>0</v>
      </c>
      <c r="AK116" s="159">
        <f>SUM(F116:AJ117)</f>
        <v>0</v>
      </c>
      <c r="AL116" s="160"/>
      <c r="AO116" s="155" t="s">
        <v>81</v>
      </c>
      <c r="AP116" s="156"/>
    </row>
    <row r="117" spans="1:42" ht="14.25" thickTop="1" thickBot="1">
      <c r="A117" s="116"/>
      <c r="B117" s="118"/>
      <c r="C117" s="120"/>
      <c r="D117" s="118"/>
      <c r="E117" s="122"/>
      <c r="F117" s="171"/>
      <c r="G117" s="171"/>
      <c r="H117" s="171"/>
      <c r="I117" s="171"/>
      <c r="J117" s="171"/>
      <c r="K117" s="171"/>
      <c r="L117" s="171"/>
      <c r="M117" s="171"/>
      <c r="N117" s="171"/>
      <c r="O117" s="171"/>
      <c r="P117" s="171"/>
      <c r="Q117" s="171"/>
      <c r="R117" s="171"/>
      <c r="S117" s="171"/>
      <c r="T117" s="171"/>
      <c r="U117" s="171"/>
      <c r="V117" s="171"/>
      <c r="W117" s="171"/>
      <c r="X117" s="171"/>
      <c r="Y117" s="171"/>
      <c r="Z117" s="171"/>
      <c r="AA117" s="171"/>
      <c r="AB117" s="171"/>
      <c r="AC117" s="171"/>
      <c r="AD117" s="171"/>
      <c r="AE117" s="171"/>
      <c r="AF117" s="171"/>
      <c r="AG117" s="171"/>
      <c r="AH117" s="171"/>
      <c r="AI117" s="171"/>
      <c r="AJ117" s="171"/>
      <c r="AK117" s="161"/>
      <c r="AL117" s="162"/>
      <c r="AO117" s="157"/>
      <c r="AP117" s="158"/>
    </row>
    <row r="118" spans="1:42" ht="14.25" thickTop="1" thickBot="1">
      <c r="A118" s="172"/>
      <c r="B118" s="172"/>
      <c r="C118" s="172"/>
      <c r="D118" s="172"/>
      <c r="E118" s="172"/>
      <c r="F118" s="54">
        <f>SUM(F114+F116)</f>
        <v>0</v>
      </c>
      <c r="G118" s="55">
        <f t="shared" ref="G118:AJ118" si="34">SUM(G114+G116)</f>
        <v>0</v>
      </c>
      <c r="H118" s="55">
        <f t="shared" si="34"/>
        <v>0</v>
      </c>
      <c r="I118" s="55">
        <f t="shared" si="34"/>
        <v>0</v>
      </c>
      <c r="J118" s="55">
        <f t="shared" si="34"/>
        <v>0</v>
      </c>
      <c r="K118" s="55">
        <f t="shared" si="34"/>
        <v>0</v>
      </c>
      <c r="L118" s="55">
        <f t="shared" si="34"/>
        <v>0</v>
      </c>
      <c r="M118" s="55">
        <f t="shared" si="34"/>
        <v>0</v>
      </c>
      <c r="N118" s="55">
        <f t="shared" si="34"/>
        <v>0</v>
      </c>
      <c r="O118" s="55">
        <f t="shared" si="34"/>
        <v>0</v>
      </c>
      <c r="P118" s="55">
        <f t="shared" si="34"/>
        <v>0</v>
      </c>
      <c r="Q118" s="55">
        <f t="shared" si="34"/>
        <v>0</v>
      </c>
      <c r="R118" s="55">
        <f t="shared" si="34"/>
        <v>0</v>
      </c>
      <c r="S118" s="55">
        <f t="shared" si="34"/>
        <v>0</v>
      </c>
      <c r="T118" s="55">
        <f t="shared" si="34"/>
        <v>0</v>
      </c>
      <c r="U118" s="55">
        <f t="shared" si="34"/>
        <v>0</v>
      </c>
      <c r="V118" s="55">
        <f t="shared" si="34"/>
        <v>0</v>
      </c>
      <c r="W118" s="55">
        <f t="shared" si="34"/>
        <v>0</v>
      </c>
      <c r="X118" s="55">
        <f t="shared" si="34"/>
        <v>0</v>
      </c>
      <c r="Y118" s="55">
        <f t="shared" si="34"/>
        <v>0</v>
      </c>
      <c r="Z118" s="55">
        <f t="shared" si="34"/>
        <v>0</v>
      </c>
      <c r="AA118" s="55">
        <f t="shared" si="34"/>
        <v>0</v>
      </c>
      <c r="AB118" s="55">
        <f t="shared" si="34"/>
        <v>0</v>
      </c>
      <c r="AC118" s="55">
        <f t="shared" si="34"/>
        <v>0</v>
      </c>
      <c r="AD118" s="55">
        <f t="shared" si="34"/>
        <v>0</v>
      </c>
      <c r="AE118" s="55">
        <f t="shared" si="34"/>
        <v>0</v>
      </c>
      <c r="AF118" s="55">
        <f t="shared" si="34"/>
        <v>0</v>
      </c>
      <c r="AG118" s="55">
        <f t="shared" si="34"/>
        <v>0</v>
      </c>
      <c r="AH118" s="55">
        <f t="shared" si="34"/>
        <v>0</v>
      </c>
      <c r="AI118" s="55">
        <f t="shared" si="34"/>
        <v>0</v>
      </c>
      <c r="AJ118" s="63">
        <f t="shared" si="34"/>
        <v>0</v>
      </c>
      <c r="AK118" s="166">
        <f>SUM(F118:AJ118)</f>
        <v>0</v>
      </c>
      <c r="AL118" s="167"/>
      <c r="AO118" s="151">
        <f>(AK118/AM114)*100%</f>
        <v>0</v>
      </c>
      <c r="AP118" s="152"/>
    </row>
    <row r="119" spans="1:42" ht="14.25" thickTop="1" thickBot="1">
      <c r="A119" s="163"/>
      <c r="B119" s="163"/>
      <c r="C119" s="163"/>
      <c r="D119" s="163"/>
      <c r="E119" s="163"/>
      <c r="F119" s="74">
        <f>(F118-INT(F118))*24</f>
        <v>0</v>
      </c>
      <c r="G119" s="74">
        <f t="shared" ref="G119:AJ119" si="35">(G118-INT(G118))*24</f>
        <v>0</v>
      </c>
      <c r="H119" s="74">
        <f t="shared" si="35"/>
        <v>0</v>
      </c>
      <c r="I119" s="74">
        <f t="shared" si="35"/>
        <v>0</v>
      </c>
      <c r="J119" s="74">
        <f t="shared" si="35"/>
        <v>0</v>
      </c>
      <c r="K119" s="74">
        <f t="shared" si="35"/>
        <v>0</v>
      </c>
      <c r="L119" s="74">
        <f t="shared" si="35"/>
        <v>0</v>
      </c>
      <c r="M119" s="74">
        <f t="shared" si="35"/>
        <v>0</v>
      </c>
      <c r="N119" s="74">
        <f t="shared" si="35"/>
        <v>0</v>
      </c>
      <c r="O119" s="74">
        <f t="shared" si="35"/>
        <v>0</v>
      </c>
      <c r="P119" s="74">
        <f t="shared" si="35"/>
        <v>0</v>
      </c>
      <c r="Q119" s="74">
        <f t="shared" si="35"/>
        <v>0</v>
      </c>
      <c r="R119" s="74">
        <f t="shared" si="35"/>
        <v>0</v>
      </c>
      <c r="S119" s="74">
        <f t="shared" si="35"/>
        <v>0</v>
      </c>
      <c r="T119" s="74">
        <f t="shared" si="35"/>
        <v>0</v>
      </c>
      <c r="U119" s="74">
        <f t="shared" si="35"/>
        <v>0</v>
      </c>
      <c r="V119" s="74">
        <f t="shared" si="35"/>
        <v>0</v>
      </c>
      <c r="W119" s="74">
        <f t="shared" si="35"/>
        <v>0</v>
      </c>
      <c r="X119" s="74">
        <f t="shared" si="35"/>
        <v>0</v>
      </c>
      <c r="Y119" s="74">
        <f t="shared" si="35"/>
        <v>0</v>
      </c>
      <c r="Z119" s="74">
        <f t="shared" si="35"/>
        <v>0</v>
      </c>
      <c r="AA119" s="74">
        <f t="shared" si="35"/>
        <v>0</v>
      </c>
      <c r="AB119" s="74">
        <f t="shared" si="35"/>
        <v>0</v>
      </c>
      <c r="AC119" s="74">
        <f t="shared" si="35"/>
        <v>0</v>
      </c>
      <c r="AD119" s="74">
        <f t="shared" si="35"/>
        <v>0</v>
      </c>
      <c r="AE119" s="74">
        <f t="shared" si="35"/>
        <v>0</v>
      </c>
      <c r="AF119" s="74">
        <f t="shared" si="35"/>
        <v>0</v>
      </c>
      <c r="AG119" s="74">
        <f t="shared" si="35"/>
        <v>0</v>
      </c>
      <c r="AH119" s="74">
        <f t="shared" si="35"/>
        <v>0</v>
      </c>
      <c r="AI119" s="74">
        <f t="shared" si="35"/>
        <v>0</v>
      </c>
      <c r="AJ119" s="74">
        <f t="shared" si="35"/>
        <v>0</v>
      </c>
      <c r="AK119" s="164">
        <f>SUM(F119:AJ119)</f>
        <v>0</v>
      </c>
      <c r="AL119" s="165"/>
      <c r="AO119" s="153"/>
      <c r="AP119" s="154"/>
    </row>
    <row r="120" spans="1:42" ht="13.5" thickTop="1"/>
    <row r="121" spans="1:42">
      <c r="A121" s="140"/>
      <c r="B121" s="140"/>
      <c r="C121" s="28" t="s">
        <v>19</v>
      </c>
      <c r="D121" s="28" t="str">
        <f>Données!K2</f>
        <v>Genève</v>
      </c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</row>
    <row r="122" spans="1:42">
      <c r="A122" s="140"/>
      <c r="B122" s="140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</row>
    <row r="123" spans="1:42" ht="15.75">
      <c r="A123" s="141" t="s">
        <v>4</v>
      </c>
      <c r="B123" s="141"/>
      <c r="C123" s="141"/>
      <c r="D123" s="141"/>
      <c r="E123" s="8" t="str">
        <f>TEXT(B126,"mmmm")</f>
        <v>juillet</v>
      </c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</row>
    <row r="124" spans="1:42"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</row>
    <row r="125" spans="1:42" ht="13.5" thickBot="1"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</row>
    <row r="126" spans="1:42" ht="13.5" thickBot="1">
      <c r="A126" s="10" t="s">
        <v>5</v>
      </c>
      <c r="B126" s="11">
        <v>41820</v>
      </c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</row>
    <row r="127" spans="1:42" ht="13.5" thickBot="1">
      <c r="A127" s="10" t="s">
        <v>6</v>
      </c>
      <c r="B127" s="11">
        <f>EOMONTH(B126,0)</f>
        <v>41850</v>
      </c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</row>
    <row r="128" spans="1:42">
      <c r="A128" s="30"/>
      <c r="B128" s="31">
        <f ca="1">TODAY()</f>
        <v>41584</v>
      </c>
      <c r="C128" s="30"/>
      <c r="D128" s="30"/>
      <c r="E128" s="30"/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</row>
    <row r="129" spans="1:42"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</row>
    <row r="130" spans="1:42" ht="42">
      <c r="A130" s="33"/>
      <c r="B130" s="33"/>
      <c r="C130" s="33"/>
      <c r="D130" s="33"/>
      <c r="E130" s="33"/>
      <c r="F130" s="34">
        <f>B126</f>
        <v>41820</v>
      </c>
      <c r="G130" s="35">
        <f t="shared" ref="G130:AI130" si="36">F130+1</f>
        <v>41821</v>
      </c>
      <c r="H130" s="35">
        <f t="shared" si="36"/>
        <v>41822</v>
      </c>
      <c r="I130" s="35">
        <f t="shared" si="36"/>
        <v>41823</v>
      </c>
      <c r="J130" s="35">
        <f t="shared" si="36"/>
        <v>41824</v>
      </c>
      <c r="K130" s="35">
        <f t="shared" si="36"/>
        <v>41825</v>
      </c>
      <c r="L130" s="35">
        <f t="shared" si="36"/>
        <v>41826</v>
      </c>
      <c r="M130" s="35">
        <f t="shared" si="36"/>
        <v>41827</v>
      </c>
      <c r="N130" s="35">
        <f t="shared" si="36"/>
        <v>41828</v>
      </c>
      <c r="O130" s="35">
        <f t="shared" si="36"/>
        <v>41829</v>
      </c>
      <c r="P130" s="35">
        <f t="shared" si="36"/>
        <v>41830</v>
      </c>
      <c r="Q130" s="35">
        <f t="shared" si="36"/>
        <v>41831</v>
      </c>
      <c r="R130" s="35">
        <f t="shared" si="36"/>
        <v>41832</v>
      </c>
      <c r="S130" s="35">
        <f t="shared" si="36"/>
        <v>41833</v>
      </c>
      <c r="T130" s="35">
        <f t="shared" si="36"/>
        <v>41834</v>
      </c>
      <c r="U130" s="35">
        <f t="shared" si="36"/>
        <v>41835</v>
      </c>
      <c r="V130" s="35">
        <f t="shared" si="36"/>
        <v>41836</v>
      </c>
      <c r="W130" s="35">
        <f t="shared" si="36"/>
        <v>41837</v>
      </c>
      <c r="X130" s="35">
        <f t="shared" si="36"/>
        <v>41838</v>
      </c>
      <c r="Y130" s="35">
        <f t="shared" si="36"/>
        <v>41839</v>
      </c>
      <c r="Z130" s="35">
        <f t="shared" si="36"/>
        <v>41840</v>
      </c>
      <c r="AA130" s="35">
        <f t="shared" si="36"/>
        <v>41841</v>
      </c>
      <c r="AB130" s="35">
        <f t="shared" si="36"/>
        <v>41842</v>
      </c>
      <c r="AC130" s="35">
        <f t="shared" si="36"/>
        <v>41843</v>
      </c>
      <c r="AD130" s="35">
        <f t="shared" si="36"/>
        <v>41844</v>
      </c>
      <c r="AE130" s="35">
        <f t="shared" si="36"/>
        <v>41845</v>
      </c>
      <c r="AF130" s="35">
        <f t="shared" si="36"/>
        <v>41846</v>
      </c>
      <c r="AG130" s="35">
        <f t="shared" si="36"/>
        <v>41847</v>
      </c>
      <c r="AH130" s="35">
        <f t="shared" si="36"/>
        <v>41848</v>
      </c>
      <c r="AI130" s="35">
        <f t="shared" si="36"/>
        <v>41849</v>
      </c>
      <c r="AJ130" s="35">
        <f>IFERROR(IF(AI130+1&gt;B127,"",AI130+1),"")</f>
        <v>41850</v>
      </c>
    </row>
    <row r="131" spans="1:42" ht="22.5" thickBot="1">
      <c r="A131" s="16"/>
      <c r="B131" s="16"/>
      <c r="C131" s="16"/>
      <c r="D131" s="16"/>
      <c r="E131" s="16"/>
      <c r="F131" s="17" t="str">
        <f>IF(F133="L","S " &amp; WEEKNUM(F130),"")</f>
        <v/>
      </c>
      <c r="G131" s="17" t="str">
        <f t="shared" ref="G131:AJ131" si="37">IF(G133="L","S " &amp; WEEKNUM(G130),"")</f>
        <v>S 27</v>
      </c>
      <c r="H131" s="17" t="str">
        <f t="shared" si="37"/>
        <v/>
      </c>
      <c r="I131" s="17" t="str">
        <f t="shared" si="37"/>
        <v/>
      </c>
      <c r="J131" s="17" t="str">
        <f t="shared" si="37"/>
        <v/>
      </c>
      <c r="K131" s="17" t="str">
        <f t="shared" si="37"/>
        <v/>
      </c>
      <c r="L131" s="17" t="str">
        <f t="shared" si="37"/>
        <v/>
      </c>
      <c r="M131" s="17" t="str">
        <f t="shared" si="37"/>
        <v/>
      </c>
      <c r="N131" s="17" t="str">
        <f t="shared" si="37"/>
        <v>S 28</v>
      </c>
      <c r="O131" s="17" t="str">
        <f t="shared" si="37"/>
        <v/>
      </c>
      <c r="P131" s="17" t="str">
        <f t="shared" si="37"/>
        <v/>
      </c>
      <c r="Q131" s="17" t="str">
        <f t="shared" si="37"/>
        <v/>
      </c>
      <c r="R131" s="17" t="str">
        <f t="shared" si="37"/>
        <v/>
      </c>
      <c r="S131" s="17" t="str">
        <f t="shared" si="37"/>
        <v/>
      </c>
      <c r="T131" s="17" t="str">
        <f t="shared" si="37"/>
        <v/>
      </c>
      <c r="U131" s="17" t="str">
        <f t="shared" si="37"/>
        <v>S 29</v>
      </c>
      <c r="V131" s="17" t="str">
        <f t="shared" si="37"/>
        <v/>
      </c>
      <c r="W131" s="17" t="str">
        <f t="shared" si="37"/>
        <v/>
      </c>
      <c r="X131" s="17" t="str">
        <f t="shared" si="37"/>
        <v/>
      </c>
      <c r="Y131" s="17" t="str">
        <f t="shared" si="37"/>
        <v/>
      </c>
      <c r="Z131" s="17" t="str">
        <f t="shared" si="37"/>
        <v/>
      </c>
      <c r="AA131" s="17" t="str">
        <f t="shared" si="37"/>
        <v/>
      </c>
      <c r="AB131" s="17" t="str">
        <f t="shared" si="37"/>
        <v>S 30</v>
      </c>
      <c r="AC131" s="17" t="str">
        <f t="shared" si="37"/>
        <v/>
      </c>
      <c r="AD131" s="17" t="str">
        <f t="shared" si="37"/>
        <v/>
      </c>
      <c r="AE131" s="17" t="str">
        <f t="shared" si="37"/>
        <v/>
      </c>
      <c r="AF131" s="17" t="str">
        <f t="shared" si="37"/>
        <v/>
      </c>
      <c r="AG131" s="17" t="str">
        <f t="shared" si="37"/>
        <v/>
      </c>
      <c r="AH131" s="17" t="str">
        <f t="shared" si="37"/>
        <v/>
      </c>
      <c r="AI131" s="17" t="str">
        <f t="shared" si="37"/>
        <v>S 31</v>
      </c>
      <c r="AJ131" s="17" t="str">
        <f t="shared" si="37"/>
        <v/>
      </c>
    </row>
    <row r="132" spans="1:42" ht="16.5" thickTop="1" thickBot="1">
      <c r="A132" s="148" t="s">
        <v>36</v>
      </c>
      <c r="B132" s="149"/>
      <c r="C132" s="149"/>
      <c r="D132" s="149"/>
      <c r="E132" s="150"/>
      <c r="F132" s="12">
        <f t="shared" ref="F132:AI132" si="38">DAY(F130)</f>
        <v>1</v>
      </c>
      <c r="G132" s="12">
        <f t="shared" si="38"/>
        <v>2</v>
      </c>
      <c r="H132" s="12">
        <f t="shared" si="38"/>
        <v>3</v>
      </c>
      <c r="I132" s="12">
        <f t="shared" si="38"/>
        <v>4</v>
      </c>
      <c r="J132" s="12">
        <f t="shared" si="38"/>
        <v>5</v>
      </c>
      <c r="K132" s="12">
        <f t="shared" si="38"/>
        <v>6</v>
      </c>
      <c r="L132" s="12">
        <f t="shared" si="38"/>
        <v>7</v>
      </c>
      <c r="M132" s="12">
        <f t="shared" si="38"/>
        <v>8</v>
      </c>
      <c r="N132" s="12">
        <f t="shared" si="38"/>
        <v>9</v>
      </c>
      <c r="O132" s="12">
        <f t="shared" si="38"/>
        <v>10</v>
      </c>
      <c r="P132" s="12">
        <f t="shared" si="38"/>
        <v>11</v>
      </c>
      <c r="Q132" s="12">
        <f t="shared" si="38"/>
        <v>12</v>
      </c>
      <c r="R132" s="12">
        <f t="shared" si="38"/>
        <v>13</v>
      </c>
      <c r="S132" s="12">
        <f t="shared" si="38"/>
        <v>14</v>
      </c>
      <c r="T132" s="12">
        <f t="shared" si="38"/>
        <v>15</v>
      </c>
      <c r="U132" s="12">
        <f t="shared" si="38"/>
        <v>16</v>
      </c>
      <c r="V132" s="12">
        <f t="shared" si="38"/>
        <v>17</v>
      </c>
      <c r="W132" s="12">
        <f t="shared" si="38"/>
        <v>18</v>
      </c>
      <c r="X132" s="12">
        <f t="shared" si="38"/>
        <v>19</v>
      </c>
      <c r="Y132" s="12">
        <f t="shared" si="38"/>
        <v>20</v>
      </c>
      <c r="Z132" s="12">
        <f t="shared" si="38"/>
        <v>21</v>
      </c>
      <c r="AA132" s="12">
        <f t="shared" si="38"/>
        <v>22</v>
      </c>
      <c r="AB132" s="12">
        <f t="shared" si="38"/>
        <v>23</v>
      </c>
      <c r="AC132" s="12">
        <f t="shared" si="38"/>
        <v>24</v>
      </c>
      <c r="AD132" s="12">
        <f t="shared" si="38"/>
        <v>25</v>
      </c>
      <c r="AE132" s="12">
        <f t="shared" si="38"/>
        <v>26</v>
      </c>
      <c r="AF132" s="12">
        <f t="shared" si="38"/>
        <v>27</v>
      </c>
      <c r="AG132" s="12">
        <f t="shared" si="38"/>
        <v>28</v>
      </c>
      <c r="AH132" s="12">
        <f>DAY(AH130)</f>
        <v>29</v>
      </c>
      <c r="AI132" s="12">
        <f t="shared" si="38"/>
        <v>30</v>
      </c>
      <c r="AJ132" s="14">
        <f>IFERROR(DAY(AJ130),"")</f>
        <v>31</v>
      </c>
      <c r="AK132" s="155" t="s">
        <v>29</v>
      </c>
      <c r="AL132" s="156"/>
      <c r="AM132" s="155" t="s">
        <v>80</v>
      </c>
      <c r="AN132" s="156"/>
      <c r="AO132" s="155" t="s">
        <v>82</v>
      </c>
      <c r="AP132" s="156"/>
    </row>
    <row r="133" spans="1:42" ht="14.25" thickTop="1" thickBot="1">
      <c r="A133" s="137"/>
      <c r="B133" s="138"/>
      <c r="C133" s="138"/>
      <c r="D133" s="138"/>
      <c r="E133" s="139"/>
      <c r="F133" s="18" t="str">
        <f>CHOOSE(WEEKDAY(F130),"D","L","M","M","J","V","S")</f>
        <v>D</v>
      </c>
      <c r="G133" s="13" t="str">
        <f t="shared" ref="G133:AI133" si="39">CHOOSE(WEEKDAY(G130),"D","L","M","M","J","V","S")</f>
        <v>L</v>
      </c>
      <c r="H133" s="13" t="str">
        <f t="shared" si="39"/>
        <v>M</v>
      </c>
      <c r="I133" s="13" t="str">
        <f t="shared" si="39"/>
        <v>M</v>
      </c>
      <c r="J133" s="13" t="str">
        <f t="shared" si="39"/>
        <v>J</v>
      </c>
      <c r="K133" s="13" t="str">
        <f t="shared" si="39"/>
        <v>V</v>
      </c>
      <c r="L133" s="13" t="str">
        <f t="shared" si="39"/>
        <v>S</v>
      </c>
      <c r="M133" s="13" t="str">
        <f t="shared" si="39"/>
        <v>D</v>
      </c>
      <c r="N133" s="13" t="str">
        <f t="shared" si="39"/>
        <v>L</v>
      </c>
      <c r="O133" s="13" t="str">
        <f t="shared" si="39"/>
        <v>M</v>
      </c>
      <c r="P133" s="13" t="str">
        <f t="shared" si="39"/>
        <v>M</v>
      </c>
      <c r="Q133" s="13" t="str">
        <f t="shared" si="39"/>
        <v>J</v>
      </c>
      <c r="R133" s="13" t="str">
        <f t="shared" si="39"/>
        <v>V</v>
      </c>
      <c r="S133" s="13" t="str">
        <f t="shared" si="39"/>
        <v>S</v>
      </c>
      <c r="T133" s="13" t="str">
        <f t="shared" si="39"/>
        <v>D</v>
      </c>
      <c r="U133" s="13" t="str">
        <f t="shared" si="39"/>
        <v>L</v>
      </c>
      <c r="V133" s="13" t="str">
        <f t="shared" si="39"/>
        <v>M</v>
      </c>
      <c r="W133" s="13" t="str">
        <f t="shared" si="39"/>
        <v>M</v>
      </c>
      <c r="X133" s="13" t="str">
        <f t="shared" si="39"/>
        <v>J</v>
      </c>
      <c r="Y133" s="13" t="str">
        <f t="shared" si="39"/>
        <v>V</v>
      </c>
      <c r="Z133" s="13" t="str">
        <f t="shared" si="39"/>
        <v>S</v>
      </c>
      <c r="AA133" s="13" t="str">
        <f t="shared" si="39"/>
        <v>D</v>
      </c>
      <c r="AB133" s="13" t="str">
        <f t="shared" si="39"/>
        <v>L</v>
      </c>
      <c r="AC133" s="13" t="str">
        <f t="shared" si="39"/>
        <v>M</v>
      </c>
      <c r="AD133" s="13" t="str">
        <f t="shared" si="39"/>
        <v>M</v>
      </c>
      <c r="AE133" s="13" t="str">
        <f t="shared" si="39"/>
        <v>J</v>
      </c>
      <c r="AF133" s="13" t="str">
        <f t="shared" si="39"/>
        <v>V</v>
      </c>
      <c r="AG133" s="13" t="str">
        <f t="shared" si="39"/>
        <v>S</v>
      </c>
      <c r="AH133" s="13" t="str">
        <f t="shared" si="39"/>
        <v>D</v>
      </c>
      <c r="AI133" s="13" t="str">
        <f t="shared" si="39"/>
        <v>L</v>
      </c>
      <c r="AJ133" s="15" t="str">
        <f>IFERROR(CHOOSE(WEEKDAY(AJ130),"D","L","M","M","J","V","S"),"")</f>
        <v>M</v>
      </c>
      <c r="AK133" s="157"/>
      <c r="AL133" s="158"/>
      <c r="AM133" s="157"/>
      <c r="AN133" s="158"/>
      <c r="AO133" s="157"/>
      <c r="AP133" s="158"/>
    </row>
    <row r="134" spans="1:42" ht="13.5" thickTop="1">
      <c r="A134" s="124" t="str">
        <f>Données!B2</f>
        <v>Nom coll.</v>
      </c>
      <c r="B134" s="125"/>
      <c r="C134" s="128" t="s">
        <v>9</v>
      </c>
      <c r="D134" s="129"/>
      <c r="E134" s="132" t="str">
        <f>Données!E2</f>
        <v>Taux</v>
      </c>
      <c r="F134" s="168">
        <f>SUM('GESTION DES HORAIRES'!F123-'GESTION DES HORAIRES'!F122)</f>
        <v>0</v>
      </c>
      <c r="G134" s="168">
        <f>SUM('GESTION DES HORAIRES'!G123-'GESTION DES HORAIRES'!G122)</f>
        <v>0</v>
      </c>
      <c r="H134" s="168">
        <f>SUM('GESTION DES HORAIRES'!H123-'GESTION DES HORAIRES'!H122)</f>
        <v>0</v>
      </c>
      <c r="I134" s="168">
        <f>SUM('GESTION DES HORAIRES'!I123-'GESTION DES HORAIRES'!I122)</f>
        <v>0</v>
      </c>
      <c r="J134" s="168">
        <f>SUM('GESTION DES HORAIRES'!J123-'GESTION DES HORAIRES'!J122)</f>
        <v>0</v>
      </c>
      <c r="K134" s="168">
        <f>SUM('GESTION DES HORAIRES'!K123-'GESTION DES HORAIRES'!K122)</f>
        <v>0</v>
      </c>
      <c r="L134" s="168">
        <f>SUM('GESTION DES HORAIRES'!L123-'GESTION DES HORAIRES'!L122)</f>
        <v>0</v>
      </c>
      <c r="M134" s="168">
        <f>SUM('GESTION DES HORAIRES'!M123-'GESTION DES HORAIRES'!M122)</f>
        <v>0</v>
      </c>
      <c r="N134" s="168">
        <f>SUM('GESTION DES HORAIRES'!N123-'GESTION DES HORAIRES'!N122)</f>
        <v>0</v>
      </c>
      <c r="O134" s="168">
        <f>SUM('GESTION DES HORAIRES'!O123-'GESTION DES HORAIRES'!O122)</f>
        <v>0</v>
      </c>
      <c r="P134" s="168">
        <f>SUM('GESTION DES HORAIRES'!P123-'GESTION DES HORAIRES'!P122)</f>
        <v>0</v>
      </c>
      <c r="Q134" s="168">
        <f>SUM('GESTION DES HORAIRES'!Q123-'GESTION DES HORAIRES'!Q122)</f>
        <v>0</v>
      </c>
      <c r="R134" s="168">
        <f>SUM('GESTION DES HORAIRES'!R123-'GESTION DES HORAIRES'!R122)</f>
        <v>0</v>
      </c>
      <c r="S134" s="168">
        <f>SUM('GESTION DES HORAIRES'!S123-'GESTION DES HORAIRES'!S122)</f>
        <v>0</v>
      </c>
      <c r="T134" s="168">
        <f>SUM('GESTION DES HORAIRES'!T123-'GESTION DES HORAIRES'!T122)</f>
        <v>0</v>
      </c>
      <c r="U134" s="168">
        <f>SUM('GESTION DES HORAIRES'!U123-'GESTION DES HORAIRES'!U122)</f>
        <v>0</v>
      </c>
      <c r="V134" s="168">
        <f>SUM('GESTION DES HORAIRES'!V123-'GESTION DES HORAIRES'!V122)</f>
        <v>0</v>
      </c>
      <c r="W134" s="168">
        <f>SUM('GESTION DES HORAIRES'!W123-'GESTION DES HORAIRES'!W122)</f>
        <v>0</v>
      </c>
      <c r="X134" s="168">
        <f>SUM('GESTION DES HORAIRES'!X123-'GESTION DES HORAIRES'!X122)</f>
        <v>0</v>
      </c>
      <c r="Y134" s="168">
        <f>SUM('GESTION DES HORAIRES'!Y123-'GESTION DES HORAIRES'!Y122)</f>
        <v>0</v>
      </c>
      <c r="Z134" s="168">
        <f>SUM('GESTION DES HORAIRES'!Z123-'GESTION DES HORAIRES'!Z122)</f>
        <v>0</v>
      </c>
      <c r="AA134" s="168">
        <f>SUM('GESTION DES HORAIRES'!AA123-'GESTION DES HORAIRES'!AA122)</f>
        <v>0</v>
      </c>
      <c r="AB134" s="168">
        <f>SUM('GESTION DES HORAIRES'!AB123-'GESTION DES HORAIRES'!AB122)</f>
        <v>0</v>
      </c>
      <c r="AC134" s="168">
        <f>SUM('GESTION DES HORAIRES'!AC123-'GESTION DES HORAIRES'!AC122)</f>
        <v>0</v>
      </c>
      <c r="AD134" s="168">
        <f>SUM('GESTION DES HORAIRES'!AD123-'GESTION DES HORAIRES'!AD122)</f>
        <v>0</v>
      </c>
      <c r="AE134" s="168">
        <f>SUM('GESTION DES HORAIRES'!AE123-'GESTION DES HORAIRES'!AE122)</f>
        <v>0</v>
      </c>
      <c r="AF134" s="168">
        <f>SUM('GESTION DES HORAIRES'!AF123-'GESTION DES HORAIRES'!AF122)</f>
        <v>0</v>
      </c>
      <c r="AG134" s="168">
        <f>SUM('GESTION DES HORAIRES'!AG123-'GESTION DES HORAIRES'!AG122)</f>
        <v>0</v>
      </c>
      <c r="AH134" s="168">
        <f>SUM('GESTION DES HORAIRES'!AH123-'GESTION DES HORAIRES'!AH122)</f>
        <v>0</v>
      </c>
      <c r="AI134" s="168">
        <f>SUM('GESTION DES HORAIRES'!AI123-'GESTION DES HORAIRES'!AI122)</f>
        <v>0</v>
      </c>
      <c r="AJ134" s="168">
        <f>SUM('GESTION DES HORAIRES'!AJ123-'GESTION DES HORAIRES'!AJ122)</f>
        <v>0</v>
      </c>
      <c r="AK134" s="159">
        <f>SUM(F134:AJ135)</f>
        <v>0</v>
      </c>
      <c r="AL134" s="160"/>
      <c r="AM134" s="159">
        <f>(Données!M2)*4</f>
        <v>6.666666666666667</v>
      </c>
      <c r="AN134" s="160"/>
      <c r="AO134" s="159">
        <f>AK138-AM134</f>
        <v>-6.666666666666667</v>
      </c>
      <c r="AP134" s="160"/>
    </row>
    <row r="135" spans="1:42" ht="13.5" thickBot="1">
      <c r="A135" s="126"/>
      <c r="B135" s="127"/>
      <c r="C135" s="130"/>
      <c r="D135" s="131"/>
      <c r="E135" s="133"/>
      <c r="F135" s="169"/>
      <c r="G135" s="169"/>
      <c r="H135" s="169"/>
      <c r="I135" s="169"/>
      <c r="J135" s="169"/>
      <c r="K135" s="169"/>
      <c r="L135" s="169"/>
      <c r="M135" s="169"/>
      <c r="N135" s="169"/>
      <c r="O135" s="169"/>
      <c r="P135" s="169"/>
      <c r="Q135" s="169"/>
      <c r="R135" s="169"/>
      <c r="S135" s="169"/>
      <c r="T135" s="169"/>
      <c r="U135" s="169"/>
      <c r="V135" s="169"/>
      <c r="W135" s="169"/>
      <c r="X135" s="169"/>
      <c r="Y135" s="169"/>
      <c r="Z135" s="169"/>
      <c r="AA135" s="169"/>
      <c r="AB135" s="169"/>
      <c r="AC135" s="169"/>
      <c r="AD135" s="169"/>
      <c r="AE135" s="169"/>
      <c r="AF135" s="169"/>
      <c r="AG135" s="169"/>
      <c r="AH135" s="169"/>
      <c r="AI135" s="169"/>
      <c r="AJ135" s="169"/>
      <c r="AK135" s="161"/>
      <c r="AL135" s="162"/>
      <c r="AM135" s="161"/>
      <c r="AN135" s="162"/>
      <c r="AO135" s="161"/>
      <c r="AP135" s="162"/>
    </row>
    <row r="136" spans="1:42" ht="14.25" thickTop="1" thickBot="1">
      <c r="A136" s="115" t="s">
        <v>8</v>
      </c>
      <c r="B136" s="117" t="str">
        <f>Données!C2</f>
        <v>Date naiss.</v>
      </c>
      <c r="C136" s="119" t="s">
        <v>7</v>
      </c>
      <c r="D136" s="117" t="str">
        <f>Données!D2</f>
        <v>Date d'entrée</v>
      </c>
      <c r="E136" s="121"/>
      <c r="F136" s="170">
        <f>SUM('GESTION DES HORAIRES'!F125-'GESTION DES HORAIRES'!F124)</f>
        <v>0</v>
      </c>
      <c r="G136" s="170">
        <f>SUM('GESTION DES HORAIRES'!G125-'GESTION DES HORAIRES'!G124)</f>
        <v>0</v>
      </c>
      <c r="H136" s="170">
        <f>SUM('GESTION DES HORAIRES'!H125-'GESTION DES HORAIRES'!H124)</f>
        <v>0</v>
      </c>
      <c r="I136" s="170">
        <f>SUM('GESTION DES HORAIRES'!I125-'GESTION DES HORAIRES'!I124)</f>
        <v>0</v>
      </c>
      <c r="J136" s="170">
        <f>SUM('GESTION DES HORAIRES'!J125-'GESTION DES HORAIRES'!J124)</f>
        <v>0</v>
      </c>
      <c r="K136" s="170">
        <f>SUM('GESTION DES HORAIRES'!K125-'GESTION DES HORAIRES'!K124)</f>
        <v>0</v>
      </c>
      <c r="L136" s="170">
        <f>SUM('GESTION DES HORAIRES'!L125-'GESTION DES HORAIRES'!L124)</f>
        <v>0</v>
      </c>
      <c r="M136" s="170">
        <f>SUM('GESTION DES HORAIRES'!M125-'GESTION DES HORAIRES'!M124)</f>
        <v>0</v>
      </c>
      <c r="N136" s="170">
        <f>SUM('GESTION DES HORAIRES'!N125-'GESTION DES HORAIRES'!N124)</f>
        <v>0</v>
      </c>
      <c r="O136" s="170">
        <f>SUM('GESTION DES HORAIRES'!O125-'GESTION DES HORAIRES'!O124)</f>
        <v>0</v>
      </c>
      <c r="P136" s="170">
        <f>SUM('GESTION DES HORAIRES'!P125-'GESTION DES HORAIRES'!P124)</f>
        <v>0</v>
      </c>
      <c r="Q136" s="170">
        <f>SUM('GESTION DES HORAIRES'!Q125-'GESTION DES HORAIRES'!Q124)</f>
        <v>0</v>
      </c>
      <c r="R136" s="170">
        <f>SUM('GESTION DES HORAIRES'!R125-'GESTION DES HORAIRES'!R124)</f>
        <v>0</v>
      </c>
      <c r="S136" s="170">
        <f>SUM('GESTION DES HORAIRES'!S125-'GESTION DES HORAIRES'!S124)</f>
        <v>0</v>
      </c>
      <c r="T136" s="170">
        <f>SUM('GESTION DES HORAIRES'!T125-'GESTION DES HORAIRES'!T124)</f>
        <v>0</v>
      </c>
      <c r="U136" s="170">
        <f>SUM('GESTION DES HORAIRES'!U125-'GESTION DES HORAIRES'!U124)</f>
        <v>0</v>
      </c>
      <c r="V136" s="170">
        <f>SUM('GESTION DES HORAIRES'!V125-'GESTION DES HORAIRES'!V124)</f>
        <v>0</v>
      </c>
      <c r="W136" s="170">
        <f>SUM('GESTION DES HORAIRES'!W125-'GESTION DES HORAIRES'!W124)</f>
        <v>0</v>
      </c>
      <c r="X136" s="170">
        <f>SUM('GESTION DES HORAIRES'!X125-'GESTION DES HORAIRES'!X124)</f>
        <v>0</v>
      </c>
      <c r="Y136" s="170">
        <f>SUM('GESTION DES HORAIRES'!Y125-'GESTION DES HORAIRES'!Y124)</f>
        <v>0</v>
      </c>
      <c r="Z136" s="170">
        <f>SUM('GESTION DES HORAIRES'!Z125-'GESTION DES HORAIRES'!Z124)</f>
        <v>0</v>
      </c>
      <c r="AA136" s="170">
        <f>SUM('GESTION DES HORAIRES'!AA125-'GESTION DES HORAIRES'!AA124)</f>
        <v>0</v>
      </c>
      <c r="AB136" s="170">
        <f>SUM('GESTION DES HORAIRES'!AB125-'GESTION DES HORAIRES'!AB124)</f>
        <v>0</v>
      </c>
      <c r="AC136" s="170">
        <f>SUM('GESTION DES HORAIRES'!AC125-'GESTION DES HORAIRES'!AC124)</f>
        <v>0</v>
      </c>
      <c r="AD136" s="170">
        <f>SUM('GESTION DES HORAIRES'!AD125-'GESTION DES HORAIRES'!AD124)</f>
        <v>0</v>
      </c>
      <c r="AE136" s="170">
        <f>SUM('GESTION DES HORAIRES'!AE125-'GESTION DES HORAIRES'!AE124)</f>
        <v>0</v>
      </c>
      <c r="AF136" s="170">
        <f>SUM('GESTION DES HORAIRES'!AF125-'GESTION DES HORAIRES'!AF124)</f>
        <v>0</v>
      </c>
      <c r="AG136" s="170">
        <f>SUM('GESTION DES HORAIRES'!AG125-'GESTION DES HORAIRES'!AG124)</f>
        <v>0</v>
      </c>
      <c r="AH136" s="170">
        <f>SUM('GESTION DES HORAIRES'!AH125-'GESTION DES HORAIRES'!AH124)</f>
        <v>0</v>
      </c>
      <c r="AI136" s="170">
        <f>SUM('GESTION DES HORAIRES'!AI125-'GESTION DES HORAIRES'!AI124)</f>
        <v>0</v>
      </c>
      <c r="AJ136" s="170">
        <f>SUM('GESTION DES HORAIRES'!AJ125-'GESTION DES HORAIRES'!AJ124)</f>
        <v>0</v>
      </c>
      <c r="AK136" s="159">
        <f>SUM(F136:AJ137)</f>
        <v>0</v>
      </c>
      <c r="AL136" s="160"/>
      <c r="AO136" s="155" t="s">
        <v>81</v>
      </c>
      <c r="AP136" s="156"/>
    </row>
    <row r="137" spans="1:42" ht="14.25" thickTop="1" thickBot="1">
      <c r="A137" s="116"/>
      <c r="B137" s="118"/>
      <c r="C137" s="120"/>
      <c r="D137" s="118"/>
      <c r="E137" s="122"/>
      <c r="F137" s="171"/>
      <c r="G137" s="171"/>
      <c r="H137" s="171"/>
      <c r="I137" s="171"/>
      <c r="J137" s="171"/>
      <c r="K137" s="171"/>
      <c r="L137" s="171"/>
      <c r="M137" s="171"/>
      <c r="N137" s="171"/>
      <c r="O137" s="171"/>
      <c r="P137" s="171"/>
      <c r="Q137" s="171"/>
      <c r="R137" s="171"/>
      <c r="S137" s="171"/>
      <c r="T137" s="171"/>
      <c r="U137" s="171"/>
      <c r="V137" s="171"/>
      <c r="W137" s="171"/>
      <c r="X137" s="171"/>
      <c r="Y137" s="171"/>
      <c r="Z137" s="171"/>
      <c r="AA137" s="171"/>
      <c r="AB137" s="171"/>
      <c r="AC137" s="171"/>
      <c r="AD137" s="171"/>
      <c r="AE137" s="171"/>
      <c r="AF137" s="171"/>
      <c r="AG137" s="171"/>
      <c r="AH137" s="171"/>
      <c r="AI137" s="171"/>
      <c r="AJ137" s="171"/>
      <c r="AK137" s="161"/>
      <c r="AL137" s="162"/>
      <c r="AO137" s="157"/>
      <c r="AP137" s="158"/>
    </row>
    <row r="138" spans="1:42" ht="14.25" thickTop="1" thickBot="1">
      <c r="A138" s="172"/>
      <c r="B138" s="172"/>
      <c r="C138" s="172"/>
      <c r="D138" s="172"/>
      <c r="E138" s="172"/>
      <c r="F138" s="54">
        <f>SUM(F134+F136)</f>
        <v>0</v>
      </c>
      <c r="G138" s="55">
        <f t="shared" ref="G138:AJ138" si="40">SUM(G134+G136)</f>
        <v>0</v>
      </c>
      <c r="H138" s="55">
        <f t="shared" si="40"/>
        <v>0</v>
      </c>
      <c r="I138" s="55">
        <f t="shared" si="40"/>
        <v>0</v>
      </c>
      <c r="J138" s="55">
        <f t="shared" si="40"/>
        <v>0</v>
      </c>
      <c r="K138" s="55">
        <f t="shared" si="40"/>
        <v>0</v>
      </c>
      <c r="L138" s="55">
        <f t="shared" si="40"/>
        <v>0</v>
      </c>
      <c r="M138" s="55">
        <f t="shared" si="40"/>
        <v>0</v>
      </c>
      <c r="N138" s="55">
        <f t="shared" si="40"/>
        <v>0</v>
      </c>
      <c r="O138" s="55">
        <f t="shared" si="40"/>
        <v>0</v>
      </c>
      <c r="P138" s="55">
        <f t="shared" si="40"/>
        <v>0</v>
      </c>
      <c r="Q138" s="55">
        <f t="shared" si="40"/>
        <v>0</v>
      </c>
      <c r="R138" s="55">
        <f t="shared" si="40"/>
        <v>0</v>
      </c>
      <c r="S138" s="55">
        <f t="shared" si="40"/>
        <v>0</v>
      </c>
      <c r="T138" s="55">
        <f t="shared" si="40"/>
        <v>0</v>
      </c>
      <c r="U138" s="55">
        <f t="shared" si="40"/>
        <v>0</v>
      </c>
      <c r="V138" s="55">
        <f t="shared" si="40"/>
        <v>0</v>
      </c>
      <c r="W138" s="55">
        <f t="shared" si="40"/>
        <v>0</v>
      </c>
      <c r="X138" s="55">
        <f t="shared" si="40"/>
        <v>0</v>
      </c>
      <c r="Y138" s="55">
        <f t="shared" si="40"/>
        <v>0</v>
      </c>
      <c r="Z138" s="55">
        <f t="shared" si="40"/>
        <v>0</v>
      </c>
      <c r="AA138" s="55">
        <f t="shared" si="40"/>
        <v>0</v>
      </c>
      <c r="AB138" s="55">
        <f t="shared" si="40"/>
        <v>0</v>
      </c>
      <c r="AC138" s="55">
        <f t="shared" si="40"/>
        <v>0</v>
      </c>
      <c r="AD138" s="55">
        <f t="shared" si="40"/>
        <v>0</v>
      </c>
      <c r="AE138" s="55">
        <f t="shared" si="40"/>
        <v>0</v>
      </c>
      <c r="AF138" s="55">
        <f t="shared" si="40"/>
        <v>0</v>
      </c>
      <c r="AG138" s="55">
        <f t="shared" si="40"/>
        <v>0</v>
      </c>
      <c r="AH138" s="55">
        <f t="shared" si="40"/>
        <v>0</v>
      </c>
      <c r="AI138" s="55">
        <f t="shared" si="40"/>
        <v>0</v>
      </c>
      <c r="AJ138" s="63">
        <f t="shared" si="40"/>
        <v>0</v>
      </c>
      <c r="AK138" s="166">
        <f>SUM(F138:AJ138)</f>
        <v>0</v>
      </c>
      <c r="AL138" s="167"/>
      <c r="AO138" s="151">
        <f>(AK138/AM134)*100%</f>
        <v>0</v>
      </c>
      <c r="AP138" s="152"/>
    </row>
    <row r="139" spans="1:42" ht="14.25" thickTop="1" thickBot="1">
      <c r="A139" s="163"/>
      <c r="B139" s="163"/>
      <c r="C139" s="163"/>
      <c r="D139" s="163"/>
      <c r="E139" s="163"/>
      <c r="F139" s="74">
        <f>(F138-INT(F138))*24</f>
        <v>0</v>
      </c>
      <c r="G139" s="74">
        <f t="shared" ref="G139:AJ139" si="41">(G138-INT(G138))*24</f>
        <v>0</v>
      </c>
      <c r="H139" s="74">
        <f t="shared" si="41"/>
        <v>0</v>
      </c>
      <c r="I139" s="74">
        <f t="shared" si="41"/>
        <v>0</v>
      </c>
      <c r="J139" s="74">
        <f t="shared" si="41"/>
        <v>0</v>
      </c>
      <c r="K139" s="74">
        <f t="shared" si="41"/>
        <v>0</v>
      </c>
      <c r="L139" s="74">
        <f t="shared" si="41"/>
        <v>0</v>
      </c>
      <c r="M139" s="74">
        <f t="shared" si="41"/>
        <v>0</v>
      </c>
      <c r="N139" s="74">
        <f t="shared" si="41"/>
        <v>0</v>
      </c>
      <c r="O139" s="74">
        <f t="shared" si="41"/>
        <v>0</v>
      </c>
      <c r="P139" s="74">
        <f t="shared" si="41"/>
        <v>0</v>
      </c>
      <c r="Q139" s="74">
        <f t="shared" si="41"/>
        <v>0</v>
      </c>
      <c r="R139" s="74">
        <f t="shared" si="41"/>
        <v>0</v>
      </c>
      <c r="S139" s="74">
        <f t="shared" si="41"/>
        <v>0</v>
      </c>
      <c r="T139" s="74">
        <f t="shared" si="41"/>
        <v>0</v>
      </c>
      <c r="U139" s="74">
        <f t="shared" si="41"/>
        <v>0</v>
      </c>
      <c r="V139" s="74">
        <f t="shared" si="41"/>
        <v>0</v>
      </c>
      <c r="W139" s="74">
        <f t="shared" si="41"/>
        <v>0</v>
      </c>
      <c r="X139" s="74">
        <f t="shared" si="41"/>
        <v>0</v>
      </c>
      <c r="Y139" s="74">
        <f t="shared" si="41"/>
        <v>0</v>
      </c>
      <c r="Z139" s="74">
        <f t="shared" si="41"/>
        <v>0</v>
      </c>
      <c r="AA139" s="74">
        <f t="shared" si="41"/>
        <v>0</v>
      </c>
      <c r="AB139" s="74">
        <f t="shared" si="41"/>
        <v>0</v>
      </c>
      <c r="AC139" s="74">
        <f t="shared" si="41"/>
        <v>0</v>
      </c>
      <c r="AD139" s="74">
        <f t="shared" si="41"/>
        <v>0</v>
      </c>
      <c r="AE139" s="74">
        <f t="shared" si="41"/>
        <v>0</v>
      </c>
      <c r="AF139" s="74">
        <f t="shared" si="41"/>
        <v>0</v>
      </c>
      <c r="AG139" s="74">
        <f t="shared" si="41"/>
        <v>0</v>
      </c>
      <c r="AH139" s="74">
        <f t="shared" si="41"/>
        <v>0</v>
      </c>
      <c r="AI139" s="74">
        <f t="shared" si="41"/>
        <v>0</v>
      </c>
      <c r="AJ139" s="74">
        <f t="shared" si="41"/>
        <v>0</v>
      </c>
      <c r="AK139" s="164">
        <f>SUM(F139:AJ139)</f>
        <v>0</v>
      </c>
      <c r="AL139" s="165"/>
      <c r="AO139" s="153"/>
      <c r="AP139" s="154"/>
    </row>
    <row r="140" spans="1:42" ht="13.5" thickTop="1"/>
    <row r="141" spans="1:42">
      <c r="A141" s="140"/>
      <c r="B141" s="140"/>
      <c r="C141" s="28" t="s">
        <v>19</v>
      </c>
      <c r="D141" s="28" t="str">
        <f>Données!K2</f>
        <v>Genève</v>
      </c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</row>
    <row r="142" spans="1:42">
      <c r="A142" s="140"/>
      <c r="B142" s="140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</row>
    <row r="143" spans="1:42" ht="15.75">
      <c r="A143" s="141" t="s">
        <v>4</v>
      </c>
      <c r="B143" s="141"/>
      <c r="C143" s="141"/>
      <c r="D143" s="141"/>
      <c r="E143" s="8" t="str">
        <f>TEXT(B146,"mmmm")</f>
        <v>août</v>
      </c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</row>
    <row r="144" spans="1:42"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</row>
    <row r="145" spans="1:42" ht="13.5" thickBot="1"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</row>
    <row r="146" spans="1:42" ht="13.5" thickBot="1">
      <c r="A146" s="10" t="s">
        <v>5</v>
      </c>
      <c r="B146" s="11">
        <v>41851</v>
      </c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</row>
    <row r="147" spans="1:42" ht="13.5" thickBot="1">
      <c r="A147" s="10" t="s">
        <v>6</v>
      </c>
      <c r="B147" s="11">
        <f>EOMONTH(B146,0)</f>
        <v>41881</v>
      </c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</row>
    <row r="148" spans="1:42">
      <c r="A148" s="30"/>
      <c r="B148" s="31">
        <f ca="1">TODAY()</f>
        <v>41584</v>
      </c>
      <c r="C148" s="30"/>
      <c r="D148" s="30"/>
      <c r="E148" s="30"/>
      <c r="F148" s="32"/>
      <c r="G148" s="32"/>
      <c r="H148" s="32"/>
      <c r="I148" s="32"/>
      <c r="J148" s="32"/>
      <c r="K148" s="32"/>
      <c r="L148" s="32"/>
      <c r="M148" s="32"/>
      <c r="N148" s="32"/>
      <c r="O148" s="32"/>
      <c r="P148" s="32"/>
      <c r="Q148" s="32"/>
      <c r="R148" s="32"/>
      <c r="S148" s="32"/>
      <c r="T148" s="32"/>
      <c r="U148" s="32"/>
      <c r="V148" s="32"/>
      <c r="W148" s="32"/>
      <c r="X148" s="32"/>
      <c r="Y148" s="32"/>
      <c r="Z148" s="32"/>
      <c r="AA148" s="32"/>
      <c r="AB148" s="32"/>
      <c r="AC148" s="32"/>
      <c r="AD148" s="32"/>
      <c r="AE148" s="32"/>
      <c r="AF148" s="32"/>
      <c r="AG148" s="32"/>
      <c r="AH148" s="32"/>
      <c r="AI148" s="32"/>
      <c r="AJ148" s="32"/>
    </row>
    <row r="149" spans="1:42"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</row>
    <row r="150" spans="1:42" ht="45.75">
      <c r="A150" s="33"/>
      <c r="B150" s="33"/>
      <c r="C150" s="33"/>
      <c r="D150" s="33"/>
      <c r="E150" s="33"/>
      <c r="F150" s="34">
        <f>B146</f>
        <v>41851</v>
      </c>
      <c r="G150" s="35">
        <f t="shared" ref="G150:AI150" si="42">F150+1</f>
        <v>41852</v>
      </c>
      <c r="H150" s="35">
        <f t="shared" si="42"/>
        <v>41853</v>
      </c>
      <c r="I150" s="35">
        <f t="shared" si="42"/>
        <v>41854</v>
      </c>
      <c r="J150" s="35">
        <f t="shared" si="42"/>
        <v>41855</v>
      </c>
      <c r="K150" s="35">
        <f t="shared" si="42"/>
        <v>41856</v>
      </c>
      <c r="L150" s="35">
        <f t="shared" si="42"/>
        <v>41857</v>
      </c>
      <c r="M150" s="35">
        <f t="shared" si="42"/>
        <v>41858</v>
      </c>
      <c r="N150" s="35">
        <f t="shared" si="42"/>
        <v>41859</v>
      </c>
      <c r="O150" s="35">
        <f t="shared" si="42"/>
        <v>41860</v>
      </c>
      <c r="P150" s="35">
        <f t="shared" si="42"/>
        <v>41861</v>
      </c>
      <c r="Q150" s="35">
        <f t="shared" si="42"/>
        <v>41862</v>
      </c>
      <c r="R150" s="35">
        <f t="shared" si="42"/>
        <v>41863</v>
      </c>
      <c r="S150" s="35">
        <f t="shared" si="42"/>
        <v>41864</v>
      </c>
      <c r="T150" s="35">
        <f t="shared" si="42"/>
        <v>41865</v>
      </c>
      <c r="U150" s="35">
        <f t="shared" si="42"/>
        <v>41866</v>
      </c>
      <c r="V150" s="35">
        <f t="shared" si="42"/>
        <v>41867</v>
      </c>
      <c r="W150" s="35">
        <f t="shared" si="42"/>
        <v>41868</v>
      </c>
      <c r="X150" s="35">
        <f t="shared" si="42"/>
        <v>41869</v>
      </c>
      <c r="Y150" s="35">
        <f t="shared" si="42"/>
        <v>41870</v>
      </c>
      <c r="Z150" s="35">
        <f t="shared" si="42"/>
        <v>41871</v>
      </c>
      <c r="AA150" s="35">
        <f t="shared" si="42"/>
        <v>41872</v>
      </c>
      <c r="AB150" s="35">
        <f t="shared" si="42"/>
        <v>41873</v>
      </c>
      <c r="AC150" s="35">
        <f t="shared" si="42"/>
        <v>41874</v>
      </c>
      <c r="AD150" s="35">
        <f t="shared" si="42"/>
        <v>41875</v>
      </c>
      <c r="AE150" s="35">
        <f t="shared" si="42"/>
        <v>41876</v>
      </c>
      <c r="AF150" s="35">
        <f t="shared" si="42"/>
        <v>41877</v>
      </c>
      <c r="AG150" s="35">
        <f t="shared" si="42"/>
        <v>41878</v>
      </c>
      <c r="AH150" s="35">
        <f t="shared" si="42"/>
        <v>41879</v>
      </c>
      <c r="AI150" s="35">
        <f t="shared" si="42"/>
        <v>41880</v>
      </c>
      <c r="AJ150" s="35">
        <f>IFERROR(IF(AI150+1&gt;B147,"",AI150+1),"")</f>
        <v>41881</v>
      </c>
    </row>
    <row r="151" spans="1:42" ht="22.5" thickBot="1">
      <c r="A151" s="16"/>
      <c r="B151" s="16"/>
      <c r="C151" s="16"/>
      <c r="D151" s="16"/>
      <c r="E151" s="16"/>
      <c r="F151" s="17" t="str">
        <f>IF(F153="L","S " &amp; WEEKNUM(F150),"")</f>
        <v/>
      </c>
      <c r="G151" s="17" t="str">
        <f t="shared" ref="G151:AJ151" si="43">IF(G153="L","S " &amp; WEEKNUM(G150),"")</f>
        <v/>
      </c>
      <c r="H151" s="17" t="str">
        <f t="shared" si="43"/>
        <v/>
      </c>
      <c r="I151" s="17" t="str">
        <f t="shared" si="43"/>
        <v/>
      </c>
      <c r="J151" s="17" t="str">
        <f t="shared" si="43"/>
        <v/>
      </c>
      <c r="K151" s="17" t="str">
        <f t="shared" si="43"/>
        <v>S 32</v>
      </c>
      <c r="L151" s="17" t="str">
        <f t="shared" si="43"/>
        <v/>
      </c>
      <c r="M151" s="17" t="str">
        <f t="shared" si="43"/>
        <v/>
      </c>
      <c r="N151" s="17" t="str">
        <f t="shared" si="43"/>
        <v/>
      </c>
      <c r="O151" s="17" t="str">
        <f t="shared" si="43"/>
        <v/>
      </c>
      <c r="P151" s="17" t="str">
        <f t="shared" si="43"/>
        <v/>
      </c>
      <c r="Q151" s="17" t="str">
        <f t="shared" si="43"/>
        <v/>
      </c>
      <c r="R151" s="17" t="str">
        <f t="shared" si="43"/>
        <v>S 33</v>
      </c>
      <c r="S151" s="17" t="str">
        <f t="shared" si="43"/>
        <v/>
      </c>
      <c r="T151" s="17" t="str">
        <f t="shared" si="43"/>
        <v/>
      </c>
      <c r="U151" s="17" t="str">
        <f t="shared" si="43"/>
        <v/>
      </c>
      <c r="V151" s="17" t="str">
        <f t="shared" si="43"/>
        <v/>
      </c>
      <c r="W151" s="17" t="str">
        <f t="shared" si="43"/>
        <v/>
      </c>
      <c r="X151" s="17" t="str">
        <f t="shared" si="43"/>
        <v/>
      </c>
      <c r="Y151" s="17" t="str">
        <f t="shared" si="43"/>
        <v>S 34</v>
      </c>
      <c r="Z151" s="17" t="str">
        <f t="shared" si="43"/>
        <v/>
      </c>
      <c r="AA151" s="17" t="str">
        <f t="shared" si="43"/>
        <v/>
      </c>
      <c r="AB151" s="17" t="str">
        <f t="shared" si="43"/>
        <v/>
      </c>
      <c r="AC151" s="17" t="str">
        <f t="shared" si="43"/>
        <v/>
      </c>
      <c r="AD151" s="17" t="str">
        <f t="shared" si="43"/>
        <v/>
      </c>
      <c r="AE151" s="17" t="str">
        <f t="shared" si="43"/>
        <v/>
      </c>
      <c r="AF151" s="17" t="str">
        <f t="shared" si="43"/>
        <v>S 35</v>
      </c>
      <c r="AG151" s="17" t="str">
        <f t="shared" si="43"/>
        <v/>
      </c>
      <c r="AH151" s="17" t="str">
        <f t="shared" si="43"/>
        <v/>
      </c>
      <c r="AI151" s="17" t="str">
        <f t="shared" si="43"/>
        <v/>
      </c>
      <c r="AJ151" s="17" t="str">
        <f t="shared" si="43"/>
        <v/>
      </c>
    </row>
    <row r="152" spans="1:42" ht="16.5" thickTop="1" thickBot="1">
      <c r="A152" s="148" t="s">
        <v>37</v>
      </c>
      <c r="B152" s="149"/>
      <c r="C152" s="149"/>
      <c r="D152" s="149"/>
      <c r="E152" s="150"/>
      <c r="F152" s="12">
        <f t="shared" ref="F152:AI152" si="44">DAY(F150)</f>
        <v>1</v>
      </c>
      <c r="G152" s="12">
        <f t="shared" si="44"/>
        <v>2</v>
      </c>
      <c r="H152" s="12">
        <f t="shared" si="44"/>
        <v>3</v>
      </c>
      <c r="I152" s="12">
        <f t="shared" si="44"/>
        <v>4</v>
      </c>
      <c r="J152" s="12">
        <f t="shared" si="44"/>
        <v>5</v>
      </c>
      <c r="K152" s="12">
        <f t="shared" si="44"/>
        <v>6</v>
      </c>
      <c r="L152" s="12">
        <f t="shared" si="44"/>
        <v>7</v>
      </c>
      <c r="M152" s="12">
        <f t="shared" si="44"/>
        <v>8</v>
      </c>
      <c r="N152" s="12">
        <f t="shared" si="44"/>
        <v>9</v>
      </c>
      <c r="O152" s="12">
        <f t="shared" si="44"/>
        <v>10</v>
      </c>
      <c r="P152" s="12">
        <f t="shared" si="44"/>
        <v>11</v>
      </c>
      <c r="Q152" s="12">
        <f t="shared" si="44"/>
        <v>12</v>
      </c>
      <c r="R152" s="12">
        <f t="shared" si="44"/>
        <v>13</v>
      </c>
      <c r="S152" s="12">
        <f t="shared" si="44"/>
        <v>14</v>
      </c>
      <c r="T152" s="12">
        <f t="shared" si="44"/>
        <v>15</v>
      </c>
      <c r="U152" s="12">
        <f t="shared" si="44"/>
        <v>16</v>
      </c>
      <c r="V152" s="12">
        <f t="shared" si="44"/>
        <v>17</v>
      </c>
      <c r="W152" s="12">
        <f t="shared" si="44"/>
        <v>18</v>
      </c>
      <c r="X152" s="12">
        <f t="shared" si="44"/>
        <v>19</v>
      </c>
      <c r="Y152" s="12">
        <f t="shared" si="44"/>
        <v>20</v>
      </c>
      <c r="Z152" s="12">
        <f t="shared" si="44"/>
        <v>21</v>
      </c>
      <c r="AA152" s="12">
        <f t="shared" si="44"/>
        <v>22</v>
      </c>
      <c r="AB152" s="12">
        <f t="shared" si="44"/>
        <v>23</v>
      </c>
      <c r="AC152" s="12">
        <f t="shared" si="44"/>
        <v>24</v>
      </c>
      <c r="AD152" s="12">
        <f t="shared" si="44"/>
        <v>25</v>
      </c>
      <c r="AE152" s="12">
        <f t="shared" si="44"/>
        <v>26</v>
      </c>
      <c r="AF152" s="12">
        <f t="shared" si="44"/>
        <v>27</v>
      </c>
      <c r="AG152" s="12">
        <f t="shared" si="44"/>
        <v>28</v>
      </c>
      <c r="AH152" s="12">
        <f>DAY(AH150)</f>
        <v>29</v>
      </c>
      <c r="AI152" s="12">
        <f t="shared" si="44"/>
        <v>30</v>
      </c>
      <c r="AJ152" s="14">
        <f>IFERROR(DAY(AJ150),"")</f>
        <v>31</v>
      </c>
      <c r="AK152" s="155" t="s">
        <v>29</v>
      </c>
      <c r="AL152" s="156"/>
      <c r="AM152" s="155" t="s">
        <v>80</v>
      </c>
      <c r="AN152" s="156"/>
      <c r="AO152" s="155" t="s">
        <v>82</v>
      </c>
      <c r="AP152" s="156"/>
    </row>
    <row r="153" spans="1:42" ht="14.25" thickTop="1" thickBot="1">
      <c r="A153" s="137"/>
      <c r="B153" s="138"/>
      <c r="C153" s="138"/>
      <c r="D153" s="138"/>
      <c r="E153" s="139"/>
      <c r="F153" s="18" t="str">
        <f>CHOOSE(WEEKDAY(F150),"D","L","M","M","J","V","S")</f>
        <v>M</v>
      </c>
      <c r="G153" s="13" t="str">
        <f t="shared" ref="G153:AI153" si="45">CHOOSE(WEEKDAY(G150),"D","L","M","M","J","V","S")</f>
        <v>J</v>
      </c>
      <c r="H153" s="13" t="str">
        <f t="shared" si="45"/>
        <v>V</v>
      </c>
      <c r="I153" s="13" t="str">
        <f t="shared" si="45"/>
        <v>S</v>
      </c>
      <c r="J153" s="13" t="str">
        <f t="shared" si="45"/>
        <v>D</v>
      </c>
      <c r="K153" s="13" t="str">
        <f t="shared" si="45"/>
        <v>L</v>
      </c>
      <c r="L153" s="13" t="str">
        <f t="shared" si="45"/>
        <v>M</v>
      </c>
      <c r="M153" s="13" t="str">
        <f t="shared" si="45"/>
        <v>M</v>
      </c>
      <c r="N153" s="13" t="str">
        <f t="shared" si="45"/>
        <v>J</v>
      </c>
      <c r="O153" s="13" t="str">
        <f t="shared" si="45"/>
        <v>V</v>
      </c>
      <c r="P153" s="13" t="str">
        <f t="shared" si="45"/>
        <v>S</v>
      </c>
      <c r="Q153" s="13" t="str">
        <f t="shared" si="45"/>
        <v>D</v>
      </c>
      <c r="R153" s="13" t="str">
        <f t="shared" si="45"/>
        <v>L</v>
      </c>
      <c r="S153" s="13" t="str">
        <f t="shared" si="45"/>
        <v>M</v>
      </c>
      <c r="T153" s="13" t="str">
        <f t="shared" si="45"/>
        <v>M</v>
      </c>
      <c r="U153" s="13" t="str">
        <f t="shared" si="45"/>
        <v>J</v>
      </c>
      <c r="V153" s="13" t="str">
        <f t="shared" si="45"/>
        <v>V</v>
      </c>
      <c r="W153" s="13" t="str">
        <f t="shared" si="45"/>
        <v>S</v>
      </c>
      <c r="X153" s="13" t="str">
        <f t="shared" si="45"/>
        <v>D</v>
      </c>
      <c r="Y153" s="13" t="str">
        <f t="shared" si="45"/>
        <v>L</v>
      </c>
      <c r="Z153" s="13" t="str">
        <f t="shared" si="45"/>
        <v>M</v>
      </c>
      <c r="AA153" s="13" t="str">
        <f t="shared" si="45"/>
        <v>M</v>
      </c>
      <c r="AB153" s="13" t="str">
        <f t="shared" si="45"/>
        <v>J</v>
      </c>
      <c r="AC153" s="13" t="str">
        <f t="shared" si="45"/>
        <v>V</v>
      </c>
      <c r="AD153" s="13" t="str">
        <f t="shared" si="45"/>
        <v>S</v>
      </c>
      <c r="AE153" s="13" t="str">
        <f t="shared" si="45"/>
        <v>D</v>
      </c>
      <c r="AF153" s="13" t="str">
        <f t="shared" si="45"/>
        <v>L</v>
      </c>
      <c r="AG153" s="13" t="str">
        <f t="shared" si="45"/>
        <v>M</v>
      </c>
      <c r="AH153" s="13" t="str">
        <f t="shared" si="45"/>
        <v>M</v>
      </c>
      <c r="AI153" s="13" t="str">
        <f t="shared" si="45"/>
        <v>J</v>
      </c>
      <c r="AJ153" s="15" t="str">
        <f>IFERROR(CHOOSE(WEEKDAY(AJ150),"D","L","M","M","J","V","S"),"")</f>
        <v>V</v>
      </c>
      <c r="AK153" s="157"/>
      <c r="AL153" s="158"/>
      <c r="AM153" s="157"/>
      <c r="AN153" s="158"/>
      <c r="AO153" s="157"/>
      <c r="AP153" s="158"/>
    </row>
    <row r="154" spans="1:42" ht="13.5" thickTop="1">
      <c r="A154" s="124" t="str">
        <f>Données!B2</f>
        <v>Nom coll.</v>
      </c>
      <c r="B154" s="125"/>
      <c r="C154" s="128" t="s">
        <v>9</v>
      </c>
      <c r="D154" s="129"/>
      <c r="E154" s="132" t="str">
        <f>Données!E2</f>
        <v>Taux</v>
      </c>
      <c r="F154" s="168">
        <f>SUM('GESTION DES HORAIRES'!F141-'GESTION DES HORAIRES'!F140)</f>
        <v>0</v>
      </c>
      <c r="G154" s="168">
        <f>SUM('GESTION DES HORAIRES'!G141-'GESTION DES HORAIRES'!G140)</f>
        <v>0</v>
      </c>
      <c r="H154" s="168">
        <f>SUM('GESTION DES HORAIRES'!H141-'GESTION DES HORAIRES'!H140)</f>
        <v>0</v>
      </c>
      <c r="I154" s="168">
        <f>SUM('GESTION DES HORAIRES'!I141-'GESTION DES HORAIRES'!I140)</f>
        <v>0</v>
      </c>
      <c r="J154" s="168">
        <f>SUM('GESTION DES HORAIRES'!J141-'GESTION DES HORAIRES'!J140)</f>
        <v>0</v>
      </c>
      <c r="K154" s="168">
        <f>SUM('GESTION DES HORAIRES'!K141-'GESTION DES HORAIRES'!K140)</f>
        <v>0</v>
      </c>
      <c r="L154" s="168">
        <f>SUM('GESTION DES HORAIRES'!L141-'GESTION DES HORAIRES'!L140)</f>
        <v>0</v>
      </c>
      <c r="M154" s="168">
        <f>SUM('GESTION DES HORAIRES'!M141-'GESTION DES HORAIRES'!M140)</f>
        <v>0</v>
      </c>
      <c r="N154" s="168">
        <f>SUM('GESTION DES HORAIRES'!N141-'GESTION DES HORAIRES'!N140)</f>
        <v>0</v>
      </c>
      <c r="O154" s="168">
        <f>SUM('GESTION DES HORAIRES'!O141-'GESTION DES HORAIRES'!O140)</f>
        <v>0</v>
      </c>
      <c r="P154" s="168">
        <f>SUM('GESTION DES HORAIRES'!P141-'GESTION DES HORAIRES'!P140)</f>
        <v>0</v>
      </c>
      <c r="Q154" s="168">
        <f>SUM('GESTION DES HORAIRES'!Q141-'GESTION DES HORAIRES'!Q140)</f>
        <v>0</v>
      </c>
      <c r="R154" s="168">
        <f>SUM('GESTION DES HORAIRES'!R141-'GESTION DES HORAIRES'!R140)</f>
        <v>0</v>
      </c>
      <c r="S154" s="168">
        <f>SUM('GESTION DES HORAIRES'!S141-'GESTION DES HORAIRES'!S140)</f>
        <v>0</v>
      </c>
      <c r="T154" s="168">
        <f>SUM('GESTION DES HORAIRES'!T141-'GESTION DES HORAIRES'!T140)</f>
        <v>0</v>
      </c>
      <c r="U154" s="168">
        <f>SUM('GESTION DES HORAIRES'!U141-'GESTION DES HORAIRES'!U140)</f>
        <v>0</v>
      </c>
      <c r="V154" s="168">
        <f>SUM('GESTION DES HORAIRES'!V141-'GESTION DES HORAIRES'!V140)</f>
        <v>0</v>
      </c>
      <c r="W154" s="168">
        <f>SUM('GESTION DES HORAIRES'!W141-'GESTION DES HORAIRES'!W140)</f>
        <v>0</v>
      </c>
      <c r="X154" s="168">
        <f>SUM('GESTION DES HORAIRES'!X141-'GESTION DES HORAIRES'!X140)</f>
        <v>0</v>
      </c>
      <c r="Y154" s="168">
        <f>SUM('GESTION DES HORAIRES'!Y141-'GESTION DES HORAIRES'!Y140)</f>
        <v>0</v>
      </c>
      <c r="Z154" s="168">
        <f>SUM('GESTION DES HORAIRES'!Z141-'GESTION DES HORAIRES'!Z140)</f>
        <v>0</v>
      </c>
      <c r="AA154" s="168">
        <f>SUM('GESTION DES HORAIRES'!AA141-'GESTION DES HORAIRES'!AA140)</f>
        <v>0</v>
      </c>
      <c r="AB154" s="168">
        <f>SUM('GESTION DES HORAIRES'!AB141-'GESTION DES HORAIRES'!AB140)</f>
        <v>0</v>
      </c>
      <c r="AC154" s="168">
        <f>SUM('GESTION DES HORAIRES'!AC141-'GESTION DES HORAIRES'!AC140)</f>
        <v>0</v>
      </c>
      <c r="AD154" s="168">
        <f>SUM('GESTION DES HORAIRES'!AD141-'GESTION DES HORAIRES'!AD140)</f>
        <v>0</v>
      </c>
      <c r="AE154" s="168">
        <f>SUM('GESTION DES HORAIRES'!AE141-'GESTION DES HORAIRES'!AE140)</f>
        <v>0</v>
      </c>
      <c r="AF154" s="168">
        <f>SUM('GESTION DES HORAIRES'!AF141-'GESTION DES HORAIRES'!AF140)</f>
        <v>0</v>
      </c>
      <c r="AG154" s="168">
        <f>SUM('GESTION DES HORAIRES'!AG141-'GESTION DES HORAIRES'!AG140)</f>
        <v>0</v>
      </c>
      <c r="AH154" s="168">
        <f>SUM('GESTION DES HORAIRES'!AH141-'GESTION DES HORAIRES'!AH140)</f>
        <v>0</v>
      </c>
      <c r="AI154" s="168">
        <f>SUM('GESTION DES HORAIRES'!AI141-'GESTION DES HORAIRES'!AI140)</f>
        <v>0</v>
      </c>
      <c r="AJ154" s="168">
        <f>SUM('GESTION DES HORAIRES'!AJ141-'GESTION DES HORAIRES'!AJ140)</f>
        <v>0</v>
      </c>
      <c r="AK154" s="159">
        <f>SUM(F154:AJ155)</f>
        <v>0</v>
      </c>
      <c r="AL154" s="160"/>
      <c r="AM154" s="159">
        <f>(Données!M2)*4</f>
        <v>6.666666666666667</v>
      </c>
      <c r="AN154" s="160"/>
      <c r="AO154" s="159">
        <f>AK158-AM154</f>
        <v>-6.666666666666667</v>
      </c>
      <c r="AP154" s="160"/>
    </row>
    <row r="155" spans="1:42" ht="13.5" thickBot="1">
      <c r="A155" s="126"/>
      <c r="B155" s="127"/>
      <c r="C155" s="130"/>
      <c r="D155" s="131"/>
      <c r="E155" s="133"/>
      <c r="F155" s="169"/>
      <c r="G155" s="169"/>
      <c r="H155" s="169"/>
      <c r="I155" s="169"/>
      <c r="J155" s="169"/>
      <c r="K155" s="169"/>
      <c r="L155" s="169"/>
      <c r="M155" s="169"/>
      <c r="N155" s="169"/>
      <c r="O155" s="169"/>
      <c r="P155" s="169"/>
      <c r="Q155" s="169"/>
      <c r="R155" s="169"/>
      <c r="S155" s="169"/>
      <c r="T155" s="169"/>
      <c r="U155" s="169"/>
      <c r="V155" s="169"/>
      <c r="W155" s="169"/>
      <c r="X155" s="169"/>
      <c r="Y155" s="169"/>
      <c r="Z155" s="169"/>
      <c r="AA155" s="169"/>
      <c r="AB155" s="169"/>
      <c r="AC155" s="169"/>
      <c r="AD155" s="169"/>
      <c r="AE155" s="169"/>
      <c r="AF155" s="169"/>
      <c r="AG155" s="169"/>
      <c r="AH155" s="169"/>
      <c r="AI155" s="169"/>
      <c r="AJ155" s="169"/>
      <c r="AK155" s="161"/>
      <c r="AL155" s="162"/>
      <c r="AM155" s="161"/>
      <c r="AN155" s="162"/>
      <c r="AO155" s="161"/>
      <c r="AP155" s="162"/>
    </row>
    <row r="156" spans="1:42" ht="14.25" thickTop="1" thickBot="1">
      <c r="A156" s="115" t="s">
        <v>8</v>
      </c>
      <c r="B156" s="117" t="str">
        <f>Données!C2</f>
        <v>Date naiss.</v>
      </c>
      <c r="C156" s="119" t="s">
        <v>7</v>
      </c>
      <c r="D156" s="117" t="str">
        <f>Données!D2</f>
        <v>Date d'entrée</v>
      </c>
      <c r="E156" s="121"/>
      <c r="F156" s="170">
        <f>SUM('GESTION DES HORAIRES'!F143-'GESTION DES HORAIRES'!F142)</f>
        <v>0</v>
      </c>
      <c r="G156" s="170">
        <f>SUM('GESTION DES HORAIRES'!G143-'GESTION DES HORAIRES'!G142)</f>
        <v>0</v>
      </c>
      <c r="H156" s="170">
        <f>SUM('GESTION DES HORAIRES'!H143-'GESTION DES HORAIRES'!H142)</f>
        <v>0</v>
      </c>
      <c r="I156" s="170">
        <f>SUM('GESTION DES HORAIRES'!I143-'GESTION DES HORAIRES'!I142)</f>
        <v>0</v>
      </c>
      <c r="J156" s="170">
        <f>SUM('GESTION DES HORAIRES'!J143-'GESTION DES HORAIRES'!J142)</f>
        <v>0</v>
      </c>
      <c r="K156" s="170">
        <f>SUM('GESTION DES HORAIRES'!K143-'GESTION DES HORAIRES'!K142)</f>
        <v>0</v>
      </c>
      <c r="L156" s="170">
        <f>SUM('GESTION DES HORAIRES'!L143-'GESTION DES HORAIRES'!L142)</f>
        <v>0</v>
      </c>
      <c r="M156" s="170">
        <f>SUM('GESTION DES HORAIRES'!M143-'GESTION DES HORAIRES'!M142)</f>
        <v>0</v>
      </c>
      <c r="N156" s="170">
        <f>SUM('GESTION DES HORAIRES'!N143-'GESTION DES HORAIRES'!N142)</f>
        <v>0</v>
      </c>
      <c r="O156" s="170">
        <f>SUM('GESTION DES HORAIRES'!O143-'GESTION DES HORAIRES'!O142)</f>
        <v>0</v>
      </c>
      <c r="P156" s="170">
        <f>SUM('GESTION DES HORAIRES'!P143-'GESTION DES HORAIRES'!P142)</f>
        <v>0</v>
      </c>
      <c r="Q156" s="170">
        <f>SUM('GESTION DES HORAIRES'!Q143-'GESTION DES HORAIRES'!Q142)</f>
        <v>0</v>
      </c>
      <c r="R156" s="170">
        <f>SUM('GESTION DES HORAIRES'!R143-'GESTION DES HORAIRES'!R142)</f>
        <v>0</v>
      </c>
      <c r="S156" s="170">
        <f>SUM('GESTION DES HORAIRES'!S143-'GESTION DES HORAIRES'!S142)</f>
        <v>0</v>
      </c>
      <c r="T156" s="170">
        <f>SUM('GESTION DES HORAIRES'!T143-'GESTION DES HORAIRES'!T142)</f>
        <v>0</v>
      </c>
      <c r="U156" s="170">
        <f>SUM('GESTION DES HORAIRES'!U143-'GESTION DES HORAIRES'!U142)</f>
        <v>0</v>
      </c>
      <c r="V156" s="170">
        <f>SUM('GESTION DES HORAIRES'!V143-'GESTION DES HORAIRES'!V142)</f>
        <v>0</v>
      </c>
      <c r="W156" s="170">
        <f>SUM('GESTION DES HORAIRES'!W143-'GESTION DES HORAIRES'!W142)</f>
        <v>0</v>
      </c>
      <c r="X156" s="170">
        <f>SUM('GESTION DES HORAIRES'!X143-'GESTION DES HORAIRES'!X142)</f>
        <v>0</v>
      </c>
      <c r="Y156" s="170">
        <f>SUM('GESTION DES HORAIRES'!Y143-'GESTION DES HORAIRES'!Y142)</f>
        <v>0</v>
      </c>
      <c r="Z156" s="170">
        <f>SUM('GESTION DES HORAIRES'!Z143-'GESTION DES HORAIRES'!Z142)</f>
        <v>0</v>
      </c>
      <c r="AA156" s="170">
        <f>SUM('GESTION DES HORAIRES'!AA143-'GESTION DES HORAIRES'!AA142)</f>
        <v>0</v>
      </c>
      <c r="AB156" s="170">
        <f>SUM('GESTION DES HORAIRES'!AB143-'GESTION DES HORAIRES'!AB142)</f>
        <v>0</v>
      </c>
      <c r="AC156" s="170">
        <f>SUM('GESTION DES HORAIRES'!AC143-'GESTION DES HORAIRES'!AC142)</f>
        <v>0</v>
      </c>
      <c r="AD156" s="170">
        <f>SUM('GESTION DES HORAIRES'!AD143-'GESTION DES HORAIRES'!AD142)</f>
        <v>0</v>
      </c>
      <c r="AE156" s="170">
        <f>SUM('GESTION DES HORAIRES'!AE143-'GESTION DES HORAIRES'!AE142)</f>
        <v>0</v>
      </c>
      <c r="AF156" s="170">
        <f>SUM('GESTION DES HORAIRES'!AF143-'GESTION DES HORAIRES'!AF142)</f>
        <v>0</v>
      </c>
      <c r="AG156" s="170">
        <f>SUM('GESTION DES HORAIRES'!AG143-'GESTION DES HORAIRES'!AG142)</f>
        <v>0</v>
      </c>
      <c r="AH156" s="170">
        <f>SUM('GESTION DES HORAIRES'!AH143-'GESTION DES HORAIRES'!AH142)</f>
        <v>0</v>
      </c>
      <c r="AI156" s="170">
        <f>SUM('GESTION DES HORAIRES'!AI143-'GESTION DES HORAIRES'!AI142)</f>
        <v>0</v>
      </c>
      <c r="AJ156" s="170">
        <f>SUM('GESTION DES HORAIRES'!AJ143-'GESTION DES HORAIRES'!AJ142)</f>
        <v>0</v>
      </c>
      <c r="AK156" s="159">
        <f>SUM(F156:AJ157)</f>
        <v>0</v>
      </c>
      <c r="AL156" s="160"/>
      <c r="AO156" s="155" t="s">
        <v>81</v>
      </c>
      <c r="AP156" s="156"/>
    </row>
    <row r="157" spans="1:42" ht="14.25" thickTop="1" thickBot="1">
      <c r="A157" s="116"/>
      <c r="B157" s="118"/>
      <c r="C157" s="120"/>
      <c r="D157" s="118"/>
      <c r="E157" s="122"/>
      <c r="F157" s="171"/>
      <c r="G157" s="171"/>
      <c r="H157" s="171"/>
      <c r="I157" s="171"/>
      <c r="J157" s="171"/>
      <c r="K157" s="171"/>
      <c r="L157" s="171"/>
      <c r="M157" s="171"/>
      <c r="N157" s="171"/>
      <c r="O157" s="171"/>
      <c r="P157" s="171"/>
      <c r="Q157" s="171"/>
      <c r="R157" s="171"/>
      <c r="S157" s="171"/>
      <c r="T157" s="171"/>
      <c r="U157" s="171"/>
      <c r="V157" s="171"/>
      <c r="W157" s="171"/>
      <c r="X157" s="171"/>
      <c r="Y157" s="171"/>
      <c r="Z157" s="171"/>
      <c r="AA157" s="171"/>
      <c r="AB157" s="171"/>
      <c r="AC157" s="171"/>
      <c r="AD157" s="171"/>
      <c r="AE157" s="171"/>
      <c r="AF157" s="171"/>
      <c r="AG157" s="171"/>
      <c r="AH157" s="171"/>
      <c r="AI157" s="171"/>
      <c r="AJ157" s="171"/>
      <c r="AK157" s="161"/>
      <c r="AL157" s="162"/>
      <c r="AO157" s="157"/>
      <c r="AP157" s="158"/>
    </row>
    <row r="158" spans="1:42" ht="14.25" thickTop="1" thickBot="1">
      <c r="A158" s="172"/>
      <c r="B158" s="172"/>
      <c r="C158" s="172"/>
      <c r="D158" s="172"/>
      <c r="E158" s="172"/>
      <c r="F158" s="54">
        <f>SUM(F154+F156)</f>
        <v>0</v>
      </c>
      <c r="G158" s="55">
        <f t="shared" ref="G158:AJ158" si="46">SUM(G154+G156)</f>
        <v>0</v>
      </c>
      <c r="H158" s="55">
        <f t="shared" si="46"/>
        <v>0</v>
      </c>
      <c r="I158" s="55">
        <f t="shared" si="46"/>
        <v>0</v>
      </c>
      <c r="J158" s="55">
        <f t="shared" si="46"/>
        <v>0</v>
      </c>
      <c r="K158" s="55">
        <f t="shared" si="46"/>
        <v>0</v>
      </c>
      <c r="L158" s="55">
        <f t="shared" si="46"/>
        <v>0</v>
      </c>
      <c r="M158" s="55">
        <f t="shared" si="46"/>
        <v>0</v>
      </c>
      <c r="N158" s="55">
        <f t="shared" si="46"/>
        <v>0</v>
      </c>
      <c r="O158" s="55">
        <f t="shared" si="46"/>
        <v>0</v>
      </c>
      <c r="P158" s="55">
        <f t="shared" si="46"/>
        <v>0</v>
      </c>
      <c r="Q158" s="55">
        <f t="shared" si="46"/>
        <v>0</v>
      </c>
      <c r="R158" s="55">
        <f t="shared" si="46"/>
        <v>0</v>
      </c>
      <c r="S158" s="55">
        <f t="shared" si="46"/>
        <v>0</v>
      </c>
      <c r="T158" s="55">
        <f t="shared" si="46"/>
        <v>0</v>
      </c>
      <c r="U158" s="55">
        <f t="shared" si="46"/>
        <v>0</v>
      </c>
      <c r="V158" s="55">
        <f t="shared" si="46"/>
        <v>0</v>
      </c>
      <c r="W158" s="55">
        <f t="shared" si="46"/>
        <v>0</v>
      </c>
      <c r="X158" s="55">
        <f t="shared" si="46"/>
        <v>0</v>
      </c>
      <c r="Y158" s="55">
        <f t="shared" si="46"/>
        <v>0</v>
      </c>
      <c r="Z158" s="55">
        <f t="shared" si="46"/>
        <v>0</v>
      </c>
      <c r="AA158" s="55">
        <f t="shared" si="46"/>
        <v>0</v>
      </c>
      <c r="AB158" s="55">
        <f t="shared" si="46"/>
        <v>0</v>
      </c>
      <c r="AC158" s="55">
        <f t="shared" si="46"/>
        <v>0</v>
      </c>
      <c r="AD158" s="55">
        <f t="shared" si="46"/>
        <v>0</v>
      </c>
      <c r="AE158" s="55">
        <f t="shared" si="46"/>
        <v>0</v>
      </c>
      <c r="AF158" s="55">
        <f t="shared" si="46"/>
        <v>0</v>
      </c>
      <c r="AG158" s="55">
        <f t="shared" si="46"/>
        <v>0</v>
      </c>
      <c r="AH158" s="55">
        <f t="shared" si="46"/>
        <v>0</v>
      </c>
      <c r="AI158" s="55">
        <f t="shared" si="46"/>
        <v>0</v>
      </c>
      <c r="AJ158" s="63">
        <f t="shared" si="46"/>
        <v>0</v>
      </c>
      <c r="AK158" s="166">
        <f>SUM(F158:AJ158)</f>
        <v>0</v>
      </c>
      <c r="AL158" s="167"/>
      <c r="AO158" s="151">
        <f>(AK158/AM154)*100%</f>
        <v>0</v>
      </c>
      <c r="AP158" s="152"/>
    </row>
    <row r="159" spans="1:42" ht="14.25" thickTop="1" thickBot="1">
      <c r="A159" s="163"/>
      <c r="B159" s="163"/>
      <c r="C159" s="163"/>
      <c r="D159" s="163"/>
      <c r="E159" s="163"/>
      <c r="F159" s="74">
        <f>(F158-INT(F158))*24</f>
        <v>0</v>
      </c>
      <c r="G159" s="74">
        <f t="shared" ref="G159:AJ159" si="47">(G158-INT(G158))*24</f>
        <v>0</v>
      </c>
      <c r="H159" s="74">
        <f t="shared" si="47"/>
        <v>0</v>
      </c>
      <c r="I159" s="74">
        <f t="shared" si="47"/>
        <v>0</v>
      </c>
      <c r="J159" s="74">
        <f t="shared" si="47"/>
        <v>0</v>
      </c>
      <c r="K159" s="74">
        <f t="shared" si="47"/>
        <v>0</v>
      </c>
      <c r="L159" s="74">
        <f t="shared" si="47"/>
        <v>0</v>
      </c>
      <c r="M159" s="74">
        <f t="shared" si="47"/>
        <v>0</v>
      </c>
      <c r="N159" s="74">
        <f t="shared" si="47"/>
        <v>0</v>
      </c>
      <c r="O159" s="74">
        <f t="shared" si="47"/>
        <v>0</v>
      </c>
      <c r="P159" s="74">
        <f t="shared" si="47"/>
        <v>0</v>
      </c>
      <c r="Q159" s="74">
        <f t="shared" si="47"/>
        <v>0</v>
      </c>
      <c r="R159" s="74">
        <f t="shared" si="47"/>
        <v>0</v>
      </c>
      <c r="S159" s="74">
        <f t="shared" si="47"/>
        <v>0</v>
      </c>
      <c r="T159" s="74">
        <f t="shared" si="47"/>
        <v>0</v>
      </c>
      <c r="U159" s="74">
        <f t="shared" si="47"/>
        <v>0</v>
      </c>
      <c r="V159" s="74">
        <f t="shared" si="47"/>
        <v>0</v>
      </c>
      <c r="W159" s="74">
        <f t="shared" si="47"/>
        <v>0</v>
      </c>
      <c r="X159" s="74">
        <f t="shared" si="47"/>
        <v>0</v>
      </c>
      <c r="Y159" s="74">
        <f t="shared" si="47"/>
        <v>0</v>
      </c>
      <c r="Z159" s="74">
        <f t="shared" si="47"/>
        <v>0</v>
      </c>
      <c r="AA159" s="74">
        <f t="shared" si="47"/>
        <v>0</v>
      </c>
      <c r="AB159" s="74">
        <f t="shared" si="47"/>
        <v>0</v>
      </c>
      <c r="AC159" s="74">
        <f t="shared" si="47"/>
        <v>0</v>
      </c>
      <c r="AD159" s="74">
        <f t="shared" si="47"/>
        <v>0</v>
      </c>
      <c r="AE159" s="74">
        <f t="shared" si="47"/>
        <v>0</v>
      </c>
      <c r="AF159" s="74">
        <f t="shared" si="47"/>
        <v>0</v>
      </c>
      <c r="AG159" s="74">
        <f t="shared" si="47"/>
        <v>0</v>
      </c>
      <c r="AH159" s="74">
        <f t="shared" si="47"/>
        <v>0</v>
      </c>
      <c r="AI159" s="74">
        <f t="shared" si="47"/>
        <v>0</v>
      </c>
      <c r="AJ159" s="74">
        <f t="shared" si="47"/>
        <v>0</v>
      </c>
      <c r="AK159" s="164">
        <f>SUM(F159:AJ159)</f>
        <v>0</v>
      </c>
      <c r="AL159" s="165"/>
      <c r="AO159" s="153"/>
      <c r="AP159" s="154"/>
    </row>
    <row r="160" spans="1:42" ht="13.5" thickTop="1"/>
    <row r="161" spans="1:42">
      <c r="A161" s="140"/>
      <c r="B161" s="140"/>
      <c r="C161" s="28" t="s">
        <v>19</v>
      </c>
      <c r="D161" s="28" t="str">
        <f>Données!K2</f>
        <v>Genève</v>
      </c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</row>
    <row r="162" spans="1:42">
      <c r="A162" s="140"/>
      <c r="B162" s="140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</row>
    <row r="163" spans="1:42" ht="15.75">
      <c r="A163" s="141" t="s">
        <v>4</v>
      </c>
      <c r="B163" s="141"/>
      <c r="C163" s="141"/>
      <c r="D163" s="141"/>
      <c r="E163" s="8" t="str">
        <f>TEXT(B166,"mmmm")</f>
        <v>septembre</v>
      </c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</row>
    <row r="164" spans="1:42"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</row>
    <row r="165" spans="1:42" ht="13.5" thickBot="1"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</row>
    <row r="166" spans="1:42" ht="13.5" thickBot="1">
      <c r="A166" s="10" t="s">
        <v>5</v>
      </c>
      <c r="B166" s="11">
        <v>41882</v>
      </c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</row>
    <row r="167" spans="1:42" ht="13.5" thickBot="1">
      <c r="A167" s="10" t="s">
        <v>6</v>
      </c>
      <c r="B167" s="11">
        <f>EOMONTH(B166,0)</f>
        <v>41911</v>
      </c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</row>
    <row r="168" spans="1:42">
      <c r="A168" s="30"/>
      <c r="B168" s="31">
        <f ca="1">TODAY()</f>
        <v>41584</v>
      </c>
      <c r="C168" s="30"/>
      <c r="D168" s="30"/>
      <c r="E168" s="30"/>
      <c r="F168" s="32"/>
      <c r="G168" s="32"/>
      <c r="H168" s="32"/>
      <c r="I168" s="32"/>
      <c r="J168" s="32"/>
      <c r="K168" s="32"/>
      <c r="L168" s="32"/>
      <c r="M168" s="32"/>
      <c r="N168" s="32"/>
      <c r="O168" s="32"/>
      <c r="P168" s="32"/>
      <c r="Q168" s="32"/>
      <c r="R168" s="32"/>
      <c r="S168" s="32"/>
      <c r="T168" s="32"/>
      <c r="U168" s="32"/>
      <c r="V168" s="32"/>
      <c r="W168" s="32"/>
      <c r="X168" s="32"/>
      <c r="Y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</row>
    <row r="169" spans="1:42"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</row>
    <row r="170" spans="1:42" ht="48.75">
      <c r="A170" s="33"/>
      <c r="B170" s="33"/>
      <c r="C170" s="33"/>
      <c r="D170" s="33"/>
      <c r="E170" s="33"/>
      <c r="F170" s="34">
        <f>B166</f>
        <v>41882</v>
      </c>
      <c r="G170" s="35">
        <f t="shared" ref="G170:AI170" si="48">F170+1</f>
        <v>41883</v>
      </c>
      <c r="H170" s="35">
        <f t="shared" si="48"/>
        <v>41884</v>
      </c>
      <c r="I170" s="35">
        <f t="shared" si="48"/>
        <v>41885</v>
      </c>
      <c r="J170" s="35">
        <f t="shared" si="48"/>
        <v>41886</v>
      </c>
      <c r="K170" s="35">
        <f t="shared" si="48"/>
        <v>41887</v>
      </c>
      <c r="L170" s="35">
        <f t="shared" si="48"/>
        <v>41888</v>
      </c>
      <c r="M170" s="35">
        <f t="shared" si="48"/>
        <v>41889</v>
      </c>
      <c r="N170" s="35">
        <f t="shared" si="48"/>
        <v>41890</v>
      </c>
      <c r="O170" s="35">
        <f t="shared" si="48"/>
        <v>41891</v>
      </c>
      <c r="P170" s="35">
        <f t="shared" si="48"/>
        <v>41892</v>
      </c>
      <c r="Q170" s="35">
        <f t="shared" si="48"/>
        <v>41893</v>
      </c>
      <c r="R170" s="35">
        <f t="shared" si="48"/>
        <v>41894</v>
      </c>
      <c r="S170" s="35">
        <f t="shared" si="48"/>
        <v>41895</v>
      </c>
      <c r="T170" s="35">
        <f t="shared" si="48"/>
        <v>41896</v>
      </c>
      <c r="U170" s="35">
        <f t="shared" si="48"/>
        <v>41897</v>
      </c>
      <c r="V170" s="35">
        <f t="shared" si="48"/>
        <v>41898</v>
      </c>
      <c r="W170" s="35">
        <f t="shared" si="48"/>
        <v>41899</v>
      </c>
      <c r="X170" s="35">
        <f t="shared" si="48"/>
        <v>41900</v>
      </c>
      <c r="Y170" s="35">
        <f t="shared" si="48"/>
        <v>41901</v>
      </c>
      <c r="Z170" s="35">
        <f t="shared" si="48"/>
        <v>41902</v>
      </c>
      <c r="AA170" s="35">
        <f t="shared" si="48"/>
        <v>41903</v>
      </c>
      <c r="AB170" s="35">
        <f t="shared" si="48"/>
        <v>41904</v>
      </c>
      <c r="AC170" s="35">
        <f t="shared" si="48"/>
        <v>41905</v>
      </c>
      <c r="AD170" s="35">
        <f t="shared" si="48"/>
        <v>41906</v>
      </c>
      <c r="AE170" s="35">
        <f t="shared" si="48"/>
        <v>41907</v>
      </c>
      <c r="AF170" s="35">
        <f t="shared" si="48"/>
        <v>41908</v>
      </c>
      <c r="AG170" s="35">
        <f t="shared" si="48"/>
        <v>41909</v>
      </c>
      <c r="AH170" s="35">
        <f t="shared" si="48"/>
        <v>41910</v>
      </c>
      <c r="AI170" s="35">
        <f t="shared" si="48"/>
        <v>41911</v>
      </c>
      <c r="AJ170" s="35" t="str">
        <f>IFERROR(IF(AI170+1&gt;B167,"",AI170+1),"")</f>
        <v/>
      </c>
    </row>
    <row r="171" spans="1:42" ht="22.5" thickBot="1">
      <c r="A171" s="16"/>
      <c r="B171" s="16"/>
      <c r="C171" s="16"/>
      <c r="D171" s="16"/>
      <c r="E171" s="16"/>
      <c r="F171" s="17" t="str">
        <f>IF(F173="L","S " &amp; WEEKNUM(F170),"")</f>
        <v/>
      </c>
      <c r="G171" s="17" t="str">
        <f t="shared" ref="G171:AJ171" si="49">IF(G173="L","S " &amp; WEEKNUM(G170),"")</f>
        <v/>
      </c>
      <c r="H171" s="17" t="str">
        <f t="shared" si="49"/>
        <v>S 36</v>
      </c>
      <c r="I171" s="17" t="str">
        <f t="shared" si="49"/>
        <v/>
      </c>
      <c r="J171" s="17" t="str">
        <f t="shared" si="49"/>
        <v/>
      </c>
      <c r="K171" s="17" t="str">
        <f t="shared" si="49"/>
        <v/>
      </c>
      <c r="L171" s="17" t="str">
        <f t="shared" si="49"/>
        <v/>
      </c>
      <c r="M171" s="17" t="str">
        <f t="shared" si="49"/>
        <v/>
      </c>
      <c r="N171" s="17" t="str">
        <f t="shared" si="49"/>
        <v/>
      </c>
      <c r="O171" s="17" t="str">
        <f t="shared" si="49"/>
        <v>S 37</v>
      </c>
      <c r="P171" s="17" t="str">
        <f t="shared" si="49"/>
        <v/>
      </c>
      <c r="Q171" s="17" t="str">
        <f t="shared" si="49"/>
        <v/>
      </c>
      <c r="R171" s="17" t="str">
        <f t="shared" si="49"/>
        <v/>
      </c>
      <c r="S171" s="17" t="str">
        <f t="shared" si="49"/>
        <v/>
      </c>
      <c r="T171" s="17" t="str">
        <f t="shared" si="49"/>
        <v/>
      </c>
      <c r="U171" s="17" t="str">
        <f t="shared" si="49"/>
        <v/>
      </c>
      <c r="V171" s="17" t="str">
        <f t="shared" si="49"/>
        <v>S 38</v>
      </c>
      <c r="W171" s="17" t="str">
        <f t="shared" si="49"/>
        <v/>
      </c>
      <c r="X171" s="17" t="str">
        <f t="shared" si="49"/>
        <v/>
      </c>
      <c r="Y171" s="17" t="str">
        <f t="shared" si="49"/>
        <v/>
      </c>
      <c r="Z171" s="17" t="str">
        <f t="shared" si="49"/>
        <v/>
      </c>
      <c r="AA171" s="17" t="str">
        <f t="shared" si="49"/>
        <v/>
      </c>
      <c r="AB171" s="17" t="str">
        <f t="shared" si="49"/>
        <v/>
      </c>
      <c r="AC171" s="17" t="str">
        <f t="shared" si="49"/>
        <v>S 39</v>
      </c>
      <c r="AD171" s="17" t="str">
        <f t="shared" si="49"/>
        <v/>
      </c>
      <c r="AE171" s="17" t="str">
        <f t="shared" si="49"/>
        <v/>
      </c>
      <c r="AF171" s="17" t="str">
        <f t="shared" si="49"/>
        <v/>
      </c>
      <c r="AG171" s="17" t="str">
        <f t="shared" si="49"/>
        <v/>
      </c>
      <c r="AH171" s="17" t="str">
        <f t="shared" si="49"/>
        <v/>
      </c>
      <c r="AI171" s="17" t="str">
        <f t="shared" si="49"/>
        <v/>
      </c>
      <c r="AJ171" s="17" t="str">
        <f t="shared" si="49"/>
        <v/>
      </c>
    </row>
    <row r="172" spans="1:42" ht="16.5" thickTop="1" thickBot="1">
      <c r="A172" s="148" t="s">
        <v>38</v>
      </c>
      <c r="B172" s="149"/>
      <c r="C172" s="149"/>
      <c r="D172" s="149"/>
      <c r="E172" s="150"/>
      <c r="F172" s="12">
        <f t="shared" ref="F172:AI172" si="50">DAY(F170)</f>
        <v>1</v>
      </c>
      <c r="G172" s="12">
        <f t="shared" si="50"/>
        <v>2</v>
      </c>
      <c r="H172" s="12">
        <f t="shared" si="50"/>
        <v>3</v>
      </c>
      <c r="I172" s="12">
        <f t="shared" si="50"/>
        <v>4</v>
      </c>
      <c r="J172" s="12">
        <f t="shared" si="50"/>
        <v>5</v>
      </c>
      <c r="K172" s="12">
        <f t="shared" si="50"/>
        <v>6</v>
      </c>
      <c r="L172" s="12">
        <f t="shared" si="50"/>
        <v>7</v>
      </c>
      <c r="M172" s="12">
        <f t="shared" si="50"/>
        <v>8</v>
      </c>
      <c r="N172" s="12">
        <f t="shared" si="50"/>
        <v>9</v>
      </c>
      <c r="O172" s="12">
        <f t="shared" si="50"/>
        <v>10</v>
      </c>
      <c r="P172" s="12">
        <f t="shared" si="50"/>
        <v>11</v>
      </c>
      <c r="Q172" s="12">
        <f t="shared" si="50"/>
        <v>12</v>
      </c>
      <c r="R172" s="12">
        <f t="shared" si="50"/>
        <v>13</v>
      </c>
      <c r="S172" s="12">
        <f t="shared" si="50"/>
        <v>14</v>
      </c>
      <c r="T172" s="12">
        <f t="shared" si="50"/>
        <v>15</v>
      </c>
      <c r="U172" s="12">
        <f t="shared" si="50"/>
        <v>16</v>
      </c>
      <c r="V172" s="12">
        <f t="shared" si="50"/>
        <v>17</v>
      </c>
      <c r="W172" s="12">
        <f t="shared" si="50"/>
        <v>18</v>
      </c>
      <c r="X172" s="12">
        <f t="shared" si="50"/>
        <v>19</v>
      </c>
      <c r="Y172" s="12">
        <f t="shared" si="50"/>
        <v>20</v>
      </c>
      <c r="Z172" s="12">
        <f t="shared" si="50"/>
        <v>21</v>
      </c>
      <c r="AA172" s="12">
        <f t="shared" si="50"/>
        <v>22</v>
      </c>
      <c r="AB172" s="12">
        <f t="shared" si="50"/>
        <v>23</v>
      </c>
      <c r="AC172" s="12">
        <f t="shared" si="50"/>
        <v>24</v>
      </c>
      <c r="AD172" s="12">
        <f t="shared" si="50"/>
        <v>25</v>
      </c>
      <c r="AE172" s="12">
        <f t="shared" si="50"/>
        <v>26</v>
      </c>
      <c r="AF172" s="12">
        <f t="shared" si="50"/>
        <v>27</v>
      </c>
      <c r="AG172" s="12">
        <f t="shared" si="50"/>
        <v>28</v>
      </c>
      <c r="AH172" s="12">
        <f>DAY(AH170)</f>
        <v>29</v>
      </c>
      <c r="AI172" s="12">
        <f t="shared" si="50"/>
        <v>30</v>
      </c>
      <c r="AJ172" s="14" t="str">
        <f>IFERROR(DAY(AJ170),"")</f>
        <v/>
      </c>
      <c r="AK172" s="155" t="s">
        <v>29</v>
      </c>
      <c r="AL172" s="156"/>
      <c r="AM172" s="155" t="s">
        <v>80</v>
      </c>
      <c r="AN172" s="156"/>
      <c r="AO172" s="155" t="s">
        <v>82</v>
      </c>
      <c r="AP172" s="156"/>
    </row>
    <row r="173" spans="1:42" ht="14.25" thickTop="1" thickBot="1">
      <c r="A173" s="137"/>
      <c r="B173" s="138"/>
      <c r="C173" s="138"/>
      <c r="D173" s="138"/>
      <c r="E173" s="139"/>
      <c r="F173" s="18" t="str">
        <f>CHOOSE(WEEKDAY(F170),"D","L","M","M","J","V","S")</f>
        <v>S</v>
      </c>
      <c r="G173" s="13" t="str">
        <f t="shared" ref="G173:AI173" si="51">CHOOSE(WEEKDAY(G170),"D","L","M","M","J","V","S")</f>
        <v>D</v>
      </c>
      <c r="H173" s="13" t="str">
        <f t="shared" si="51"/>
        <v>L</v>
      </c>
      <c r="I173" s="13" t="str">
        <f t="shared" si="51"/>
        <v>M</v>
      </c>
      <c r="J173" s="13" t="str">
        <f t="shared" si="51"/>
        <v>M</v>
      </c>
      <c r="K173" s="13" t="str">
        <f t="shared" si="51"/>
        <v>J</v>
      </c>
      <c r="L173" s="13" t="str">
        <f t="shared" si="51"/>
        <v>V</v>
      </c>
      <c r="M173" s="13" t="str">
        <f t="shared" si="51"/>
        <v>S</v>
      </c>
      <c r="N173" s="13" t="str">
        <f t="shared" si="51"/>
        <v>D</v>
      </c>
      <c r="O173" s="13" t="str">
        <f t="shared" si="51"/>
        <v>L</v>
      </c>
      <c r="P173" s="13" t="str">
        <f t="shared" si="51"/>
        <v>M</v>
      </c>
      <c r="Q173" s="13" t="str">
        <f t="shared" si="51"/>
        <v>M</v>
      </c>
      <c r="R173" s="13" t="str">
        <f t="shared" si="51"/>
        <v>J</v>
      </c>
      <c r="S173" s="13" t="str">
        <f t="shared" si="51"/>
        <v>V</v>
      </c>
      <c r="T173" s="13" t="str">
        <f t="shared" si="51"/>
        <v>S</v>
      </c>
      <c r="U173" s="13" t="str">
        <f t="shared" si="51"/>
        <v>D</v>
      </c>
      <c r="V173" s="13" t="str">
        <f t="shared" si="51"/>
        <v>L</v>
      </c>
      <c r="W173" s="13" t="str">
        <f t="shared" si="51"/>
        <v>M</v>
      </c>
      <c r="X173" s="13" t="str">
        <f t="shared" si="51"/>
        <v>M</v>
      </c>
      <c r="Y173" s="13" t="str">
        <f t="shared" si="51"/>
        <v>J</v>
      </c>
      <c r="Z173" s="13" t="str">
        <f t="shared" si="51"/>
        <v>V</v>
      </c>
      <c r="AA173" s="13" t="str">
        <f t="shared" si="51"/>
        <v>S</v>
      </c>
      <c r="AB173" s="13" t="str">
        <f t="shared" si="51"/>
        <v>D</v>
      </c>
      <c r="AC173" s="13" t="str">
        <f t="shared" si="51"/>
        <v>L</v>
      </c>
      <c r="AD173" s="13" t="str">
        <f t="shared" si="51"/>
        <v>M</v>
      </c>
      <c r="AE173" s="13" t="str">
        <f t="shared" si="51"/>
        <v>M</v>
      </c>
      <c r="AF173" s="13" t="str">
        <f t="shared" si="51"/>
        <v>J</v>
      </c>
      <c r="AG173" s="13" t="str">
        <f t="shared" si="51"/>
        <v>V</v>
      </c>
      <c r="AH173" s="13" t="str">
        <f t="shared" si="51"/>
        <v>S</v>
      </c>
      <c r="AI173" s="13" t="str">
        <f t="shared" si="51"/>
        <v>D</v>
      </c>
      <c r="AJ173" s="15" t="str">
        <f>IFERROR(CHOOSE(WEEKDAY(AJ170),"D","L","M","M","J","V","S"),"")</f>
        <v/>
      </c>
      <c r="AK173" s="157"/>
      <c r="AL173" s="158"/>
      <c r="AM173" s="157"/>
      <c r="AN173" s="158"/>
      <c r="AO173" s="157"/>
      <c r="AP173" s="158"/>
    </row>
    <row r="174" spans="1:42" ht="13.5" thickTop="1">
      <c r="A174" s="124" t="str">
        <f>Données!B2</f>
        <v>Nom coll.</v>
      </c>
      <c r="B174" s="125"/>
      <c r="C174" s="128" t="s">
        <v>9</v>
      </c>
      <c r="D174" s="129"/>
      <c r="E174" s="132" t="str">
        <f>Données!E2</f>
        <v>Taux</v>
      </c>
      <c r="F174" s="168">
        <f>SUM('GESTION DES HORAIRES'!F159-'GESTION DES HORAIRES'!F158)</f>
        <v>0</v>
      </c>
      <c r="G174" s="168">
        <f>SUM('GESTION DES HORAIRES'!G159-'GESTION DES HORAIRES'!G158)</f>
        <v>0</v>
      </c>
      <c r="H174" s="168">
        <f>SUM('GESTION DES HORAIRES'!H159-'GESTION DES HORAIRES'!H158)</f>
        <v>0</v>
      </c>
      <c r="I174" s="168">
        <f>SUM('GESTION DES HORAIRES'!I159-'GESTION DES HORAIRES'!I158)</f>
        <v>0</v>
      </c>
      <c r="J174" s="168">
        <f>SUM('GESTION DES HORAIRES'!J159-'GESTION DES HORAIRES'!J158)</f>
        <v>0</v>
      </c>
      <c r="K174" s="168">
        <f>SUM('GESTION DES HORAIRES'!K159-'GESTION DES HORAIRES'!K158)</f>
        <v>0</v>
      </c>
      <c r="L174" s="168">
        <f>SUM('GESTION DES HORAIRES'!L159-'GESTION DES HORAIRES'!L158)</f>
        <v>0</v>
      </c>
      <c r="M174" s="168">
        <f>SUM('GESTION DES HORAIRES'!M159-'GESTION DES HORAIRES'!M158)</f>
        <v>0</v>
      </c>
      <c r="N174" s="168">
        <f>SUM('GESTION DES HORAIRES'!N159-'GESTION DES HORAIRES'!N158)</f>
        <v>0</v>
      </c>
      <c r="O174" s="168">
        <f>SUM('GESTION DES HORAIRES'!O159-'GESTION DES HORAIRES'!O158)</f>
        <v>0</v>
      </c>
      <c r="P174" s="168">
        <f>SUM('GESTION DES HORAIRES'!P159-'GESTION DES HORAIRES'!P158)</f>
        <v>0</v>
      </c>
      <c r="Q174" s="168">
        <f>SUM('GESTION DES HORAIRES'!Q159-'GESTION DES HORAIRES'!Q158)</f>
        <v>0</v>
      </c>
      <c r="R174" s="168">
        <f>SUM('GESTION DES HORAIRES'!R159-'GESTION DES HORAIRES'!R158)</f>
        <v>0</v>
      </c>
      <c r="S174" s="168">
        <f>SUM('GESTION DES HORAIRES'!S159-'GESTION DES HORAIRES'!S158)</f>
        <v>0</v>
      </c>
      <c r="T174" s="168">
        <f>SUM('GESTION DES HORAIRES'!T159-'GESTION DES HORAIRES'!T158)</f>
        <v>0</v>
      </c>
      <c r="U174" s="168">
        <f>SUM('GESTION DES HORAIRES'!U159-'GESTION DES HORAIRES'!U158)</f>
        <v>0</v>
      </c>
      <c r="V174" s="168">
        <f>SUM('GESTION DES HORAIRES'!V159-'GESTION DES HORAIRES'!V158)</f>
        <v>0</v>
      </c>
      <c r="W174" s="168">
        <f>SUM('GESTION DES HORAIRES'!W159-'GESTION DES HORAIRES'!W158)</f>
        <v>0</v>
      </c>
      <c r="X174" s="168">
        <f>SUM('GESTION DES HORAIRES'!X159-'GESTION DES HORAIRES'!X158)</f>
        <v>0</v>
      </c>
      <c r="Y174" s="168">
        <f>SUM('GESTION DES HORAIRES'!Y159-'GESTION DES HORAIRES'!Y158)</f>
        <v>0</v>
      </c>
      <c r="Z174" s="168">
        <f>SUM('GESTION DES HORAIRES'!Z159-'GESTION DES HORAIRES'!Z158)</f>
        <v>0</v>
      </c>
      <c r="AA174" s="168">
        <f>SUM('GESTION DES HORAIRES'!AA159-'GESTION DES HORAIRES'!AA158)</f>
        <v>0</v>
      </c>
      <c r="AB174" s="168">
        <f>SUM('GESTION DES HORAIRES'!AB159-'GESTION DES HORAIRES'!AB158)</f>
        <v>0</v>
      </c>
      <c r="AC174" s="168">
        <f>SUM('GESTION DES HORAIRES'!AC159-'GESTION DES HORAIRES'!AC158)</f>
        <v>0</v>
      </c>
      <c r="AD174" s="168">
        <f>SUM('GESTION DES HORAIRES'!AD159-'GESTION DES HORAIRES'!AD158)</f>
        <v>0</v>
      </c>
      <c r="AE174" s="168">
        <f>SUM('GESTION DES HORAIRES'!AE159-'GESTION DES HORAIRES'!AE158)</f>
        <v>0</v>
      </c>
      <c r="AF174" s="168">
        <f>SUM('GESTION DES HORAIRES'!AF159-'GESTION DES HORAIRES'!AF158)</f>
        <v>0</v>
      </c>
      <c r="AG174" s="168">
        <f>SUM('GESTION DES HORAIRES'!AG159-'GESTION DES HORAIRES'!AG158)</f>
        <v>0</v>
      </c>
      <c r="AH174" s="168">
        <f>SUM('GESTION DES HORAIRES'!AH159-'GESTION DES HORAIRES'!AH158)</f>
        <v>0</v>
      </c>
      <c r="AI174" s="168">
        <f>SUM('GESTION DES HORAIRES'!AI159-'GESTION DES HORAIRES'!AI158)</f>
        <v>0</v>
      </c>
      <c r="AJ174" s="168">
        <f>SUM('GESTION DES HORAIRES'!AJ159-'GESTION DES HORAIRES'!AJ158)</f>
        <v>0</v>
      </c>
      <c r="AK174" s="159">
        <f>SUM(F174:AJ175)</f>
        <v>0</v>
      </c>
      <c r="AL174" s="160"/>
      <c r="AM174" s="159">
        <f>(Données!M2)*4</f>
        <v>6.666666666666667</v>
      </c>
      <c r="AN174" s="160"/>
      <c r="AO174" s="159">
        <f>AK178-AM174</f>
        <v>-6.666666666666667</v>
      </c>
      <c r="AP174" s="160"/>
    </row>
    <row r="175" spans="1:42" ht="13.5" thickBot="1">
      <c r="A175" s="126"/>
      <c r="B175" s="127"/>
      <c r="C175" s="130"/>
      <c r="D175" s="131"/>
      <c r="E175" s="133"/>
      <c r="F175" s="169"/>
      <c r="G175" s="169"/>
      <c r="H175" s="169"/>
      <c r="I175" s="169"/>
      <c r="J175" s="169"/>
      <c r="K175" s="169"/>
      <c r="L175" s="169"/>
      <c r="M175" s="169"/>
      <c r="N175" s="169"/>
      <c r="O175" s="169"/>
      <c r="P175" s="169"/>
      <c r="Q175" s="169"/>
      <c r="R175" s="169"/>
      <c r="S175" s="169"/>
      <c r="T175" s="169"/>
      <c r="U175" s="169"/>
      <c r="V175" s="169"/>
      <c r="W175" s="169"/>
      <c r="X175" s="169"/>
      <c r="Y175" s="169"/>
      <c r="Z175" s="169"/>
      <c r="AA175" s="169"/>
      <c r="AB175" s="169"/>
      <c r="AC175" s="169"/>
      <c r="AD175" s="169"/>
      <c r="AE175" s="169"/>
      <c r="AF175" s="169"/>
      <c r="AG175" s="169"/>
      <c r="AH175" s="169"/>
      <c r="AI175" s="169"/>
      <c r="AJ175" s="169"/>
      <c r="AK175" s="161"/>
      <c r="AL175" s="162"/>
      <c r="AM175" s="161"/>
      <c r="AN175" s="162"/>
      <c r="AO175" s="161"/>
      <c r="AP175" s="162"/>
    </row>
    <row r="176" spans="1:42" ht="14.25" thickTop="1" thickBot="1">
      <c r="A176" s="115" t="s">
        <v>8</v>
      </c>
      <c r="B176" s="117" t="str">
        <f>Données!C2</f>
        <v>Date naiss.</v>
      </c>
      <c r="C176" s="119" t="s">
        <v>7</v>
      </c>
      <c r="D176" s="117" t="str">
        <f>Données!D2</f>
        <v>Date d'entrée</v>
      </c>
      <c r="E176" s="121"/>
      <c r="F176" s="170">
        <f>SUM('GESTION DES HORAIRES'!F161-'GESTION DES HORAIRES'!F160)</f>
        <v>0</v>
      </c>
      <c r="G176" s="170">
        <f>SUM('GESTION DES HORAIRES'!G161-'GESTION DES HORAIRES'!G160)</f>
        <v>0</v>
      </c>
      <c r="H176" s="170">
        <f>SUM('GESTION DES HORAIRES'!H161-'GESTION DES HORAIRES'!H160)</f>
        <v>0</v>
      </c>
      <c r="I176" s="170">
        <f>SUM('GESTION DES HORAIRES'!I161-'GESTION DES HORAIRES'!I160)</f>
        <v>0</v>
      </c>
      <c r="J176" s="170">
        <f>SUM('GESTION DES HORAIRES'!J161-'GESTION DES HORAIRES'!J160)</f>
        <v>0</v>
      </c>
      <c r="K176" s="170">
        <f>SUM('GESTION DES HORAIRES'!K161-'GESTION DES HORAIRES'!K160)</f>
        <v>0</v>
      </c>
      <c r="L176" s="170">
        <f>SUM('GESTION DES HORAIRES'!L161-'GESTION DES HORAIRES'!L160)</f>
        <v>0</v>
      </c>
      <c r="M176" s="170">
        <f>SUM('GESTION DES HORAIRES'!M161-'GESTION DES HORAIRES'!M160)</f>
        <v>0</v>
      </c>
      <c r="N176" s="170">
        <f>SUM('GESTION DES HORAIRES'!N161-'GESTION DES HORAIRES'!N160)</f>
        <v>0</v>
      </c>
      <c r="O176" s="170">
        <f>SUM('GESTION DES HORAIRES'!O161-'GESTION DES HORAIRES'!O160)</f>
        <v>0</v>
      </c>
      <c r="P176" s="170">
        <f>SUM('GESTION DES HORAIRES'!P161-'GESTION DES HORAIRES'!P160)</f>
        <v>0</v>
      </c>
      <c r="Q176" s="170">
        <f>SUM('GESTION DES HORAIRES'!Q161-'GESTION DES HORAIRES'!Q160)</f>
        <v>0</v>
      </c>
      <c r="R176" s="170">
        <f>SUM('GESTION DES HORAIRES'!R161-'GESTION DES HORAIRES'!R160)</f>
        <v>0</v>
      </c>
      <c r="S176" s="170">
        <f>SUM('GESTION DES HORAIRES'!S161-'GESTION DES HORAIRES'!S160)</f>
        <v>0</v>
      </c>
      <c r="T176" s="170">
        <f>SUM('GESTION DES HORAIRES'!T161-'GESTION DES HORAIRES'!T160)</f>
        <v>0</v>
      </c>
      <c r="U176" s="170">
        <f>SUM('GESTION DES HORAIRES'!U161-'GESTION DES HORAIRES'!U160)</f>
        <v>0</v>
      </c>
      <c r="V176" s="170">
        <f>SUM('GESTION DES HORAIRES'!V161-'GESTION DES HORAIRES'!V160)</f>
        <v>0</v>
      </c>
      <c r="W176" s="170">
        <f>SUM('GESTION DES HORAIRES'!W161-'GESTION DES HORAIRES'!W160)</f>
        <v>0</v>
      </c>
      <c r="X176" s="170">
        <f>SUM('GESTION DES HORAIRES'!X161-'GESTION DES HORAIRES'!X160)</f>
        <v>0</v>
      </c>
      <c r="Y176" s="170">
        <f>SUM('GESTION DES HORAIRES'!Y161-'GESTION DES HORAIRES'!Y160)</f>
        <v>0</v>
      </c>
      <c r="Z176" s="170">
        <f>SUM('GESTION DES HORAIRES'!Z161-'GESTION DES HORAIRES'!Z160)</f>
        <v>0</v>
      </c>
      <c r="AA176" s="170">
        <f>SUM('GESTION DES HORAIRES'!AA161-'GESTION DES HORAIRES'!AA160)</f>
        <v>0</v>
      </c>
      <c r="AB176" s="170">
        <f>SUM('GESTION DES HORAIRES'!AB161-'GESTION DES HORAIRES'!AB160)</f>
        <v>0</v>
      </c>
      <c r="AC176" s="170">
        <f>SUM('GESTION DES HORAIRES'!AC161-'GESTION DES HORAIRES'!AC160)</f>
        <v>0</v>
      </c>
      <c r="AD176" s="170">
        <f>SUM('GESTION DES HORAIRES'!AD161-'GESTION DES HORAIRES'!AD160)</f>
        <v>0</v>
      </c>
      <c r="AE176" s="170">
        <f>SUM('GESTION DES HORAIRES'!AE161-'GESTION DES HORAIRES'!AE160)</f>
        <v>0</v>
      </c>
      <c r="AF176" s="170">
        <f>SUM('GESTION DES HORAIRES'!AF161-'GESTION DES HORAIRES'!AF160)</f>
        <v>0</v>
      </c>
      <c r="AG176" s="170">
        <f>SUM('GESTION DES HORAIRES'!AG161-'GESTION DES HORAIRES'!AG160)</f>
        <v>0</v>
      </c>
      <c r="AH176" s="170">
        <f>SUM('GESTION DES HORAIRES'!AH161-'GESTION DES HORAIRES'!AH160)</f>
        <v>0</v>
      </c>
      <c r="AI176" s="170">
        <f>SUM('GESTION DES HORAIRES'!AI161-'GESTION DES HORAIRES'!AI160)</f>
        <v>0</v>
      </c>
      <c r="AJ176" s="170">
        <f>SUM('GESTION DES HORAIRES'!AJ161-'GESTION DES HORAIRES'!AJ160)</f>
        <v>0</v>
      </c>
      <c r="AK176" s="159">
        <f>SUM(F176:AJ177)</f>
        <v>0</v>
      </c>
      <c r="AL176" s="160"/>
      <c r="AO176" s="155" t="s">
        <v>81</v>
      </c>
      <c r="AP176" s="156"/>
    </row>
    <row r="177" spans="1:42" ht="14.25" thickTop="1" thickBot="1">
      <c r="A177" s="116"/>
      <c r="B177" s="118"/>
      <c r="C177" s="120"/>
      <c r="D177" s="118"/>
      <c r="E177" s="122"/>
      <c r="F177" s="171"/>
      <c r="G177" s="171"/>
      <c r="H177" s="171"/>
      <c r="I177" s="171"/>
      <c r="J177" s="171"/>
      <c r="K177" s="171"/>
      <c r="L177" s="171"/>
      <c r="M177" s="171"/>
      <c r="N177" s="171"/>
      <c r="O177" s="171"/>
      <c r="P177" s="171"/>
      <c r="Q177" s="171"/>
      <c r="R177" s="171"/>
      <c r="S177" s="171"/>
      <c r="T177" s="171"/>
      <c r="U177" s="171"/>
      <c r="V177" s="171"/>
      <c r="W177" s="171"/>
      <c r="X177" s="171"/>
      <c r="Y177" s="171"/>
      <c r="Z177" s="171"/>
      <c r="AA177" s="171"/>
      <c r="AB177" s="171"/>
      <c r="AC177" s="171"/>
      <c r="AD177" s="171"/>
      <c r="AE177" s="171"/>
      <c r="AF177" s="171"/>
      <c r="AG177" s="171"/>
      <c r="AH177" s="171"/>
      <c r="AI177" s="171"/>
      <c r="AJ177" s="171"/>
      <c r="AK177" s="161"/>
      <c r="AL177" s="162"/>
      <c r="AO177" s="157"/>
      <c r="AP177" s="158"/>
    </row>
    <row r="178" spans="1:42" ht="14.25" thickTop="1" thickBot="1">
      <c r="A178" s="172"/>
      <c r="B178" s="172"/>
      <c r="C178" s="172"/>
      <c r="D178" s="172"/>
      <c r="E178" s="172"/>
      <c r="F178" s="54">
        <f>SUM(F174+F176)</f>
        <v>0</v>
      </c>
      <c r="G178" s="55">
        <f t="shared" ref="G178:AJ178" si="52">SUM(G174+G176)</f>
        <v>0</v>
      </c>
      <c r="H178" s="55">
        <f t="shared" si="52"/>
        <v>0</v>
      </c>
      <c r="I178" s="55">
        <f t="shared" si="52"/>
        <v>0</v>
      </c>
      <c r="J178" s="55">
        <f t="shared" si="52"/>
        <v>0</v>
      </c>
      <c r="K178" s="55">
        <f t="shared" si="52"/>
        <v>0</v>
      </c>
      <c r="L178" s="55">
        <f t="shared" si="52"/>
        <v>0</v>
      </c>
      <c r="M178" s="55">
        <f t="shared" si="52"/>
        <v>0</v>
      </c>
      <c r="N178" s="55">
        <f t="shared" si="52"/>
        <v>0</v>
      </c>
      <c r="O178" s="55">
        <f t="shared" si="52"/>
        <v>0</v>
      </c>
      <c r="P178" s="55">
        <f t="shared" si="52"/>
        <v>0</v>
      </c>
      <c r="Q178" s="55">
        <f t="shared" si="52"/>
        <v>0</v>
      </c>
      <c r="R178" s="55">
        <f t="shared" si="52"/>
        <v>0</v>
      </c>
      <c r="S178" s="55">
        <f t="shared" si="52"/>
        <v>0</v>
      </c>
      <c r="T178" s="55">
        <f t="shared" si="52"/>
        <v>0</v>
      </c>
      <c r="U178" s="55">
        <f t="shared" si="52"/>
        <v>0</v>
      </c>
      <c r="V178" s="55">
        <f t="shared" si="52"/>
        <v>0</v>
      </c>
      <c r="W178" s="55">
        <f t="shared" si="52"/>
        <v>0</v>
      </c>
      <c r="X178" s="55">
        <f t="shared" si="52"/>
        <v>0</v>
      </c>
      <c r="Y178" s="55">
        <f t="shared" si="52"/>
        <v>0</v>
      </c>
      <c r="Z178" s="55">
        <f t="shared" si="52"/>
        <v>0</v>
      </c>
      <c r="AA178" s="55">
        <f t="shared" si="52"/>
        <v>0</v>
      </c>
      <c r="AB178" s="55">
        <f t="shared" si="52"/>
        <v>0</v>
      </c>
      <c r="AC178" s="55">
        <f t="shared" si="52"/>
        <v>0</v>
      </c>
      <c r="AD178" s="55">
        <f t="shared" si="52"/>
        <v>0</v>
      </c>
      <c r="AE178" s="55">
        <f t="shared" si="52"/>
        <v>0</v>
      </c>
      <c r="AF178" s="55">
        <f t="shared" si="52"/>
        <v>0</v>
      </c>
      <c r="AG178" s="55">
        <f t="shared" si="52"/>
        <v>0</v>
      </c>
      <c r="AH178" s="55">
        <f t="shared" si="52"/>
        <v>0</v>
      </c>
      <c r="AI178" s="55">
        <f t="shared" si="52"/>
        <v>0</v>
      </c>
      <c r="AJ178" s="63">
        <f t="shared" si="52"/>
        <v>0</v>
      </c>
      <c r="AK178" s="166">
        <f>SUM(F178:AJ178)</f>
        <v>0</v>
      </c>
      <c r="AL178" s="167"/>
      <c r="AO178" s="151">
        <f>(AK178/AM174)*100%</f>
        <v>0</v>
      </c>
      <c r="AP178" s="152"/>
    </row>
    <row r="179" spans="1:42" ht="14.25" thickTop="1" thickBot="1">
      <c r="A179" s="163"/>
      <c r="B179" s="163"/>
      <c r="C179" s="163"/>
      <c r="D179" s="163"/>
      <c r="E179" s="163"/>
      <c r="F179" s="74">
        <f>(F178-INT(F178))*24</f>
        <v>0</v>
      </c>
      <c r="G179" s="74">
        <f t="shared" ref="G179:AJ179" si="53">(G178-INT(G178))*24</f>
        <v>0</v>
      </c>
      <c r="H179" s="74">
        <f t="shared" si="53"/>
        <v>0</v>
      </c>
      <c r="I179" s="74">
        <f t="shared" si="53"/>
        <v>0</v>
      </c>
      <c r="J179" s="74">
        <f t="shared" si="53"/>
        <v>0</v>
      </c>
      <c r="K179" s="74">
        <f t="shared" si="53"/>
        <v>0</v>
      </c>
      <c r="L179" s="74">
        <f t="shared" si="53"/>
        <v>0</v>
      </c>
      <c r="M179" s="74">
        <f t="shared" si="53"/>
        <v>0</v>
      </c>
      <c r="N179" s="74">
        <f t="shared" si="53"/>
        <v>0</v>
      </c>
      <c r="O179" s="74">
        <f t="shared" si="53"/>
        <v>0</v>
      </c>
      <c r="P179" s="74">
        <f t="shared" si="53"/>
        <v>0</v>
      </c>
      <c r="Q179" s="74">
        <f t="shared" si="53"/>
        <v>0</v>
      </c>
      <c r="R179" s="74">
        <f t="shared" si="53"/>
        <v>0</v>
      </c>
      <c r="S179" s="74">
        <f t="shared" si="53"/>
        <v>0</v>
      </c>
      <c r="T179" s="74">
        <f t="shared" si="53"/>
        <v>0</v>
      </c>
      <c r="U179" s="74">
        <f t="shared" si="53"/>
        <v>0</v>
      </c>
      <c r="V179" s="74">
        <f t="shared" si="53"/>
        <v>0</v>
      </c>
      <c r="W179" s="74">
        <f t="shared" si="53"/>
        <v>0</v>
      </c>
      <c r="X179" s="74">
        <f t="shared" si="53"/>
        <v>0</v>
      </c>
      <c r="Y179" s="74">
        <f t="shared" si="53"/>
        <v>0</v>
      </c>
      <c r="Z179" s="74">
        <f t="shared" si="53"/>
        <v>0</v>
      </c>
      <c r="AA179" s="74">
        <f t="shared" si="53"/>
        <v>0</v>
      </c>
      <c r="AB179" s="74">
        <f t="shared" si="53"/>
        <v>0</v>
      </c>
      <c r="AC179" s="74">
        <f t="shared" si="53"/>
        <v>0</v>
      </c>
      <c r="AD179" s="74">
        <f t="shared" si="53"/>
        <v>0</v>
      </c>
      <c r="AE179" s="74">
        <f t="shared" si="53"/>
        <v>0</v>
      </c>
      <c r="AF179" s="74">
        <f t="shared" si="53"/>
        <v>0</v>
      </c>
      <c r="AG179" s="74">
        <f t="shared" si="53"/>
        <v>0</v>
      </c>
      <c r="AH179" s="74">
        <f t="shared" si="53"/>
        <v>0</v>
      </c>
      <c r="AI179" s="74">
        <f t="shared" si="53"/>
        <v>0</v>
      </c>
      <c r="AJ179" s="74">
        <f t="shared" si="53"/>
        <v>0</v>
      </c>
      <c r="AK179" s="164">
        <f>SUM(F179:AJ179)</f>
        <v>0</v>
      </c>
      <c r="AL179" s="165"/>
      <c r="AO179" s="153"/>
      <c r="AP179" s="154"/>
    </row>
    <row r="180" spans="1:42" ht="13.5" thickTop="1"/>
    <row r="181" spans="1:42">
      <c r="A181" s="140"/>
      <c r="B181" s="140"/>
      <c r="C181" s="28" t="s">
        <v>19</v>
      </c>
      <c r="D181" s="28" t="str">
        <f>Données!K2</f>
        <v>Genève</v>
      </c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</row>
    <row r="182" spans="1:42">
      <c r="A182" s="140"/>
      <c r="B182" s="140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</row>
    <row r="183" spans="1:42" ht="15.75">
      <c r="A183" s="141" t="s">
        <v>4</v>
      </c>
      <c r="B183" s="141"/>
      <c r="C183" s="141"/>
      <c r="D183" s="141"/>
      <c r="E183" s="8" t="str">
        <f>TEXT(B186,"mmmm")</f>
        <v>octobre</v>
      </c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</row>
    <row r="184" spans="1:42"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</row>
    <row r="185" spans="1:42" ht="13.5" thickBot="1"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</row>
    <row r="186" spans="1:42" ht="13.5" thickBot="1">
      <c r="A186" s="10" t="s">
        <v>5</v>
      </c>
      <c r="B186" s="11">
        <v>41912</v>
      </c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</row>
    <row r="187" spans="1:42" ht="13.5" thickBot="1">
      <c r="A187" s="10" t="s">
        <v>6</v>
      </c>
      <c r="B187" s="11">
        <f>EOMONTH(B186,0)</f>
        <v>41942</v>
      </c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</row>
    <row r="188" spans="1:42">
      <c r="A188" s="30"/>
      <c r="B188" s="31">
        <f ca="1">TODAY()</f>
        <v>41584</v>
      </c>
      <c r="C188" s="30"/>
      <c r="D188" s="30"/>
      <c r="E188" s="30"/>
      <c r="F188" s="32"/>
      <c r="G188" s="32"/>
      <c r="H188" s="32"/>
      <c r="I188" s="32"/>
      <c r="J188" s="32"/>
      <c r="K188" s="32"/>
      <c r="L188" s="32"/>
      <c r="M188" s="32"/>
      <c r="N188" s="32"/>
      <c r="O188" s="32"/>
      <c r="P188" s="32"/>
      <c r="Q188" s="32"/>
      <c r="R188" s="32"/>
      <c r="S188" s="32"/>
      <c r="T188" s="32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</row>
    <row r="189" spans="1:42"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</row>
    <row r="190" spans="1:42" ht="42.75">
      <c r="A190" s="33"/>
      <c r="B190" s="33"/>
      <c r="C190" s="33"/>
      <c r="D190" s="33"/>
      <c r="E190" s="33"/>
      <c r="F190" s="34">
        <f>B186</f>
        <v>41912</v>
      </c>
      <c r="G190" s="35">
        <f t="shared" ref="G190:AI190" si="54">F190+1</f>
        <v>41913</v>
      </c>
      <c r="H190" s="35">
        <f t="shared" si="54"/>
        <v>41914</v>
      </c>
      <c r="I190" s="35">
        <f t="shared" si="54"/>
        <v>41915</v>
      </c>
      <c r="J190" s="35">
        <f t="shared" si="54"/>
        <v>41916</v>
      </c>
      <c r="K190" s="35">
        <f t="shared" si="54"/>
        <v>41917</v>
      </c>
      <c r="L190" s="35">
        <f t="shared" si="54"/>
        <v>41918</v>
      </c>
      <c r="M190" s="35">
        <f t="shared" si="54"/>
        <v>41919</v>
      </c>
      <c r="N190" s="35">
        <f t="shared" si="54"/>
        <v>41920</v>
      </c>
      <c r="O190" s="35">
        <f t="shared" si="54"/>
        <v>41921</v>
      </c>
      <c r="P190" s="35">
        <f t="shared" si="54"/>
        <v>41922</v>
      </c>
      <c r="Q190" s="35">
        <f t="shared" si="54"/>
        <v>41923</v>
      </c>
      <c r="R190" s="35">
        <f t="shared" si="54"/>
        <v>41924</v>
      </c>
      <c r="S190" s="35">
        <f t="shared" si="54"/>
        <v>41925</v>
      </c>
      <c r="T190" s="35">
        <f t="shared" si="54"/>
        <v>41926</v>
      </c>
      <c r="U190" s="35">
        <f t="shared" si="54"/>
        <v>41927</v>
      </c>
      <c r="V190" s="35">
        <f t="shared" si="54"/>
        <v>41928</v>
      </c>
      <c r="W190" s="35">
        <f t="shared" si="54"/>
        <v>41929</v>
      </c>
      <c r="X190" s="35">
        <f t="shared" si="54"/>
        <v>41930</v>
      </c>
      <c r="Y190" s="35">
        <f t="shared" si="54"/>
        <v>41931</v>
      </c>
      <c r="Z190" s="35">
        <f t="shared" si="54"/>
        <v>41932</v>
      </c>
      <c r="AA190" s="35">
        <f t="shared" si="54"/>
        <v>41933</v>
      </c>
      <c r="AB190" s="35">
        <f t="shared" si="54"/>
        <v>41934</v>
      </c>
      <c r="AC190" s="35">
        <f t="shared" si="54"/>
        <v>41935</v>
      </c>
      <c r="AD190" s="35">
        <f t="shared" si="54"/>
        <v>41936</v>
      </c>
      <c r="AE190" s="35">
        <f t="shared" si="54"/>
        <v>41937</v>
      </c>
      <c r="AF190" s="35">
        <f t="shared" si="54"/>
        <v>41938</v>
      </c>
      <c r="AG190" s="35">
        <f t="shared" si="54"/>
        <v>41939</v>
      </c>
      <c r="AH190" s="35">
        <f t="shared" si="54"/>
        <v>41940</v>
      </c>
      <c r="AI190" s="35">
        <f t="shared" si="54"/>
        <v>41941</v>
      </c>
      <c r="AJ190" s="35">
        <f>IFERROR(IF(AI190+1&gt;B187,"",AI190+1),"")</f>
        <v>41942</v>
      </c>
    </row>
    <row r="191" spans="1:42" ht="22.5" thickBot="1">
      <c r="A191" s="16"/>
      <c r="B191" s="16"/>
      <c r="C191" s="16"/>
      <c r="D191" s="16"/>
      <c r="E191" s="16"/>
      <c r="F191" s="17" t="str">
        <f>IF(F193="L","S " &amp; WEEKNUM(F190),"")</f>
        <v>S 40</v>
      </c>
      <c r="G191" s="17" t="str">
        <f t="shared" ref="G191:AJ191" si="55">IF(G193="L","S " &amp; WEEKNUM(G190),"")</f>
        <v/>
      </c>
      <c r="H191" s="17" t="str">
        <f t="shared" si="55"/>
        <v/>
      </c>
      <c r="I191" s="17" t="str">
        <f t="shared" si="55"/>
        <v/>
      </c>
      <c r="J191" s="17" t="str">
        <f t="shared" si="55"/>
        <v/>
      </c>
      <c r="K191" s="17" t="str">
        <f t="shared" si="55"/>
        <v/>
      </c>
      <c r="L191" s="17" t="str">
        <f t="shared" si="55"/>
        <v/>
      </c>
      <c r="M191" s="17" t="str">
        <f t="shared" si="55"/>
        <v>S 41</v>
      </c>
      <c r="N191" s="17" t="str">
        <f t="shared" si="55"/>
        <v/>
      </c>
      <c r="O191" s="17" t="str">
        <f t="shared" si="55"/>
        <v/>
      </c>
      <c r="P191" s="17" t="str">
        <f t="shared" si="55"/>
        <v/>
      </c>
      <c r="Q191" s="17" t="str">
        <f t="shared" si="55"/>
        <v/>
      </c>
      <c r="R191" s="17" t="str">
        <f t="shared" si="55"/>
        <v/>
      </c>
      <c r="S191" s="17" t="str">
        <f t="shared" si="55"/>
        <v/>
      </c>
      <c r="T191" s="17" t="str">
        <f t="shared" si="55"/>
        <v>S 42</v>
      </c>
      <c r="U191" s="17" t="str">
        <f t="shared" si="55"/>
        <v/>
      </c>
      <c r="V191" s="17" t="str">
        <f t="shared" si="55"/>
        <v/>
      </c>
      <c r="W191" s="17" t="str">
        <f t="shared" si="55"/>
        <v/>
      </c>
      <c r="X191" s="17" t="str">
        <f t="shared" si="55"/>
        <v/>
      </c>
      <c r="Y191" s="17" t="str">
        <f t="shared" si="55"/>
        <v/>
      </c>
      <c r="Z191" s="17" t="str">
        <f t="shared" si="55"/>
        <v/>
      </c>
      <c r="AA191" s="17" t="str">
        <f t="shared" si="55"/>
        <v>S 43</v>
      </c>
      <c r="AB191" s="17" t="str">
        <f t="shared" si="55"/>
        <v/>
      </c>
      <c r="AC191" s="17" t="str">
        <f t="shared" si="55"/>
        <v/>
      </c>
      <c r="AD191" s="17" t="str">
        <f t="shared" si="55"/>
        <v/>
      </c>
      <c r="AE191" s="17" t="str">
        <f t="shared" si="55"/>
        <v/>
      </c>
      <c r="AF191" s="17" t="str">
        <f t="shared" si="55"/>
        <v/>
      </c>
      <c r="AG191" s="17" t="str">
        <f t="shared" si="55"/>
        <v/>
      </c>
      <c r="AH191" s="17" t="str">
        <f t="shared" si="55"/>
        <v>S 44</v>
      </c>
      <c r="AI191" s="17" t="str">
        <f t="shared" si="55"/>
        <v/>
      </c>
      <c r="AJ191" s="17" t="str">
        <f t="shared" si="55"/>
        <v/>
      </c>
    </row>
    <row r="192" spans="1:42" ht="16.5" thickTop="1" thickBot="1">
      <c r="A192" s="148" t="s">
        <v>39</v>
      </c>
      <c r="B192" s="149"/>
      <c r="C192" s="149"/>
      <c r="D192" s="149"/>
      <c r="E192" s="150"/>
      <c r="F192" s="12">
        <f t="shared" ref="F192:AI192" si="56">DAY(F190)</f>
        <v>1</v>
      </c>
      <c r="G192" s="12">
        <f t="shared" si="56"/>
        <v>2</v>
      </c>
      <c r="H192" s="12">
        <f t="shared" si="56"/>
        <v>3</v>
      </c>
      <c r="I192" s="12">
        <f t="shared" si="56"/>
        <v>4</v>
      </c>
      <c r="J192" s="12">
        <f t="shared" si="56"/>
        <v>5</v>
      </c>
      <c r="K192" s="12">
        <f t="shared" si="56"/>
        <v>6</v>
      </c>
      <c r="L192" s="12">
        <f t="shared" si="56"/>
        <v>7</v>
      </c>
      <c r="M192" s="12">
        <f t="shared" si="56"/>
        <v>8</v>
      </c>
      <c r="N192" s="12">
        <f t="shared" si="56"/>
        <v>9</v>
      </c>
      <c r="O192" s="12">
        <f t="shared" si="56"/>
        <v>10</v>
      </c>
      <c r="P192" s="12">
        <f t="shared" si="56"/>
        <v>11</v>
      </c>
      <c r="Q192" s="12">
        <f t="shared" si="56"/>
        <v>12</v>
      </c>
      <c r="R192" s="12">
        <f t="shared" si="56"/>
        <v>13</v>
      </c>
      <c r="S192" s="12">
        <f t="shared" si="56"/>
        <v>14</v>
      </c>
      <c r="T192" s="12">
        <f t="shared" si="56"/>
        <v>15</v>
      </c>
      <c r="U192" s="12">
        <f t="shared" si="56"/>
        <v>16</v>
      </c>
      <c r="V192" s="12">
        <f t="shared" si="56"/>
        <v>17</v>
      </c>
      <c r="W192" s="12">
        <f t="shared" si="56"/>
        <v>18</v>
      </c>
      <c r="X192" s="12">
        <f t="shared" si="56"/>
        <v>19</v>
      </c>
      <c r="Y192" s="12">
        <f t="shared" si="56"/>
        <v>20</v>
      </c>
      <c r="Z192" s="12">
        <f t="shared" si="56"/>
        <v>21</v>
      </c>
      <c r="AA192" s="12">
        <f t="shared" si="56"/>
        <v>22</v>
      </c>
      <c r="AB192" s="12">
        <f t="shared" si="56"/>
        <v>23</v>
      </c>
      <c r="AC192" s="12">
        <f t="shared" si="56"/>
        <v>24</v>
      </c>
      <c r="AD192" s="12">
        <f t="shared" si="56"/>
        <v>25</v>
      </c>
      <c r="AE192" s="12">
        <f t="shared" si="56"/>
        <v>26</v>
      </c>
      <c r="AF192" s="12">
        <f t="shared" si="56"/>
        <v>27</v>
      </c>
      <c r="AG192" s="12">
        <f t="shared" si="56"/>
        <v>28</v>
      </c>
      <c r="AH192" s="12">
        <f>DAY(AH190)</f>
        <v>29</v>
      </c>
      <c r="AI192" s="12">
        <f t="shared" si="56"/>
        <v>30</v>
      </c>
      <c r="AJ192" s="14">
        <f>IFERROR(DAY(AJ190),"")</f>
        <v>31</v>
      </c>
      <c r="AK192" s="155" t="s">
        <v>29</v>
      </c>
      <c r="AL192" s="156"/>
      <c r="AM192" s="155" t="s">
        <v>80</v>
      </c>
      <c r="AN192" s="156"/>
      <c r="AO192" s="155" t="s">
        <v>82</v>
      </c>
      <c r="AP192" s="156"/>
    </row>
    <row r="193" spans="1:42" ht="14.25" thickTop="1" thickBot="1">
      <c r="A193" s="137"/>
      <c r="B193" s="138"/>
      <c r="C193" s="138"/>
      <c r="D193" s="138"/>
      <c r="E193" s="139"/>
      <c r="F193" s="18" t="str">
        <f>CHOOSE(WEEKDAY(F190),"D","L","M","M","J","V","S")</f>
        <v>L</v>
      </c>
      <c r="G193" s="13" t="str">
        <f t="shared" ref="G193:AI193" si="57">CHOOSE(WEEKDAY(G190),"D","L","M","M","J","V","S")</f>
        <v>M</v>
      </c>
      <c r="H193" s="13" t="str">
        <f t="shared" si="57"/>
        <v>M</v>
      </c>
      <c r="I193" s="13" t="str">
        <f t="shared" si="57"/>
        <v>J</v>
      </c>
      <c r="J193" s="13" t="str">
        <f t="shared" si="57"/>
        <v>V</v>
      </c>
      <c r="K193" s="13" t="str">
        <f t="shared" si="57"/>
        <v>S</v>
      </c>
      <c r="L193" s="13" t="str">
        <f t="shared" si="57"/>
        <v>D</v>
      </c>
      <c r="M193" s="13" t="str">
        <f t="shared" si="57"/>
        <v>L</v>
      </c>
      <c r="N193" s="13" t="str">
        <f t="shared" si="57"/>
        <v>M</v>
      </c>
      <c r="O193" s="13" t="str">
        <f t="shared" si="57"/>
        <v>M</v>
      </c>
      <c r="P193" s="13" t="str">
        <f t="shared" si="57"/>
        <v>J</v>
      </c>
      <c r="Q193" s="13" t="str">
        <f t="shared" si="57"/>
        <v>V</v>
      </c>
      <c r="R193" s="13" t="str">
        <f t="shared" si="57"/>
        <v>S</v>
      </c>
      <c r="S193" s="13" t="str">
        <f t="shared" si="57"/>
        <v>D</v>
      </c>
      <c r="T193" s="13" t="str">
        <f t="shared" si="57"/>
        <v>L</v>
      </c>
      <c r="U193" s="13" t="str">
        <f t="shared" si="57"/>
        <v>M</v>
      </c>
      <c r="V193" s="13" t="str">
        <f t="shared" si="57"/>
        <v>M</v>
      </c>
      <c r="W193" s="13" t="str">
        <f t="shared" si="57"/>
        <v>J</v>
      </c>
      <c r="X193" s="13" t="str">
        <f t="shared" si="57"/>
        <v>V</v>
      </c>
      <c r="Y193" s="13" t="str">
        <f t="shared" si="57"/>
        <v>S</v>
      </c>
      <c r="Z193" s="13" t="str">
        <f t="shared" si="57"/>
        <v>D</v>
      </c>
      <c r="AA193" s="13" t="str">
        <f t="shared" si="57"/>
        <v>L</v>
      </c>
      <c r="AB193" s="13" t="str">
        <f t="shared" si="57"/>
        <v>M</v>
      </c>
      <c r="AC193" s="13" t="str">
        <f t="shared" si="57"/>
        <v>M</v>
      </c>
      <c r="AD193" s="13" t="str">
        <f t="shared" si="57"/>
        <v>J</v>
      </c>
      <c r="AE193" s="13" t="str">
        <f t="shared" si="57"/>
        <v>V</v>
      </c>
      <c r="AF193" s="13" t="str">
        <f t="shared" si="57"/>
        <v>S</v>
      </c>
      <c r="AG193" s="13" t="str">
        <f t="shared" si="57"/>
        <v>D</v>
      </c>
      <c r="AH193" s="13" t="str">
        <f t="shared" si="57"/>
        <v>L</v>
      </c>
      <c r="AI193" s="13" t="str">
        <f t="shared" si="57"/>
        <v>M</v>
      </c>
      <c r="AJ193" s="15" t="str">
        <f>IFERROR(CHOOSE(WEEKDAY(AJ190),"D","L","M","M","J","V","S"),"")</f>
        <v>M</v>
      </c>
      <c r="AK193" s="157"/>
      <c r="AL193" s="158"/>
      <c r="AM193" s="157"/>
      <c r="AN193" s="158"/>
      <c r="AO193" s="157"/>
      <c r="AP193" s="158"/>
    </row>
    <row r="194" spans="1:42" ht="13.5" thickTop="1">
      <c r="A194" s="124" t="str">
        <f>Données!B2</f>
        <v>Nom coll.</v>
      </c>
      <c r="B194" s="125"/>
      <c r="C194" s="128" t="s">
        <v>9</v>
      </c>
      <c r="D194" s="129"/>
      <c r="E194" s="132" t="str">
        <f>Données!E2</f>
        <v>Taux</v>
      </c>
      <c r="F194" s="168">
        <f>SUM('GESTION DES HORAIRES'!F177-'GESTION DES HORAIRES'!F176)</f>
        <v>0</v>
      </c>
      <c r="G194" s="168">
        <f>SUM('GESTION DES HORAIRES'!G177-'GESTION DES HORAIRES'!G176)</f>
        <v>0</v>
      </c>
      <c r="H194" s="168">
        <f>SUM('GESTION DES HORAIRES'!H177-'GESTION DES HORAIRES'!H176)</f>
        <v>0</v>
      </c>
      <c r="I194" s="168">
        <f>SUM('GESTION DES HORAIRES'!I177-'GESTION DES HORAIRES'!I176)</f>
        <v>0</v>
      </c>
      <c r="J194" s="168">
        <f>SUM('GESTION DES HORAIRES'!J177-'GESTION DES HORAIRES'!J176)</f>
        <v>0</v>
      </c>
      <c r="K194" s="168">
        <f>SUM('GESTION DES HORAIRES'!K177-'GESTION DES HORAIRES'!K176)</f>
        <v>0</v>
      </c>
      <c r="L194" s="168">
        <f>SUM('GESTION DES HORAIRES'!L177-'GESTION DES HORAIRES'!L176)</f>
        <v>0</v>
      </c>
      <c r="M194" s="168">
        <f>SUM('GESTION DES HORAIRES'!M177-'GESTION DES HORAIRES'!M176)</f>
        <v>0</v>
      </c>
      <c r="N194" s="168">
        <f>SUM('GESTION DES HORAIRES'!N177-'GESTION DES HORAIRES'!N176)</f>
        <v>0</v>
      </c>
      <c r="O194" s="168">
        <f>SUM('GESTION DES HORAIRES'!O177-'GESTION DES HORAIRES'!O176)</f>
        <v>0</v>
      </c>
      <c r="P194" s="168">
        <f>SUM('GESTION DES HORAIRES'!P177-'GESTION DES HORAIRES'!P176)</f>
        <v>0</v>
      </c>
      <c r="Q194" s="168">
        <f>SUM('GESTION DES HORAIRES'!Q177-'GESTION DES HORAIRES'!Q176)</f>
        <v>0</v>
      </c>
      <c r="R194" s="168">
        <f>SUM('GESTION DES HORAIRES'!R177-'GESTION DES HORAIRES'!R176)</f>
        <v>0</v>
      </c>
      <c r="S194" s="168">
        <f>SUM('GESTION DES HORAIRES'!S177-'GESTION DES HORAIRES'!S176)</f>
        <v>0</v>
      </c>
      <c r="T194" s="168">
        <f>SUM('GESTION DES HORAIRES'!T177-'GESTION DES HORAIRES'!T176)</f>
        <v>0</v>
      </c>
      <c r="U194" s="168">
        <f>SUM('GESTION DES HORAIRES'!U177-'GESTION DES HORAIRES'!U176)</f>
        <v>0</v>
      </c>
      <c r="V194" s="168">
        <f>SUM('GESTION DES HORAIRES'!V177-'GESTION DES HORAIRES'!V176)</f>
        <v>0</v>
      </c>
      <c r="W194" s="168">
        <f>SUM('GESTION DES HORAIRES'!W177-'GESTION DES HORAIRES'!W176)</f>
        <v>0</v>
      </c>
      <c r="X194" s="168">
        <f>SUM('GESTION DES HORAIRES'!X177-'GESTION DES HORAIRES'!X176)</f>
        <v>0</v>
      </c>
      <c r="Y194" s="168">
        <f>SUM('GESTION DES HORAIRES'!Y177-'GESTION DES HORAIRES'!Y176)</f>
        <v>0</v>
      </c>
      <c r="Z194" s="168">
        <f>SUM('GESTION DES HORAIRES'!Z177-'GESTION DES HORAIRES'!Z176)</f>
        <v>0</v>
      </c>
      <c r="AA194" s="168">
        <f>SUM('GESTION DES HORAIRES'!AA177-'GESTION DES HORAIRES'!AA176)</f>
        <v>0</v>
      </c>
      <c r="AB194" s="168">
        <f>SUM('GESTION DES HORAIRES'!AB177-'GESTION DES HORAIRES'!AB176)</f>
        <v>0</v>
      </c>
      <c r="AC194" s="168">
        <f>SUM('GESTION DES HORAIRES'!AC177-'GESTION DES HORAIRES'!AC176)</f>
        <v>0</v>
      </c>
      <c r="AD194" s="168">
        <f>SUM('GESTION DES HORAIRES'!AD177-'GESTION DES HORAIRES'!AD176)</f>
        <v>0</v>
      </c>
      <c r="AE194" s="168">
        <f>SUM('GESTION DES HORAIRES'!AE177-'GESTION DES HORAIRES'!AE176)</f>
        <v>0</v>
      </c>
      <c r="AF194" s="168">
        <f>SUM('GESTION DES HORAIRES'!AF177-'GESTION DES HORAIRES'!AF176)</f>
        <v>0</v>
      </c>
      <c r="AG194" s="168">
        <f>SUM('GESTION DES HORAIRES'!AG177-'GESTION DES HORAIRES'!AG176)</f>
        <v>0</v>
      </c>
      <c r="AH194" s="168">
        <f>SUM('GESTION DES HORAIRES'!AH177-'GESTION DES HORAIRES'!AH176)</f>
        <v>0</v>
      </c>
      <c r="AI194" s="168">
        <f>SUM('GESTION DES HORAIRES'!AI177-'GESTION DES HORAIRES'!AI176)</f>
        <v>0</v>
      </c>
      <c r="AJ194" s="168">
        <f>SUM('GESTION DES HORAIRES'!AJ177-'GESTION DES HORAIRES'!AJ176)</f>
        <v>0</v>
      </c>
      <c r="AK194" s="159">
        <f>SUM(F194:AJ195)</f>
        <v>0</v>
      </c>
      <c r="AL194" s="160"/>
      <c r="AM194" s="159">
        <f>(Données!M2)*4</f>
        <v>6.666666666666667</v>
      </c>
      <c r="AN194" s="160"/>
      <c r="AO194" s="159">
        <f>AK198-AM194</f>
        <v>-6.666666666666667</v>
      </c>
      <c r="AP194" s="160"/>
    </row>
    <row r="195" spans="1:42" ht="13.5" thickBot="1">
      <c r="A195" s="126"/>
      <c r="B195" s="127"/>
      <c r="C195" s="130"/>
      <c r="D195" s="131"/>
      <c r="E195" s="133"/>
      <c r="F195" s="169"/>
      <c r="G195" s="169"/>
      <c r="H195" s="169"/>
      <c r="I195" s="169"/>
      <c r="J195" s="169"/>
      <c r="K195" s="169"/>
      <c r="L195" s="169"/>
      <c r="M195" s="169"/>
      <c r="N195" s="169"/>
      <c r="O195" s="169"/>
      <c r="P195" s="169"/>
      <c r="Q195" s="169"/>
      <c r="R195" s="169"/>
      <c r="S195" s="169"/>
      <c r="T195" s="169"/>
      <c r="U195" s="169"/>
      <c r="V195" s="169"/>
      <c r="W195" s="169"/>
      <c r="X195" s="169"/>
      <c r="Y195" s="169"/>
      <c r="Z195" s="169"/>
      <c r="AA195" s="169"/>
      <c r="AB195" s="169"/>
      <c r="AC195" s="169"/>
      <c r="AD195" s="169"/>
      <c r="AE195" s="169"/>
      <c r="AF195" s="169"/>
      <c r="AG195" s="169"/>
      <c r="AH195" s="169"/>
      <c r="AI195" s="169"/>
      <c r="AJ195" s="169"/>
      <c r="AK195" s="161"/>
      <c r="AL195" s="162"/>
      <c r="AM195" s="161"/>
      <c r="AN195" s="162"/>
      <c r="AO195" s="161"/>
      <c r="AP195" s="162"/>
    </row>
    <row r="196" spans="1:42" ht="14.25" thickTop="1" thickBot="1">
      <c r="A196" s="115" t="s">
        <v>8</v>
      </c>
      <c r="B196" s="117" t="str">
        <f>Données!C2</f>
        <v>Date naiss.</v>
      </c>
      <c r="C196" s="119" t="s">
        <v>7</v>
      </c>
      <c r="D196" s="117" t="str">
        <f>Données!D2</f>
        <v>Date d'entrée</v>
      </c>
      <c r="E196" s="121"/>
      <c r="F196" s="170">
        <f>SUM('GESTION DES HORAIRES'!F179-'GESTION DES HORAIRES'!F178)</f>
        <v>0</v>
      </c>
      <c r="G196" s="170">
        <f>SUM('GESTION DES HORAIRES'!G179-'GESTION DES HORAIRES'!G178)</f>
        <v>0</v>
      </c>
      <c r="H196" s="170">
        <f>SUM('GESTION DES HORAIRES'!H179-'GESTION DES HORAIRES'!H178)</f>
        <v>0</v>
      </c>
      <c r="I196" s="170">
        <f>SUM('GESTION DES HORAIRES'!I179-'GESTION DES HORAIRES'!I178)</f>
        <v>0</v>
      </c>
      <c r="J196" s="170">
        <f>SUM('GESTION DES HORAIRES'!J179-'GESTION DES HORAIRES'!J178)</f>
        <v>0</v>
      </c>
      <c r="K196" s="170">
        <f>SUM('GESTION DES HORAIRES'!K179-'GESTION DES HORAIRES'!K178)</f>
        <v>0</v>
      </c>
      <c r="L196" s="170">
        <f>SUM('GESTION DES HORAIRES'!L179-'GESTION DES HORAIRES'!L178)</f>
        <v>0</v>
      </c>
      <c r="M196" s="170">
        <f>SUM('GESTION DES HORAIRES'!M179-'GESTION DES HORAIRES'!M178)</f>
        <v>0</v>
      </c>
      <c r="N196" s="170">
        <f>SUM('GESTION DES HORAIRES'!N179-'GESTION DES HORAIRES'!N178)</f>
        <v>0</v>
      </c>
      <c r="O196" s="170">
        <f>SUM('GESTION DES HORAIRES'!O179-'GESTION DES HORAIRES'!O178)</f>
        <v>0</v>
      </c>
      <c r="P196" s="170">
        <f>SUM('GESTION DES HORAIRES'!P179-'GESTION DES HORAIRES'!P178)</f>
        <v>0</v>
      </c>
      <c r="Q196" s="170">
        <f>SUM('GESTION DES HORAIRES'!Q179-'GESTION DES HORAIRES'!Q178)</f>
        <v>0</v>
      </c>
      <c r="R196" s="170">
        <f>SUM('GESTION DES HORAIRES'!R179-'GESTION DES HORAIRES'!R178)</f>
        <v>0</v>
      </c>
      <c r="S196" s="170">
        <f>SUM('GESTION DES HORAIRES'!S179-'GESTION DES HORAIRES'!S178)</f>
        <v>0</v>
      </c>
      <c r="T196" s="170">
        <f>SUM('GESTION DES HORAIRES'!T179-'GESTION DES HORAIRES'!T178)</f>
        <v>0</v>
      </c>
      <c r="U196" s="170">
        <f>SUM('GESTION DES HORAIRES'!U179-'GESTION DES HORAIRES'!U178)</f>
        <v>0</v>
      </c>
      <c r="V196" s="170">
        <f>SUM('GESTION DES HORAIRES'!V179-'GESTION DES HORAIRES'!V178)</f>
        <v>0</v>
      </c>
      <c r="W196" s="170">
        <f>SUM('GESTION DES HORAIRES'!W179-'GESTION DES HORAIRES'!W178)</f>
        <v>0</v>
      </c>
      <c r="X196" s="170">
        <f>SUM('GESTION DES HORAIRES'!X179-'GESTION DES HORAIRES'!X178)</f>
        <v>0</v>
      </c>
      <c r="Y196" s="170">
        <f>SUM('GESTION DES HORAIRES'!Y179-'GESTION DES HORAIRES'!Y178)</f>
        <v>0</v>
      </c>
      <c r="Z196" s="170">
        <f>SUM('GESTION DES HORAIRES'!Z179-'GESTION DES HORAIRES'!Z178)</f>
        <v>0</v>
      </c>
      <c r="AA196" s="170">
        <f>SUM('GESTION DES HORAIRES'!AA179-'GESTION DES HORAIRES'!AA178)</f>
        <v>0</v>
      </c>
      <c r="AB196" s="170">
        <f>SUM('GESTION DES HORAIRES'!AB179-'GESTION DES HORAIRES'!AB178)</f>
        <v>0</v>
      </c>
      <c r="AC196" s="170">
        <f>SUM('GESTION DES HORAIRES'!AC179-'GESTION DES HORAIRES'!AC178)</f>
        <v>0</v>
      </c>
      <c r="AD196" s="170">
        <f>SUM('GESTION DES HORAIRES'!AD179-'GESTION DES HORAIRES'!AD178)</f>
        <v>0</v>
      </c>
      <c r="AE196" s="170">
        <f>SUM('GESTION DES HORAIRES'!AE179-'GESTION DES HORAIRES'!AE178)</f>
        <v>0</v>
      </c>
      <c r="AF196" s="170">
        <f>SUM('GESTION DES HORAIRES'!AF179-'GESTION DES HORAIRES'!AF178)</f>
        <v>0</v>
      </c>
      <c r="AG196" s="170">
        <f>SUM('GESTION DES HORAIRES'!AG179-'GESTION DES HORAIRES'!AG178)</f>
        <v>0</v>
      </c>
      <c r="AH196" s="170">
        <f>SUM('GESTION DES HORAIRES'!AH179-'GESTION DES HORAIRES'!AH178)</f>
        <v>0</v>
      </c>
      <c r="AI196" s="170">
        <f>SUM('GESTION DES HORAIRES'!AI179-'GESTION DES HORAIRES'!AI178)</f>
        <v>0</v>
      </c>
      <c r="AJ196" s="170">
        <f>SUM('GESTION DES HORAIRES'!AJ179-'GESTION DES HORAIRES'!AJ178)</f>
        <v>0</v>
      </c>
      <c r="AK196" s="159">
        <f>SUM(F196:AJ197)</f>
        <v>0</v>
      </c>
      <c r="AL196" s="160"/>
      <c r="AO196" s="155" t="s">
        <v>81</v>
      </c>
      <c r="AP196" s="156"/>
    </row>
    <row r="197" spans="1:42" ht="14.25" thickTop="1" thickBot="1">
      <c r="A197" s="116"/>
      <c r="B197" s="118"/>
      <c r="C197" s="120"/>
      <c r="D197" s="118"/>
      <c r="E197" s="122"/>
      <c r="F197" s="171"/>
      <c r="G197" s="171"/>
      <c r="H197" s="171"/>
      <c r="I197" s="171"/>
      <c r="J197" s="171"/>
      <c r="K197" s="171"/>
      <c r="L197" s="171"/>
      <c r="M197" s="171"/>
      <c r="N197" s="171"/>
      <c r="O197" s="171"/>
      <c r="P197" s="171"/>
      <c r="Q197" s="171"/>
      <c r="R197" s="171"/>
      <c r="S197" s="171"/>
      <c r="T197" s="171"/>
      <c r="U197" s="171"/>
      <c r="V197" s="171"/>
      <c r="W197" s="171"/>
      <c r="X197" s="171"/>
      <c r="Y197" s="171"/>
      <c r="Z197" s="171"/>
      <c r="AA197" s="171"/>
      <c r="AB197" s="171"/>
      <c r="AC197" s="171"/>
      <c r="AD197" s="171"/>
      <c r="AE197" s="171"/>
      <c r="AF197" s="171"/>
      <c r="AG197" s="171"/>
      <c r="AH197" s="171"/>
      <c r="AI197" s="171"/>
      <c r="AJ197" s="171"/>
      <c r="AK197" s="161"/>
      <c r="AL197" s="162"/>
      <c r="AO197" s="157"/>
      <c r="AP197" s="158"/>
    </row>
    <row r="198" spans="1:42" ht="14.25" thickTop="1" thickBot="1">
      <c r="A198" s="172"/>
      <c r="B198" s="172"/>
      <c r="C198" s="172"/>
      <c r="D198" s="172"/>
      <c r="E198" s="172"/>
      <c r="F198" s="54">
        <f>SUM(F194+F196)</f>
        <v>0</v>
      </c>
      <c r="G198" s="55">
        <f t="shared" ref="G198:AJ198" si="58">SUM(G194+G196)</f>
        <v>0</v>
      </c>
      <c r="H198" s="55">
        <f t="shared" si="58"/>
        <v>0</v>
      </c>
      <c r="I198" s="55">
        <f t="shared" si="58"/>
        <v>0</v>
      </c>
      <c r="J198" s="55">
        <f t="shared" si="58"/>
        <v>0</v>
      </c>
      <c r="K198" s="55">
        <f t="shared" si="58"/>
        <v>0</v>
      </c>
      <c r="L198" s="55">
        <f t="shared" si="58"/>
        <v>0</v>
      </c>
      <c r="M198" s="55">
        <f t="shared" si="58"/>
        <v>0</v>
      </c>
      <c r="N198" s="55">
        <f t="shared" si="58"/>
        <v>0</v>
      </c>
      <c r="O198" s="55">
        <f t="shared" si="58"/>
        <v>0</v>
      </c>
      <c r="P198" s="55">
        <f t="shared" si="58"/>
        <v>0</v>
      </c>
      <c r="Q198" s="55">
        <f t="shared" si="58"/>
        <v>0</v>
      </c>
      <c r="R198" s="55">
        <f t="shared" si="58"/>
        <v>0</v>
      </c>
      <c r="S198" s="55">
        <f t="shared" si="58"/>
        <v>0</v>
      </c>
      <c r="T198" s="55">
        <f t="shared" si="58"/>
        <v>0</v>
      </c>
      <c r="U198" s="55">
        <f t="shared" si="58"/>
        <v>0</v>
      </c>
      <c r="V198" s="55">
        <f t="shared" si="58"/>
        <v>0</v>
      </c>
      <c r="W198" s="55">
        <f t="shared" si="58"/>
        <v>0</v>
      </c>
      <c r="X198" s="55">
        <f t="shared" si="58"/>
        <v>0</v>
      </c>
      <c r="Y198" s="55">
        <f t="shared" si="58"/>
        <v>0</v>
      </c>
      <c r="Z198" s="55">
        <f t="shared" si="58"/>
        <v>0</v>
      </c>
      <c r="AA198" s="55">
        <f t="shared" si="58"/>
        <v>0</v>
      </c>
      <c r="AB198" s="55">
        <f t="shared" si="58"/>
        <v>0</v>
      </c>
      <c r="AC198" s="55">
        <f t="shared" si="58"/>
        <v>0</v>
      </c>
      <c r="AD198" s="55">
        <f t="shared" si="58"/>
        <v>0</v>
      </c>
      <c r="AE198" s="55">
        <f t="shared" si="58"/>
        <v>0</v>
      </c>
      <c r="AF198" s="55">
        <f t="shared" si="58"/>
        <v>0</v>
      </c>
      <c r="AG198" s="55">
        <f t="shared" si="58"/>
        <v>0</v>
      </c>
      <c r="AH198" s="55">
        <f t="shared" si="58"/>
        <v>0</v>
      </c>
      <c r="AI198" s="55">
        <f t="shared" si="58"/>
        <v>0</v>
      </c>
      <c r="AJ198" s="63">
        <f t="shared" si="58"/>
        <v>0</v>
      </c>
      <c r="AK198" s="166">
        <f>SUM(F198:AJ198)</f>
        <v>0</v>
      </c>
      <c r="AL198" s="167"/>
      <c r="AO198" s="151">
        <f>(AK198/AM194)*100%</f>
        <v>0</v>
      </c>
      <c r="AP198" s="152"/>
    </row>
    <row r="199" spans="1:42" ht="14.25" thickTop="1" thickBot="1">
      <c r="A199" s="163"/>
      <c r="B199" s="163"/>
      <c r="C199" s="163"/>
      <c r="D199" s="163"/>
      <c r="E199" s="163"/>
      <c r="F199" s="74">
        <f>(F198-INT(F198))*24</f>
        <v>0</v>
      </c>
      <c r="G199" s="74">
        <f t="shared" ref="G199:AJ199" si="59">(G198-INT(G198))*24</f>
        <v>0</v>
      </c>
      <c r="H199" s="74">
        <f t="shared" si="59"/>
        <v>0</v>
      </c>
      <c r="I199" s="74">
        <f t="shared" si="59"/>
        <v>0</v>
      </c>
      <c r="J199" s="74">
        <f t="shared" si="59"/>
        <v>0</v>
      </c>
      <c r="K199" s="74">
        <f t="shared" si="59"/>
        <v>0</v>
      </c>
      <c r="L199" s="74">
        <f t="shared" si="59"/>
        <v>0</v>
      </c>
      <c r="M199" s="74">
        <f t="shared" si="59"/>
        <v>0</v>
      </c>
      <c r="N199" s="74">
        <f t="shared" si="59"/>
        <v>0</v>
      </c>
      <c r="O199" s="74">
        <f t="shared" si="59"/>
        <v>0</v>
      </c>
      <c r="P199" s="74">
        <f t="shared" si="59"/>
        <v>0</v>
      </c>
      <c r="Q199" s="74">
        <f t="shared" si="59"/>
        <v>0</v>
      </c>
      <c r="R199" s="74">
        <f t="shared" si="59"/>
        <v>0</v>
      </c>
      <c r="S199" s="74">
        <f t="shared" si="59"/>
        <v>0</v>
      </c>
      <c r="T199" s="74">
        <f t="shared" si="59"/>
        <v>0</v>
      </c>
      <c r="U199" s="74">
        <f t="shared" si="59"/>
        <v>0</v>
      </c>
      <c r="V199" s="74">
        <f t="shared" si="59"/>
        <v>0</v>
      </c>
      <c r="W199" s="74">
        <f t="shared" si="59"/>
        <v>0</v>
      </c>
      <c r="X199" s="74">
        <f t="shared" si="59"/>
        <v>0</v>
      </c>
      <c r="Y199" s="74">
        <f t="shared" si="59"/>
        <v>0</v>
      </c>
      <c r="Z199" s="74">
        <f t="shared" si="59"/>
        <v>0</v>
      </c>
      <c r="AA199" s="74">
        <f t="shared" si="59"/>
        <v>0</v>
      </c>
      <c r="AB199" s="74">
        <f t="shared" si="59"/>
        <v>0</v>
      </c>
      <c r="AC199" s="74">
        <f t="shared" si="59"/>
        <v>0</v>
      </c>
      <c r="AD199" s="74">
        <f t="shared" si="59"/>
        <v>0</v>
      </c>
      <c r="AE199" s="74">
        <f t="shared" si="59"/>
        <v>0</v>
      </c>
      <c r="AF199" s="74">
        <f t="shared" si="59"/>
        <v>0</v>
      </c>
      <c r="AG199" s="74">
        <f t="shared" si="59"/>
        <v>0</v>
      </c>
      <c r="AH199" s="74">
        <f t="shared" si="59"/>
        <v>0</v>
      </c>
      <c r="AI199" s="74">
        <f t="shared" si="59"/>
        <v>0</v>
      </c>
      <c r="AJ199" s="74">
        <f t="shared" si="59"/>
        <v>0</v>
      </c>
      <c r="AK199" s="164">
        <f>SUM(F199:AJ199)</f>
        <v>0</v>
      </c>
      <c r="AL199" s="165"/>
      <c r="AO199" s="153"/>
      <c r="AP199" s="154"/>
    </row>
    <row r="200" spans="1:42" ht="13.5" thickTop="1"/>
    <row r="201" spans="1:42">
      <c r="A201" s="140"/>
      <c r="B201" s="140"/>
      <c r="C201" s="28" t="s">
        <v>19</v>
      </c>
      <c r="D201" s="28" t="str">
        <f>Données!K2</f>
        <v>Genève</v>
      </c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</row>
    <row r="202" spans="1:42">
      <c r="A202" s="140"/>
      <c r="B202" s="140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</row>
    <row r="203" spans="1:42" ht="15.75">
      <c r="A203" s="141" t="s">
        <v>4</v>
      </c>
      <c r="B203" s="141"/>
      <c r="C203" s="141"/>
      <c r="D203" s="141"/>
      <c r="E203" s="8" t="str">
        <f>TEXT(B206,"mmmm")</f>
        <v>novembre</v>
      </c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</row>
    <row r="204" spans="1:42"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</row>
    <row r="205" spans="1:42" ht="13.5" thickBot="1"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</row>
    <row r="206" spans="1:42" ht="13.5" thickBot="1">
      <c r="A206" s="10" t="s">
        <v>5</v>
      </c>
      <c r="B206" s="11">
        <v>41943</v>
      </c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9"/>
    </row>
    <row r="207" spans="1:42" ht="13.5" thickBot="1">
      <c r="A207" s="10" t="s">
        <v>6</v>
      </c>
      <c r="B207" s="11">
        <f>EOMONTH(B206,0)</f>
        <v>41972</v>
      </c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</row>
    <row r="208" spans="1:42">
      <c r="A208" s="30"/>
      <c r="B208" s="31">
        <f ca="1">TODAY()</f>
        <v>41584</v>
      </c>
      <c r="C208" s="30"/>
      <c r="D208" s="30"/>
      <c r="E208" s="30"/>
      <c r="F208" s="32"/>
      <c r="G208" s="32"/>
      <c r="H208" s="32"/>
      <c r="I208" s="32"/>
      <c r="J208" s="32"/>
      <c r="K208" s="32"/>
      <c r="L208" s="32"/>
      <c r="M208" s="32"/>
      <c r="N208" s="32"/>
      <c r="O208" s="32"/>
      <c r="P208" s="32"/>
      <c r="Q208" s="32"/>
      <c r="R208" s="32"/>
      <c r="S208" s="32"/>
      <c r="T208" s="32"/>
      <c r="U208" s="32"/>
      <c r="V208" s="32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</row>
    <row r="209" spans="1:42"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/>
      <c r="AI209" s="9"/>
      <c r="AJ209" s="9"/>
    </row>
    <row r="210" spans="1:42" ht="45">
      <c r="A210" s="33"/>
      <c r="B210" s="33"/>
      <c r="C210" s="33"/>
      <c r="D210" s="33"/>
      <c r="E210" s="33"/>
      <c r="F210" s="34">
        <f>B206</f>
        <v>41943</v>
      </c>
      <c r="G210" s="35">
        <f t="shared" ref="G210:AI210" si="60">F210+1</f>
        <v>41944</v>
      </c>
      <c r="H210" s="35">
        <f t="shared" si="60"/>
        <v>41945</v>
      </c>
      <c r="I210" s="35">
        <f t="shared" si="60"/>
        <v>41946</v>
      </c>
      <c r="J210" s="35">
        <f t="shared" si="60"/>
        <v>41947</v>
      </c>
      <c r="K210" s="35">
        <f t="shared" si="60"/>
        <v>41948</v>
      </c>
      <c r="L210" s="35">
        <f t="shared" si="60"/>
        <v>41949</v>
      </c>
      <c r="M210" s="35">
        <f t="shared" si="60"/>
        <v>41950</v>
      </c>
      <c r="N210" s="35">
        <f t="shared" si="60"/>
        <v>41951</v>
      </c>
      <c r="O210" s="35">
        <f t="shared" si="60"/>
        <v>41952</v>
      </c>
      <c r="P210" s="35">
        <f t="shared" si="60"/>
        <v>41953</v>
      </c>
      <c r="Q210" s="35">
        <f t="shared" si="60"/>
        <v>41954</v>
      </c>
      <c r="R210" s="35">
        <f t="shared" si="60"/>
        <v>41955</v>
      </c>
      <c r="S210" s="35">
        <f t="shared" si="60"/>
        <v>41956</v>
      </c>
      <c r="T210" s="35">
        <f t="shared" si="60"/>
        <v>41957</v>
      </c>
      <c r="U210" s="35">
        <f t="shared" si="60"/>
        <v>41958</v>
      </c>
      <c r="V210" s="35">
        <f t="shared" si="60"/>
        <v>41959</v>
      </c>
      <c r="W210" s="35">
        <f t="shared" si="60"/>
        <v>41960</v>
      </c>
      <c r="X210" s="35">
        <f t="shared" si="60"/>
        <v>41961</v>
      </c>
      <c r="Y210" s="35">
        <f t="shared" si="60"/>
        <v>41962</v>
      </c>
      <c r="Z210" s="35">
        <f t="shared" si="60"/>
        <v>41963</v>
      </c>
      <c r="AA210" s="35">
        <f t="shared" si="60"/>
        <v>41964</v>
      </c>
      <c r="AB210" s="35">
        <f t="shared" si="60"/>
        <v>41965</v>
      </c>
      <c r="AC210" s="35">
        <f t="shared" si="60"/>
        <v>41966</v>
      </c>
      <c r="AD210" s="35">
        <f t="shared" si="60"/>
        <v>41967</v>
      </c>
      <c r="AE210" s="35">
        <f t="shared" si="60"/>
        <v>41968</v>
      </c>
      <c r="AF210" s="35">
        <f t="shared" si="60"/>
        <v>41969</v>
      </c>
      <c r="AG210" s="35">
        <f t="shared" si="60"/>
        <v>41970</v>
      </c>
      <c r="AH210" s="35">
        <f t="shared" si="60"/>
        <v>41971</v>
      </c>
      <c r="AI210" s="35">
        <f t="shared" si="60"/>
        <v>41972</v>
      </c>
      <c r="AJ210" s="35" t="str">
        <f>IFERROR(IF(AI210+1&gt;B207,"",AI210+1),"")</f>
        <v/>
      </c>
    </row>
    <row r="211" spans="1:42" ht="22.5" thickBot="1">
      <c r="A211" s="16"/>
      <c r="B211" s="16"/>
      <c r="C211" s="16"/>
      <c r="D211" s="16"/>
      <c r="E211" s="16"/>
      <c r="F211" s="17" t="str">
        <f>IF(F213="L","S " &amp; WEEKNUM(F210),"")</f>
        <v/>
      </c>
      <c r="G211" s="17" t="str">
        <f t="shared" ref="G211:AJ211" si="61">IF(G213="L","S " &amp; WEEKNUM(G210),"")</f>
        <v/>
      </c>
      <c r="H211" s="17" t="str">
        <f t="shared" si="61"/>
        <v/>
      </c>
      <c r="I211" s="17" t="str">
        <f t="shared" si="61"/>
        <v/>
      </c>
      <c r="J211" s="17" t="str">
        <f t="shared" si="61"/>
        <v>S 45</v>
      </c>
      <c r="K211" s="17" t="str">
        <f t="shared" si="61"/>
        <v/>
      </c>
      <c r="L211" s="17" t="str">
        <f t="shared" si="61"/>
        <v/>
      </c>
      <c r="M211" s="17" t="str">
        <f t="shared" si="61"/>
        <v/>
      </c>
      <c r="N211" s="17" t="str">
        <f t="shared" si="61"/>
        <v/>
      </c>
      <c r="O211" s="17" t="str">
        <f t="shared" si="61"/>
        <v/>
      </c>
      <c r="P211" s="17" t="str">
        <f t="shared" si="61"/>
        <v/>
      </c>
      <c r="Q211" s="17" t="str">
        <f t="shared" si="61"/>
        <v>S 46</v>
      </c>
      <c r="R211" s="17" t="str">
        <f t="shared" si="61"/>
        <v/>
      </c>
      <c r="S211" s="17" t="str">
        <f t="shared" si="61"/>
        <v/>
      </c>
      <c r="T211" s="17" t="str">
        <f t="shared" si="61"/>
        <v/>
      </c>
      <c r="U211" s="17" t="str">
        <f t="shared" si="61"/>
        <v/>
      </c>
      <c r="V211" s="17" t="str">
        <f t="shared" si="61"/>
        <v/>
      </c>
      <c r="W211" s="17" t="str">
        <f t="shared" si="61"/>
        <v/>
      </c>
      <c r="X211" s="17" t="str">
        <f t="shared" si="61"/>
        <v>S 47</v>
      </c>
      <c r="Y211" s="17" t="str">
        <f t="shared" si="61"/>
        <v/>
      </c>
      <c r="Z211" s="17" t="str">
        <f t="shared" si="61"/>
        <v/>
      </c>
      <c r="AA211" s="17" t="str">
        <f t="shared" si="61"/>
        <v/>
      </c>
      <c r="AB211" s="17" t="str">
        <f t="shared" si="61"/>
        <v/>
      </c>
      <c r="AC211" s="17" t="str">
        <f t="shared" si="61"/>
        <v/>
      </c>
      <c r="AD211" s="17" t="str">
        <f t="shared" si="61"/>
        <v/>
      </c>
      <c r="AE211" s="17" t="str">
        <f t="shared" si="61"/>
        <v>S 48</v>
      </c>
      <c r="AF211" s="17" t="str">
        <f t="shared" si="61"/>
        <v/>
      </c>
      <c r="AG211" s="17" t="str">
        <f t="shared" si="61"/>
        <v/>
      </c>
      <c r="AH211" s="17" t="str">
        <f t="shared" si="61"/>
        <v/>
      </c>
      <c r="AI211" s="17" t="str">
        <f t="shared" si="61"/>
        <v/>
      </c>
      <c r="AJ211" s="17" t="str">
        <f t="shared" si="61"/>
        <v/>
      </c>
    </row>
    <row r="212" spans="1:42" ht="16.5" thickTop="1" thickBot="1">
      <c r="A212" s="148" t="s">
        <v>40</v>
      </c>
      <c r="B212" s="149"/>
      <c r="C212" s="149"/>
      <c r="D212" s="149"/>
      <c r="E212" s="150"/>
      <c r="F212" s="12">
        <f t="shared" ref="F212:AI212" si="62">DAY(F210)</f>
        <v>1</v>
      </c>
      <c r="G212" s="12">
        <f t="shared" si="62"/>
        <v>2</v>
      </c>
      <c r="H212" s="12">
        <f t="shared" si="62"/>
        <v>3</v>
      </c>
      <c r="I212" s="12">
        <f t="shared" si="62"/>
        <v>4</v>
      </c>
      <c r="J212" s="12">
        <f t="shared" si="62"/>
        <v>5</v>
      </c>
      <c r="K212" s="12">
        <f t="shared" si="62"/>
        <v>6</v>
      </c>
      <c r="L212" s="12">
        <f t="shared" si="62"/>
        <v>7</v>
      </c>
      <c r="M212" s="12">
        <f t="shared" si="62"/>
        <v>8</v>
      </c>
      <c r="N212" s="12">
        <f t="shared" si="62"/>
        <v>9</v>
      </c>
      <c r="O212" s="12">
        <f t="shared" si="62"/>
        <v>10</v>
      </c>
      <c r="P212" s="12">
        <f t="shared" si="62"/>
        <v>11</v>
      </c>
      <c r="Q212" s="12">
        <f t="shared" si="62"/>
        <v>12</v>
      </c>
      <c r="R212" s="12">
        <f t="shared" si="62"/>
        <v>13</v>
      </c>
      <c r="S212" s="12">
        <f t="shared" si="62"/>
        <v>14</v>
      </c>
      <c r="T212" s="12">
        <f t="shared" si="62"/>
        <v>15</v>
      </c>
      <c r="U212" s="12">
        <f t="shared" si="62"/>
        <v>16</v>
      </c>
      <c r="V212" s="12">
        <f t="shared" si="62"/>
        <v>17</v>
      </c>
      <c r="W212" s="12">
        <f t="shared" si="62"/>
        <v>18</v>
      </c>
      <c r="X212" s="12">
        <f t="shared" si="62"/>
        <v>19</v>
      </c>
      <c r="Y212" s="12">
        <f t="shared" si="62"/>
        <v>20</v>
      </c>
      <c r="Z212" s="12">
        <f t="shared" si="62"/>
        <v>21</v>
      </c>
      <c r="AA212" s="12">
        <f t="shared" si="62"/>
        <v>22</v>
      </c>
      <c r="AB212" s="12">
        <f t="shared" si="62"/>
        <v>23</v>
      </c>
      <c r="AC212" s="12">
        <f t="shared" si="62"/>
        <v>24</v>
      </c>
      <c r="AD212" s="12">
        <f t="shared" si="62"/>
        <v>25</v>
      </c>
      <c r="AE212" s="12">
        <f t="shared" si="62"/>
        <v>26</v>
      </c>
      <c r="AF212" s="12">
        <f t="shared" si="62"/>
        <v>27</v>
      </c>
      <c r="AG212" s="12">
        <f t="shared" si="62"/>
        <v>28</v>
      </c>
      <c r="AH212" s="12">
        <f>DAY(AH210)</f>
        <v>29</v>
      </c>
      <c r="AI212" s="12">
        <f t="shared" si="62"/>
        <v>30</v>
      </c>
      <c r="AJ212" s="14" t="str">
        <f>IFERROR(DAY(AJ210),"")</f>
        <v/>
      </c>
      <c r="AK212" s="155" t="s">
        <v>29</v>
      </c>
      <c r="AL212" s="156"/>
      <c r="AM212" s="155" t="s">
        <v>80</v>
      </c>
      <c r="AN212" s="156"/>
      <c r="AO212" s="155" t="s">
        <v>82</v>
      </c>
      <c r="AP212" s="156"/>
    </row>
    <row r="213" spans="1:42" ht="14.25" thickTop="1" thickBot="1">
      <c r="A213" s="137"/>
      <c r="B213" s="138"/>
      <c r="C213" s="138"/>
      <c r="D213" s="138"/>
      <c r="E213" s="139"/>
      <c r="F213" s="18" t="str">
        <f>CHOOSE(WEEKDAY(F210),"D","L","M","M","J","V","S")</f>
        <v>J</v>
      </c>
      <c r="G213" s="13" t="str">
        <f t="shared" ref="G213:AI213" si="63">CHOOSE(WEEKDAY(G210),"D","L","M","M","J","V","S")</f>
        <v>V</v>
      </c>
      <c r="H213" s="13" t="str">
        <f t="shared" si="63"/>
        <v>S</v>
      </c>
      <c r="I213" s="13" t="str">
        <f t="shared" si="63"/>
        <v>D</v>
      </c>
      <c r="J213" s="13" t="str">
        <f t="shared" si="63"/>
        <v>L</v>
      </c>
      <c r="K213" s="13" t="str">
        <f t="shared" si="63"/>
        <v>M</v>
      </c>
      <c r="L213" s="13" t="str">
        <f t="shared" si="63"/>
        <v>M</v>
      </c>
      <c r="M213" s="13" t="str">
        <f t="shared" si="63"/>
        <v>J</v>
      </c>
      <c r="N213" s="13" t="str">
        <f t="shared" si="63"/>
        <v>V</v>
      </c>
      <c r="O213" s="13" t="str">
        <f t="shared" si="63"/>
        <v>S</v>
      </c>
      <c r="P213" s="13" t="str">
        <f t="shared" si="63"/>
        <v>D</v>
      </c>
      <c r="Q213" s="13" t="str">
        <f t="shared" si="63"/>
        <v>L</v>
      </c>
      <c r="R213" s="13" t="str">
        <f t="shared" si="63"/>
        <v>M</v>
      </c>
      <c r="S213" s="13" t="str">
        <f t="shared" si="63"/>
        <v>M</v>
      </c>
      <c r="T213" s="13" t="str">
        <f t="shared" si="63"/>
        <v>J</v>
      </c>
      <c r="U213" s="13" t="str">
        <f t="shared" si="63"/>
        <v>V</v>
      </c>
      <c r="V213" s="13" t="str">
        <f t="shared" si="63"/>
        <v>S</v>
      </c>
      <c r="W213" s="13" t="str">
        <f t="shared" si="63"/>
        <v>D</v>
      </c>
      <c r="X213" s="13" t="str">
        <f t="shared" si="63"/>
        <v>L</v>
      </c>
      <c r="Y213" s="13" t="str">
        <f t="shared" si="63"/>
        <v>M</v>
      </c>
      <c r="Z213" s="13" t="str">
        <f t="shared" si="63"/>
        <v>M</v>
      </c>
      <c r="AA213" s="13" t="str">
        <f t="shared" si="63"/>
        <v>J</v>
      </c>
      <c r="AB213" s="13" t="str">
        <f t="shared" si="63"/>
        <v>V</v>
      </c>
      <c r="AC213" s="13" t="str">
        <f t="shared" si="63"/>
        <v>S</v>
      </c>
      <c r="AD213" s="13" t="str">
        <f t="shared" si="63"/>
        <v>D</v>
      </c>
      <c r="AE213" s="13" t="str">
        <f t="shared" si="63"/>
        <v>L</v>
      </c>
      <c r="AF213" s="13" t="str">
        <f t="shared" si="63"/>
        <v>M</v>
      </c>
      <c r="AG213" s="13" t="str">
        <f t="shared" si="63"/>
        <v>M</v>
      </c>
      <c r="AH213" s="13" t="str">
        <f t="shared" si="63"/>
        <v>J</v>
      </c>
      <c r="AI213" s="13" t="str">
        <f t="shared" si="63"/>
        <v>V</v>
      </c>
      <c r="AJ213" s="15" t="str">
        <f>IFERROR(CHOOSE(WEEKDAY(AJ210),"D","L","M","M","J","V","S"),"")</f>
        <v/>
      </c>
      <c r="AK213" s="157"/>
      <c r="AL213" s="158"/>
      <c r="AM213" s="157"/>
      <c r="AN213" s="158"/>
      <c r="AO213" s="157"/>
      <c r="AP213" s="158"/>
    </row>
    <row r="214" spans="1:42" ht="13.5" thickTop="1">
      <c r="A214" s="124" t="str">
        <f>Données!B2</f>
        <v>Nom coll.</v>
      </c>
      <c r="B214" s="125"/>
      <c r="C214" s="128" t="s">
        <v>9</v>
      </c>
      <c r="D214" s="129"/>
      <c r="E214" s="132" t="str">
        <f>Données!E2</f>
        <v>Taux</v>
      </c>
      <c r="F214" s="168">
        <f>SUM('GESTION DES HORAIRES'!F195-'GESTION DES HORAIRES'!F194)</f>
        <v>0</v>
      </c>
      <c r="G214" s="168">
        <f>SUM('GESTION DES HORAIRES'!G195-'GESTION DES HORAIRES'!G194)</f>
        <v>0</v>
      </c>
      <c r="H214" s="168">
        <f>SUM('GESTION DES HORAIRES'!H195-'GESTION DES HORAIRES'!H194)</f>
        <v>0</v>
      </c>
      <c r="I214" s="168">
        <f>SUM('GESTION DES HORAIRES'!I195-'GESTION DES HORAIRES'!I194)</f>
        <v>0</v>
      </c>
      <c r="J214" s="168">
        <f>SUM('GESTION DES HORAIRES'!J195-'GESTION DES HORAIRES'!J194)</f>
        <v>0</v>
      </c>
      <c r="K214" s="168">
        <f>SUM('GESTION DES HORAIRES'!K195-'GESTION DES HORAIRES'!K194)</f>
        <v>0</v>
      </c>
      <c r="L214" s="168">
        <f>SUM('GESTION DES HORAIRES'!L195-'GESTION DES HORAIRES'!L194)</f>
        <v>0</v>
      </c>
      <c r="M214" s="168">
        <f>SUM('GESTION DES HORAIRES'!M195-'GESTION DES HORAIRES'!M194)</f>
        <v>0</v>
      </c>
      <c r="N214" s="168">
        <f>SUM('GESTION DES HORAIRES'!N195-'GESTION DES HORAIRES'!N194)</f>
        <v>0</v>
      </c>
      <c r="O214" s="168">
        <f>SUM('GESTION DES HORAIRES'!O195-'GESTION DES HORAIRES'!O194)</f>
        <v>0</v>
      </c>
      <c r="P214" s="168">
        <f>SUM('GESTION DES HORAIRES'!P195-'GESTION DES HORAIRES'!P194)</f>
        <v>0</v>
      </c>
      <c r="Q214" s="168">
        <f>SUM('GESTION DES HORAIRES'!Q195-'GESTION DES HORAIRES'!Q194)</f>
        <v>0</v>
      </c>
      <c r="R214" s="168">
        <f>SUM('GESTION DES HORAIRES'!R195-'GESTION DES HORAIRES'!R194)</f>
        <v>0</v>
      </c>
      <c r="S214" s="168">
        <f>SUM('GESTION DES HORAIRES'!S195-'GESTION DES HORAIRES'!S194)</f>
        <v>0</v>
      </c>
      <c r="T214" s="168">
        <f>SUM('GESTION DES HORAIRES'!T195-'GESTION DES HORAIRES'!T194)</f>
        <v>0</v>
      </c>
      <c r="U214" s="168">
        <f>SUM('GESTION DES HORAIRES'!U195-'GESTION DES HORAIRES'!U194)</f>
        <v>0</v>
      </c>
      <c r="V214" s="168">
        <f>SUM('GESTION DES HORAIRES'!V195-'GESTION DES HORAIRES'!V194)</f>
        <v>0</v>
      </c>
      <c r="W214" s="168">
        <f>SUM('GESTION DES HORAIRES'!W195-'GESTION DES HORAIRES'!W194)</f>
        <v>0</v>
      </c>
      <c r="X214" s="168">
        <f>SUM('GESTION DES HORAIRES'!X195-'GESTION DES HORAIRES'!X194)</f>
        <v>0</v>
      </c>
      <c r="Y214" s="168">
        <f>SUM('GESTION DES HORAIRES'!Y195-'GESTION DES HORAIRES'!Y194)</f>
        <v>0</v>
      </c>
      <c r="Z214" s="168">
        <f>SUM('GESTION DES HORAIRES'!Z195-'GESTION DES HORAIRES'!Z194)</f>
        <v>0</v>
      </c>
      <c r="AA214" s="168">
        <f>SUM('GESTION DES HORAIRES'!AA195-'GESTION DES HORAIRES'!AA194)</f>
        <v>0</v>
      </c>
      <c r="AB214" s="168">
        <f>SUM('GESTION DES HORAIRES'!AB195-'GESTION DES HORAIRES'!AB194)</f>
        <v>0</v>
      </c>
      <c r="AC214" s="168">
        <f>SUM('GESTION DES HORAIRES'!AC195-'GESTION DES HORAIRES'!AC194)</f>
        <v>0</v>
      </c>
      <c r="AD214" s="168">
        <f>SUM('GESTION DES HORAIRES'!AD195-'GESTION DES HORAIRES'!AD194)</f>
        <v>0</v>
      </c>
      <c r="AE214" s="168">
        <f>SUM('GESTION DES HORAIRES'!AE195-'GESTION DES HORAIRES'!AE194)</f>
        <v>0</v>
      </c>
      <c r="AF214" s="168">
        <f>SUM('GESTION DES HORAIRES'!AF195-'GESTION DES HORAIRES'!AF194)</f>
        <v>0</v>
      </c>
      <c r="AG214" s="168">
        <f>SUM('GESTION DES HORAIRES'!AG195-'GESTION DES HORAIRES'!AG194)</f>
        <v>0</v>
      </c>
      <c r="AH214" s="168">
        <f>SUM('GESTION DES HORAIRES'!AH195-'GESTION DES HORAIRES'!AH194)</f>
        <v>0</v>
      </c>
      <c r="AI214" s="168">
        <f>SUM('GESTION DES HORAIRES'!AI195-'GESTION DES HORAIRES'!AI194)</f>
        <v>0</v>
      </c>
      <c r="AJ214" s="168">
        <f>SUM('GESTION DES HORAIRES'!AJ195-'GESTION DES HORAIRES'!AJ194)</f>
        <v>0</v>
      </c>
      <c r="AK214" s="159">
        <f>SUM(F214:AJ215)</f>
        <v>0</v>
      </c>
      <c r="AL214" s="160"/>
      <c r="AM214" s="159">
        <f>(Données!M2)*4</f>
        <v>6.666666666666667</v>
      </c>
      <c r="AN214" s="160"/>
      <c r="AO214" s="159">
        <f>AK218-AM214</f>
        <v>-6.666666666666667</v>
      </c>
      <c r="AP214" s="160"/>
    </row>
    <row r="215" spans="1:42" ht="13.5" thickBot="1">
      <c r="A215" s="126"/>
      <c r="B215" s="127"/>
      <c r="C215" s="130"/>
      <c r="D215" s="131"/>
      <c r="E215" s="133"/>
      <c r="F215" s="169"/>
      <c r="G215" s="169"/>
      <c r="H215" s="169"/>
      <c r="I215" s="169"/>
      <c r="J215" s="169"/>
      <c r="K215" s="169"/>
      <c r="L215" s="169"/>
      <c r="M215" s="169"/>
      <c r="N215" s="169"/>
      <c r="O215" s="169"/>
      <c r="P215" s="169"/>
      <c r="Q215" s="169"/>
      <c r="R215" s="169"/>
      <c r="S215" s="169"/>
      <c r="T215" s="169"/>
      <c r="U215" s="169"/>
      <c r="V215" s="169"/>
      <c r="W215" s="169"/>
      <c r="X215" s="169"/>
      <c r="Y215" s="169"/>
      <c r="Z215" s="169"/>
      <c r="AA215" s="169"/>
      <c r="AB215" s="169"/>
      <c r="AC215" s="169"/>
      <c r="AD215" s="169"/>
      <c r="AE215" s="169"/>
      <c r="AF215" s="169"/>
      <c r="AG215" s="169"/>
      <c r="AH215" s="169"/>
      <c r="AI215" s="169"/>
      <c r="AJ215" s="169"/>
      <c r="AK215" s="161"/>
      <c r="AL215" s="162"/>
      <c r="AM215" s="161"/>
      <c r="AN215" s="162"/>
      <c r="AO215" s="161"/>
      <c r="AP215" s="162"/>
    </row>
    <row r="216" spans="1:42" ht="14.25" thickTop="1" thickBot="1">
      <c r="A216" s="115" t="s">
        <v>8</v>
      </c>
      <c r="B216" s="117" t="str">
        <f>Données!C2</f>
        <v>Date naiss.</v>
      </c>
      <c r="C216" s="119" t="s">
        <v>7</v>
      </c>
      <c r="D216" s="117" t="str">
        <f>Données!D2</f>
        <v>Date d'entrée</v>
      </c>
      <c r="E216" s="121"/>
      <c r="F216" s="170">
        <f>SUM('GESTION DES HORAIRES'!F197-'GESTION DES HORAIRES'!F196)</f>
        <v>0</v>
      </c>
      <c r="G216" s="170">
        <f>SUM('GESTION DES HORAIRES'!G197-'GESTION DES HORAIRES'!G196)</f>
        <v>0</v>
      </c>
      <c r="H216" s="170">
        <f>SUM('GESTION DES HORAIRES'!H197-'GESTION DES HORAIRES'!H196)</f>
        <v>0</v>
      </c>
      <c r="I216" s="170">
        <f>SUM('GESTION DES HORAIRES'!I197-'GESTION DES HORAIRES'!I196)</f>
        <v>0</v>
      </c>
      <c r="J216" s="170">
        <f>SUM('GESTION DES HORAIRES'!J197-'GESTION DES HORAIRES'!J196)</f>
        <v>0</v>
      </c>
      <c r="K216" s="170">
        <f>SUM('GESTION DES HORAIRES'!K197-'GESTION DES HORAIRES'!K196)</f>
        <v>0</v>
      </c>
      <c r="L216" s="170">
        <f>SUM('GESTION DES HORAIRES'!L197-'GESTION DES HORAIRES'!L196)</f>
        <v>0</v>
      </c>
      <c r="M216" s="170">
        <f>SUM('GESTION DES HORAIRES'!M197-'GESTION DES HORAIRES'!M196)</f>
        <v>0</v>
      </c>
      <c r="N216" s="170">
        <f>SUM('GESTION DES HORAIRES'!N197-'GESTION DES HORAIRES'!N196)</f>
        <v>0</v>
      </c>
      <c r="O216" s="170">
        <f>SUM('GESTION DES HORAIRES'!O197-'GESTION DES HORAIRES'!O196)</f>
        <v>0</v>
      </c>
      <c r="P216" s="170">
        <f>SUM('GESTION DES HORAIRES'!P197-'GESTION DES HORAIRES'!P196)</f>
        <v>0</v>
      </c>
      <c r="Q216" s="170">
        <f>SUM('GESTION DES HORAIRES'!Q197-'GESTION DES HORAIRES'!Q196)</f>
        <v>0</v>
      </c>
      <c r="R216" s="170">
        <f>SUM('GESTION DES HORAIRES'!R197-'GESTION DES HORAIRES'!R196)</f>
        <v>0</v>
      </c>
      <c r="S216" s="170">
        <f>SUM('GESTION DES HORAIRES'!S197-'GESTION DES HORAIRES'!S196)</f>
        <v>0</v>
      </c>
      <c r="T216" s="170">
        <f>SUM('GESTION DES HORAIRES'!T197-'GESTION DES HORAIRES'!T196)</f>
        <v>0</v>
      </c>
      <c r="U216" s="170">
        <f>SUM('GESTION DES HORAIRES'!U197-'GESTION DES HORAIRES'!U196)</f>
        <v>0</v>
      </c>
      <c r="V216" s="170">
        <f>SUM('GESTION DES HORAIRES'!V197-'GESTION DES HORAIRES'!V196)</f>
        <v>0</v>
      </c>
      <c r="W216" s="170">
        <f>SUM('GESTION DES HORAIRES'!W197-'GESTION DES HORAIRES'!W196)</f>
        <v>0</v>
      </c>
      <c r="X216" s="170">
        <f>SUM('GESTION DES HORAIRES'!X197-'GESTION DES HORAIRES'!X196)</f>
        <v>0</v>
      </c>
      <c r="Y216" s="170">
        <f>SUM('GESTION DES HORAIRES'!Y197-'GESTION DES HORAIRES'!Y196)</f>
        <v>0</v>
      </c>
      <c r="Z216" s="170">
        <f>SUM('GESTION DES HORAIRES'!Z197-'GESTION DES HORAIRES'!Z196)</f>
        <v>0</v>
      </c>
      <c r="AA216" s="170">
        <f>SUM('GESTION DES HORAIRES'!AA197-'GESTION DES HORAIRES'!AA196)</f>
        <v>0</v>
      </c>
      <c r="AB216" s="170">
        <f>SUM('GESTION DES HORAIRES'!AB197-'GESTION DES HORAIRES'!AB196)</f>
        <v>0</v>
      </c>
      <c r="AC216" s="170">
        <f>SUM('GESTION DES HORAIRES'!AC197-'GESTION DES HORAIRES'!AC196)</f>
        <v>0</v>
      </c>
      <c r="AD216" s="170">
        <f>SUM('GESTION DES HORAIRES'!AD197-'GESTION DES HORAIRES'!AD196)</f>
        <v>0</v>
      </c>
      <c r="AE216" s="170">
        <f>SUM('GESTION DES HORAIRES'!AE197-'GESTION DES HORAIRES'!AE196)</f>
        <v>0</v>
      </c>
      <c r="AF216" s="170">
        <f>SUM('GESTION DES HORAIRES'!AF197-'GESTION DES HORAIRES'!AF196)</f>
        <v>0</v>
      </c>
      <c r="AG216" s="170">
        <f>SUM('GESTION DES HORAIRES'!AG197-'GESTION DES HORAIRES'!AG196)</f>
        <v>0</v>
      </c>
      <c r="AH216" s="170">
        <f>SUM('GESTION DES HORAIRES'!AH197-'GESTION DES HORAIRES'!AH196)</f>
        <v>0</v>
      </c>
      <c r="AI216" s="170">
        <f>SUM('GESTION DES HORAIRES'!AI197-'GESTION DES HORAIRES'!AI196)</f>
        <v>0</v>
      </c>
      <c r="AJ216" s="170">
        <f>SUM('GESTION DES HORAIRES'!AJ197-'GESTION DES HORAIRES'!AJ196)</f>
        <v>0</v>
      </c>
      <c r="AK216" s="159">
        <f>SUM(F216:AJ217)</f>
        <v>0</v>
      </c>
      <c r="AL216" s="160"/>
      <c r="AO216" s="155" t="s">
        <v>81</v>
      </c>
      <c r="AP216" s="156"/>
    </row>
    <row r="217" spans="1:42" ht="14.25" thickTop="1" thickBot="1">
      <c r="A217" s="116"/>
      <c r="B217" s="118"/>
      <c r="C217" s="120"/>
      <c r="D217" s="118"/>
      <c r="E217" s="122"/>
      <c r="F217" s="171"/>
      <c r="G217" s="171"/>
      <c r="H217" s="171"/>
      <c r="I217" s="171"/>
      <c r="J217" s="171"/>
      <c r="K217" s="171"/>
      <c r="L217" s="171"/>
      <c r="M217" s="171"/>
      <c r="N217" s="171"/>
      <c r="O217" s="171"/>
      <c r="P217" s="171"/>
      <c r="Q217" s="171"/>
      <c r="R217" s="171"/>
      <c r="S217" s="171"/>
      <c r="T217" s="171"/>
      <c r="U217" s="171"/>
      <c r="V217" s="171"/>
      <c r="W217" s="171"/>
      <c r="X217" s="171"/>
      <c r="Y217" s="171"/>
      <c r="Z217" s="171"/>
      <c r="AA217" s="171"/>
      <c r="AB217" s="171"/>
      <c r="AC217" s="171"/>
      <c r="AD217" s="171"/>
      <c r="AE217" s="171"/>
      <c r="AF217" s="171"/>
      <c r="AG217" s="171"/>
      <c r="AH217" s="171"/>
      <c r="AI217" s="171"/>
      <c r="AJ217" s="171"/>
      <c r="AK217" s="161"/>
      <c r="AL217" s="162"/>
      <c r="AO217" s="157"/>
      <c r="AP217" s="158"/>
    </row>
    <row r="218" spans="1:42" ht="14.25" thickTop="1" thickBot="1">
      <c r="A218" s="172"/>
      <c r="B218" s="172"/>
      <c r="C218" s="172"/>
      <c r="D218" s="172"/>
      <c r="E218" s="172"/>
      <c r="F218" s="54">
        <f>SUM(F214+F216)</f>
        <v>0</v>
      </c>
      <c r="G218" s="55">
        <f t="shared" ref="G218:AJ218" si="64">SUM(G214+G216)</f>
        <v>0</v>
      </c>
      <c r="H218" s="55">
        <f t="shared" si="64"/>
        <v>0</v>
      </c>
      <c r="I218" s="55">
        <f t="shared" si="64"/>
        <v>0</v>
      </c>
      <c r="J218" s="55">
        <f t="shared" si="64"/>
        <v>0</v>
      </c>
      <c r="K218" s="55">
        <f t="shared" si="64"/>
        <v>0</v>
      </c>
      <c r="L218" s="55">
        <f t="shared" si="64"/>
        <v>0</v>
      </c>
      <c r="M218" s="55">
        <f t="shared" si="64"/>
        <v>0</v>
      </c>
      <c r="N218" s="55">
        <f t="shared" si="64"/>
        <v>0</v>
      </c>
      <c r="O218" s="55">
        <f t="shared" si="64"/>
        <v>0</v>
      </c>
      <c r="P218" s="55">
        <f t="shared" si="64"/>
        <v>0</v>
      </c>
      <c r="Q218" s="55">
        <f t="shared" si="64"/>
        <v>0</v>
      </c>
      <c r="R218" s="55">
        <f t="shared" si="64"/>
        <v>0</v>
      </c>
      <c r="S218" s="55">
        <f t="shared" si="64"/>
        <v>0</v>
      </c>
      <c r="T218" s="55">
        <f t="shared" si="64"/>
        <v>0</v>
      </c>
      <c r="U218" s="55">
        <f t="shared" si="64"/>
        <v>0</v>
      </c>
      <c r="V218" s="55">
        <f t="shared" si="64"/>
        <v>0</v>
      </c>
      <c r="W218" s="55">
        <f t="shared" si="64"/>
        <v>0</v>
      </c>
      <c r="X218" s="55">
        <f t="shared" si="64"/>
        <v>0</v>
      </c>
      <c r="Y218" s="55">
        <f t="shared" si="64"/>
        <v>0</v>
      </c>
      <c r="Z218" s="55">
        <f t="shared" si="64"/>
        <v>0</v>
      </c>
      <c r="AA218" s="55">
        <f t="shared" si="64"/>
        <v>0</v>
      </c>
      <c r="AB218" s="55">
        <f t="shared" si="64"/>
        <v>0</v>
      </c>
      <c r="AC218" s="55">
        <f t="shared" si="64"/>
        <v>0</v>
      </c>
      <c r="AD218" s="55">
        <f t="shared" si="64"/>
        <v>0</v>
      </c>
      <c r="AE218" s="55">
        <f t="shared" si="64"/>
        <v>0</v>
      </c>
      <c r="AF218" s="55">
        <f t="shared" si="64"/>
        <v>0</v>
      </c>
      <c r="AG218" s="55">
        <f t="shared" si="64"/>
        <v>0</v>
      </c>
      <c r="AH218" s="55">
        <f t="shared" si="64"/>
        <v>0</v>
      </c>
      <c r="AI218" s="55">
        <f t="shared" si="64"/>
        <v>0</v>
      </c>
      <c r="AJ218" s="63">
        <f t="shared" si="64"/>
        <v>0</v>
      </c>
      <c r="AK218" s="166">
        <f>SUM(F218:AJ218)</f>
        <v>0</v>
      </c>
      <c r="AL218" s="167"/>
      <c r="AO218" s="151">
        <f>(AK218/AM214)*100%</f>
        <v>0</v>
      </c>
      <c r="AP218" s="152"/>
    </row>
    <row r="219" spans="1:42" ht="14.25" thickTop="1" thickBot="1">
      <c r="A219" s="163"/>
      <c r="B219" s="163"/>
      <c r="C219" s="163"/>
      <c r="D219" s="163"/>
      <c r="E219" s="163"/>
      <c r="F219" s="74">
        <f>(F218-INT(F218))*24</f>
        <v>0</v>
      </c>
      <c r="G219" s="74">
        <f t="shared" ref="G219:AJ219" si="65">(G218-INT(G218))*24</f>
        <v>0</v>
      </c>
      <c r="H219" s="74">
        <f t="shared" si="65"/>
        <v>0</v>
      </c>
      <c r="I219" s="74">
        <f t="shared" si="65"/>
        <v>0</v>
      </c>
      <c r="J219" s="74">
        <f t="shared" si="65"/>
        <v>0</v>
      </c>
      <c r="K219" s="74">
        <f t="shared" si="65"/>
        <v>0</v>
      </c>
      <c r="L219" s="74">
        <f t="shared" si="65"/>
        <v>0</v>
      </c>
      <c r="M219" s="74">
        <f t="shared" si="65"/>
        <v>0</v>
      </c>
      <c r="N219" s="74">
        <f t="shared" si="65"/>
        <v>0</v>
      </c>
      <c r="O219" s="74">
        <f t="shared" si="65"/>
        <v>0</v>
      </c>
      <c r="P219" s="74">
        <f t="shared" si="65"/>
        <v>0</v>
      </c>
      <c r="Q219" s="74">
        <f t="shared" si="65"/>
        <v>0</v>
      </c>
      <c r="R219" s="74">
        <f t="shared" si="65"/>
        <v>0</v>
      </c>
      <c r="S219" s="74">
        <f t="shared" si="65"/>
        <v>0</v>
      </c>
      <c r="T219" s="74">
        <f t="shared" si="65"/>
        <v>0</v>
      </c>
      <c r="U219" s="74">
        <f t="shared" si="65"/>
        <v>0</v>
      </c>
      <c r="V219" s="74">
        <f t="shared" si="65"/>
        <v>0</v>
      </c>
      <c r="W219" s="74">
        <f t="shared" si="65"/>
        <v>0</v>
      </c>
      <c r="X219" s="74">
        <f t="shared" si="65"/>
        <v>0</v>
      </c>
      <c r="Y219" s="74">
        <f t="shared" si="65"/>
        <v>0</v>
      </c>
      <c r="Z219" s="74">
        <f t="shared" si="65"/>
        <v>0</v>
      </c>
      <c r="AA219" s="74">
        <f t="shared" si="65"/>
        <v>0</v>
      </c>
      <c r="AB219" s="74">
        <f t="shared" si="65"/>
        <v>0</v>
      </c>
      <c r="AC219" s="74">
        <f t="shared" si="65"/>
        <v>0</v>
      </c>
      <c r="AD219" s="74">
        <f t="shared" si="65"/>
        <v>0</v>
      </c>
      <c r="AE219" s="74">
        <f t="shared" si="65"/>
        <v>0</v>
      </c>
      <c r="AF219" s="74">
        <f t="shared" si="65"/>
        <v>0</v>
      </c>
      <c r="AG219" s="74">
        <f t="shared" si="65"/>
        <v>0</v>
      </c>
      <c r="AH219" s="74">
        <f t="shared" si="65"/>
        <v>0</v>
      </c>
      <c r="AI219" s="74">
        <f t="shared" si="65"/>
        <v>0</v>
      </c>
      <c r="AJ219" s="74">
        <f t="shared" si="65"/>
        <v>0</v>
      </c>
      <c r="AK219" s="164">
        <f>SUM(F219:AJ219)</f>
        <v>0</v>
      </c>
      <c r="AL219" s="165"/>
      <c r="AO219" s="153"/>
      <c r="AP219" s="154"/>
    </row>
    <row r="220" spans="1:42" ht="13.5" thickTop="1"/>
    <row r="221" spans="1:42">
      <c r="A221" s="140"/>
      <c r="B221" s="140"/>
      <c r="C221" s="28" t="s">
        <v>19</v>
      </c>
      <c r="D221" s="28" t="str">
        <f>Données!K2</f>
        <v>Genève</v>
      </c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/>
      <c r="AI221" s="9"/>
      <c r="AJ221" s="9"/>
    </row>
    <row r="222" spans="1:42">
      <c r="A222" s="140"/>
      <c r="B222" s="140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9"/>
      <c r="AJ222" s="9"/>
    </row>
    <row r="223" spans="1:42" ht="15.75">
      <c r="A223" s="141" t="s">
        <v>4</v>
      </c>
      <c r="B223" s="141"/>
      <c r="C223" s="141"/>
      <c r="D223" s="141"/>
      <c r="E223" s="8" t="str">
        <f>TEXT(B226,"mmmm")</f>
        <v>décembre</v>
      </c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/>
      <c r="AI223" s="9"/>
      <c r="AJ223" s="9"/>
    </row>
    <row r="224" spans="1:42"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</row>
    <row r="225" spans="1:42" ht="13.5" thickBot="1"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/>
      <c r="AI225" s="9"/>
      <c r="AJ225" s="9"/>
    </row>
    <row r="226" spans="1:42" ht="13.5" thickBot="1">
      <c r="A226" s="10" t="s">
        <v>5</v>
      </c>
      <c r="B226" s="11">
        <v>41973</v>
      </c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</row>
    <row r="227" spans="1:42" ht="13.5" thickBot="1">
      <c r="A227" s="10" t="s">
        <v>6</v>
      </c>
      <c r="B227" s="11">
        <f>EOMONTH(B226,0)</f>
        <v>42003</v>
      </c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</row>
    <row r="228" spans="1:42">
      <c r="A228" s="30"/>
      <c r="B228" s="31">
        <f ca="1">TODAY()</f>
        <v>41584</v>
      </c>
      <c r="C228" s="30"/>
      <c r="D228" s="30"/>
      <c r="E228" s="30"/>
      <c r="F228" s="32"/>
      <c r="G228" s="32"/>
      <c r="H228" s="32"/>
      <c r="I228" s="32"/>
      <c r="J228" s="32"/>
      <c r="K228" s="32"/>
      <c r="L228" s="32"/>
      <c r="M228" s="32"/>
      <c r="N228" s="32"/>
      <c r="O228" s="32"/>
      <c r="P228" s="32"/>
      <c r="Q228" s="32"/>
      <c r="R228" s="32"/>
      <c r="S228" s="32"/>
      <c r="T228" s="32"/>
      <c r="U228" s="32"/>
      <c r="V228" s="32"/>
      <c r="W228" s="32"/>
      <c r="X228" s="32"/>
      <c r="Y228" s="32"/>
      <c r="Z228" s="32"/>
      <c r="AA228" s="32"/>
      <c r="AB228" s="32"/>
      <c r="AC228" s="32"/>
      <c r="AD228" s="32"/>
      <c r="AE228" s="32"/>
      <c r="AF228" s="32"/>
      <c r="AG228" s="32"/>
      <c r="AH228" s="32"/>
      <c r="AI228" s="32"/>
      <c r="AJ228" s="32"/>
    </row>
    <row r="229" spans="1:42"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/>
      <c r="AI229" s="9"/>
      <c r="AJ229" s="9"/>
    </row>
    <row r="230" spans="1:42" ht="45">
      <c r="A230" s="33"/>
      <c r="B230" s="33"/>
      <c r="C230" s="33"/>
      <c r="D230" s="33"/>
      <c r="E230" s="33"/>
      <c r="F230" s="34">
        <f>B226</f>
        <v>41973</v>
      </c>
      <c r="G230" s="35">
        <f t="shared" ref="G230:AI230" si="66">F230+1</f>
        <v>41974</v>
      </c>
      <c r="H230" s="35">
        <f t="shared" si="66"/>
        <v>41975</v>
      </c>
      <c r="I230" s="35">
        <f t="shared" si="66"/>
        <v>41976</v>
      </c>
      <c r="J230" s="35">
        <f t="shared" si="66"/>
        <v>41977</v>
      </c>
      <c r="K230" s="35">
        <f t="shared" si="66"/>
        <v>41978</v>
      </c>
      <c r="L230" s="35">
        <f t="shared" si="66"/>
        <v>41979</v>
      </c>
      <c r="M230" s="35">
        <f t="shared" si="66"/>
        <v>41980</v>
      </c>
      <c r="N230" s="35">
        <f t="shared" si="66"/>
        <v>41981</v>
      </c>
      <c r="O230" s="35">
        <f t="shared" si="66"/>
        <v>41982</v>
      </c>
      <c r="P230" s="35">
        <f t="shared" si="66"/>
        <v>41983</v>
      </c>
      <c r="Q230" s="35">
        <f t="shared" si="66"/>
        <v>41984</v>
      </c>
      <c r="R230" s="35">
        <f t="shared" si="66"/>
        <v>41985</v>
      </c>
      <c r="S230" s="35">
        <f t="shared" si="66"/>
        <v>41986</v>
      </c>
      <c r="T230" s="35">
        <f t="shared" si="66"/>
        <v>41987</v>
      </c>
      <c r="U230" s="35">
        <f t="shared" si="66"/>
        <v>41988</v>
      </c>
      <c r="V230" s="35">
        <f t="shared" si="66"/>
        <v>41989</v>
      </c>
      <c r="W230" s="35">
        <f t="shared" si="66"/>
        <v>41990</v>
      </c>
      <c r="X230" s="35">
        <f t="shared" si="66"/>
        <v>41991</v>
      </c>
      <c r="Y230" s="35">
        <f t="shared" si="66"/>
        <v>41992</v>
      </c>
      <c r="Z230" s="35">
        <f t="shared" si="66"/>
        <v>41993</v>
      </c>
      <c r="AA230" s="35">
        <f t="shared" si="66"/>
        <v>41994</v>
      </c>
      <c r="AB230" s="35">
        <f t="shared" si="66"/>
        <v>41995</v>
      </c>
      <c r="AC230" s="35">
        <f t="shared" si="66"/>
        <v>41996</v>
      </c>
      <c r="AD230" s="35">
        <f t="shared" si="66"/>
        <v>41997</v>
      </c>
      <c r="AE230" s="35">
        <f t="shared" si="66"/>
        <v>41998</v>
      </c>
      <c r="AF230" s="35">
        <f t="shared" si="66"/>
        <v>41999</v>
      </c>
      <c r="AG230" s="35">
        <f t="shared" si="66"/>
        <v>42000</v>
      </c>
      <c r="AH230" s="35">
        <f t="shared" si="66"/>
        <v>42001</v>
      </c>
      <c r="AI230" s="35">
        <f t="shared" si="66"/>
        <v>42002</v>
      </c>
      <c r="AJ230" s="35">
        <f>IFERROR(IF(AI230+1&gt;B227,"",AI230+1),"")</f>
        <v>42003</v>
      </c>
    </row>
    <row r="231" spans="1:42" ht="22.5" thickBot="1">
      <c r="A231" s="16"/>
      <c r="B231" s="16"/>
      <c r="C231" s="16"/>
      <c r="D231" s="16"/>
      <c r="E231" s="16"/>
      <c r="F231" s="17" t="str">
        <f>IF(F233="L","S " &amp; WEEKNUM(F230),"")</f>
        <v/>
      </c>
      <c r="G231" s="17" t="str">
        <f t="shared" ref="G231:AJ231" si="67">IF(G233="L","S " &amp; WEEKNUM(G230),"")</f>
        <v/>
      </c>
      <c r="H231" s="17" t="str">
        <f t="shared" si="67"/>
        <v>S 49</v>
      </c>
      <c r="I231" s="17" t="str">
        <f t="shared" si="67"/>
        <v/>
      </c>
      <c r="J231" s="17" t="str">
        <f t="shared" si="67"/>
        <v/>
      </c>
      <c r="K231" s="17" t="str">
        <f t="shared" si="67"/>
        <v/>
      </c>
      <c r="L231" s="17" t="str">
        <f t="shared" si="67"/>
        <v/>
      </c>
      <c r="M231" s="17" t="str">
        <f t="shared" si="67"/>
        <v/>
      </c>
      <c r="N231" s="17" t="str">
        <f t="shared" si="67"/>
        <v/>
      </c>
      <c r="O231" s="17" t="str">
        <f t="shared" si="67"/>
        <v>S 50</v>
      </c>
      <c r="P231" s="17" t="str">
        <f t="shared" si="67"/>
        <v/>
      </c>
      <c r="Q231" s="17" t="str">
        <f t="shared" si="67"/>
        <v/>
      </c>
      <c r="R231" s="17" t="str">
        <f t="shared" si="67"/>
        <v/>
      </c>
      <c r="S231" s="17" t="str">
        <f t="shared" si="67"/>
        <v/>
      </c>
      <c r="T231" s="17" t="str">
        <f t="shared" si="67"/>
        <v/>
      </c>
      <c r="U231" s="17" t="str">
        <f t="shared" si="67"/>
        <v/>
      </c>
      <c r="V231" s="17" t="str">
        <f t="shared" si="67"/>
        <v>S 51</v>
      </c>
      <c r="W231" s="17" t="str">
        <f t="shared" si="67"/>
        <v/>
      </c>
      <c r="X231" s="17" t="str">
        <f t="shared" si="67"/>
        <v/>
      </c>
      <c r="Y231" s="17" t="str">
        <f t="shared" si="67"/>
        <v/>
      </c>
      <c r="Z231" s="17" t="str">
        <f t="shared" si="67"/>
        <v/>
      </c>
      <c r="AA231" s="17" t="str">
        <f t="shared" si="67"/>
        <v/>
      </c>
      <c r="AB231" s="17" t="str">
        <f t="shared" si="67"/>
        <v/>
      </c>
      <c r="AC231" s="17" t="str">
        <f t="shared" si="67"/>
        <v>S 52</v>
      </c>
      <c r="AD231" s="17" t="str">
        <f t="shared" si="67"/>
        <v/>
      </c>
      <c r="AE231" s="17" t="str">
        <f t="shared" si="67"/>
        <v/>
      </c>
      <c r="AF231" s="17" t="str">
        <f t="shared" si="67"/>
        <v/>
      </c>
      <c r="AG231" s="17" t="str">
        <f t="shared" si="67"/>
        <v/>
      </c>
      <c r="AH231" s="17" t="str">
        <f t="shared" si="67"/>
        <v/>
      </c>
      <c r="AI231" s="17" t="str">
        <f t="shared" si="67"/>
        <v/>
      </c>
      <c r="AJ231" s="17" t="str">
        <f t="shared" si="67"/>
        <v>S 53</v>
      </c>
    </row>
    <row r="232" spans="1:42" ht="16.5" thickTop="1" thickBot="1">
      <c r="A232" s="148" t="s">
        <v>41</v>
      </c>
      <c r="B232" s="149"/>
      <c r="C232" s="149"/>
      <c r="D232" s="149"/>
      <c r="E232" s="150"/>
      <c r="F232" s="12">
        <f t="shared" ref="F232:AI232" si="68">DAY(F230)</f>
        <v>1</v>
      </c>
      <c r="G232" s="12">
        <f t="shared" si="68"/>
        <v>2</v>
      </c>
      <c r="H232" s="12">
        <f t="shared" si="68"/>
        <v>3</v>
      </c>
      <c r="I232" s="12">
        <f t="shared" si="68"/>
        <v>4</v>
      </c>
      <c r="J232" s="12">
        <f t="shared" si="68"/>
        <v>5</v>
      </c>
      <c r="K232" s="12">
        <f t="shared" si="68"/>
        <v>6</v>
      </c>
      <c r="L232" s="12">
        <f t="shared" si="68"/>
        <v>7</v>
      </c>
      <c r="M232" s="12">
        <f t="shared" si="68"/>
        <v>8</v>
      </c>
      <c r="N232" s="12">
        <f t="shared" si="68"/>
        <v>9</v>
      </c>
      <c r="O232" s="12">
        <f t="shared" si="68"/>
        <v>10</v>
      </c>
      <c r="P232" s="12">
        <f t="shared" si="68"/>
        <v>11</v>
      </c>
      <c r="Q232" s="12">
        <f t="shared" si="68"/>
        <v>12</v>
      </c>
      <c r="R232" s="12">
        <f t="shared" si="68"/>
        <v>13</v>
      </c>
      <c r="S232" s="12">
        <f t="shared" si="68"/>
        <v>14</v>
      </c>
      <c r="T232" s="12">
        <f t="shared" si="68"/>
        <v>15</v>
      </c>
      <c r="U232" s="12">
        <f t="shared" si="68"/>
        <v>16</v>
      </c>
      <c r="V232" s="12">
        <f t="shared" si="68"/>
        <v>17</v>
      </c>
      <c r="W232" s="12">
        <f t="shared" si="68"/>
        <v>18</v>
      </c>
      <c r="X232" s="12">
        <f t="shared" si="68"/>
        <v>19</v>
      </c>
      <c r="Y232" s="12">
        <f t="shared" si="68"/>
        <v>20</v>
      </c>
      <c r="Z232" s="12">
        <f t="shared" si="68"/>
        <v>21</v>
      </c>
      <c r="AA232" s="12">
        <f t="shared" si="68"/>
        <v>22</v>
      </c>
      <c r="AB232" s="12">
        <f t="shared" si="68"/>
        <v>23</v>
      </c>
      <c r="AC232" s="12">
        <f t="shared" si="68"/>
        <v>24</v>
      </c>
      <c r="AD232" s="12">
        <f t="shared" si="68"/>
        <v>25</v>
      </c>
      <c r="AE232" s="12">
        <f t="shared" si="68"/>
        <v>26</v>
      </c>
      <c r="AF232" s="12">
        <f t="shared" si="68"/>
        <v>27</v>
      </c>
      <c r="AG232" s="12">
        <f t="shared" si="68"/>
        <v>28</v>
      </c>
      <c r="AH232" s="12">
        <f>DAY(AH230)</f>
        <v>29</v>
      </c>
      <c r="AI232" s="12">
        <f t="shared" si="68"/>
        <v>30</v>
      </c>
      <c r="AJ232" s="14">
        <f>IFERROR(DAY(AJ230),"")</f>
        <v>31</v>
      </c>
      <c r="AK232" s="155" t="s">
        <v>29</v>
      </c>
      <c r="AL232" s="156"/>
      <c r="AM232" s="155" t="s">
        <v>80</v>
      </c>
      <c r="AN232" s="156"/>
      <c r="AO232" s="155" t="s">
        <v>82</v>
      </c>
      <c r="AP232" s="156"/>
    </row>
    <row r="233" spans="1:42" ht="14.25" thickTop="1" thickBot="1">
      <c r="A233" s="137"/>
      <c r="B233" s="138"/>
      <c r="C233" s="138"/>
      <c r="D233" s="138"/>
      <c r="E233" s="139"/>
      <c r="F233" s="18" t="str">
        <f>CHOOSE(WEEKDAY(F230),"D","L","M","M","J","V","S")</f>
        <v>S</v>
      </c>
      <c r="G233" s="13" t="str">
        <f t="shared" ref="G233:AI233" si="69">CHOOSE(WEEKDAY(G230),"D","L","M","M","J","V","S")</f>
        <v>D</v>
      </c>
      <c r="H233" s="13" t="str">
        <f t="shared" si="69"/>
        <v>L</v>
      </c>
      <c r="I233" s="13" t="str">
        <f t="shared" si="69"/>
        <v>M</v>
      </c>
      <c r="J233" s="13" t="str">
        <f t="shared" si="69"/>
        <v>M</v>
      </c>
      <c r="K233" s="13" t="str">
        <f t="shared" si="69"/>
        <v>J</v>
      </c>
      <c r="L233" s="13" t="str">
        <f t="shared" si="69"/>
        <v>V</v>
      </c>
      <c r="M233" s="13" t="str">
        <f t="shared" si="69"/>
        <v>S</v>
      </c>
      <c r="N233" s="13" t="str">
        <f t="shared" si="69"/>
        <v>D</v>
      </c>
      <c r="O233" s="13" t="str">
        <f t="shared" si="69"/>
        <v>L</v>
      </c>
      <c r="P233" s="13" t="str">
        <f t="shared" si="69"/>
        <v>M</v>
      </c>
      <c r="Q233" s="13" t="str">
        <f t="shared" si="69"/>
        <v>M</v>
      </c>
      <c r="R233" s="13" t="str">
        <f t="shared" si="69"/>
        <v>J</v>
      </c>
      <c r="S233" s="13" t="str">
        <f t="shared" si="69"/>
        <v>V</v>
      </c>
      <c r="T233" s="13" t="str">
        <f t="shared" si="69"/>
        <v>S</v>
      </c>
      <c r="U233" s="13" t="str">
        <f t="shared" si="69"/>
        <v>D</v>
      </c>
      <c r="V233" s="13" t="str">
        <f t="shared" si="69"/>
        <v>L</v>
      </c>
      <c r="W233" s="13" t="str">
        <f t="shared" si="69"/>
        <v>M</v>
      </c>
      <c r="X233" s="13" t="str">
        <f t="shared" si="69"/>
        <v>M</v>
      </c>
      <c r="Y233" s="13" t="str">
        <f t="shared" si="69"/>
        <v>J</v>
      </c>
      <c r="Z233" s="13" t="str">
        <f t="shared" si="69"/>
        <v>V</v>
      </c>
      <c r="AA233" s="13" t="str">
        <f t="shared" si="69"/>
        <v>S</v>
      </c>
      <c r="AB233" s="13" t="str">
        <f t="shared" si="69"/>
        <v>D</v>
      </c>
      <c r="AC233" s="13" t="str">
        <f t="shared" si="69"/>
        <v>L</v>
      </c>
      <c r="AD233" s="13" t="str">
        <f t="shared" si="69"/>
        <v>M</v>
      </c>
      <c r="AE233" s="13" t="str">
        <f t="shared" si="69"/>
        <v>M</v>
      </c>
      <c r="AF233" s="13" t="str">
        <f t="shared" si="69"/>
        <v>J</v>
      </c>
      <c r="AG233" s="13" t="str">
        <f t="shared" si="69"/>
        <v>V</v>
      </c>
      <c r="AH233" s="13" t="str">
        <f t="shared" si="69"/>
        <v>S</v>
      </c>
      <c r="AI233" s="13" t="str">
        <f t="shared" si="69"/>
        <v>D</v>
      </c>
      <c r="AJ233" s="15" t="str">
        <f>IFERROR(CHOOSE(WEEKDAY(AJ230),"D","L","M","M","J","V","S"),"")</f>
        <v>L</v>
      </c>
      <c r="AK233" s="157"/>
      <c r="AL233" s="158"/>
      <c r="AM233" s="157"/>
      <c r="AN233" s="158"/>
      <c r="AO233" s="157"/>
      <c r="AP233" s="158"/>
    </row>
    <row r="234" spans="1:42" ht="13.5" thickTop="1">
      <c r="A234" s="124" t="str">
        <f>Données!B2</f>
        <v>Nom coll.</v>
      </c>
      <c r="B234" s="125"/>
      <c r="C234" s="128" t="s">
        <v>9</v>
      </c>
      <c r="D234" s="129"/>
      <c r="E234" s="132" t="str">
        <f>Données!E2</f>
        <v>Taux</v>
      </c>
      <c r="F234" s="168">
        <f>SUM('GESTION DES HORAIRES'!F213-'GESTION DES HORAIRES'!F212)</f>
        <v>0</v>
      </c>
      <c r="G234" s="168">
        <f>SUM('GESTION DES HORAIRES'!G213-'GESTION DES HORAIRES'!G212)</f>
        <v>0</v>
      </c>
      <c r="H234" s="168">
        <f>SUM('GESTION DES HORAIRES'!H213-'GESTION DES HORAIRES'!H212)</f>
        <v>0</v>
      </c>
      <c r="I234" s="168">
        <f>SUM('GESTION DES HORAIRES'!I213-'GESTION DES HORAIRES'!I212)</f>
        <v>0</v>
      </c>
      <c r="J234" s="168">
        <f>SUM('GESTION DES HORAIRES'!J213-'GESTION DES HORAIRES'!J212)</f>
        <v>0</v>
      </c>
      <c r="K234" s="168">
        <f>SUM('GESTION DES HORAIRES'!K213-'GESTION DES HORAIRES'!K212)</f>
        <v>0</v>
      </c>
      <c r="L234" s="168">
        <f>SUM('GESTION DES HORAIRES'!L213-'GESTION DES HORAIRES'!L212)</f>
        <v>0</v>
      </c>
      <c r="M234" s="168">
        <f>SUM('GESTION DES HORAIRES'!M213-'GESTION DES HORAIRES'!M212)</f>
        <v>0</v>
      </c>
      <c r="N234" s="168">
        <f>SUM('GESTION DES HORAIRES'!N213-'GESTION DES HORAIRES'!N212)</f>
        <v>0</v>
      </c>
      <c r="O234" s="168">
        <f>SUM('GESTION DES HORAIRES'!O213-'GESTION DES HORAIRES'!O212)</f>
        <v>0</v>
      </c>
      <c r="P234" s="168">
        <f>SUM('GESTION DES HORAIRES'!P213-'GESTION DES HORAIRES'!P212)</f>
        <v>0</v>
      </c>
      <c r="Q234" s="168">
        <f>SUM('GESTION DES HORAIRES'!Q213-'GESTION DES HORAIRES'!Q212)</f>
        <v>0</v>
      </c>
      <c r="R234" s="168">
        <f>SUM('GESTION DES HORAIRES'!R213-'GESTION DES HORAIRES'!R212)</f>
        <v>0</v>
      </c>
      <c r="S234" s="168">
        <f>SUM('GESTION DES HORAIRES'!S213-'GESTION DES HORAIRES'!S212)</f>
        <v>0</v>
      </c>
      <c r="T234" s="168">
        <f>SUM('GESTION DES HORAIRES'!T213-'GESTION DES HORAIRES'!T212)</f>
        <v>0</v>
      </c>
      <c r="U234" s="168">
        <f>SUM('GESTION DES HORAIRES'!U213-'GESTION DES HORAIRES'!U212)</f>
        <v>0</v>
      </c>
      <c r="V234" s="168">
        <f>SUM('GESTION DES HORAIRES'!V213-'GESTION DES HORAIRES'!V212)</f>
        <v>0</v>
      </c>
      <c r="W234" s="168">
        <f>SUM('GESTION DES HORAIRES'!W213-'GESTION DES HORAIRES'!W212)</f>
        <v>0</v>
      </c>
      <c r="X234" s="168">
        <f>SUM('GESTION DES HORAIRES'!X213-'GESTION DES HORAIRES'!X212)</f>
        <v>0</v>
      </c>
      <c r="Y234" s="168">
        <f>SUM('GESTION DES HORAIRES'!Y213-'GESTION DES HORAIRES'!Y212)</f>
        <v>0</v>
      </c>
      <c r="Z234" s="168">
        <f>SUM('GESTION DES HORAIRES'!Z213-'GESTION DES HORAIRES'!Z212)</f>
        <v>0</v>
      </c>
      <c r="AA234" s="168">
        <f>SUM('GESTION DES HORAIRES'!AA213-'GESTION DES HORAIRES'!AA212)</f>
        <v>0</v>
      </c>
      <c r="AB234" s="168">
        <f>SUM('GESTION DES HORAIRES'!AB213-'GESTION DES HORAIRES'!AB212)</f>
        <v>0</v>
      </c>
      <c r="AC234" s="168">
        <f>SUM('GESTION DES HORAIRES'!AC213-'GESTION DES HORAIRES'!AC212)</f>
        <v>0</v>
      </c>
      <c r="AD234" s="168">
        <f>SUM('GESTION DES HORAIRES'!AD213-'GESTION DES HORAIRES'!AD212)</f>
        <v>0</v>
      </c>
      <c r="AE234" s="168">
        <f>SUM('GESTION DES HORAIRES'!AE213-'GESTION DES HORAIRES'!AE212)</f>
        <v>0</v>
      </c>
      <c r="AF234" s="168">
        <f>SUM('GESTION DES HORAIRES'!AF213-'GESTION DES HORAIRES'!AF212)</f>
        <v>0</v>
      </c>
      <c r="AG234" s="168">
        <f>SUM('GESTION DES HORAIRES'!AG213-'GESTION DES HORAIRES'!AG212)</f>
        <v>0</v>
      </c>
      <c r="AH234" s="168">
        <f>SUM('GESTION DES HORAIRES'!AH213-'GESTION DES HORAIRES'!AH212)</f>
        <v>0</v>
      </c>
      <c r="AI234" s="168">
        <f>SUM('GESTION DES HORAIRES'!AI213-'GESTION DES HORAIRES'!AI212)</f>
        <v>0</v>
      </c>
      <c r="AJ234" s="168">
        <f>SUM('GESTION DES HORAIRES'!AJ213-'GESTION DES HORAIRES'!AJ212)</f>
        <v>0</v>
      </c>
      <c r="AK234" s="159">
        <f>SUM(F234:AJ235)</f>
        <v>0</v>
      </c>
      <c r="AL234" s="160"/>
      <c r="AM234" s="159">
        <f>(Données!M2)*4</f>
        <v>6.666666666666667</v>
      </c>
      <c r="AN234" s="160"/>
      <c r="AO234" s="159">
        <f>AK238-AM234</f>
        <v>-6.666666666666667</v>
      </c>
      <c r="AP234" s="160"/>
    </row>
    <row r="235" spans="1:42" ht="13.5" thickBot="1">
      <c r="A235" s="126"/>
      <c r="B235" s="127"/>
      <c r="C235" s="130"/>
      <c r="D235" s="131"/>
      <c r="E235" s="133"/>
      <c r="F235" s="169"/>
      <c r="G235" s="169"/>
      <c r="H235" s="169"/>
      <c r="I235" s="169"/>
      <c r="J235" s="169"/>
      <c r="K235" s="169"/>
      <c r="L235" s="169"/>
      <c r="M235" s="169"/>
      <c r="N235" s="169"/>
      <c r="O235" s="169"/>
      <c r="P235" s="169"/>
      <c r="Q235" s="169"/>
      <c r="R235" s="169"/>
      <c r="S235" s="169"/>
      <c r="T235" s="169"/>
      <c r="U235" s="169"/>
      <c r="V235" s="169"/>
      <c r="W235" s="169"/>
      <c r="X235" s="169"/>
      <c r="Y235" s="169"/>
      <c r="Z235" s="169"/>
      <c r="AA235" s="169"/>
      <c r="AB235" s="169"/>
      <c r="AC235" s="169"/>
      <c r="AD235" s="169"/>
      <c r="AE235" s="169"/>
      <c r="AF235" s="169"/>
      <c r="AG235" s="169"/>
      <c r="AH235" s="169"/>
      <c r="AI235" s="169"/>
      <c r="AJ235" s="169"/>
      <c r="AK235" s="161"/>
      <c r="AL235" s="162"/>
      <c r="AM235" s="161"/>
      <c r="AN235" s="162"/>
      <c r="AO235" s="161"/>
      <c r="AP235" s="162"/>
    </row>
    <row r="236" spans="1:42" ht="14.25" thickTop="1" thickBot="1">
      <c r="A236" s="115" t="s">
        <v>8</v>
      </c>
      <c r="B236" s="117" t="str">
        <f>Données!C2</f>
        <v>Date naiss.</v>
      </c>
      <c r="C236" s="119" t="s">
        <v>7</v>
      </c>
      <c r="D236" s="117" t="str">
        <f>Données!D2</f>
        <v>Date d'entrée</v>
      </c>
      <c r="E236" s="121"/>
      <c r="F236" s="170">
        <f>SUM('GESTION DES HORAIRES'!F215-'GESTION DES HORAIRES'!F214)</f>
        <v>0</v>
      </c>
      <c r="G236" s="170">
        <f>SUM('GESTION DES HORAIRES'!G215-'GESTION DES HORAIRES'!G214)</f>
        <v>0</v>
      </c>
      <c r="H236" s="170">
        <f>SUM('GESTION DES HORAIRES'!H215-'GESTION DES HORAIRES'!H214)</f>
        <v>0</v>
      </c>
      <c r="I236" s="170">
        <f>SUM('GESTION DES HORAIRES'!I215-'GESTION DES HORAIRES'!I214)</f>
        <v>0</v>
      </c>
      <c r="J236" s="170">
        <f>SUM('GESTION DES HORAIRES'!J215-'GESTION DES HORAIRES'!J214)</f>
        <v>0</v>
      </c>
      <c r="K236" s="170">
        <f>SUM('GESTION DES HORAIRES'!K215-'GESTION DES HORAIRES'!K214)</f>
        <v>0</v>
      </c>
      <c r="L236" s="170">
        <f>SUM('GESTION DES HORAIRES'!L215-'GESTION DES HORAIRES'!L214)</f>
        <v>0</v>
      </c>
      <c r="M236" s="170">
        <f>SUM('GESTION DES HORAIRES'!M215-'GESTION DES HORAIRES'!M214)</f>
        <v>0</v>
      </c>
      <c r="N236" s="170">
        <f>SUM('GESTION DES HORAIRES'!N215-'GESTION DES HORAIRES'!N214)</f>
        <v>0</v>
      </c>
      <c r="O236" s="170">
        <f>SUM('GESTION DES HORAIRES'!O215-'GESTION DES HORAIRES'!O214)</f>
        <v>0</v>
      </c>
      <c r="P236" s="170">
        <f>SUM('GESTION DES HORAIRES'!P215-'GESTION DES HORAIRES'!P214)</f>
        <v>0</v>
      </c>
      <c r="Q236" s="170">
        <f>SUM('GESTION DES HORAIRES'!Q215-'GESTION DES HORAIRES'!Q214)</f>
        <v>0</v>
      </c>
      <c r="R236" s="170">
        <f>SUM('GESTION DES HORAIRES'!R215-'GESTION DES HORAIRES'!R214)</f>
        <v>0</v>
      </c>
      <c r="S236" s="170">
        <f>SUM('GESTION DES HORAIRES'!S215-'GESTION DES HORAIRES'!S214)</f>
        <v>0</v>
      </c>
      <c r="T236" s="170">
        <f>SUM('GESTION DES HORAIRES'!T215-'GESTION DES HORAIRES'!T214)</f>
        <v>0</v>
      </c>
      <c r="U236" s="170">
        <f>SUM('GESTION DES HORAIRES'!U215-'GESTION DES HORAIRES'!U214)</f>
        <v>0</v>
      </c>
      <c r="V236" s="170">
        <f>SUM('GESTION DES HORAIRES'!V215-'GESTION DES HORAIRES'!V214)</f>
        <v>0</v>
      </c>
      <c r="W236" s="170">
        <f>SUM('GESTION DES HORAIRES'!W215-'GESTION DES HORAIRES'!W214)</f>
        <v>0</v>
      </c>
      <c r="X236" s="170">
        <f>SUM('GESTION DES HORAIRES'!X215-'GESTION DES HORAIRES'!X214)</f>
        <v>0</v>
      </c>
      <c r="Y236" s="170">
        <f>SUM('GESTION DES HORAIRES'!Y215-'GESTION DES HORAIRES'!Y214)</f>
        <v>0</v>
      </c>
      <c r="Z236" s="170">
        <f>SUM('GESTION DES HORAIRES'!Z215-'GESTION DES HORAIRES'!Z214)</f>
        <v>0</v>
      </c>
      <c r="AA236" s="170">
        <f>SUM('GESTION DES HORAIRES'!AA215-'GESTION DES HORAIRES'!AA214)</f>
        <v>0</v>
      </c>
      <c r="AB236" s="170">
        <f>SUM('GESTION DES HORAIRES'!AB215-'GESTION DES HORAIRES'!AB214)</f>
        <v>0</v>
      </c>
      <c r="AC236" s="170">
        <f>SUM('GESTION DES HORAIRES'!AC215-'GESTION DES HORAIRES'!AC214)</f>
        <v>0</v>
      </c>
      <c r="AD236" s="170">
        <f>SUM('GESTION DES HORAIRES'!AD215-'GESTION DES HORAIRES'!AD214)</f>
        <v>0</v>
      </c>
      <c r="AE236" s="170">
        <f>SUM('GESTION DES HORAIRES'!AE215-'GESTION DES HORAIRES'!AE214)</f>
        <v>0</v>
      </c>
      <c r="AF236" s="170">
        <f>SUM('GESTION DES HORAIRES'!AF215-'GESTION DES HORAIRES'!AF214)</f>
        <v>0</v>
      </c>
      <c r="AG236" s="170">
        <f>SUM('GESTION DES HORAIRES'!AG215-'GESTION DES HORAIRES'!AG214)</f>
        <v>0</v>
      </c>
      <c r="AH236" s="170">
        <f>SUM('GESTION DES HORAIRES'!AH215-'GESTION DES HORAIRES'!AH214)</f>
        <v>0</v>
      </c>
      <c r="AI236" s="170">
        <f>SUM('GESTION DES HORAIRES'!AI215-'GESTION DES HORAIRES'!AI214)</f>
        <v>0</v>
      </c>
      <c r="AJ236" s="170">
        <f>SUM('GESTION DES HORAIRES'!AJ215-'GESTION DES HORAIRES'!AJ214)</f>
        <v>0</v>
      </c>
      <c r="AK236" s="159">
        <f>SUM(F236:AJ237)</f>
        <v>0</v>
      </c>
      <c r="AL236" s="160"/>
      <c r="AO236" s="155" t="s">
        <v>81</v>
      </c>
      <c r="AP236" s="156"/>
    </row>
    <row r="237" spans="1:42" ht="14.25" thickTop="1" thickBot="1">
      <c r="A237" s="116"/>
      <c r="B237" s="118"/>
      <c r="C237" s="120"/>
      <c r="D237" s="118"/>
      <c r="E237" s="122"/>
      <c r="F237" s="171"/>
      <c r="G237" s="171"/>
      <c r="H237" s="171"/>
      <c r="I237" s="171"/>
      <c r="J237" s="171"/>
      <c r="K237" s="171"/>
      <c r="L237" s="171"/>
      <c r="M237" s="171"/>
      <c r="N237" s="171"/>
      <c r="O237" s="171"/>
      <c r="P237" s="171"/>
      <c r="Q237" s="171"/>
      <c r="R237" s="171"/>
      <c r="S237" s="171"/>
      <c r="T237" s="171"/>
      <c r="U237" s="171"/>
      <c r="V237" s="171"/>
      <c r="W237" s="171"/>
      <c r="X237" s="171"/>
      <c r="Y237" s="171"/>
      <c r="Z237" s="171"/>
      <c r="AA237" s="171"/>
      <c r="AB237" s="171"/>
      <c r="AC237" s="171"/>
      <c r="AD237" s="171"/>
      <c r="AE237" s="171"/>
      <c r="AF237" s="171"/>
      <c r="AG237" s="171"/>
      <c r="AH237" s="171"/>
      <c r="AI237" s="171"/>
      <c r="AJ237" s="171"/>
      <c r="AK237" s="161"/>
      <c r="AL237" s="162"/>
      <c r="AO237" s="157"/>
      <c r="AP237" s="158"/>
    </row>
    <row r="238" spans="1:42" ht="14.25" thickTop="1" thickBot="1">
      <c r="A238" s="172"/>
      <c r="B238" s="172"/>
      <c r="C238" s="172"/>
      <c r="D238" s="172"/>
      <c r="E238" s="172"/>
      <c r="F238" s="54">
        <f>SUM(F234+F236)</f>
        <v>0</v>
      </c>
      <c r="G238" s="55">
        <f t="shared" ref="G238:AJ238" si="70">SUM(G234+G236)</f>
        <v>0</v>
      </c>
      <c r="H238" s="55">
        <f t="shared" si="70"/>
        <v>0</v>
      </c>
      <c r="I238" s="55">
        <f t="shared" si="70"/>
        <v>0</v>
      </c>
      <c r="J238" s="55">
        <f t="shared" si="70"/>
        <v>0</v>
      </c>
      <c r="K238" s="55">
        <f t="shared" si="70"/>
        <v>0</v>
      </c>
      <c r="L238" s="55">
        <f t="shared" si="70"/>
        <v>0</v>
      </c>
      <c r="M238" s="55">
        <f t="shared" si="70"/>
        <v>0</v>
      </c>
      <c r="N238" s="55">
        <f t="shared" si="70"/>
        <v>0</v>
      </c>
      <c r="O238" s="55">
        <f t="shared" si="70"/>
        <v>0</v>
      </c>
      <c r="P238" s="55">
        <f t="shared" si="70"/>
        <v>0</v>
      </c>
      <c r="Q238" s="55">
        <f t="shared" si="70"/>
        <v>0</v>
      </c>
      <c r="R238" s="55">
        <f t="shared" si="70"/>
        <v>0</v>
      </c>
      <c r="S238" s="55">
        <f t="shared" si="70"/>
        <v>0</v>
      </c>
      <c r="T238" s="55">
        <f t="shared" si="70"/>
        <v>0</v>
      </c>
      <c r="U238" s="55">
        <f t="shared" si="70"/>
        <v>0</v>
      </c>
      <c r="V238" s="55">
        <f t="shared" si="70"/>
        <v>0</v>
      </c>
      <c r="W238" s="55">
        <f t="shared" si="70"/>
        <v>0</v>
      </c>
      <c r="X238" s="55">
        <f t="shared" si="70"/>
        <v>0</v>
      </c>
      <c r="Y238" s="55">
        <f t="shared" si="70"/>
        <v>0</v>
      </c>
      <c r="Z238" s="55">
        <f t="shared" si="70"/>
        <v>0</v>
      </c>
      <c r="AA238" s="55">
        <f t="shared" si="70"/>
        <v>0</v>
      </c>
      <c r="AB238" s="55">
        <f t="shared" si="70"/>
        <v>0</v>
      </c>
      <c r="AC238" s="55">
        <f t="shared" si="70"/>
        <v>0</v>
      </c>
      <c r="AD238" s="55">
        <f t="shared" si="70"/>
        <v>0</v>
      </c>
      <c r="AE238" s="55">
        <f t="shared" si="70"/>
        <v>0</v>
      </c>
      <c r="AF238" s="55">
        <f t="shared" si="70"/>
        <v>0</v>
      </c>
      <c r="AG238" s="55">
        <f t="shared" si="70"/>
        <v>0</v>
      </c>
      <c r="AH238" s="55">
        <f t="shared" si="70"/>
        <v>0</v>
      </c>
      <c r="AI238" s="55">
        <f t="shared" si="70"/>
        <v>0</v>
      </c>
      <c r="AJ238" s="63">
        <f t="shared" si="70"/>
        <v>0</v>
      </c>
      <c r="AK238" s="166">
        <f>SUM(F238:AJ238)</f>
        <v>0</v>
      </c>
      <c r="AL238" s="167"/>
      <c r="AO238" s="151">
        <f>(AK238/AM234)*100%</f>
        <v>0</v>
      </c>
      <c r="AP238" s="152"/>
    </row>
    <row r="239" spans="1:42" ht="14.25" thickTop="1" thickBot="1">
      <c r="A239" s="163"/>
      <c r="B239" s="163"/>
      <c r="C239" s="163"/>
      <c r="D239" s="163"/>
      <c r="E239" s="163"/>
      <c r="F239" s="74">
        <f>(F238-INT(F238))*24</f>
        <v>0</v>
      </c>
      <c r="G239" s="74">
        <f t="shared" ref="G239:AJ239" si="71">(G238-INT(G238))*24</f>
        <v>0</v>
      </c>
      <c r="H239" s="74">
        <f t="shared" si="71"/>
        <v>0</v>
      </c>
      <c r="I239" s="74">
        <f t="shared" si="71"/>
        <v>0</v>
      </c>
      <c r="J239" s="74">
        <f t="shared" si="71"/>
        <v>0</v>
      </c>
      <c r="K239" s="74">
        <f t="shared" si="71"/>
        <v>0</v>
      </c>
      <c r="L239" s="74">
        <f t="shared" si="71"/>
        <v>0</v>
      </c>
      <c r="M239" s="74">
        <f t="shared" si="71"/>
        <v>0</v>
      </c>
      <c r="N239" s="74">
        <f t="shared" si="71"/>
        <v>0</v>
      </c>
      <c r="O239" s="74">
        <f t="shared" si="71"/>
        <v>0</v>
      </c>
      <c r="P239" s="74">
        <f t="shared" si="71"/>
        <v>0</v>
      </c>
      <c r="Q239" s="74">
        <f t="shared" si="71"/>
        <v>0</v>
      </c>
      <c r="R239" s="74">
        <f t="shared" si="71"/>
        <v>0</v>
      </c>
      <c r="S239" s="74">
        <f t="shared" si="71"/>
        <v>0</v>
      </c>
      <c r="T239" s="74">
        <f t="shared" si="71"/>
        <v>0</v>
      </c>
      <c r="U239" s="74">
        <f t="shared" si="71"/>
        <v>0</v>
      </c>
      <c r="V239" s="74">
        <f t="shared" si="71"/>
        <v>0</v>
      </c>
      <c r="W239" s="74">
        <f t="shared" si="71"/>
        <v>0</v>
      </c>
      <c r="X239" s="74">
        <f t="shared" si="71"/>
        <v>0</v>
      </c>
      <c r="Y239" s="74">
        <f t="shared" si="71"/>
        <v>0</v>
      </c>
      <c r="Z239" s="74">
        <f t="shared" si="71"/>
        <v>0</v>
      </c>
      <c r="AA239" s="74">
        <f t="shared" si="71"/>
        <v>0</v>
      </c>
      <c r="AB239" s="74">
        <f t="shared" si="71"/>
        <v>0</v>
      </c>
      <c r="AC239" s="74">
        <f t="shared" si="71"/>
        <v>0</v>
      </c>
      <c r="AD239" s="74">
        <f t="shared" si="71"/>
        <v>0</v>
      </c>
      <c r="AE239" s="74">
        <f t="shared" si="71"/>
        <v>0</v>
      </c>
      <c r="AF239" s="74">
        <f t="shared" si="71"/>
        <v>0</v>
      </c>
      <c r="AG239" s="74">
        <f t="shared" si="71"/>
        <v>0</v>
      </c>
      <c r="AH239" s="74">
        <f t="shared" si="71"/>
        <v>0</v>
      </c>
      <c r="AI239" s="74">
        <f t="shared" si="71"/>
        <v>0</v>
      </c>
      <c r="AJ239" s="74">
        <f t="shared" si="71"/>
        <v>0</v>
      </c>
      <c r="AK239" s="164">
        <f>SUM(F239:AJ239)</f>
        <v>0</v>
      </c>
      <c r="AL239" s="165"/>
      <c r="AO239" s="153"/>
      <c r="AP239" s="154"/>
    </row>
    <row r="240" spans="1:42" ht="13.5" thickTop="1"/>
  </sheetData>
  <mergeCells count="1080">
    <mergeCell ref="AH16:AH17"/>
    <mergeCell ref="Z16:Z17"/>
    <mergeCell ref="AA16:AA17"/>
    <mergeCell ref="AB16:AB17"/>
    <mergeCell ref="AC16:AC17"/>
    <mergeCell ref="AD16:AD17"/>
    <mergeCell ref="AE16:AE17"/>
    <mergeCell ref="T14:T15"/>
    <mergeCell ref="U14:U15"/>
    <mergeCell ref="V14:V15"/>
    <mergeCell ref="K14:K15"/>
    <mergeCell ref="L14:L15"/>
    <mergeCell ref="G14:G15"/>
    <mergeCell ref="H14:H15"/>
    <mergeCell ref="I14:I15"/>
    <mergeCell ref="J14:J15"/>
    <mergeCell ref="O14:O15"/>
    <mergeCell ref="P14:P15"/>
    <mergeCell ref="N14:N15"/>
    <mergeCell ref="F14:F15"/>
    <mergeCell ref="F16:F17"/>
    <mergeCell ref="G16:G17"/>
    <mergeCell ref="H16:H17"/>
    <mergeCell ref="I16:I17"/>
    <mergeCell ref="J16:J17"/>
    <mergeCell ref="K16:K17"/>
    <mergeCell ref="L16:L17"/>
    <mergeCell ref="M16:M17"/>
    <mergeCell ref="AC14:AC15"/>
    <mergeCell ref="W14:W15"/>
    <mergeCell ref="X14:X15"/>
    <mergeCell ref="Y14:Y15"/>
    <mergeCell ref="Z14:Z15"/>
    <mergeCell ref="N16:N17"/>
    <mergeCell ref="O16:O17"/>
    <mergeCell ref="P16:P17"/>
    <mergeCell ref="Q16:Q17"/>
    <mergeCell ref="R16:R17"/>
    <mergeCell ref="S16:S17"/>
    <mergeCell ref="P36:P37"/>
    <mergeCell ref="Q36:Q37"/>
    <mergeCell ref="R36:R37"/>
    <mergeCell ref="S36:S37"/>
    <mergeCell ref="AF36:AF37"/>
    <mergeCell ref="M14:M15"/>
    <mergeCell ref="K34:K35"/>
    <mergeCell ref="L34:L35"/>
    <mergeCell ref="M34:M35"/>
    <mergeCell ref="N34:N35"/>
    <mergeCell ref="O34:O35"/>
    <mergeCell ref="P34:P35"/>
    <mergeCell ref="Z34:Z35"/>
    <mergeCell ref="AA34:AA35"/>
    <mergeCell ref="AB34:AB35"/>
    <mergeCell ref="Q34:Q35"/>
    <mergeCell ref="R34:R35"/>
    <mergeCell ref="S34:S35"/>
    <mergeCell ref="AD14:AD15"/>
    <mergeCell ref="AE14:AE15"/>
    <mergeCell ref="AF14:AF15"/>
    <mergeCell ref="AJ36:AJ37"/>
    <mergeCell ref="Z36:Z37"/>
    <mergeCell ref="AA36:AA37"/>
    <mergeCell ref="AB36:AB37"/>
    <mergeCell ref="AC36:AC37"/>
    <mergeCell ref="AD36:AD37"/>
    <mergeCell ref="AE36:AE37"/>
    <mergeCell ref="AA14:AA15"/>
    <mergeCell ref="AB14:AB15"/>
    <mergeCell ref="Q14:Q15"/>
    <mergeCell ref="R14:R15"/>
    <mergeCell ref="S14:S15"/>
    <mergeCell ref="T34:T35"/>
    <mergeCell ref="U34:U35"/>
    <mergeCell ref="V34:V35"/>
    <mergeCell ref="AJ14:AJ15"/>
    <mergeCell ref="AJ16:AJ17"/>
    <mergeCell ref="AI14:AI15"/>
    <mergeCell ref="AI16:AI17"/>
    <mergeCell ref="AG36:AG37"/>
    <mergeCell ref="AH36:AH37"/>
    <mergeCell ref="AI36:AI37"/>
    <mergeCell ref="AF16:AF17"/>
    <mergeCell ref="T16:T17"/>
    <mergeCell ref="U16:U17"/>
    <mergeCell ref="V16:V17"/>
    <mergeCell ref="W16:W17"/>
    <mergeCell ref="X16:X17"/>
    <mergeCell ref="Y16:Y17"/>
    <mergeCell ref="AG14:AG15"/>
    <mergeCell ref="AH14:AH15"/>
    <mergeCell ref="AG16:AG17"/>
    <mergeCell ref="F34:F35"/>
    <mergeCell ref="G34:G35"/>
    <mergeCell ref="H34:H35"/>
    <mergeCell ref="I34:I35"/>
    <mergeCell ref="J34:J35"/>
    <mergeCell ref="AI34:AI35"/>
    <mergeCell ref="AJ34:AJ35"/>
    <mergeCell ref="F36:F37"/>
    <mergeCell ref="G36:G37"/>
    <mergeCell ref="H36:H37"/>
    <mergeCell ref="I36:I37"/>
    <mergeCell ref="J36:J37"/>
    <mergeCell ref="K36:K37"/>
    <mergeCell ref="L36:L37"/>
    <mergeCell ref="M36:M37"/>
    <mergeCell ref="AC34:AC35"/>
    <mergeCell ref="AD34:AD35"/>
    <mergeCell ref="AE34:AE35"/>
    <mergeCell ref="AF34:AF35"/>
    <mergeCell ref="AG34:AG35"/>
    <mergeCell ref="AH34:AH35"/>
    <mergeCell ref="W34:W35"/>
    <mergeCell ref="X34:X35"/>
    <mergeCell ref="Y34:Y35"/>
    <mergeCell ref="T36:T37"/>
    <mergeCell ref="U36:U37"/>
    <mergeCell ref="V36:V37"/>
    <mergeCell ref="W36:W37"/>
    <mergeCell ref="X36:X37"/>
    <mergeCell ref="Y36:Y37"/>
    <mergeCell ref="N36:N37"/>
    <mergeCell ref="O36:O37"/>
    <mergeCell ref="AG56:AG57"/>
    <mergeCell ref="T56:T57"/>
    <mergeCell ref="U56:U57"/>
    <mergeCell ref="V56:V57"/>
    <mergeCell ref="W56:W57"/>
    <mergeCell ref="X56:X57"/>
    <mergeCell ref="Y56:Y57"/>
    <mergeCell ref="N56:N57"/>
    <mergeCell ref="O56:O57"/>
    <mergeCell ref="P56:P57"/>
    <mergeCell ref="Q56:Q57"/>
    <mergeCell ref="R56:R57"/>
    <mergeCell ref="S56:S57"/>
    <mergeCell ref="O54:O55"/>
    <mergeCell ref="P54:P55"/>
    <mergeCell ref="Z54:Z55"/>
    <mergeCell ref="AA54:AA55"/>
    <mergeCell ref="AB54:AB55"/>
    <mergeCell ref="Q54:Q55"/>
    <mergeCell ref="R54:R55"/>
    <mergeCell ref="T54:T55"/>
    <mergeCell ref="U54:U55"/>
    <mergeCell ref="V54:V55"/>
    <mergeCell ref="S54:S55"/>
    <mergeCell ref="AI54:AI55"/>
    <mergeCell ref="AJ54:AJ55"/>
    <mergeCell ref="F56:F57"/>
    <mergeCell ref="G56:G57"/>
    <mergeCell ref="H56:H57"/>
    <mergeCell ref="I56:I57"/>
    <mergeCell ref="J56:J57"/>
    <mergeCell ref="K56:K57"/>
    <mergeCell ref="L56:L57"/>
    <mergeCell ref="M56:M57"/>
    <mergeCell ref="AC54:AC55"/>
    <mergeCell ref="AD54:AD55"/>
    <mergeCell ref="AE54:AE55"/>
    <mergeCell ref="AF54:AF55"/>
    <mergeCell ref="AG54:AG55"/>
    <mergeCell ref="AH54:AH55"/>
    <mergeCell ref="W54:W55"/>
    <mergeCell ref="X54:X55"/>
    <mergeCell ref="Y54:Y55"/>
    <mergeCell ref="AH56:AH57"/>
    <mergeCell ref="AI56:AI57"/>
    <mergeCell ref="AJ56:AJ57"/>
    <mergeCell ref="Z56:Z57"/>
    <mergeCell ref="AA56:AA57"/>
    <mergeCell ref="AB56:AB57"/>
    <mergeCell ref="AC56:AC57"/>
    <mergeCell ref="AD56:AD57"/>
    <mergeCell ref="AE56:AE57"/>
    <mergeCell ref="L54:L55"/>
    <mergeCell ref="M54:M55"/>
    <mergeCell ref="N54:N55"/>
    <mergeCell ref="AF56:AF57"/>
    <mergeCell ref="V74:V75"/>
    <mergeCell ref="K74:K75"/>
    <mergeCell ref="L74:L75"/>
    <mergeCell ref="M74:M75"/>
    <mergeCell ref="N74:N75"/>
    <mergeCell ref="O74:O75"/>
    <mergeCell ref="P74:P75"/>
    <mergeCell ref="K54:K55"/>
    <mergeCell ref="F54:F55"/>
    <mergeCell ref="G54:G55"/>
    <mergeCell ref="H54:H55"/>
    <mergeCell ref="I54:I55"/>
    <mergeCell ref="J54:J55"/>
    <mergeCell ref="P76:P77"/>
    <mergeCell ref="Q76:Q77"/>
    <mergeCell ref="R76:R77"/>
    <mergeCell ref="S76:S77"/>
    <mergeCell ref="F74:F75"/>
    <mergeCell ref="G74:G75"/>
    <mergeCell ref="H74:H75"/>
    <mergeCell ref="I74:I75"/>
    <mergeCell ref="J74:J75"/>
    <mergeCell ref="F76:F77"/>
    <mergeCell ref="G76:G77"/>
    <mergeCell ref="H76:H77"/>
    <mergeCell ref="I76:I77"/>
    <mergeCell ref="J76:J77"/>
    <mergeCell ref="K76:K77"/>
    <mergeCell ref="L76:L77"/>
    <mergeCell ref="M76:M77"/>
    <mergeCell ref="AH76:AH77"/>
    <mergeCell ref="AI76:AI77"/>
    <mergeCell ref="AJ76:AJ77"/>
    <mergeCell ref="Z76:Z77"/>
    <mergeCell ref="AA76:AA77"/>
    <mergeCell ref="AB76:AB77"/>
    <mergeCell ref="AC76:AC77"/>
    <mergeCell ref="AD76:AD77"/>
    <mergeCell ref="AE76:AE77"/>
    <mergeCell ref="Z74:Z75"/>
    <mergeCell ref="AA74:AA75"/>
    <mergeCell ref="AB74:AB75"/>
    <mergeCell ref="Q74:Q75"/>
    <mergeCell ref="R74:R75"/>
    <mergeCell ref="S74:S75"/>
    <mergeCell ref="AI74:AI75"/>
    <mergeCell ref="AJ74:AJ75"/>
    <mergeCell ref="AC74:AC75"/>
    <mergeCell ref="AD74:AD75"/>
    <mergeCell ref="AE74:AE75"/>
    <mergeCell ref="AF74:AF75"/>
    <mergeCell ref="AG74:AG75"/>
    <mergeCell ref="AH74:AH75"/>
    <mergeCell ref="W74:W75"/>
    <mergeCell ref="X74:X75"/>
    <mergeCell ref="Y74:Y75"/>
    <mergeCell ref="T76:T77"/>
    <mergeCell ref="U76:U77"/>
    <mergeCell ref="V76:V77"/>
    <mergeCell ref="W76:W77"/>
    <mergeCell ref="T74:T75"/>
    <mergeCell ref="U74:U75"/>
    <mergeCell ref="X76:X77"/>
    <mergeCell ref="Y76:Y77"/>
    <mergeCell ref="N76:N77"/>
    <mergeCell ref="O76:O77"/>
    <mergeCell ref="AG96:AG97"/>
    <mergeCell ref="T96:T97"/>
    <mergeCell ref="U96:U97"/>
    <mergeCell ref="V96:V97"/>
    <mergeCell ref="W96:W97"/>
    <mergeCell ref="X96:X97"/>
    <mergeCell ref="Y96:Y97"/>
    <mergeCell ref="N96:N97"/>
    <mergeCell ref="O96:O97"/>
    <mergeCell ref="P96:P97"/>
    <mergeCell ref="Q96:Q97"/>
    <mergeCell ref="R96:R97"/>
    <mergeCell ref="S96:S97"/>
    <mergeCell ref="O94:O95"/>
    <mergeCell ref="P94:P95"/>
    <mergeCell ref="Z94:Z95"/>
    <mergeCell ref="AA94:AA95"/>
    <mergeCell ref="AB94:AB95"/>
    <mergeCell ref="Q94:Q95"/>
    <mergeCell ref="R94:R95"/>
    <mergeCell ref="T94:T95"/>
    <mergeCell ref="U94:U95"/>
    <mergeCell ref="V94:V95"/>
    <mergeCell ref="S94:S95"/>
    <mergeCell ref="AF76:AF77"/>
    <mergeCell ref="AG76:AG77"/>
    <mergeCell ref="AJ94:AJ95"/>
    <mergeCell ref="F96:F97"/>
    <mergeCell ref="G96:G97"/>
    <mergeCell ref="H96:H97"/>
    <mergeCell ref="I96:I97"/>
    <mergeCell ref="J96:J97"/>
    <mergeCell ref="K96:K97"/>
    <mergeCell ref="L96:L97"/>
    <mergeCell ref="M96:M97"/>
    <mergeCell ref="AC94:AC95"/>
    <mergeCell ref="AD94:AD95"/>
    <mergeCell ref="AE94:AE95"/>
    <mergeCell ref="AF94:AF95"/>
    <mergeCell ref="AG94:AG95"/>
    <mergeCell ref="AH94:AH95"/>
    <mergeCell ref="W94:W95"/>
    <mergeCell ref="X94:X95"/>
    <mergeCell ref="Y94:Y95"/>
    <mergeCell ref="AH96:AH97"/>
    <mergeCell ref="AI96:AI97"/>
    <mergeCell ref="AJ96:AJ97"/>
    <mergeCell ref="Z96:Z97"/>
    <mergeCell ref="AA96:AA97"/>
    <mergeCell ref="AB96:AB97"/>
    <mergeCell ref="AC96:AC97"/>
    <mergeCell ref="AD96:AD97"/>
    <mergeCell ref="AE96:AE97"/>
    <mergeCell ref="L94:L95"/>
    <mergeCell ref="M94:M95"/>
    <mergeCell ref="N94:N95"/>
    <mergeCell ref="AF96:AF97"/>
    <mergeCell ref="V114:V115"/>
    <mergeCell ref="K114:K115"/>
    <mergeCell ref="L114:L115"/>
    <mergeCell ref="M114:M115"/>
    <mergeCell ref="N114:N115"/>
    <mergeCell ref="O114:O115"/>
    <mergeCell ref="P114:P115"/>
    <mergeCell ref="K94:K95"/>
    <mergeCell ref="F94:F95"/>
    <mergeCell ref="G94:G95"/>
    <mergeCell ref="H94:H95"/>
    <mergeCell ref="I94:I95"/>
    <mergeCell ref="J94:J95"/>
    <mergeCell ref="P116:P117"/>
    <mergeCell ref="Q116:Q117"/>
    <mergeCell ref="R116:R117"/>
    <mergeCell ref="S116:S117"/>
    <mergeCell ref="F114:F115"/>
    <mergeCell ref="G114:G115"/>
    <mergeCell ref="H114:H115"/>
    <mergeCell ref="I114:I115"/>
    <mergeCell ref="J114:J115"/>
    <mergeCell ref="F116:F117"/>
    <mergeCell ref="G116:G117"/>
    <mergeCell ref="H116:H117"/>
    <mergeCell ref="I116:I117"/>
    <mergeCell ref="J116:J117"/>
    <mergeCell ref="K116:K117"/>
    <mergeCell ref="L116:L117"/>
    <mergeCell ref="M116:M117"/>
    <mergeCell ref="AH116:AH117"/>
    <mergeCell ref="AI116:AI117"/>
    <mergeCell ref="AJ116:AJ117"/>
    <mergeCell ref="Z116:Z117"/>
    <mergeCell ref="AA116:AA117"/>
    <mergeCell ref="AB116:AB117"/>
    <mergeCell ref="AC116:AC117"/>
    <mergeCell ref="AD116:AD117"/>
    <mergeCell ref="AE116:AE117"/>
    <mergeCell ref="Z114:Z115"/>
    <mergeCell ref="AA114:AA115"/>
    <mergeCell ref="AB114:AB115"/>
    <mergeCell ref="Q114:Q115"/>
    <mergeCell ref="R114:R115"/>
    <mergeCell ref="S114:S115"/>
    <mergeCell ref="AI114:AI115"/>
    <mergeCell ref="AJ114:AJ115"/>
    <mergeCell ref="AC114:AC115"/>
    <mergeCell ref="AD114:AD115"/>
    <mergeCell ref="AE114:AE115"/>
    <mergeCell ref="AF114:AF115"/>
    <mergeCell ref="AG114:AG115"/>
    <mergeCell ref="AH114:AH115"/>
    <mergeCell ref="W114:W115"/>
    <mergeCell ref="X114:X115"/>
    <mergeCell ref="Y114:Y115"/>
    <mergeCell ref="T116:T117"/>
    <mergeCell ref="U116:U117"/>
    <mergeCell ref="V116:V117"/>
    <mergeCell ref="W116:W117"/>
    <mergeCell ref="T114:T115"/>
    <mergeCell ref="U114:U115"/>
    <mergeCell ref="X116:X117"/>
    <mergeCell ref="Y116:Y117"/>
    <mergeCell ref="N116:N117"/>
    <mergeCell ref="O116:O117"/>
    <mergeCell ref="L134:L135"/>
    <mergeCell ref="M134:M135"/>
    <mergeCell ref="N134:N135"/>
    <mergeCell ref="AF136:AF137"/>
    <mergeCell ref="AG136:AG137"/>
    <mergeCell ref="T136:T137"/>
    <mergeCell ref="U136:U137"/>
    <mergeCell ref="V136:V137"/>
    <mergeCell ref="W136:W137"/>
    <mergeCell ref="X136:X137"/>
    <mergeCell ref="Y136:Y137"/>
    <mergeCell ref="N136:N137"/>
    <mergeCell ref="O136:O137"/>
    <mergeCell ref="P136:P137"/>
    <mergeCell ref="Q136:Q137"/>
    <mergeCell ref="R136:R137"/>
    <mergeCell ref="S136:S137"/>
    <mergeCell ref="O134:O135"/>
    <mergeCell ref="P134:P135"/>
    <mergeCell ref="Z134:Z135"/>
    <mergeCell ref="AA134:AA135"/>
    <mergeCell ref="AB134:AB135"/>
    <mergeCell ref="Q134:Q135"/>
    <mergeCell ref="R134:R135"/>
    <mergeCell ref="AF116:AF117"/>
    <mergeCell ref="AG116:AG117"/>
    <mergeCell ref="K134:K135"/>
    <mergeCell ref="F134:F135"/>
    <mergeCell ref="G134:G135"/>
    <mergeCell ref="H134:H135"/>
    <mergeCell ref="I134:I135"/>
    <mergeCell ref="J134:J135"/>
    <mergeCell ref="AI134:AI135"/>
    <mergeCell ref="AJ134:AJ135"/>
    <mergeCell ref="F136:F137"/>
    <mergeCell ref="G136:G137"/>
    <mergeCell ref="H136:H137"/>
    <mergeCell ref="I136:I137"/>
    <mergeCell ref="J136:J137"/>
    <mergeCell ref="K136:K137"/>
    <mergeCell ref="L136:L137"/>
    <mergeCell ref="M136:M137"/>
    <mergeCell ref="AC134:AC135"/>
    <mergeCell ref="AD134:AD135"/>
    <mergeCell ref="AE134:AE135"/>
    <mergeCell ref="AF134:AF135"/>
    <mergeCell ref="AG134:AG135"/>
    <mergeCell ref="AH134:AH135"/>
    <mergeCell ref="W134:W135"/>
    <mergeCell ref="X134:X135"/>
    <mergeCell ref="Y134:Y135"/>
    <mergeCell ref="AH136:AH137"/>
    <mergeCell ref="AI136:AI137"/>
    <mergeCell ref="AJ136:AJ137"/>
    <mergeCell ref="Z136:Z137"/>
    <mergeCell ref="AA136:AA137"/>
    <mergeCell ref="AB136:AB137"/>
    <mergeCell ref="AC136:AC137"/>
    <mergeCell ref="AJ156:AJ157"/>
    <mergeCell ref="Z156:Z157"/>
    <mergeCell ref="AA156:AA157"/>
    <mergeCell ref="AB156:AB157"/>
    <mergeCell ref="AC156:AC157"/>
    <mergeCell ref="AD156:AD157"/>
    <mergeCell ref="AE156:AE157"/>
    <mergeCell ref="Z154:Z155"/>
    <mergeCell ref="AA154:AA155"/>
    <mergeCell ref="AB154:AB155"/>
    <mergeCell ref="Q154:Q155"/>
    <mergeCell ref="R154:R155"/>
    <mergeCell ref="S154:S155"/>
    <mergeCell ref="T134:T135"/>
    <mergeCell ref="U134:U135"/>
    <mergeCell ref="V134:V135"/>
    <mergeCell ref="S134:S135"/>
    <mergeCell ref="T154:T155"/>
    <mergeCell ref="U154:U155"/>
    <mergeCell ref="V154:V155"/>
    <mergeCell ref="AD136:AD137"/>
    <mergeCell ref="AE136:AE137"/>
    <mergeCell ref="AJ154:AJ155"/>
    <mergeCell ref="K156:K157"/>
    <mergeCell ref="L156:L157"/>
    <mergeCell ref="M156:M157"/>
    <mergeCell ref="AC154:AC155"/>
    <mergeCell ref="AD154:AD155"/>
    <mergeCell ref="AE154:AE155"/>
    <mergeCell ref="AF154:AF155"/>
    <mergeCell ref="AG154:AG155"/>
    <mergeCell ref="AH154:AH155"/>
    <mergeCell ref="W154:W155"/>
    <mergeCell ref="X154:X155"/>
    <mergeCell ref="Y154:Y155"/>
    <mergeCell ref="T156:T157"/>
    <mergeCell ref="U156:U157"/>
    <mergeCell ref="V156:V157"/>
    <mergeCell ref="W156:W157"/>
    <mergeCell ref="X156:X157"/>
    <mergeCell ref="Y156:Y157"/>
    <mergeCell ref="N156:N157"/>
    <mergeCell ref="O156:O157"/>
    <mergeCell ref="P156:P157"/>
    <mergeCell ref="Q156:Q157"/>
    <mergeCell ref="R156:R157"/>
    <mergeCell ref="S156:S157"/>
    <mergeCell ref="AF156:AF157"/>
    <mergeCell ref="AG156:AG157"/>
    <mergeCell ref="N176:N177"/>
    <mergeCell ref="O176:O177"/>
    <mergeCell ref="P176:P177"/>
    <mergeCell ref="Q176:Q177"/>
    <mergeCell ref="R176:R177"/>
    <mergeCell ref="S176:S177"/>
    <mergeCell ref="AC176:AC177"/>
    <mergeCell ref="AD176:AD177"/>
    <mergeCell ref="AE176:AE177"/>
    <mergeCell ref="AB176:AB177"/>
    <mergeCell ref="F154:F155"/>
    <mergeCell ref="G154:G155"/>
    <mergeCell ref="H154:H155"/>
    <mergeCell ref="I154:I155"/>
    <mergeCell ref="J154:J155"/>
    <mergeCell ref="AI154:AI155"/>
    <mergeCell ref="AH156:AH157"/>
    <mergeCell ref="AI156:AI157"/>
    <mergeCell ref="K154:K155"/>
    <mergeCell ref="L154:L155"/>
    <mergeCell ref="M154:M155"/>
    <mergeCell ref="N154:N155"/>
    <mergeCell ref="O154:O155"/>
    <mergeCell ref="P154:P155"/>
    <mergeCell ref="F174:F175"/>
    <mergeCell ref="G174:G175"/>
    <mergeCell ref="H174:H175"/>
    <mergeCell ref="I174:I175"/>
    <mergeCell ref="J174:J175"/>
    <mergeCell ref="AI174:AI175"/>
    <mergeCell ref="Z174:Z175"/>
    <mergeCell ref="F156:F157"/>
    <mergeCell ref="AJ174:AJ175"/>
    <mergeCell ref="F176:F177"/>
    <mergeCell ref="G176:G177"/>
    <mergeCell ref="H176:H177"/>
    <mergeCell ref="I176:I177"/>
    <mergeCell ref="J176:J177"/>
    <mergeCell ref="K176:K177"/>
    <mergeCell ref="L176:L177"/>
    <mergeCell ref="M176:M177"/>
    <mergeCell ref="AC174:AC175"/>
    <mergeCell ref="AD174:AD175"/>
    <mergeCell ref="AE174:AE175"/>
    <mergeCell ref="AF174:AF175"/>
    <mergeCell ref="AG174:AG175"/>
    <mergeCell ref="AH174:AH175"/>
    <mergeCell ref="W174:W175"/>
    <mergeCell ref="X174:X175"/>
    <mergeCell ref="T174:T175"/>
    <mergeCell ref="U174:U175"/>
    <mergeCell ref="V174:V175"/>
    <mergeCell ref="K174:K175"/>
    <mergeCell ref="L174:L175"/>
    <mergeCell ref="M174:M175"/>
    <mergeCell ref="N174:N175"/>
    <mergeCell ref="O174:O175"/>
    <mergeCell ref="P174:P175"/>
    <mergeCell ref="Y174:Y175"/>
    <mergeCell ref="AA174:AA175"/>
    <mergeCell ref="AB174:AB175"/>
    <mergeCell ref="Q174:Q175"/>
    <mergeCell ref="R174:R175"/>
    <mergeCell ref="S174:S175"/>
    <mergeCell ref="AJ196:AJ197"/>
    <mergeCell ref="Z196:Z197"/>
    <mergeCell ref="AA196:AA197"/>
    <mergeCell ref="AB196:AB197"/>
    <mergeCell ref="AC196:AC197"/>
    <mergeCell ref="AD196:AD197"/>
    <mergeCell ref="AE196:AE197"/>
    <mergeCell ref="T196:T197"/>
    <mergeCell ref="U196:U197"/>
    <mergeCell ref="V196:V197"/>
    <mergeCell ref="W196:W197"/>
    <mergeCell ref="X196:X197"/>
    <mergeCell ref="Y196:Y197"/>
    <mergeCell ref="AH176:AH177"/>
    <mergeCell ref="AI176:AI177"/>
    <mergeCell ref="AJ176:AJ177"/>
    <mergeCell ref="Z176:Z177"/>
    <mergeCell ref="AA176:AA177"/>
    <mergeCell ref="AF176:AF177"/>
    <mergeCell ref="AG176:AG177"/>
    <mergeCell ref="T176:T177"/>
    <mergeCell ref="U176:U177"/>
    <mergeCell ref="V176:V177"/>
    <mergeCell ref="W176:W177"/>
    <mergeCell ref="X176:X177"/>
    <mergeCell ref="Y176:Y177"/>
    <mergeCell ref="O194:O195"/>
    <mergeCell ref="P194:P195"/>
    <mergeCell ref="R214:R215"/>
    <mergeCell ref="S214:S215"/>
    <mergeCell ref="T214:T215"/>
    <mergeCell ref="U214:U215"/>
    <mergeCell ref="AF216:AF217"/>
    <mergeCell ref="AG216:AG217"/>
    <mergeCell ref="AH216:AH217"/>
    <mergeCell ref="AI216:AI217"/>
    <mergeCell ref="N196:N197"/>
    <mergeCell ref="O196:O197"/>
    <mergeCell ref="P196:P197"/>
    <mergeCell ref="Q196:Q197"/>
    <mergeCell ref="R196:R197"/>
    <mergeCell ref="S196:S197"/>
    <mergeCell ref="Z194:Z195"/>
    <mergeCell ref="AA194:AA195"/>
    <mergeCell ref="AB194:AB195"/>
    <mergeCell ref="Q194:Q195"/>
    <mergeCell ref="R194:R195"/>
    <mergeCell ref="S194:S195"/>
    <mergeCell ref="T194:T195"/>
    <mergeCell ref="U194:U195"/>
    <mergeCell ref="V194:V195"/>
    <mergeCell ref="Q214:Q215"/>
    <mergeCell ref="F194:F195"/>
    <mergeCell ref="G194:G195"/>
    <mergeCell ref="H194:H195"/>
    <mergeCell ref="I194:I195"/>
    <mergeCell ref="J194:J195"/>
    <mergeCell ref="AI194:AI195"/>
    <mergeCell ref="AJ194:AJ195"/>
    <mergeCell ref="F196:F197"/>
    <mergeCell ref="G196:G197"/>
    <mergeCell ref="H196:H197"/>
    <mergeCell ref="I196:I197"/>
    <mergeCell ref="J196:J197"/>
    <mergeCell ref="K196:K197"/>
    <mergeCell ref="L196:L197"/>
    <mergeCell ref="M196:M197"/>
    <mergeCell ref="AC194:AC195"/>
    <mergeCell ref="AD194:AD195"/>
    <mergeCell ref="AE194:AE195"/>
    <mergeCell ref="AF194:AF195"/>
    <mergeCell ref="AG194:AG195"/>
    <mergeCell ref="AH194:AH195"/>
    <mergeCell ref="W194:W195"/>
    <mergeCell ref="X194:X195"/>
    <mergeCell ref="Y194:Y195"/>
    <mergeCell ref="K194:K195"/>
    <mergeCell ref="L194:L195"/>
    <mergeCell ref="M194:M195"/>
    <mergeCell ref="N194:N195"/>
    <mergeCell ref="AF196:AF197"/>
    <mergeCell ref="AG196:AG197"/>
    <mergeCell ref="AH196:AH197"/>
    <mergeCell ref="AI196:AI197"/>
    <mergeCell ref="H214:H215"/>
    <mergeCell ref="I214:I215"/>
    <mergeCell ref="J214:J215"/>
    <mergeCell ref="K214:K215"/>
    <mergeCell ref="L214:L215"/>
    <mergeCell ref="M214:M215"/>
    <mergeCell ref="N214:N215"/>
    <mergeCell ref="O214:O215"/>
    <mergeCell ref="AH214:AH215"/>
    <mergeCell ref="AJ216:AJ217"/>
    <mergeCell ref="Z216:Z217"/>
    <mergeCell ref="AA216:AA217"/>
    <mergeCell ref="AB216:AB217"/>
    <mergeCell ref="AC216:AC217"/>
    <mergeCell ref="AD216:AD217"/>
    <mergeCell ref="AE216:AE217"/>
    <mergeCell ref="T216:T217"/>
    <mergeCell ref="U216:U217"/>
    <mergeCell ref="V216:V217"/>
    <mergeCell ref="W216:W217"/>
    <mergeCell ref="X216:X217"/>
    <mergeCell ref="Y216:Y217"/>
    <mergeCell ref="N216:N217"/>
    <mergeCell ref="O216:O217"/>
    <mergeCell ref="P216:P217"/>
    <mergeCell ref="Q216:Q217"/>
    <mergeCell ref="R216:R217"/>
    <mergeCell ref="S216:S217"/>
    <mergeCell ref="AI236:AI237"/>
    <mergeCell ref="AJ236:AJ237"/>
    <mergeCell ref="Y236:Y237"/>
    <mergeCell ref="Z236:Z237"/>
    <mergeCell ref="AA236:AA237"/>
    <mergeCell ref="AB236:AB237"/>
    <mergeCell ref="AC236:AC237"/>
    <mergeCell ref="AD236:AD237"/>
    <mergeCell ref="AI214:AI215"/>
    <mergeCell ref="AJ214:AJ215"/>
    <mergeCell ref="AD214:AD215"/>
    <mergeCell ref="AE214:AE215"/>
    <mergeCell ref="AF214:AF215"/>
    <mergeCell ref="AG214:AG215"/>
    <mergeCell ref="AI234:AI235"/>
    <mergeCell ref="AJ234:AJ235"/>
    <mergeCell ref="F216:F217"/>
    <mergeCell ref="H216:H217"/>
    <mergeCell ref="I216:I217"/>
    <mergeCell ref="J216:J217"/>
    <mergeCell ref="K216:K217"/>
    <mergeCell ref="L216:L217"/>
    <mergeCell ref="M216:M217"/>
    <mergeCell ref="AB214:AB215"/>
    <mergeCell ref="AC214:AC215"/>
    <mergeCell ref="V214:V215"/>
    <mergeCell ref="W214:W215"/>
    <mergeCell ref="X214:X215"/>
    <mergeCell ref="Y214:Y215"/>
    <mergeCell ref="Z214:Z215"/>
    <mergeCell ref="AA214:AA215"/>
    <mergeCell ref="P214:P215"/>
    <mergeCell ref="X236:X237"/>
    <mergeCell ref="AF234:AF235"/>
    <mergeCell ref="AG234:AG235"/>
    <mergeCell ref="AH234:AH235"/>
    <mergeCell ref="AE236:AE237"/>
    <mergeCell ref="AF236:AF237"/>
    <mergeCell ref="AG236:AG237"/>
    <mergeCell ref="AH236:AH237"/>
    <mergeCell ref="Y234:Y235"/>
    <mergeCell ref="Z234:Z235"/>
    <mergeCell ref="AA234:AA235"/>
    <mergeCell ref="AB234:AB235"/>
    <mergeCell ref="AC234:AC235"/>
    <mergeCell ref="AD234:AD235"/>
    <mergeCell ref="S234:S235"/>
    <mergeCell ref="T234:T235"/>
    <mergeCell ref="U234:U235"/>
    <mergeCell ref="V234:V235"/>
    <mergeCell ref="W234:W235"/>
    <mergeCell ref="B236:B237"/>
    <mergeCell ref="C236:C237"/>
    <mergeCell ref="D236:E237"/>
    <mergeCell ref="M234:M235"/>
    <mergeCell ref="N234:N235"/>
    <mergeCell ref="O234:O235"/>
    <mergeCell ref="P234:P235"/>
    <mergeCell ref="X234:X235"/>
    <mergeCell ref="AE234:AE235"/>
    <mergeCell ref="Q234:Q235"/>
    <mergeCell ref="R234:R235"/>
    <mergeCell ref="H234:H235"/>
    <mergeCell ref="H236:H237"/>
    <mergeCell ref="I234:I235"/>
    <mergeCell ref="J234:J235"/>
    <mergeCell ref="K234:K235"/>
    <mergeCell ref="L234:L235"/>
    <mergeCell ref="I236:I237"/>
    <mergeCell ref="J236:J237"/>
    <mergeCell ref="K236:K237"/>
    <mergeCell ref="L236:L237"/>
    <mergeCell ref="M236:M237"/>
    <mergeCell ref="N236:N237"/>
    <mergeCell ref="O236:O237"/>
    <mergeCell ref="P236:P237"/>
    <mergeCell ref="Q236:Q237"/>
    <mergeCell ref="R236:R237"/>
    <mergeCell ref="S236:S237"/>
    <mergeCell ref="T236:T237"/>
    <mergeCell ref="U236:U237"/>
    <mergeCell ref="V236:V237"/>
    <mergeCell ref="W236:W237"/>
    <mergeCell ref="A212:E212"/>
    <mergeCell ref="A213:E213"/>
    <mergeCell ref="A214:B215"/>
    <mergeCell ref="C214:D215"/>
    <mergeCell ref="E214:E215"/>
    <mergeCell ref="A199:E199"/>
    <mergeCell ref="A238:E238"/>
    <mergeCell ref="G214:G215"/>
    <mergeCell ref="G216:G217"/>
    <mergeCell ref="G236:G237"/>
    <mergeCell ref="F234:F235"/>
    <mergeCell ref="G234:G235"/>
    <mergeCell ref="F236:F237"/>
    <mergeCell ref="F214:F215"/>
    <mergeCell ref="A192:E192"/>
    <mergeCell ref="A193:E193"/>
    <mergeCell ref="A194:B195"/>
    <mergeCell ref="C194:D195"/>
    <mergeCell ref="E194:E195"/>
    <mergeCell ref="A196:A197"/>
    <mergeCell ref="B196:B197"/>
    <mergeCell ref="C196:C197"/>
    <mergeCell ref="D196:E197"/>
    <mergeCell ref="A219:E219"/>
    <mergeCell ref="A221:B222"/>
    <mergeCell ref="A223:D223"/>
    <mergeCell ref="A232:E232"/>
    <mergeCell ref="A233:E233"/>
    <mergeCell ref="A234:B235"/>
    <mergeCell ref="C234:D235"/>
    <mergeCell ref="E234:E235"/>
    <mergeCell ref="A236:A237"/>
    <mergeCell ref="D176:E177"/>
    <mergeCell ref="A161:B162"/>
    <mergeCell ref="A163:D163"/>
    <mergeCell ref="A172:E172"/>
    <mergeCell ref="A173:E173"/>
    <mergeCell ref="A174:B175"/>
    <mergeCell ref="C174:D175"/>
    <mergeCell ref="E174:E175"/>
    <mergeCell ref="A136:A137"/>
    <mergeCell ref="B136:B137"/>
    <mergeCell ref="C136:C137"/>
    <mergeCell ref="D136:E137"/>
    <mergeCell ref="A152:E152"/>
    <mergeCell ref="A153:E153"/>
    <mergeCell ref="A154:B155"/>
    <mergeCell ref="C154:D155"/>
    <mergeCell ref="E154:E155"/>
    <mergeCell ref="A139:E139"/>
    <mergeCell ref="A159:E159"/>
    <mergeCell ref="AK12:AL12"/>
    <mergeCell ref="AK13:AL13"/>
    <mergeCell ref="A158:E158"/>
    <mergeCell ref="A178:E178"/>
    <mergeCell ref="A198:E198"/>
    <mergeCell ref="A218:E218"/>
    <mergeCell ref="A98:E98"/>
    <mergeCell ref="A118:E118"/>
    <mergeCell ref="A138:E138"/>
    <mergeCell ref="AK152:AL152"/>
    <mergeCell ref="AK153:AL153"/>
    <mergeCell ref="AK138:AL138"/>
    <mergeCell ref="AK132:AL132"/>
    <mergeCell ref="AK133:AL133"/>
    <mergeCell ref="AK112:AL112"/>
    <mergeCell ref="AK113:AL113"/>
    <mergeCell ref="AK92:AL92"/>
    <mergeCell ref="AK93:AL93"/>
    <mergeCell ref="AK72:AL72"/>
    <mergeCell ref="AK73:AL73"/>
    <mergeCell ref="AK52:AL52"/>
    <mergeCell ref="AK53:AL53"/>
    <mergeCell ref="AK14:AL15"/>
    <mergeCell ref="AK118:AL118"/>
    <mergeCell ref="E54:E55"/>
    <mergeCell ref="A61:B62"/>
    <mergeCell ref="A63:D63"/>
    <mergeCell ref="A78:E78"/>
    <mergeCell ref="A96:A97"/>
    <mergeCell ref="B96:B97"/>
    <mergeCell ref="C96:C97"/>
    <mergeCell ref="D96:E97"/>
    <mergeCell ref="A1:B2"/>
    <mergeCell ref="A3:D3"/>
    <mergeCell ref="A12:E12"/>
    <mergeCell ref="A13:E13"/>
    <mergeCell ref="A14:B15"/>
    <mergeCell ref="C14:D15"/>
    <mergeCell ref="E14:E15"/>
    <mergeCell ref="A38:E38"/>
    <mergeCell ref="A58:E58"/>
    <mergeCell ref="A16:A17"/>
    <mergeCell ref="B16:B17"/>
    <mergeCell ref="C16:C17"/>
    <mergeCell ref="D16:E17"/>
    <mergeCell ref="A32:E32"/>
    <mergeCell ref="A33:E33"/>
    <mergeCell ref="A34:B35"/>
    <mergeCell ref="C34:D35"/>
    <mergeCell ref="E34:E35"/>
    <mergeCell ref="A36:A37"/>
    <mergeCell ref="B36:B37"/>
    <mergeCell ref="C36:C37"/>
    <mergeCell ref="D36:E37"/>
    <mergeCell ref="A21:B22"/>
    <mergeCell ref="A23:D23"/>
    <mergeCell ref="A18:E18"/>
    <mergeCell ref="A19:E19"/>
    <mergeCell ref="AK16:AL17"/>
    <mergeCell ref="AK18:AL18"/>
    <mergeCell ref="AK34:AL35"/>
    <mergeCell ref="AK32:AL32"/>
    <mergeCell ref="AK33:AL33"/>
    <mergeCell ref="AK36:AL37"/>
    <mergeCell ref="AK38:AL38"/>
    <mergeCell ref="AK232:AL232"/>
    <mergeCell ref="AK233:AL233"/>
    <mergeCell ref="AK212:AL212"/>
    <mergeCell ref="AK213:AL213"/>
    <mergeCell ref="AK198:AL198"/>
    <mergeCell ref="AK192:AL192"/>
    <mergeCell ref="AK193:AL193"/>
    <mergeCell ref="AK172:AL172"/>
    <mergeCell ref="AK173:AL173"/>
    <mergeCell ref="AK174:AL175"/>
    <mergeCell ref="AK196:AL197"/>
    <mergeCell ref="AK199:AL199"/>
    <mergeCell ref="AK219:AL219"/>
    <mergeCell ref="AK119:AL119"/>
    <mergeCell ref="AK139:AL139"/>
    <mergeCell ref="AK159:AL159"/>
    <mergeCell ref="AK94:AL95"/>
    <mergeCell ref="AK76:AL77"/>
    <mergeCell ref="AK78:AL78"/>
    <mergeCell ref="AK114:AL115"/>
    <mergeCell ref="AK116:AL117"/>
    <mergeCell ref="AK96:AL97"/>
    <mergeCell ref="AK98:AL98"/>
    <mergeCell ref="AK158:AL158"/>
    <mergeCell ref="AK154:AL155"/>
    <mergeCell ref="AK156:AL157"/>
    <mergeCell ref="A121:B122"/>
    <mergeCell ref="A123:D123"/>
    <mergeCell ref="A132:E132"/>
    <mergeCell ref="A133:E133"/>
    <mergeCell ref="A134:B135"/>
    <mergeCell ref="C134:D135"/>
    <mergeCell ref="E134:E135"/>
    <mergeCell ref="A101:B102"/>
    <mergeCell ref="A81:B82"/>
    <mergeCell ref="A83:D83"/>
    <mergeCell ref="A92:E92"/>
    <mergeCell ref="A93:E93"/>
    <mergeCell ref="A94:B95"/>
    <mergeCell ref="C94:D95"/>
    <mergeCell ref="E94:E95"/>
    <mergeCell ref="A76:A77"/>
    <mergeCell ref="A103:D103"/>
    <mergeCell ref="A112:E112"/>
    <mergeCell ref="A113:E113"/>
    <mergeCell ref="A114:B115"/>
    <mergeCell ref="C114:D115"/>
    <mergeCell ref="E114:E115"/>
    <mergeCell ref="A116:A117"/>
    <mergeCell ref="B116:B117"/>
    <mergeCell ref="C116:C117"/>
    <mergeCell ref="D116:E117"/>
    <mergeCell ref="A119:E119"/>
    <mergeCell ref="G156:G157"/>
    <mergeCell ref="H156:H157"/>
    <mergeCell ref="I156:I157"/>
    <mergeCell ref="J156:J157"/>
    <mergeCell ref="AK19:AL19"/>
    <mergeCell ref="A39:E39"/>
    <mergeCell ref="AK39:AL39"/>
    <mergeCell ref="A59:E59"/>
    <mergeCell ref="AK59:AL59"/>
    <mergeCell ref="A79:E79"/>
    <mergeCell ref="AK79:AL79"/>
    <mergeCell ref="A99:E99"/>
    <mergeCell ref="AK99:AL99"/>
    <mergeCell ref="AK74:AL75"/>
    <mergeCell ref="AK54:AL55"/>
    <mergeCell ref="AK56:AL57"/>
    <mergeCell ref="AK58:AL58"/>
    <mergeCell ref="A56:A57"/>
    <mergeCell ref="B56:B57"/>
    <mergeCell ref="C56:C57"/>
    <mergeCell ref="D56:E57"/>
    <mergeCell ref="A41:B42"/>
    <mergeCell ref="A43:D43"/>
    <mergeCell ref="A52:E52"/>
    <mergeCell ref="A53:E53"/>
    <mergeCell ref="A54:B55"/>
    <mergeCell ref="C54:D55"/>
    <mergeCell ref="A72:E72"/>
    <mergeCell ref="A73:E73"/>
    <mergeCell ref="A74:B75"/>
    <mergeCell ref="C74:D75"/>
    <mergeCell ref="E74:E75"/>
    <mergeCell ref="B76:B77"/>
    <mergeCell ref="C76:C77"/>
    <mergeCell ref="D76:E77"/>
    <mergeCell ref="AI94:AI95"/>
    <mergeCell ref="A179:E179"/>
    <mergeCell ref="AK179:AL179"/>
    <mergeCell ref="AK134:AL135"/>
    <mergeCell ref="AK136:AL137"/>
    <mergeCell ref="A239:E239"/>
    <mergeCell ref="AK239:AL239"/>
    <mergeCell ref="AK238:AL238"/>
    <mergeCell ref="AK234:AL235"/>
    <mergeCell ref="AK236:AL237"/>
    <mergeCell ref="AK216:AL217"/>
    <mergeCell ref="AK218:AL218"/>
    <mergeCell ref="AK214:AL215"/>
    <mergeCell ref="AK194:AL195"/>
    <mergeCell ref="AK176:AL177"/>
    <mergeCell ref="AK178:AL178"/>
    <mergeCell ref="A156:A157"/>
    <mergeCell ref="B156:B157"/>
    <mergeCell ref="C156:C157"/>
    <mergeCell ref="D156:E157"/>
    <mergeCell ref="A141:B142"/>
    <mergeCell ref="A143:D143"/>
    <mergeCell ref="A176:A177"/>
    <mergeCell ref="B176:B177"/>
    <mergeCell ref="C176:C177"/>
    <mergeCell ref="A181:B182"/>
    <mergeCell ref="A183:D183"/>
    <mergeCell ref="A216:A217"/>
    <mergeCell ref="B216:B217"/>
    <mergeCell ref="C216:C217"/>
    <mergeCell ref="D216:E217"/>
    <mergeCell ref="A201:B202"/>
    <mergeCell ref="A203:D203"/>
    <mergeCell ref="AO18:AP19"/>
    <mergeCell ref="AM32:AN32"/>
    <mergeCell ref="AO32:AP32"/>
    <mergeCell ref="AM33:AN33"/>
    <mergeCell ref="AO33:AP33"/>
    <mergeCell ref="AM34:AN35"/>
    <mergeCell ref="AO34:AP35"/>
    <mergeCell ref="AO36:AP36"/>
    <mergeCell ref="AO37:AP37"/>
    <mergeCell ref="AM12:AN12"/>
    <mergeCell ref="AM13:AN13"/>
    <mergeCell ref="AM14:AN15"/>
    <mergeCell ref="AO12:AP12"/>
    <mergeCell ref="AO13:AP13"/>
    <mergeCell ref="AO14:AP15"/>
    <mergeCell ref="AO16:AP16"/>
    <mergeCell ref="AO17:AP17"/>
    <mergeCell ref="AO58:AP59"/>
    <mergeCell ref="AM72:AN72"/>
    <mergeCell ref="AO72:AP72"/>
    <mergeCell ref="AM73:AN73"/>
    <mergeCell ref="AO73:AP73"/>
    <mergeCell ref="AM74:AN75"/>
    <mergeCell ref="AO74:AP75"/>
    <mergeCell ref="AO76:AP76"/>
    <mergeCell ref="AO77:AP77"/>
    <mergeCell ref="AO38:AP39"/>
    <mergeCell ref="AM52:AN52"/>
    <mergeCell ref="AO52:AP52"/>
    <mergeCell ref="AM53:AN53"/>
    <mergeCell ref="AO53:AP53"/>
    <mergeCell ref="AM54:AN55"/>
    <mergeCell ref="AO54:AP55"/>
    <mergeCell ref="AO56:AP56"/>
    <mergeCell ref="AO57:AP57"/>
    <mergeCell ref="AO98:AP99"/>
    <mergeCell ref="AM112:AN112"/>
    <mergeCell ref="AO112:AP112"/>
    <mergeCell ref="AM113:AN113"/>
    <mergeCell ref="AO113:AP113"/>
    <mergeCell ref="AM114:AN115"/>
    <mergeCell ref="AO114:AP115"/>
    <mergeCell ref="AO116:AP116"/>
    <mergeCell ref="AO117:AP117"/>
    <mergeCell ref="AO78:AP79"/>
    <mergeCell ref="AM92:AN92"/>
    <mergeCell ref="AO92:AP92"/>
    <mergeCell ref="AM93:AN93"/>
    <mergeCell ref="AO93:AP93"/>
    <mergeCell ref="AM94:AN95"/>
    <mergeCell ref="AO94:AP95"/>
    <mergeCell ref="AO96:AP96"/>
    <mergeCell ref="AO97:AP97"/>
    <mergeCell ref="AO138:AP139"/>
    <mergeCell ref="AM152:AN152"/>
    <mergeCell ref="AO152:AP152"/>
    <mergeCell ref="AM153:AN153"/>
    <mergeCell ref="AO153:AP153"/>
    <mergeCell ref="AM154:AN155"/>
    <mergeCell ref="AO154:AP155"/>
    <mergeCell ref="AO156:AP156"/>
    <mergeCell ref="AO157:AP157"/>
    <mergeCell ref="AO118:AP119"/>
    <mergeCell ref="AM132:AN132"/>
    <mergeCell ref="AO132:AP132"/>
    <mergeCell ref="AM133:AN133"/>
    <mergeCell ref="AO133:AP133"/>
    <mergeCell ref="AM134:AN135"/>
    <mergeCell ref="AO134:AP135"/>
    <mergeCell ref="AO136:AP136"/>
    <mergeCell ref="AO137:AP137"/>
    <mergeCell ref="AO178:AP179"/>
    <mergeCell ref="AM192:AN192"/>
    <mergeCell ref="AO192:AP192"/>
    <mergeCell ref="AM193:AN193"/>
    <mergeCell ref="AO193:AP193"/>
    <mergeCell ref="AM194:AN195"/>
    <mergeCell ref="AO194:AP195"/>
    <mergeCell ref="AO196:AP196"/>
    <mergeCell ref="AO197:AP197"/>
    <mergeCell ref="AO158:AP159"/>
    <mergeCell ref="AM172:AN172"/>
    <mergeCell ref="AO172:AP172"/>
    <mergeCell ref="AM173:AN173"/>
    <mergeCell ref="AO173:AP173"/>
    <mergeCell ref="AM174:AN175"/>
    <mergeCell ref="AO174:AP175"/>
    <mergeCell ref="AO176:AP176"/>
    <mergeCell ref="AO177:AP177"/>
    <mergeCell ref="AO238:AP239"/>
    <mergeCell ref="AO218:AP219"/>
    <mergeCell ref="AM232:AN232"/>
    <mergeCell ref="AO232:AP232"/>
    <mergeCell ref="AM233:AN233"/>
    <mergeCell ref="AO233:AP233"/>
    <mergeCell ref="AM234:AN235"/>
    <mergeCell ref="AO234:AP235"/>
    <mergeCell ref="AO236:AP236"/>
    <mergeCell ref="AO237:AP237"/>
    <mergeCell ref="AO198:AP199"/>
    <mergeCell ref="AM212:AN212"/>
    <mergeCell ref="AO212:AP212"/>
    <mergeCell ref="AM213:AN213"/>
    <mergeCell ref="AO213:AP213"/>
    <mergeCell ref="AM214:AN215"/>
    <mergeCell ref="AO214:AP215"/>
    <mergeCell ref="AO216:AP216"/>
    <mergeCell ref="AO217:AP217"/>
  </mergeCells>
  <conditionalFormatting sqref="F10:AJ10">
    <cfRule type="cellIs" dxfId="1412" priority="3368" stopIfTrue="1" operator="equal">
      <formula>$B$8</formula>
    </cfRule>
  </conditionalFormatting>
  <conditionalFormatting sqref="F11:AJ11">
    <cfRule type="containsText" dxfId="1411" priority="3367" stopIfTrue="1" operator="containsText" text="S">
      <formula>NOT(ISERROR(SEARCH("S",F11)))</formula>
    </cfRule>
  </conditionalFormatting>
  <conditionalFormatting sqref="F13:AJ13">
    <cfRule type="containsText" dxfId="1410" priority="3365" stopIfTrue="1" operator="containsText" text="D">
      <formula>NOT(ISERROR(SEARCH("D",F13)))</formula>
    </cfRule>
    <cfRule type="containsText" dxfId="1409" priority="3366" stopIfTrue="1" operator="containsText" text="S">
      <formula>NOT(ISERROR(SEARCH("S",F13)))</formula>
    </cfRule>
  </conditionalFormatting>
  <conditionalFormatting sqref="F30:AJ30">
    <cfRule type="cellIs" dxfId="1408" priority="3309" stopIfTrue="1" operator="equal">
      <formula>$B$8</formula>
    </cfRule>
  </conditionalFormatting>
  <conditionalFormatting sqref="F31:AJ31">
    <cfRule type="containsText" dxfId="1407" priority="3308" stopIfTrue="1" operator="containsText" text="S">
      <formula>NOT(ISERROR(SEARCH("S",F31)))</formula>
    </cfRule>
  </conditionalFormatting>
  <conditionalFormatting sqref="F33:AJ33">
    <cfRule type="containsText" dxfId="1406" priority="3306" stopIfTrue="1" operator="containsText" text="D">
      <formula>NOT(ISERROR(SEARCH("D",F33)))</formula>
    </cfRule>
    <cfRule type="containsText" dxfId="1405" priority="3307" stopIfTrue="1" operator="containsText" text="S">
      <formula>NOT(ISERROR(SEARCH("S",F33)))</formula>
    </cfRule>
  </conditionalFormatting>
  <conditionalFormatting sqref="F50:AJ50">
    <cfRule type="cellIs" dxfId="1404" priority="3250" stopIfTrue="1" operator="equal">
      <formula>$B$8</formula>
    </cfRule>
  </conditionalFormatting>
  <conditionalFormatting sqref="F51:AJ51">
    <cfRule type="containsText" dxfId="1403" priority="3249" stopIfTrue="1" operator="containsText" text="S">
      <formula>NOT(ISERROR(SEARCH("S",F51)))</formula>
    </cfRule>
  </conditionalFormatting>
  <conditionalFormatting sqref="F53:AJ53">
    <cfRule type="containsText" dxfId="1402" priority="3247" stopIfTrue="1" operator="containsText" text="D">
      <formula>NOT(ISERROR(SEARCH("D",F53)))</formula>
    </cfRule>
    <cfRule type="containsText" dxfId="1401" priority="3248" stopIfTrue="1" operator="containsText" text="S">
      <formula>NOT(ISERROR(SEARCH("S",F53)))</formula>
    </cfRule>
  </conditionalFormatting>
  <conditionalFormatting sqref="F70:AJ70">
    <cfRule type="cellIs" dxfId="1400" priority="3191" stopIfTrue="1" operator="equal">
      <formula>$B$8</formula>
    </cfRule>
  </conditionalFormatting>
  <conditionalFormatting sqref="F71:AJ71">
    <cfRule type="containsText" dxfId="1399" priority="3190" stopIfTrue="1" operator="containsText" text="S">
      <formula>NOT(ISERROR(SEARCH("S",F71)))</formula>
    </cfRule>
  </conditionalFormatting>
  <conditionalFormatting sqref="F73:AJ73">
    <cfRule type="containsText" dxfId="1398" priority="3188" stopIfTrue="1" operator="containsText" text="D">
      <formula>NOT(ISERROR(SEARCH("D",F73)))</formula>
    </cfRule>
    <cfRule type="containsText" dxfId="1397" priority="3189" stopIfTrue="1" operator="containsText" text="S">
      <formula>NOT(ISERROR(SEARCH("S",F73)))</formula>
    </cfRule>
  </conditionalFormatting>
  <conditionalFormatting sqref="F90:AJ90">
    <cfRule type="cellIs" dxfId="1396" priority="3132" stopIfTrue="1" operator="equal">
      <formula>$B$8</formula>
    </cfRule>
  </conditionalFormatting>
  <conditionalFormatting sqref="F91:AJ91">
    <cfRule type="containsText" dxfId="1395" priority="3131" stopIfTrue="1" operator="containsText" text="S">
      <formula>NOT(ISERROR(SEARCH("S",F91)))</formula>
    </cfRule>
  </conditionalFormatting>
  <conditionalFormatting sqref="F93:AJ93">
    <cfRule type="containsText" dxfId="1394" priority="3129" stopIfTrue="1" operator="containsText" text="D">
      <formula>NOT(ISERROR(SEARCH("D",F93)))</formula>
    </cfRule>
    <cfRule type="containsText" dxfId="1393" priority="3130" stopIfTrue="1" operator="containsText" text="S">
      <formula>NOT(ISERROR(SEARCH("S",F93)))</formula>
    </cfRule>
  </conditionalFormatting>
  <conditionalFormatting sqref="F110:AJ110">
    <cfRule type="cellIs" dxfId="1392" priority="3073" stopIfTrue="1" operator="equal">
      <formula>$B$8</formula>
    </cfRule>
  </conditionalFormatting>
  <conditionalFormatting sqref="F111:AJ111">
    <cfRule type="containsText" dxfId="1391" priority="3072" stopIfTrue="1" operator="containsText" text="S">
      <formula>NOT(ISERROR(SEARCH("S",F111)))</formula>
    </cfRule>
  </conditionalFormatting>
  <conditionalFormatting sqref="F113:AJ113">
    <cfRule type="containsText" dxfId="1390" priority="3070" stopIfTrue="1" operator="containsText" text="D">
      <formula>NOT(ISERROR(SEARCH("D",F113)))</formula>
    </cfRule>
    <cfRule type="containsText" dxfId="1389" priority="3071" stopIfTrue="1" operator="containsText" text="S">
      <formula>NOT(ISERROR(SEARCH("S",F113)))</formula>
    </cfRule>
  </conditionalFormatting>
  <conditionalFormatting sqref="F130:AJ130">
    <cfRule type="cellIs" dxfId="1388" priority="3014" stopIfTrue="1" operator="equal">
      <formula>$B$8</formula>
    </cfRule>
  </conditionalFormatting>
  <conditionalFormatting sqref="F131:AJ131">
    <cfRule type="containsText" dxfId="1387" priority="3013" stopIfTrue="1" operator="containsText" text="S">
      <formula>NOT(ISERROR(SEARCH("S",F131)))</formula>
    </cfRule>
  </conditionalFormatting>
  <conditionalFormatting sqref="F133:AJ133">
    <cfRule type="containsText" dxfId="1386" priority="3011" stopIfTrue="1" operator="containsText" text="D">
      <formula>NOT(ISERROR(SEARCH("D",F133)))</formula>
    </cfRule>
    <cfRule type="containsText" dxfId="1385" priority="3012" stopIfTrue="1" operator="containsText" text="S">
      <formula>NOT(ISERROR(SEARCH("S",F133)))</formula>
    </cfRule>
  </conditionalFormatting>
  <conditionalFormatting sqref="F150:AJ150">
    <cfRule type="cellIs" dxfId="1384" priority="2955" stopIfTrue="1" operator="equal">
      <formula>$B$8</formula>
    </cfRule>
  </conditionalFormatting>
  <conditionalFormatting sqref="F151:AJ151">
    <cfRule type="containsText" dxfId="1383" priority="2954" stopIfTrue="1" operator="containsText" text="S">
      <formula>NOT(ISERROR(SEARCH("S",F151)))</formula>
    </cfRule>
  </conditionalFormatting>
  <conditionalFormatting sqref="F153:AJ153">
    <cfRule type="containsText" dxfId="1382" priority="2952" stopIfTrue="1" operator="containsText" text="D">
      <formula>NOT(ISERROR(SEARCH("D",F153)))</formula>
    </cfRule>
    <cfRule type="containsText" dxfId="1381" priority="2953" stopIfTrue="1" operator="containsText" text="S">
      <formula>NOT(ISERROR(SEARCH("S",F153)))</formula>
    </cfRule>
  </conditionalFormatting>
  <conditionalFormatting sqref="F170:AJ170">
    <cfRule type="cellIs" dxfId="1380" priority="2896" stopIfTrue="1" operator="equal">
      <formula>$B$8</formula>
    </cfRule>
  </conditionalFormatting>
  <conditionalFormatting sqref="F171:AJ171">
    <cfRule type="containsText" dxfId="1379" priority="2895" stopIfTrue="1" operator="containsText" text="S">
      <formula>NOT(ISERROR(SEARCH("S",F171)))</formula>
    </cfRule>
  </conditionalFormatting>
  <conditionalFormatting sqref="F173:AJ173">
    <cfRule type="containsText" dxfId="1378" priority="2893" stopIfTrue="1" operator="containsText" text="D">
      <formula>NOT(ISERROR(SEARCH("D",F173)))</formula>
    </cfRule>
    <cfRule type="containsText" dxfId="1377" priority="2894" stopIfTrue="1" operator="containsText" text="S">
      <formula>NOT(ISERROR(SEARCH("S",F173)))</formula>
    </cfRule>
  </conditionalFormatting>
  <conditionalFormatting sqref="F190:AJ190">
    <cfRule type="cellIs" dxfId="1376" priority="2837" stopIfTrue="1" operator="equal">
      <formula>$B$8</formula>
    </cfRule>
  </conditionalFormatting>
  <conditionalFormatting sqref="F191:AJ191">
    <cfRule type="containsText" dxfId="1375" priority="2836" stopIfTrue="1" operator="containsText" text="S">
      <formula>NOT(ISERROR(SEARCH("S",F191)))</formula>
    </cfRule>
  </conditionalFormatting>
  <conditionalFormatting sqref="F193:AJ193">
    <cfRule type="containsText" dxfId="1374" priority="2834" stopIfTrue="1" operator="containsText" text="D">
      <formula>NOT(ISERROR(SEARCH("D",F193)))</formula>
    </cfRule>
    <cfRule type="containsText" dxfId="1373" priority="2835" stopIfTrue="1" operator="containsText" text="S">
      <formula>NOT(ISERROR(SEARCH("S",F193)))</formula>
    </cfRule>
  </conditionalFormatting>
  <conditionalFormatting sqref="F210:AJ210">
    <cfRule type="cellIs" dxfId="1372" priority="2778" stopIfTrue="1" operator="equal">
      <formula>$B$8</formula>
    </cfRule>
  </conditionalFormatting>
  <conditionalFormatting sqref="F211:AJ211">
    <cfRule type="containsText" dxfId="1371" priority="2777" stopIfTrue="1" operator="containsText" text="S">
      <formula>NOT(ISERROR(SEARCH("S",F211)))</formula>
    </cfRule>
  </conditionalFormatting>
  <conditionalFormatting sqref="F213:AJ213">
    <cfRule type="containsText" dxfId="1370" priority="2775" stopIfTrue="1" operator="containsText" text="D">
      <formula>NOT(ISERROR(SEARCH("D",F213)))</formula>
    </cfRule>
    <cfRule type="containsText" dxfId="1369" priority="2776" stopIfTrue="1" operator="containsText" text="S">
      <formula>NOT(ISERROR(SEARCH("S",F213)))</formula>
    </cfRule>
  </conditionalFormatting>
  <conditionalFormatting sqref="F230:AJ230">
    <cfRule type="cellIs" dxfId="1368" priority="2719" stopIfTrue="1" operator="equal">
      <formula>$B$8</formula>
    </cfRule>
  </conditionalFormatting>
  <conditionalFormatting sqref="F231:AJ231">
    <cfRule type="containsText" dxfId="1367" priority="2718" stopIfTrue="1" operator="containsText" text="S">
      <formula>NOT(ISERROR(SEARCH("S",F231)))</formula>
    </cfRule>
  </conditionalFormatting>
  <conditionalFormatting sqref="F233:AJ233">
    <cfRule type="containsText" dxfId="1366" priority="2716" stopIfTrue="1" operator="containsText" text="D">
      <formula>NOT(ISERROR(SEARCH("D",F233)))</formula>
    </cfRule>
    <cfRule type="containsText" dxfId="1365" priority="2717" stopIfTrue="1" operator="containsText" text="S">
      <formula>NOT(ISERROR(SEARCH("S",F233)))</formula>
    </cfRule>
  </conditionalFormatting>
  <conditionalFormatting sqref="F236:AJ236 F234:AJ234">
    <cfRule type="containsText" dxfId="1364" priority="2661" operator="containsText" text="ABS. INJ.">
      <formula>NOT(ISERROR(SEARCH("ABS. INJ.",F234)))</formula>
    </cfRule>
    <cfRule type="containsText" dxfId="1363" priority="2662" operator="containsText" text="PRE/2">
      <formula>NOT(ISERROR(SEARCH("PRE/2",F234)))</formula>
    </cfRule>
    <cfRule type="containsText" dxfId="1362" priority="2663" operator="containsText" text="PRE">
      <formula>NOT(ISERROR(SEARCH("PRE",F234)))</formula>
    </cfRule>
    <cfRule type="containsText" dxfId="1361" priority="2664" operator="containsText" text="CP-AR">
      <formula>NOT(ISERROR(SEARCH("CP-AR",F234)))</formula>
    </cfRule>
    <cfRule type="containsText" dxfId="1360" priority="2665" operator="containsText" text="CP-DE">
      <formula>NOT(ISERROR(SEARCH("CP-DE",F234)))</formula>
    </cfRule>
    <cfRule type="containsText" dxfId="1359" priority="2666" operator="containsText" text="CP-DEM">
      <formula>NOT(ISERROR(SEARCH("CP-DEM",F234)))</formula>
    </cfRule>
    <cfRule type="containsText" dxfId="1358" priority="2667" operator="containsText" text="CP/2-AR">
      <formula>NOT(ISERROR(SEARCH("CP/2-AR",F234)))</formula>
    </cfRule>
    <cfRule type="containsText" dxfId="1357" priority="2668" operator="containsText" text="CP/2-DE">
      <formula>NOT(ISERROR(SEARCH("CP/2-DE",F234)))</formula>
    </cfRule>
    <cfRule type="containsText" dxfId="1356" priority="2669" operator="containsText" text="CP/2-DEM">
      <formula>NOT(ISERROR(SEARCH("CP/2-DEM",F234)))</formula>
    </cfRule>
    <cfRule type="containsText" dxfId="1355" priority="2670" operator="containsText" text="CP/2-ME">
      <formula>NOT(ISERROR(SEARCH("CP/2-ME",F234)))</formula>
    </cfRule>
    <cfRule type="containsText" dxfId="1354" priority="2671" operator="containsText" text="CP-ME">
      <formula>NOT(ISERROR(SEARCH("CP-ME",F234)))</formula>
    </cfRule>
    <cfRule type="containsText" dxfId="1353" priority="2672" operator="containsText" text="MAL/2">
      <formula>NOT(ISERROR(SEARCH("MAL/2",F234)))</formula>
    </cfRule>
    <cfRule type="containsText" dxfId="1352" priority="2673" operator="containsText" text="MAL">
      <formula>NOT(ISERROR(SEARCH("MAL",F234)))</formula>
    </cfRule>
    <cfRule type="containsText" dxfId="1351" priority="2674" operator="containsText" text="FOR/2">
      <formula>NOT(ISERROR(SEARCH("FOR/2",F234)))</formula>
    </cfRule>
    <cfRule type="containsText" dxfId="1350" priority="2675" operator="containsText" text="FOR">
      <formula>NOT(ISERROR(SEARCH("FOR",F234)))</formula>
    </cfRule>
    <cfRule type="containsText" dxfId="1349" priority="2676" operator="containsText" text="VAC/2">
      <formula>NOT(ISERROR(SEARCH("VAC/2",F234)))</formula>
    </cfRule>
    <cfRule type="containsText" dxfId="1348" priority="2677" operator="containsText" text="VAC">
      <formula>NOT(ISERROR(SEARCH("VAC",F234)))</formula>
    </cfRule>
  </conditionalFormatting>
  <conditionalFormatting sqref="F236:AJ236 F234:AJ234">
    <cfRule type="containsText" dxfId="1347" priority="2678" stopIfTrue="1" operator="containsText" text="D">
      <formula>NOT(ISERROR(SEARCH("D",F234)))</formula>
    </cfRule>
    <cfRule type="containsText" dxfId="1346" priority="2679" stopIfTrue="1" operator="containsText" text="S">
      <formula>NOT(ISERROR(SEARCH("S",F234)))</formula>
    </cfRule>
  </conditionalFormatting>
  <conditionalFormatting sqref="F236:AJ236 F234:AJ234">
    <cfRule type="containsText" dxfId="1345" priority="2433" operator="containsText" text="ABS. INJ.">
      <formula>NOT(ISERROR(SEARCH("ABS. INJ.",F234)))</formula>
    </cfRule>
    <cfRule type="containsText" dxfId="1344" priority="2434" operator="containsText" text="PRE/2">
      <formula>NOT(ISERROR(SEARCH("PRE/2",F234)))</formula>
    </cfRule>
    <cfRule type="containsText" dxfId="1343" priority="2435" operator="containsText" text="PRE">
      <formula>NOT(ISERROR(SEARCH("PRE",F234)))</formula>
    </cfRule>
    <cfRule type="containsText" dxfId="1342" priority="2436" operator="containsText" text="CP-AR">
      <formula>NOT(ISERROR(SEARCH("CP-AR",F234)))</formula>
    </cfRule>
    <cfRule type="containsText" dxfId="1341" priority="2437" operator="containsText" text="CP-DE">
      <formula>NOT(ISERROR(SEARCH("CP-DE",F234)))</formula>
    </cfRule>
    <cfRule type="containsText" dxfId="1340" priority="2438" operator="containsText" text="CP-DEM">
      <formula>NOT(ISERROR(SEARCH("CP-DEM",F234)))</formula>
    </cfRule>
    <cfRule type="containsText" dxfId="1339" priority="2439" operator="containsText" text="CP/2-AR">
      <formula>NOT(ISERROR(SEARCH("CP/2-AR",F234)))</formula>
    </cfRule>
    <cfRule type="containsText" dxfId="1338" priority="2440" operator="containsText" text="CP/2-DE">
      <formula>NOT(ISERROR(SEARCH("CP/2-DE",F234)))</formula>
    </cfRule>
    <cfRule type="containsText" dxfId="1337" priority="2441" operator="containsText" text="CP/2-DEM">
      <formula>NOT(ISERROR(SEARCH("CP/2-DEM",F234)))</formula>
    </cfRule>
    <cfRule type="containsText" dxfId="1336" priority="2442" operator="containsText" text="CP/2-ME">
      <formula>NOT(ISERROR(SEARCH("CP/2-ME",F234)))</formula>
    </cfRule>
    <cfRule type="containsText" dxfId="1335" priority="2443" operator="containsText" text="CP-ME">
      <formula>NOT(ISERROR(SEARCH("CP-ME",F234)))</formula>
    </cfRule>
    <cfRule type="containsText" dxfId="1334" priority="2444" operator="containsText" text="MAL/2">
      <formula>NOT(ISERROR(SEARCH("MAL/2",F234)))</formula>
    </cfRule>
    <cfRule type="containsText" dxfId="1333" priority="2445" operator="containsText" text="MAL">
      <formula>NOT(ISERROR(SEARCH("MAL",F234)))</formula>
    </cfRule>
    <cfRule type="containsText" dxfId="1332" priority="2446" operator="containsText" text="FOR/2">
      <formula>NOT(ISERROR(SEARCH("FOR/2",F234)))</formula>
    </cfRule>
    <cfRule type="containsText" dxfId="1331" priority="2447" operator="containsText" text="FOR">
      <formula>NOT(ISERROR(SEARCH("FOR",F234)))</formula>
    </cfRule>
    <cfRule type="containsText" dxfId="1330" priority="2448" operator="containsText" text="VAC/2">
      <formula>NOT(ISERROR(SEARCH("VAC/2",F234)))</formula>
    </cfRule>
    <cfRule type="containsText" dxfId="1329" priority="2449" operator="containsText" text="VAC">
      <formula>NOT(ISERROR(SEARCH("VAC",F234)))</formula>
    </cfRule>
  </conditionalFormatting>
  <conditionalFormatting sqref="F236:AJ236 F234:AJ234">
    <cfRule type="containsText" dxfId="1328" priority="2450" stopIfTrue="1" operator="containsText" text="D">
      <formula>NOT(ISERROR(SEARCH("D",F234)))</formula>
    </cfRule>
    <cfRule type="containsText" dxfId="1327" priority="2451" stopIfTrue="1" operator="containsText" text="S">
      <formula>NOT(ISERROR(SEARCH("S",F234)))</formula>
    </cfRule>
  </conditionalFormatting>
  <conditionalFormatting sqref="F216:AJ216 F214:AJ214">
    <cfRule type="containsText" dxfId="1326" priority="2072" operator="containsText" text="ABS. INJ.">
      <formula>NOT(ISERROR(SEARCH("ABS. INJ.",F214)))</formula>
    </cfRule>
    <cfRule type="containsText" dxfId="1325" priority="2073" operator="containsText" text="PRE/2">
      <formula>NOT(ISERROR(SEARCH("PRE/2",F214)))</formula>
    </cfRule>
    <cfRule type="containsText" dxfId="1324" priority="2074" operator="containsText" text="PRE">
      <formula>NOT(ISERROR(SEARCH("PRE",F214)))</formula>
    </cfRule>
    <cfRule type="containsText" dxfId="1323" priority="2075" operator="containsText" text="CP-AR">
      <formula>NOT(ISERROR(SEARCH("CP-AR",F214)))</formula>
    </cfRule>
    <cfRule type="containsText" dxfId="1322" priority="2076" operator="containsText" text="CP-DE">
      <formula>NOT(ISERROR(SEARCH("CP-DE",F214)))</formula>
    </cfRule>
    <cfRule type="containsText" dxfId="1321" priority="2077" operator="containsText" text="CP-DEM">
      <formula>NOT(ISERROR(SEARCH("CP-DEM",F214)))</formula>
    </cfRule>
    <cfRule type="containsText" dxfId="1320" priority="2078" operator="containsText" text="CP/2-AR">
      <formula>NOT(ISERROR(SEARCH("CP/2-AR",F214)))</formula>
    </cfRule>
    <cfRule type="containsText" dxfId="1319" priority="2079" operator="containsText" text="CP/2-DE">
      <formula>NOT(ISERROR(SEARCH("CP/2-DE",F214)))</formula>
    </cfRule>
    <cfRule type="containsText" dxfId="1318" priority="2080" operator="containsText" text="CP/2-DEM">
      <formula>NOT(ISERROR(SEARCH("CP/2-DEM",F214)))</formula>
    </cfRule>
    <cfRule type="containsText" dxfId="1317" priority="2081" operator="containsText" text="CP/2-ME">
      <formula>NOT(ISERROR(SEARCH("CP/2-ME",F214)))</formula>
    </cfRule>
    <cfRule type="containsText" dxfId="1316" priority="2082" operator="containsText" text="CP-ME">
      <formula>NOT(ISERROR(SEARCH("CP-ME",F214)))</formula>
    </cfRule>
    <cfRule type="containsText" dxfId="1315" priority="2083" operator="containsText" text="MAL/2">
      <formula>NOT(ISERROR(SEARCH("MAL/2",F214)))</formula>
    </cfRule>
    <cfRule type="containsText" dxfId="1314" priority="2084" operator="containsText" text="MAL">
      <formula>NOT(ISERROR(SEARCH("MAL",F214)))</formula>
    </cfRule>
    <cfRule type="containsText" dxfId="1313" priority="2085" operator="containsText" text="FOR/2">
      <formula>NOT(ISERROR(SEARCH("FOR/2",F214)))</formula>
    </cfRule>
    <cfRule type="containsText" dxfId="1312" priority="2086" operator="containsText" text="FOR">
      <formula>NOT(ISERROR(SEARCH("FOR",F214)))</formula>
    </cfRule>
    <cfRule type="containsText" dxfId="1311" priority="2087" operator="containsText" text="VAC/2">
      <formula>NOT(ISERROR(SEARCH("VAC/2",F214)))</formula>
    </cfRule>
    <cfRule type="containsText" dxfId="1310" priority="2088" operator="containsText" text="VAC">
      <formula>NOT(ISERROR(SEARCH("VAC",F214)))</formula>
    </cfRule>
  </conditionalFormatting>
  <conditionalFormatting sqref="F216:AJ216 F214:AJ214">
    <cfRule type="containsText" dxfId="1309" priority="2089" stopIfTrue="1" operator="containsText" text="D">
      <formula>NOT(ISERROR(SEARCH("D",F214)))</formula>
    </cfRule>
    <cfRule type="containsText" dxfId="1308" priority="2090" stopIfTrue="1" operator="containsText" text="S">
      <formula>NOT(ISERROR(SEARCH("S",F214)))</formula>
    </cfRule>
  </conditionalFormatting>
  <conditionalFormatting sqref="F216:AJ216 F214:AJ214">
    <cfRule type="containsText" dxfId="1307" priority="2053" operator="containsText" text="ABS. INJ.">
      <formula>NOT(ISERROR(SEARCH("ABS. INJ.",F214)))</formula>
    </cfRule>
    <cfRule type="containsText" dxfId="1306" priority="2054" operator="containsText" text="PRE/2">
      <formula>NOT(ISERROR(SEARCH("PRE/2",F214)))</formula>
    </cfRule>
    <cfRule type="containsText" dxfId="1305" priority="2055" operator="containsText" text="PRE">
      <formula>NOT(ISERROR(SEARCH("PRE",F214)))</formula>
    </cfRule>
    <cfRule type="containsText" dxfId="1304" priority="2056" operator="containsText" text="CP-AR">
      <formula>NOT(ISERROR(SEARCH("CP-AR",F214)))</formula>
    </cfRule>
    <cfRule type="containsText" dxfId="1303" priority="2057" operator="containsText" text="CP-DE">
      <formula>NOT(ISERROR(SEARCH("CP-DE",F214)))</formula>
    </cfRule>
    <cfRule type="containsText" dxfId="1302" priority="2058" operator="containsText" text="CP-DEM">
      <formula>NOT(ISERROR(SEARCH("CP-DEM",F214)))</formula>
    </cfRule>
    <cfRule type="containsText" dxfId="1301" priority="2059" operator="containsText" text="CP/2-AR">
      <formula>NOT(ISERROR(SEARCH("CP/2-AR",F214)))</formula>
    </cfRule>
    <cfRule type="containsText" dxfId="1300" priority="2060" operator="containsText" text="CP/2-DE">
      <formula>NOT(ISERROR(SEARCH("CP/2-DE",F214)))</formula>
    </cfRule>
    <cfRule type="containsText" dxfId="1299" priority="2061" operator="containsText" text="CP/2-DEM">
      <formula>NOT(ISERROR(SEARCH("CP/2-DEM",F214)))</formula>
    </cfRule>
    <cfRule type="containsText" dxfId="1298" priority="2062" operator="containsText" text="CP/2-ME">
      <formula>NOT(ISERROR(SEARCH("CP/2-ME",F214)))</formula>
    </cfRule>
    <cfRule type="containsText" dxfId="1297" priority="2063" operator="containsText" text="CP-ME">
      <formula>NOT(ISERROR(SEARCH("CP-ME",F214)))</formula>
    </cfRule>
    <cfRule type="containsText" dxfId="1296" priority="2064" operator="containsText" text="MAL/2">
      <formula>NOT(ISERROR(SEARCH("MAL/2",F214)))</formula>
    </cfRule>
    <cfRule type="containsText" dxfId="1295" priority="2065" operator="containsText" text="MAL">
      <formula>NOT(ISERROR(SEARCH("MAL",F214)))</formula>
    </cfRule>
    <cfRule type="containsText" dxfId="1294" priority="2066" operator="containsText" text="FOR/2">
      <formula>NOT(ISERROR(SEARCH("FOR/2",F214)))</formula>
    </cfRule>
    <cfRule type="containsText" dxfId="1293" priority="2067" operator="containsText" text="FOR">
      <formula>NOT(ISERROR(SEARCH("FOR",F214)))</formula>
    </cfRule>
    <cfRule type="containsText" dxfId="1292" priority="2068" operator="containsText" text="VAC/2">
      <formula>NOT(ISERROR(SEARCH("VAC/2",F214)))</formula>
    </cfRule>
    <cfRule type="containsText" dxfId="1291" priority="2069" operator="containsText" text="VAC">
      <formula>NOT(ISERROR(SEARCH("VAC",F214)))</formula>
    </cfRule>
  </conditionalFormatting>
  <conditionalFormatting sqref="F216:AJ216 F214:AJ214">
    <cfRule type="containsText" dxfId="1290" priority="2070" stopIfTrue="1" operator="containsText" text="D">
      <formula>NOT(ISERROR(SEARCH("D",F214)))</formula>
    </cfRule>
    <cfRule type="containsText" dxfId="1289" priority="2071" stopIfTrue="1" operator="containsText" text="S">
      <formula>NOT(ISERROR(SEARCH("S",F214)))</formula>
    </cfRule>
  </conditionalFormatting>
  <conditionalFormatting sqref="F194:AJ194 F196:AJ196">
    <cfRule type="containsText" dxfId="1288" priority="1692" operator="containsText" text="ABS. INJ.">
      <formula>NOT(ISERROR(SEARCH("ABS. INJ.",F194)))</formula>
    </cfRule>
    <cfRule type="containsText" dxfId="1287" priority="1693" operator="containsText" text="PRE/2">
      <formula>NOT(ISERROR(SEARCH("PRE/2",F194)))</formula>
    </cfRule>
    <cfRule type="containsText" dxfId="1286" priority="1694" operator="containsText" text="PRE">
      <formula>NOT(ISERROR(SEARCH("PRE",F194)))</formula>
    </cfRule>
    <cfRule type="containsText" dxfId="1285" priority="1695" operator="containsText" text="CP-AR">
      <formula>NOT(ISERROR(SEARCH("CP-AR",F194)))</formula>
    </cfRule>
    <cfRule type="containsText" dxfId="1284" priority="1696" operator="containsText" text="CP-DE">
      <formula>NOT(ISERROR(SEARCH("CP-DE",F194)))</formula>
    </cfRule>
    <cfRule type="containsText" dxfId="1283" priority="1697" operator="containsText" text="CP-DEM">
      <formula>NOT(ISERROR(SEARCH("CP-DEM",F194)))</formula>
    </cfRule>
    <cfRule type="containsText" dxfId="1282" priority="1698" operator="containsText" text="CP/2-AR">
      <formula>NOT(ISERROR(SEARCH("CP/2-AR",F194)))</formula>
    </cfRule>
    <cfRule type="containsText" dxfId="1281" priority="1699" operator="containsText" text="CP/2-DE">
      <formula>NOT(ISERROR(SEARCH("CP/2-DE",F194)))</formula>
    </cfRule>
    <cfRule type="containsText" dxfId="1280" priority="1700" operator="containsText" text="CP/2-DEM">
      <formula>NOT(ISERROR(SEARCH("CP/2-DEM",F194)))</formula>
    </cfRule>
    <cfRule type="containsText" dxfId="1279" priority="1701" operator="containsText" text="CP/2-ME">
      <formula>NOT(ISERROR(SEARCH("CP/2-ME",F194)))</formula>
    </cfRule>
    <cfRule type="containsText" dxfId="1278" priority="1702" operator="containsText" text="CP-ME">
      <formula>NOT(ISERROR(SEARCH("CP-ME",F194)))</formula>
    </cfRule>
    <cfRule type="containsText" dxfId="1277" priority="1703" operator="containsText" text="MAL/2">
      <formula>NOT(ISERROR(SEARCH("MAL/2",F194)))</formula>
    </cfRule>
    <cfRule type="containsText" dxfId="1276" priority="1704" operator="containsText" text="MAL">
      <formula>NOT(ISERROR(SEARCH("MAL",F194)))</formula>
    </cfRule>
    <cfRule type="containsText" dxfId="1275" priority="1705" operator="containsText" text="FOR/2">
      <formula>NOT(ISERROR(SEARCH("FOR/2",F194)))</formula>
    </cfRule>
    <cfRule type="containsText" dxfId="1274" priority="1706" operator="containsText" text="FOR">
      <formula>NOT(ISERROR(SEARCH("FOR",F194)))</formula>
    </cfRule>
    <cfRule type="containsText" dxfId="1273" priority="1707" operator="containsText" text="VAC/2">
      <formula>NOT(ISERROR(SEARCH("VAC/2",F194)))</formula>
    </cfRule>
    <cfRule type="containsText" dxfId="1272" priority="1708" operator="containsText" text="VAC">
      <formula>NOT(ISERROR(SEARCH("VAC",F194)))</formula>
    </cfRule>
  </conditionalFormatting>
  <conditionalFormatting sqref="F194:AJ194 F196:AJ196">
    <cfRule type="containsText" dxfId="1271" priority="1709" stopIfTrue="1" operator="containsText" text="D">
      <formula>NOT(ISERROR(SEARCH("D",F194)))</formula>
    </cfRule>
    <cfRule type="containsText" dxfId="1270" priority="1710" stopIfTrue="1" operator="containsText" text="S">
      <formula>NOT(ISERROR(SEARCH("S",F194)))</formula>
    </cfRule>
  </conditionalFormatting>
  <conditionalFormatting sqref="F194:AJ194 F196:AJ196">
    <cfRule type="containsText" dxfId="1269" priority="1673" operator="containsText" text="ABS. INJ.">
      <formula>NOT(ISERROR(SEARCH("ABS. INJ.",F194)))</formula>
    </cfRule>
    <cfRule type="containsText" dxfId="1268" priority="1674" operator="containsText" text="PRE/2">
      <formula>NOT(ISERROR(SEARCH("PRE/2",F194)))</formula>
    </cfRule>
    <cfRule type="containsText" dxfId="1267" priority="1675" operator="containsText" text="PRE">
      <formula>NOT(ISERROR(SEARCH("PRE",F194)))</formula>
    </cfRule>
    <cfRule type="containsText" dxfId="1266" priority="1676" operator="containsText" text="CP-AR">
      <formula>NOT(ISERROR(SEARCH("CP-AR",F194)))</formula>
    </cfRule>
    <cfRule type="containsText" dxfId="1265" priority="1677" operator="containsText" text="CP-DE">
      <formula>NOT(ISERROR(SEARCH("CP-DE",F194)))</formula>
    </cfRule>
    <cfRule type="containsText" dxfId="1264" priority="1678" operator="containsText" text="CP-DEM">
      <formula>NOT(ISERROR(SEARCH("CP-DEM",F194)))</formula>
    </cfRule>
    <cfRule type="containsText" dxfId="1263" priority="1679" operator="containsText" text="CP/2-AR">
      <formula>NOT(ISERROR(SEARCH("CP/2-AR",F194)))</formula>
    </cfRule>
    <cfRule type="containsText" dxfId="1262" priority="1680" operator="containsText" text="CP/2-DE">
      <formula>NOT(ISERROR(SEARCH("CP/2-DE",F194)))</formula>
    </cfRule>
    <cfRule type="containsText" dxfId="1261" priority="1681" operator="containsText" text="CP/2-DEM">
      <formula>NOT(ISERROR(SEARCH("CP/2-DEM",F194)))</formula>
    </cfRule>
    <cfRule type="containsText" dxfId="1260" priority="1682" operator="containsText" text="CP/2-ME">
      <formula>NOT(ISERROR(SEARCH("CP/2-ME",F194)))</formula>
    </cfRule>
    <cfRule type="containsText" dxfId="1259" priority="1683" operator="containsText" text="CP-ME">
      <formula>NOT(ISERROR(SEARCH("CP-ME",F194)))</formula>
    </cfRule>
    <cfRule type="containsText" dxfId="1258" priority="1684" operator="containsText" text="MAL/2">
      <formula>NOT(ISERROR(SEARCH("MAL/2",F194)))</formula>
    </cfRule>
    <cfRule type="containsText" dxfId="1257" priority="1685" operator="containsText" text="MAL">
      <formula>NOT(ISERROR(SEARCH("MAL",F194)))</formula>
    </cfRule>
    <cfRule type="containsText" dxfId="1256" priority="1686" operator="containsText" text="FOR/2">
      <formula>NOT(ISERROR(SEARCH("FOR/2",F194)))</formula>
    </cfRule>
    <cfRule type="containsText" dxfId="1255" priority="1687" operator="containsText" text="FOR">
      <formula>NOT(ISERROR(SEARCH("FOR",F194)))</formula>
    </cfRule>
    <cfRule type="containsText" dxfId="1254" priority="1688" operator="containsText" text="VAC/2">
      <formula>NOT(ISERROR(SEARCH("VAC/2",F194)))</formula>
    </cfRule>
    <cfRule type="containsText" dxfId="1253" priority="1689" operator="containsText" text="VAC">
      <formula>NOT(ISERROR(SEARCH("VAC",F194)))</formula>
    </cfRule>
  </conditionalFormatting>
  <conditionalFormatting sqref="F194:AJ194 F196:AJ196">
    <cfRule type="containsText" dxfId="1252" priority="1690" stopIfTrue="1" operator="containsText" text="D">
      <formula>NOT(ISERROR(SEARCH("D",F194)))</formula>
    </cfRule>
    <cfRule type="containsText" dxfId="1251" priority="1691" stopIfTrue="1" operator="containsText" text="S">
      <formula>NOT(ISERROR(SEARCH("S",F194)))</formula>
    </cfRule>
  </conditionalFormatting>
  <conditionalFormatting sqref="F174:AJ174 F176:AJ176">
    <cfRule type="containsText" dxfId="1250" priority="1312" operator="containsText" text="ABS. INJ.">
      <formula>NOT(ISERROR(SEARCH("ABS. INJ.",F174)))</formula>
    </cfRule>
    <cfRule type="containsText" dxfId="1249" priority="1313" operator="containsText" text="PRE/2">
      <formula>NOT(ISERROR(SEARCH("PRE/2",F174)))</formula>
    </cfRule>
    <cfRule type="containsText" dxfId="1248" priority="1314" operator="containsText" text="PRE">
      <formula>NOT(ISERROR(SEARCH("PRE",F174)))</formula>
    </cfRule>
    <cfRule type="containsText" dxfId="1247" priority="1315" operator="containsText" text="CP-AR">
      <formula>NOT(ISERROR(SEARCH("CP-AR",F174)))</formula>
    </cfRule>
    <cfRule type="containsText" dxfId="1246" priority="1316" operator="containsText" text="CP-DE">
      <formula>NOT(ISERROR(SEARCH("CP-DE",F174)))</formula>
    </cfRule>
    <cfRule type="containsText" dxfId="1245" priority="1317" operator="containsText" text="CP-DEM">
      <formula>NOT(ISERROR(SEARCH("CP-DEM",F174)))</formula>
    </cfRule>
    <cfRule type="containsText" dxfId="1244" priority="1318" operator="containsText" text="CP/2-AR">
      <formula>NOT(ISERROR(SEARCH("CP/2-AR",F174)))</formula>
    </cfRule>
    <cfRule type="containsText" dxfId="1243" priority="1319" operator="containsText" text="CP/2-DE">
      <formula>NOT(ISERROR(SEARCH("CP/2-DE",F174)))</formula>
    </cfRule>
    <cfRule type="containsText" dxfId="1242" priority="1320" operator="containsText" text="CP/2-DEM">
      <formula>NOT(ISERROR(SEARCH("CP/2-DEM",F174)))</formula>
    </cfRule>
    <cfRule type="containsText" dxfId="1241" priority="1321" operator="containsText" text="CP/2-ME">
      <formula>NOT(ISERROR(SEARCH("CP/2-ME",F174)))</formula>
    </cfRule>
    <cfRule type="containsText" dxfId="1240" priority="1322" operator="containsText" text="CP-ME">
      <formula>NOT(ISERROR(SEARCH("CP-ME",F174)))</formula>
    </cfRule>
    <cfRule type="containsText" dxfId="1239" priority="1323" operator="containsText" text="MAL/2">
      <formula>NOT(ISERROR(SEARCH("MAL/2",F174)))</formula>
    </cfRule>
    <cfRule type="containsText" dxfId="1238" priority="1324" operator="containsText" text="MAL">
      <formula>NOT(ISERROR(SEARCH("MAL",F174)))</formula>
    </cfRule>
    <cfRule type="containsText" dxfId="1237" priority="1325" operator="containsText" text="FOR/2">
      <formula>NOT(ISERROR(SEARCH("FOR/2",F174)))</formula>
    </cfRule>
    <cfRule type="containsText" dxfId="1236" priority="1326" operator="containsText" text="FOR">
      <formula>NOT(ISERROR(SEARCH("FOR",F174)))</formula>
    </cfRule>
    <cfRule type="containsText" dxfId="1235" priority="1327" operator="containsText" text="VAC/2">
      <formula>NOT(ISERROR(SEARCH("VAC/2",F174)))</formula>
    </cfRule>
    <cfRule type="containsText" dxfId="1234" priority="1328" operator="containsText" text="VAC">
      <formula>NOT(ISERROR(SEARCH("VAC",F174)))</formula>
    </cfRule>
  </conditionalFormatting>
  <conditionalFormatting sqref="F174:AJ174 F176:AJ176">
    <cfRule type="containsText" dxfId="1233" priority="1329" stopIfTrue="1" operator="containsText" text="D">
      <formula>NOT(ISERROR(SEARCH("D",F174)))</formula>
    </cfRule>
    <cfRule type="containsText" dxfId="1232" priority="1330" stopIfTrue="1" operator="containsText" text="S">
      <formula>NOT(ISERROR(SEARCH("S",F174)))</formula>
    </cfRule>
  </conditionalFormatting>
  <conditionalFormatting sqref="F174:AJ174 F176:AJ176">
    <cfRule type="containsText" dxfId="1231" priority="1293" operator="containsText" text="ABS. INJ.">
      <formula>NOT(ISERROR(SEARCH("ABS. INJ.",F174)))</formula>
    </cfRule>
    <cfRule type="containsText" dxfId="1230" priority="1294" operator="containsText" text="PRE/2">
      <formula>NOT(ISERROR(SEARCH("PRE/2",F174)))</formula>
    </cfRule>
    <cfRule type="containsText" dxfId="1229" priority="1295" operator="containsText" text="PRE">
      <formula>NOT(ISERROR(SEARCH("PRE",F174)))</formula>
    </cfRule>
    <cfRule type="containsText" dxfId="1228" priority="1296" operator="containsText" text="CP-AR">
      <formula>NOT(ISERROR(SEARCH("CP-AR",F174)))</formula>
    </cfRule>
    <cfRule type="containsText" dxfId="1227" priority="1297" operator="containsText" text="CP-DE">
      <formula>NOT(ISERROR(SEARCH("CP-DE",F174)))</formula>
    </cfRule>
    <cfRule type="containsText" dxfId="1226" priority="1298" operator="containsText" text="CP-DEM">
      <formula>NOT(ISERROR(SEARCH("CP-DEM",F174)))</formula>
    </cfRule>
    <cfRule type="containsText" dxfId="1225" priority="1299" operator="containsText" text="CP/2-AR">
      <formula>NOT(ISERROR(SEARCH("CP/2-AR",F174)))</formula>
    </cfRule>
    <cfRule type="containsText" dxfId="1224" priority="1300" operator="containsText" text="CP/2-DE">
      <formula>NOT(ISERROR(SEARCH("CP/2-DE",F174)))</formula>
    </cfRule>
    <cfRule type="containsText" dxfId="1223" priority="1301" operator="containsText" text="CP/2-DEM">
      <formula>NOT(ISERROR(SEARCH("CP/2-DEM",F174)))</formula>
    </cfRule>
    <cfRule type="containsText" dxfId="1222" priority="1302" operator="containsText" text="CP/2-ME">
      <formula>NOT(ISERROR(SEARCH("CP/2-ME",F174)))</formula>
    </cfRule>
    <cfRule type="containsText" dxfId="1221" priority="1303" operator="containsText" text="CP-ME">
      <formula>NOT(ISERROR(SEARCH("CP-ME",F174)))</formula>
    </cfRule>
    <cfRule type="containsText" dxfId="1220" priority="1304" operator="containsText" text="MAL/2">
      <formula>NOT(ISERROR(SEARCH("MAL/2",F174)))</formula>
    </cfRule>
    <cfRule type="containsText" dxfId="1219" priority="1305" operator="containsText" text="MAL">
      <formula>NOT(ISERROR(SEARCH("MAL",F174)))</formula>
    </cfRule>
    <cfRule type="containsText" dxfId="1218" priority="1306" operator="containsText" text="FOR/2">
      <formula>NOT(ISERROR(SEARCH("FOR/2",F174)))</formula>
    </cfRule>
    <cfRule type="containsText" dxfId="1217" priority="1307" operator="containsText" text="FOR">
      <formula>NOT(ISERROR(SEARCH("FOR",F174)))</formula>
    </cfRule>
    <cfRule type="containsText" dxfId="1216" priority="1308" operator="containsText" text="VAC/2">
      <formula>NOT(ISERROR(SEARCH("VAC/2",F174)))</formula>
    </cfRule>
    <cfRule type="containsText" dxfId="1215" priority="1309" operator="containsText" text="VAC">
      <formula>NOT(ISERROR(SEARCH("VAC",F174)))</formula>
    </cfRule>
  </conditionalFormatting>
  <conditionalFormatting sqref="F174:AJ174 F176:AJ176">
    <cfRule type="containsText" dxfId="1214" priority="1310" stopIfTrue="1" operator="containsText" text="D">
      <formula>NOT(ISERROR(SEARCH("D",F174)))</formula>
    </cfRule>
    <cfRule type="containsText" dxfId="1213" priority="1311" stopIfTrue="1" operator="containsText" text="S">
      <formula>NOT(ISERROR(SEARCH("S",F174)))</formula>
    </cfRule>
  </conditionalFormatting>
  <conditionalFormatting sqref="F154:AJ154 F156:AJ156">
    <cfRule type="containsText" dxfId="1212" priority="1236" operator="containsText" text="ABS. INJ.">
      <formula>NOT(ISERROR(SEARCH("ABS. INJ.",F154)))</formula>
    </cfRule>
    <cfRule type="containsText" dxfId="1211" priority="1237" operator="containsText" text="PRE/2">
      <formula>NOT(ISERROR(SEARCH("PRE/2",F154)))</formula>
    </cfRule>
    <cfRule type="containsText" dxfId="1210" priority="1238" operator="containsText" text="PRE">
      <formula>NOT(ISERROR(SEARCH("PRE",F154)))</formula>
    </cfRule>
    <cfRule type="containsText" dxfId="1209" priority="1239" operator="containsText" text="CP-AR">
      <formula>NOT(ISERROR(SEARCH("CP-AR",F154)))</formula>
    </cfRule>
    <cfRule type="containsText" dxfId="1208" priority="1240" operator="containsText" text="CP-DE">
      <formula>NOT(ISERROR(SEARCH("CP-DE",F154)))</formula>
    </cfRule>
    <cfRule type="containsText" dxfId="1207" priority="1241" operator="containsText" text="CP-DEM">
      <formula>NOT(ISERROR(SEARCH("CP-DEM",F154)))</formula>
    </cfRule>
    <cfRule type="containsText" dxfId="1206" priority="1242" operator="containsText" text="CP/2-AR">
      <formula>NOT(ISERROR(SEARCH("CP/2-AR",F154)))</formula>
    </cfRule>
    <cfRule type="containsText" dxfId="1205" priority="1243" operator="containsText" text="CP/2-DE">
      <formula>NOT(ISERROR(SEARCH("CP/2-DE",F154)))</formula>
    </cfRule>
    <cfRule type="containsText" dxfId="1204" priority="1244" operator="containsText" text="CP/2-DEM">
      <formula>NOT(ISERROR(SEARCH("CP/2-DEM",F154)))</formula>
    </cfRule>
    <cfRule type="containsText" dxfId="1203" priority="1245" operator="containsText" text="CP/2-ME">
      <formula>NOT(ISERROR(SEARCH("CP/2-ME",F154)))</formula>
    </cfRule>
    <cfRule type="containsText" dxfId="1202" priority="1246" operator="containsText" text="CP-ME">
      <formula>NOT(ISERROR(SEARCH("CP-ME",F154)))</formula>
    </cfRule>
    <cfRule type="containsText" dxfId="1201" priority="1247" operator="containsText" text="MAL/2">
      <formula>NOT(ISERROR(SEARCH("MAL/2",F154)))</formula>
    </cfRule>
    <cfRule type="containsText" dxfId="1200" priority="1248" operator="containsText" text="MAL">
      <formula>NOT(ISERROR(SEARCH("MAL",F154)))</formula>
    </cfRule>
    <cfRule type="containsText" dxfId="1199" priority="1249" operator="containsText" text="FOR/2">
      <formula>NOT(ISERROR(SEARCH("FOR/2",F154)))</formula>
    </cfRule>
    <cfRule type="containsText" dxfId="1198" priority="1250" operator="containsText" text="FOR">
      <formula>NOT(ISERROR(SEARCH("FOR",F154)))</formula>
    </cfRule>
    <cfRule type="containsText" dxfId="1197" priority="1251" operator="containsText" text="VAC/2">
      <formula>NOT(ISERROR(SEARCH("VAC/2",F154)))</formula>
    </cfRule>
    <cfRule type="containsText" dxfId="1196" priority="1252" operator="containsText" text="VAC">
      <formula>NOT(ISERROR(SEARCH("VAC",F154)))</formula>
    </cfRule>
  </conditionalFormatting>
  <conditionalFormatting sqref="F154:AJ154 F156:AJ156">
    <cfRule type="containsText" dxfId="1195" priority="1253" stopIfTrue="1" operator="containsText" text="D">
      <formula>NOT(ISERROR(SEARCH("D",F154)))</formula>
    </cfRule>
    <cfRule type="containsText" dxfId="1194" priority="1254" stopIfTrue="1" operator="containsText" text="S">
      <formula>NOT(ISERROR(SEARCH("S",F154)))</formula>
    </cfRule>
  </conditionalFormatting>
  <conditionalFormatting sqref="F154:AJ154 F156:AJ156">
    <cfRule type="containsText" dxfId="1193" priority="1217" operator="containsText" text="ABS. INJ.">
      <formula>NOT(ISERROR(SEARCH("ABS. INJ.",F154)))</formula>
    </cfRule>
    <cfRule type="containsText" dxfId="1192" priority="1218" operator="containsText" text="PRE/2">
      <formula>NOT(ISERROR(SEARCH("PRE/2",F154)))</formula>
    </cfRule>
    <cfRule type="containsText" dxfId="1191" priority="1219" operator="containsText" text="PRE">
      <formula>NOT(ISERROR(SEARCH("PRE",F154)))</formula>
    </cfRule>
    <cfRule type="containsText" dxfId="1190" priority="1220" operator="containsText" text="CP-AR">
      <formula>NOT(ISERROR(SEARCH("CP-AR",F154)))</formula>
    </cfRule>
    <cfRule type="containsText" dxfId="1189" priority="1221" operator="containsText" text="CP-DE">
      <formula>NOT(ISERROR(SEARCH("CP-DE",F154)))</formula>
    </cfRule>
    <cfRule type="containsText" dxfId="1188" priority="1222" operator="containsText" text="CP-DEM">
      <formula>NOT(ISERROR(SEARCH("CP-DEM",F154)))</formula>
    </cfRule>
    <cfRule type="containsText" dxfId="1187" priority="1223" operator="containsText" text="CP/2-AR">
      <formula>NOT(ISERROR(SEARCH("CP/2-AR",F154)))</formula>
    </cfRule>
    <cfRule type="containsText" dxfId="1186" priority="1224" operator="containsText" text="CP/2-DE">
      <formula>NOT(ISERROR(SEARCH("CP/2-DE",F154)))</formula>
    </cfRule>
    <cfRule type="containsText" dxfId="1185" priority="1225" operator="containsText" text="CP/2-DEM">
      <formula>NOT(ISERROR(SEARCH("CP/2-DEM",F154)))</formula>
    </cfRule>
    <cfRule type="containsText" dxfId="1184" priority="1226" operator="containsText" text="CP/2-ME">
      <formula>NOT(ISERROR(SEARCH("CP/2-ME",F154)))</formula>
    </cfRule>
    <cfRule type="containsText" dxfId="1183" priority="1227" operator="containsText" text="CP-ME">
      <formula>NOT(ISERROR(SEARCH("CP-ME",F154)))</formula>
    </cfRule>
    <cfRule type="containsText" dxfId="1182" priority="1228" operator="containsText" text="MAL/2">
      <formula>NOT(ISERROR(SEARCH("MAL/2",F154)))</formula>
    </cfRule>
    <cfRule type="containsText" dxfId="1181" priority="1229" operator="containsText" text="MAL">
      <formula>NOT(ISERROR(SEARCH("MAL",F154)))</formula>
    </cfRule>
    <cfRule type="containsText" dxfId="1180" priority="1230" operator="containsText" text="FOR/2">
      <formula>NOT(ISERROR(SEARCH("FOR/2",F154)))</formula>
    </cfRule>
    <cfRule type="containsText" dxfId="1179" priority="1231" operator="containsText" text="FOR">
      <formula>NOT(ISERROR(SEARCH("FOR",F154)))</formula>
    </cfRule>
    <cfRule type="containsText" dxfId="1178" priority="1232" operator="containsText" text="VAC/2">
      <formula>NOT(ISERROR(SEARCH("VAC/2",F154)))</formula>
    </cfRule>
    <cfRule type="containsText" dxfId="1177" priority="1233" operator="containsText" text="VAC">
      <formula>NOT(ISERROR(SEARCH("VAC",F154)))</formula>
    </cfRule>
  </conditionalFormatting>
  <conditionalFormatting sqref="F154:AJ154 F156:AJ156">
    <cfRule type="containsText" dxfId="1176" priority="1234" stopIfTrue="1" operator="containsText" text="D">
      <formula>NOT(ISERROR(SEARCH("D",F154)))</formula>
    </cfRule>
    <cfRule type="containsText" dxfId="1175" priority="1235" stopIfTrue="1" operator="containsText" text="S">
      <formula>NOT(ISERROR(SEARCH("S",F154)))</formula>
    </cfRule>
  </conditionalFormatting>
  <conditionalFormatting sqref="F134:AJ134 F136:AJ136">
    <cfRule type="containsText" dxfId="1174" priority="1160" operator="containsText" text="ABS. INJ.">
      <formula>NOT(ISERROR(SEARCH("ABS. INJ.",F134)))</formula>
    </cfRule>
    <cfRule type="containsText" dxfId="1173" priority="1161" operator="containsText" text="PRE/2">
      <formula>NOT(ISERROR(SEARCH("PRE/2",F134)))</formula>
    </cfRule>
    <cfRule type="containsText" dxfId="1172" priority="1162" operator="containsText" text="PRE">
      <formula>NOT(ISERROR(SEARCH("PRE",F134)))</formula>
    </cfRule>
    <cfRule type="containsText" dxfId="1171" priority="1163" operator="containsText" text="CP-AR">
      <formula>NOT(ISERROR(SEARCH("CP-AR",F134)))</formula>
    </cfRule>
    <cfRule type="containsText" dxfId="1170" priority="1164" operator="containsText" text="CP-DE">
      <formula>NOT(ISERROR(SEARCH("CP-DE",F134)))</formula>
    </cfRule>
    <cfRule type="containsText" dxfId="1169" priority="1165" operator="containsText" text="CP-DEM">
      <formula>NOT(ISERROR(SEARCH("CP-DEM",F134)))</formula>
    </cfRule>
    <cfRule type="containsText" dxfId="1168" priority="1166" operator="containsText" text="CP/2-AR">
      <formula>NOT(ISERROR(SEARCH("CP/2-AR",F134)))</formula>
    </cfRule>
    <cfRule type="containsText" dxfId="1167" priority="1167" operator="containsText" text="CP/2-DE">
      <formula>NOT(ISERROR(SEARCH("CP/2-DE",F134)))</formula>
    </cfRule>
    <cfRule type="containsText" dxfId="1166" priority="1168" operator="containsText" text="CP/2-DEM">
      <formula>NOT(ISERROR(SEARCH("CP/2-DEM",F134)))</formula>
    </cfRule>
    <cfRule type="containsText" dxfId="1165" priority="1169" operator="containsText" text="CP/2-ME">
      <formula>NOT(ISERROR(SEARCH("CP/2-ME",F134)))</formula>
    </cfRule>
    <cfRule type="containsText" dxfId="1164" priority="1170" operator="containsText" text="CP-ME">
      <formula>NOT(ISERROR(SEARCH("CP-ME",F134)))</formula>
    </cfRule>
    <cfRule type="containsText" dxfId="1163" priority="1171" operator="containsText" text="MAL/2">
      <formula>NOT(ISERROR(SEARCH("MAL/2",F134)))</formula>
    </cfRule>
    <cfRule type="containsText" dxfId="1162" priority="1172" operator="containsText" text="MAL">
      <formula>NOT(ISERROR(SEARCH("MAL",F134)))</formula>
    </cfRule>
    <cfRule type="containsText" dxfId="1161" priority="1173" operator="containsText" text="FOR/2">
      <formula>NOT(ISERROR(SEARCH("FOR/2",F134)))</formula>
    </cfRule>
    <cfRule type="containsText" dxfId="1160" priority="1174" operator="containsText" text="FOR">
      <formula>NOT(ISERROR(SEARCH("FOR",F134)))</formula>
    </cfRule>
    <cfRule type="containsText" dxfId="1159" priority="1175" operator="containsText" text="VAC/2">
      <formula>NOT(ISERROR(SEARCH("VAC/2",F134)))</formula>
    </cfRule>
    <cfRule type="containsText" dxfId="1158" priority="1176" operator="containsText" text="VAC">
      <formula>NOT(ISERROR(SEARCH("VAC",F134)))</formula>
    </cfRule>
  </conditionalFormatting>
  <conditionalFormatting sqref="F134:AJ134 F136:AJ136">
    <cfRule type="containsText" dxfId="1157" priority="1177" stopIfTrue="1" operator="containsText" text="D">
      <formula>NOT(ISERROR(SEARCH("D",F134)))</formula>
    </cfRule>
    <cfRule type="containsText" dxfId="1156" priority="1178" stopIfTrue="1" operator="containsText" text="S">
      <formula>NOT(ISERROR(SEARCH("S",F134)))</formula>
    </cfRule>
  </conditionalFormatting>
  <conditionalFormatting sqref="F134:AJ134 F136:AJ136">
    <cfRule type="containsText" dxfId="1155" priority="1141" operator="containsText" text="ABS. INJ.">
      <formula>NOT(ISERROR(SEARCH("ABS. INJ.",F134)))</formula>
    </cfRule>
    <cfRule type="containsText" dxfId="1154" priority="1142" operator="containsText" text="PRE/2">
      <formula>NOT(ISERROR(SEARCH("PRE/2",F134)))</formula>
    </cfRule>
    <cfRule type="containsText" dxfId="1153" priority="1143" operator="containsText" text="PRE">
      <formula>NOT(ISERROR(SEARCH("PRE",F134)))</formula>
    </cfRule>
    <cfRule type="containsText" dxfId="1152" priority="1144" operator="containsText" text="CP-AR">
      <formula>NOT(ISERROR(SEARCH("CP-AR",F134)))</formula>
    </cfRule>
    <cfRule type="containsText" dxfId="1151" priority="1145" operator="containsText" text="CP-DE">
      <formula>NOT(ISERROR(SEARCH("CP-DE",F134)))</formula>
    </cfRule>
    <cfRule type="containsText" dxfId="1150" priority="1146" operator="containsText" text="CP-DEM">
      <formula>NOT(ISERROR(SEARCH("CP-DEM",F134)))</formula>
    </cfRule>
    <cfRule type="containsText" dxfId="1149" priority="1147" operator="containsText" text="CP/2-AR">
      <formula>NOT(ISERROR(SEARCH("CP/2-AR",F134)))</formula>
    </cfRule>
    <cfRule type="containsText" dxfId="1148" priority="1148" operator="containsText" text="CP/2-DE">
      <formula>NOT(ISERROR(SEARCH("CP/2-DE",F134)))</formula>
    </cfRule>
    <cfRule type="containsText" dxfId="1147" priority="1149" operator="containsText" text="CP/2-DEM">
      <formula>NOT(ISERROR(SEARCH("CP/2-DEM",F134)))</formula>
    </cfRule>
    <cfRule type="containsText" dxfId="1146" priority="1150" operator="containsText" text="CP/2-ME">
      <formula>NOT(ISERROR(SEARCH("CP/2-ME",F134)))</formula>
    </cfRule>
    <cfRule type="containsText" dxfId="1145" priority="1151" operator="containsText" text="CP-ME">
      <formula>NOT(ISERROR(SEARCH("CP-ME",F134)))</formula>
    </cfRule>
    <cfRule type="containsText" dxfId="1144" priority="1152" operator="containsText" text="MAL/2">
      <formula>NOT(ISERROR(SEARCH("MAL/2",F134)))</formula>
    </cfRule>
    <cfRule type="containsText" dxfId="1143" priority="1153" operator="containsText" text="MAL">
      <formula>NOT(ISERROR(SEARCH("MAL",F134)))</formula>
    </cfRule>
    <cfRule type="containsText" dxfId="1142" priority="1154" operator="containsText" text="FOR/2">
      <formula>NOT(ISERROR(SEARCH("FOR/2",F134)))</formula>
    </cfRule>
    <cfRule type="containsText" dxfId="1141" priority="1155" operator="containsText" text="FOR">
      <formula>NOT(ISERROR(SEARCH("FOR",F134)))</formula>
    </cfRule>
    <cfRule type="containsText" dxfId="1140" priority="1156" operator="containsText" text="VAC/2">
      <formula>NOT(ISERROR(SEARCH("VAC/2",F134)))</formula>
    </cfRule>
    <cfRule type="containsText" dxfId="1139" priority="1157" operator="containsText" text="VAC">
      <formula>NOT(ISERROR(SEARCH("VAC",F134)))</formula>
    </cfRule>
  </conditionalFormatting>
  <conditionalFormatting sqref="F134:AJ134 F136:AJ136">
    <cfRule type="containsText" dxfId="1138" priority="1158" stopIfTrue="1" operator="containsText" text="D">
      <formula>NOT(ISERROR(SEARCH("D",F134)))</formula>
    </cfRule>
    <cfRule type="containsText" dxfId="1137" priority="1159" stopIfTrue="1" operator="containsText" text="S">
      <formula>NOT(ISERROR(SEARCH("S",F134)))</formula>
    </cfRule>
  </conditionalFormatting>
  <conditionalFormatting sqref="F114:AJ114 F116:AJ116">
    <cfRule type="containsText" dxfId="1136" priority="1084" operator="containsText" text="ABS. INJ.">
      <formula>NOT(ISERROR(SEARCH("ABS. INJ.",F114)))</formula>
    </cfRule>
    <cfRule type="containsText" dxfId="1135" priority="1085" operator="containsText" text="PRE/2">
      <formula>NOT(ISERROR(SEARCH("PRE/2",F114)))</formula>
    </cfRule>
    <cfRule type="containsText" dxfId="1134" priority="1086" operator="containsText" text="PRE">
      <formula>NOT(ISERROR(SEARCH("PRE",F114)))</formula>
    </cfRule>
    <cfRule type="containsText" dxfId="1133" priority="1087" operator="containsText" text="CP-AR">
      <formula>NOT(ISERROR(SEARCH("CP-AR",F114)))</formula>
    </cfRule>
    <cfRule type="containsText" dxfId="1132" priority="1088" operator="containsText" text="CP-DE">
      <formula>NOT(ISERROR(SEARCH("CP-DE",F114)))</formula>
    </cfRule>
    <cfRule type="containsText" dxfId="1131" priority="1089" operator="containsText" text="CP-DEM">
      <formula>NOT(ISERROR(SEARCH("CP-DEM",F114)))</formula>
    </cfRule>
    <cfRule type="containsText" dxfId="1130" priority="1090" operator="containsText" text="CP/2-AR">
      <formula>NOT(ISERROR(SEARCH("CP/2-AR",F114)))</formula>
    </cfRule>
    <cfRule type="containsText" dxfId="1129" priority="1091" operator="containsText" text="CP/2-DE">
      <formula>NOT(ISERROR(SEARCH("CP/2-DE",F114)))</formula>
    </cfRule>
    <cfRule type="containsText" dxfId="1128" priority="1092" operator="containsText" text="CP/2-DEM">
      <formula>NOT(ISERROR(SEARCH("CP/2-DEM",F114)))</formula>
    </cfRule>
    <cfRule type="containsText" dxfId="1127" priority="1093" operator="containsText" text="CP/2-ME">
      <formula>NOT(ISERROR(SEARCH("CP/2-ME",F114)))</formula>
    </cfRule>
    <cfRule type="containsText" dxfId="1126" priority="1094" operator="containsText" text="CP-ME">
      <formula>NOT(ISERROR(SEARCH("CP-ME",F114)))</formula>
    </cfRule>
    <cfRule type="containsText" dxfId="1125" priority="1095" operator="containsText" text="MAL/2">
      <formula>NOT(ISERROR(SEARCH("MAL/2",F114)))</formula>
    </cfRule>
    <cfRule type="containsText" dxfId="1124" priority="1096" operator="containsText" text="MAL">
      <formula>NOT(ISERROR(SEARCH("MAL",F114)))</formula>
    </cfRule>
    <cfRule type="containsText" dxfId="1123" priority="1097" operator="containsText" text="FOR/2">
      <formula>NOT(ISERROR(SEARCH("FOR/2",F114)))</formula>
    </cfRule>
    <cfRule type="containsText" dxfId="1122" priority="1098" operator="containsText" text="FOR">
      <formula>NOT(ISERROR(SEARCH("FOR",F114)))</formula>
    </cfRule>
    <cfRule type="containsText" dxfId="1121" priority="1099" operator="containsText" text="VAC/2">
      <formula>NOT(ISERROR(SEARCH("VAC/2",F114)))</formula>
    </cfRule>
    <cfRule type="containsText" dxfId="1120" priority="1100" operator="containsText" text="VAC">
      <formula>NOT(ISERROR(SEARCH("VAC",F114)))</formula>
    </cfRule>
  </conditionalFormatting>
  <conditionalFormatting sqref="F114:AJ114 F116:AJ116">
    <cfRule type="containsText" dxfId="1119" priority="1101" stopIfTrue="1" operator="containsText" text="D">
      <formula>NOT(ISERROR(SEARCH("D",F114)))</formula>
    </cfRule>
    <cfRule type="containsText" dxfId="1118" priority="1102" stopIfTrue="1" operator="containsText" text="S">
      <formula>NOT(ISERROR(SEARCH("S",F114)))</formula>
    </cfRule>
  </conditionalFormatting>
  <conditionalFormatting sqref="F114:AJ114 F116:AJ116">
    <cfRule type="containsText" dxfId="1117" priority="1065" operator="containsText" text="ABS. INJ.">
      <formula>NOT(ISERROR(SEARCH("ABS. INJ.",F114)))</formula>
    </cfRule>
    <cfRule type="containsText" dxfId="1116" priority="1066" operator="containsText" text="PRE/2">
      <formula>NOT(ISERROR(SEARCH("PRE/2",F114)))</formula>
    </cfRule>
    <cfRule type="containsText" dxfId="1115" priority="1067" operator="containsText" text="PRE">
      <formula>NOT(ISERROR(SEARCH("PRE",F114)))</formula>
    </cfRule>
    <cfRule type="containsText" dxfId="1114" priority="1068" operator="containsText" text="CP-AR">
      <formula>NOT(ISERROR(SEARCH("CP-AR",F114)))</formula>
    </cfRule>
    <cfRule type="containsText" dxfId="1113" priority="1069" operator="containsText" text="CP-DE">
      <formula>NOT(ISERROR(SEARCH("CP-DE",F114)))</formula>
    </cfRule>
    <cfRule type="containsText" dxfId="1112" priority="1070" operator="containsText" text="CP-DEM">
      <formula>NOT(ISERROR(SEARCH("CP-DEM",F114)))</formula>
    </cfRule>
    <cfRule type="containsText" dxfId="1111" priority="1071" operator="containsText" text="CP/2-AR">
      <formula>NOT(ISERROR(SEARCH("CP/2-AR",F114)))</formula>
    </cfRule>
    <cfRule type="containsText" dxfId="1110" priority="1072" operator="containsText" text="CP/2-DE">
      <formula>NOT(ISERROR(SEARCH("CP/2-DE",F114)))</formula>
    </cfRule>
    <cfRule type="containsText" dxfId="1109" priority="1073" operator="containsText" text="CP/2-DEM">
      <formula>NOT(ISERROR(SEARCH("CP/2-DEM",F114)))</formula>
    </cfRule>
    <cfRule type="containsText" dxfId="1108" priority="1074" operator="containsText" text="CP/2-ME">
      <formula>NOT(ISERROR(SEARCH("CP/2-ME",F114)))</formula>
    </cfRule>
    <cfRule type="containsText" dxfId="1107" priority="1075" operator="containsText" text="CP-ME">
      <formula>NOT(ISERROR(SEARCH("CP-ME",F114)))</formula>
    </cfRule>
    <cfRule type="containsText" dxfId="1106" priority="1076" operator="containsText" text="MAL/2">
      <formula>NOT(ISERROR(SEARCH("MAL/2",F114)))</formula>
    </cfRule>
    <cfRule type="containsText" dxfId="1105" priority="1077" operator="containsText" text="MAL">
      <formula>NOT(ISERROR(SEARCH("MAL",F114)))</formula>
    </cfRule>
    <cfRule type="containsText" dxfId="1104" priority="1078" operator="containsText" text="FOR/2">
      <formula>NOT(ISERROR(SEARCH("FOR/2",F114)))</formula>
    </cfRule>
    <cfRule type="containsText" dxfId="1103" priority="1079" operator="containsText" text="FOR">
      <formula>NOT(ISERROR(SEARCH("FOR",F114)))</formula>
    </cfRule>
    <cfRule type="containsText" dxfId="1102" priority="1080" operator="containsText" text="VAC/2">
      <formula>NOT(ISERROR(SEARCH("VAC/2",F114)))</formula>
    </cfRule>
    <cfRule type="containsText" dxfId="1101" priority="1081" operator="containsText" text="VAC">
      <formula>NOT(ISERROR(SEARCH("VAC",F114)))</formula>
    </cfRule>
  </conditionalFormatting>
  <conditionalFormatting sqref="F114:AJ114 F116:AJ116">
    <cfRule type="containsText" dxfId="1100" priority="1082" stopIfTrue="1" operator="containsText" text="D">
      <formula>NOT(ISERROR(SEARCH("D",F114)))</formula>
    </cfRule>
    <cfRule type="containsText" dxfId="1099" priority="1083" stopIfTrue="1" operator="containsText" text="S">
      <formula>NOT(ISERROR(SEARCH("S",F114)))</formula>
    </cfRule>
  </conditionalFormatting>
  <conditionalFormatting sqref="F94:AJ94 F96:AJ96">
    <cfRule type="containsText" dxfId="1098" priority="1008" operator="containsText" text="ABS. INJ.">
      <formula>NOT(ISERROR(SEARCH("ABS. INJ.",F94)))</formula>
    </cfRule>
    <cfRule type="containsText" dxfId="1097" priority="1009" operator="containsText" text="PRE/2">
      <formula>NOT(ISERROR(SEARCH("PRE/2",F94)))</formula>
    </cfRule>
    <cfRule type="containsText" dxfId="1096" priority="1010" operator="containsText" text="PRE">
      <formula>NOT(ISERROR(SEARCH("PRE",F94)))</formula>
    </cfRule>
    <cfRule type="containsText" dxfId="1095" priority="1011" operator="containsText" text="CP-AR">
      <formula>NOT(ISERROR(SEARCH("CP-AR",F94)))</formula>
    </cfRule>
    <cfRule type="containsText" dxfId="1094" priority="1012" operator="containsText" text="CP-DE">
      <formula>NOT(ISERROR(SEARCH("CP-DE",F94)))</formula>
    </cfRule>
    <cfRule type="containsText" dxfId="1093" priority="1013" operator="containsText" text="CP-DEM">
      <formula>NOT(ISERROR(SEARCH("CP-DEM",F94)))</formula>
    </cfRule>
    <cfRule type="containsText" dxfId="1092" priority="1014" operator="containsText" text="CP/2-AR">
      <formula>NOT(ISERROR(SEARCH("CP/2-AR",F94)))</formula>
    </cfRule>
    <cfRule type="containsText" dxfId="1091" priority="1015" operator="containsText" text="CP/2-DE">
      <formula>NOT(ISERROR(SEARCH("CP/2-DE",F94)))</formula>
    </cfRule>
    <cfRule type="containsText" dxfId="1090" priority="1016" operator="containsText" text="CP/2-DEM">
      <formula>NOT(ISERROR(SEARCH("CP/2-DEM",F94)))</formula>
    </cfRule>
    <cfRule type="containsText" dxfId="1089" priority="1017" operator="containsText" text="CP/2-ME">
      <formula>NOT(ISERROR(SEARCH("CP/2-ME",F94)))</formula>
    </cfRule>
    <cfRule type="containsText" dxfId="1088" priority="1018" operator="containsText" text="CP-ME">
      <formula>NOT(ISERROR(SEARCH("CP-ME",F94)))</formula>
    </cfRule>
    <cfRule type="containsText" dxfId="1087" priority="1019" operator="containsText" text="MAL/2">
      <formula>NOT(ISERROR(SEARCH("MAL/2",F94)))</formula>
    </cfRule>
    <cfRule type="containsText" dxfId="1086" priority="1020" operator="containsText" text="MAL">
      <formula>NOT(ISERROR(SEARCH("MAL",F94)))</formula>
    </cfRule>
    <cfRule type="containsText" dxfId="1085" priority="1021" operator="containsText" text="FOR/2">
      <formula>NOT(ISERROR(SEARCH("FOR/2",F94)))</formula>
    </cfRule>
    <cfRule type="containsText" dxfId="1084" priority="1022" operator="containsText" text="FOR">
      <formula>NOT(ISERROR(SEARCH("FOR",F94)))</formula>
    </cfRule>
    <cfRule type="containsText" dxfId="1083" priority="1023" operator="containsText" text="VAC/2">
      <formula>NOT(ISERROR(SEARCH("VAC/2",F94)))</formula>
    </cfRule>
    <cfRule type="containsText" dxfId="1082" priority="1024" operator="containsText" text="VAC">
      <formula>NOT(ISERROR(SEARCH("VAC",F94)))</formula>
    </cfRule>
  </conditionalFormatting>
  <conditionalFormatting sqref="F94:AJ94 F96:AJ96">
    <cfRule type="containsText" dxfId="1081" priority="1025" stopIfTrue="1" operator="containsText" text="D">
      <formula>NOT(ISERROR(SEARCH("D",F94)))</formula>
    </cfRule>
    <cfRule type="containsText" dxfId="1080" priority="1026" stopIfTrue="1" operator="containsText" text="S">
      <formula>NOT(ISERROR(SEARCH("S",F94)))</formula>
    </cfRule>
  </conditionalFormatting>
  <conditionalFormatting sqref="F94:AJ94 F96:AJ96">
    <cfRule type="containsText" dxfId="1079" priority="989" operator="containsText" text="ABS. INJ.">
      <formula>NOT(ISERROR(SEARCH("ABS. INJ.",F94)))</formula>
    </cfRule>
    <cfRule type="containsText" dxfId="1078" priority="990" operator="containsText" text="PRE/2">
      <formula>NOT(ISERROR(SEARCH("PRE/2",F94)))</formula>
    </cfRule>
    <cfRule type="containsText" dxfId="1077" priority="991" operator="containsText" text="PRE">
      <formula>NOT(ISERROR(SEARCH("PRE",F94)))</formula>
    </cfRule>
    <cfRule type="containsText" dxfId="1076" priority="992" operator="containsText" text="CP-AR">
      <formula>NOT(ISERROR(SEARCH("CP-AR",F94)))</formula>
    </cfRule>
    <cfRule type="containsText" dxfId="1075" priority="993" operator="containsText" text="CP-DE">
      <formula>NOT(ISERROR(SEARCH("CP-DE",F94)))</formula>
    </cfRule>
    <cfRule type="containsText" dxfId="1074" priority="994" operator="containsText" text="CP-DEM">
      <formula>NOT(ISERROR(SEARCH("CP-DEM",F94)))</formula>
    </cfRule>
    <cfRule type="containsText" dxfId="1073" priority="995" operator="containsText" text="CP/2-AR">
      <formula>NOT(ISERROR(SEARCH("CP/2-AR",F94)))</formula>
    </cfRule>
    <cfRule type="containsText" dxfId="1072" priority="996" operator="containsText" text="CP/2-DE">
      <formula>NOT(ISERROR(SEARCH("CP/2-DE",F94)))</formula>
    </cfRule>
    <cfRule type="containsText" dxfId="1071" priority="997" operator="containsText" text="CP/2-DEM">
      <formula>NOT(ISERROR(SEARCH("CP/2-DEM",F94)))</formula>
    </cfRule>
    <cfRule type="containsText" dxfId="1070" priority="998" operator="containsText" text="CP/2-ME">
      <formula>NOT(ISERROR(SEARCH("CP/2-ME",F94)))</formula>
    </cfRule>
    <cfRule type="containsText" dxfId="1069" priority="999" operator="containsText" text="CP-ME">
      <formula>NOT(ISERROR(SEARCH("CP-ME",F94)))</formula>
    </cfRule>
    <cfRule type="containsText" dxfId="1068" priority="1000" operator="containsText" text="MAL/2">
      <formula>NOT(ISERROR(SEARCH("MAL/2",F94)))</formula>
    </cfRule>
    <cfRule type="containsText" dxfId="1067" priority="1001" operator="containsText" text="MAL">
      <formula>NOT(ISERROR(SEARCH("MAL",F94)))</formula>
    </cfRule>
    <cfRule type="containsText" dxfId="1066" priority="1002" operator="containsText" text="FOR/2">
      <formula>NOT(ISERROR(SEARCH("FOR/2",F94)))</formula>
    </cfRule>
    <cfRule type="containsText" dxfId="1065" priority="1003" operator="containsText" text="FOR">
      <formula>NOT(ISERROR(SEARCH("FOR",F94)))</formula>
    </cfRule>
    <cfRule type="containsText" dxfId="1064" priority="1004" operator="containsText" text="VAC/2">
      <formula>NOT(ISERROR(SEARCH("VAC/2",F94)))</formula>
    </cfRule>
    <cfRule type="containsText" dxfId="1063" priority="1005" operator="containsText" text="VAC">
      <formula>NOT(ISERROR(SEARCH("VAC",F94)))</formula>
    </cfRule>
  </conditionalFormatting>
  <conditionalFormatting sqref="F94:AJ94 F96:AJ96">
    <cfRule type="containsText" dxfId="1062" priority="1006" stopIfTrue="1" operator="containsText" text="D">
      <formula>NOT(ISERROR(SEARCH("D",F94)))</formula>
    </cfRule>
    <cfRule type="containsText" dxfId="1061" priority="1007" stopIfTrue="1" operator="containsText" text="S">
      <formula>NOT(ISERROR(SEARCH("S",F94)))</formula>
    </cfRule>
  </conditionalFormatting>
  <conditionalFormatting sqref="F74:AJ74 F76:AJ76">
    <cfRule type="containsText" dxfId="1060" priority="932" operator="containsText" text="ABS. INJ.">
      <formula>NOT(ISERROR(SEARCH("ABS. INJ.",F74)))</formula>
    </cfRule>
    <cfRule type="containsText" dxfId="1059" priority="933" operator="containsText" text="PRE/2">
      <formula>NOT(ISERROR(SEARCH("PRE/2",F74)))</formula>
    </cfRule>
    <cfRule type="containsText" dxfId="1058" priority="934" operator="containsText" text="PRE">
      <formula>NOT(ISERROR(SEARCH("PRE",F74)))</formula>
    </cfRule>
    <cfRule type="containsText" dxfId="1057" priority="935" operator="containsText" text="CP-AR">
      <formula>NOT(ISERROR(SEARCH("CP-AR",F74)))</formula>
    </cfRule>
    <cfRule type="containsText" dxfId="1056" priority="936" operator="containsText" text="CP-DE">
      <formula>NOT(ISERROR(SEARCH("CP-DE",F74)))</formula>
    </cfRule>
    <cfRule type="containsText" dxfId="1055" priority="937" operator="containsText" text="CP-DEM">
      <formula>NOT(ISERROR(SEARCH("CP-DEM",F74)))</formula>
    </cfRule>
    <cfRule type="containsText" dxfId="1054" priority="938" operator="containsText" text="CP/2-AR">
      <formula>NOT(ISERROR(SEARCH("CP/2-AR",F74)))</formula>
    </cfRule>
    <cfRule type="containsText" dxfId="1053" priority="939" operator="containsText" text="CP/2-DE">
      <formula>NOT(ISERROR(SEARCH("CP/2-DE",F74)))</formula>
    </cfRule>
    <cfRule type="containsText" dxfId="1052" priority="940" operator="containsText" text="CP/2-DEM">
      <formula>NOT(ISERROR(SEARCH("CP/2-DEM",F74)))</formula>
    </cfRule>
    <cfRule type="containsText" dxfId="1051" priority="941" operator="containsText" text="CP/2-ME">
      <formula>NOT(ISERROR(SEARCH("CP/2-ME",F74)))</formula>
    </cfRule>
    <cfRule type="containsText" dxfId="1050" priority="942" operator="containsText" text="CP-ME">
      <formula>NOT(ISERROR(SEARCH("CP-ME",F74)))</formula>
    </cfRule>
    <cfRule type="containsText" dxfId="1049" priority="943" operator="containsText" text="MAL/2">
      <formula>NOT(ISERROR(SEARCH("MAL/2",F74)))</formula>
    </cfRule>
    <cfRule type="containsText" dxfId="1048" priority="944" operator="containsText" text="MAL">
      <formula>NOT(ISERROR(SEARCH("MAL",F74)))</formula>
    </cfRule>
    <cfRule type="containsText" dxfId="1047" priority="945" operator="containsText" text="FOR/2">
      <formula>NOT(ISERROR(SEARCH("FOR/2",F74)))</formula>
    </cfRule>
    <cfRule type="containsText" dxfId="1046" priority="946" operator="containsText" text="FOR">
      <formula>NOT(ISERROR(SEARCH("FOR",F74)))</formula>
    </cfRule>
    <cfRule type="containsText" dxfId="1045" priority="947" operator="containsText" text="VAC/2">
      <formula>NOT(ISERROR(SEARCH("VAC/2",F74)))</formula>
    </cfRule>
    <cfRule type="containsText" dxfId="1044" priority="948" operator="containsText" text="VAC">
      <formula>NOT(ISERROR(SEARCH("VAC",F74)))</formula>
    </cfRule>
  </conditionalFormatting>
  <conditionalFormatting sqref="F74:AJ74 F76:AJ76">
    <cfRule type="containsText" dxfId="1043" priority="949" stopIfTrue="1" operator="containsText" text="D">
      <formula>NOT(ISERROR(SEARCH("D",F74)))</formula>
    </cfRule>
    <cfRule type="containsText" dxfId="1042" priority="950" stopIfTrue="1" operator="containsText" text="S">
      <formula>NOT(ISERROR(SEARCH("S",F74)))</formula>
    </cfRule>
  </conditionalFormatting>
  <conditionalFormatting sqref="F74:AJ74 F76:AJ76">
    <cfRule type="containsText" dxfId="1041" priority="913" operator="containsText" text="ABS. INJ.">
      <formula>NOT(ISERROR(SEARCH("ABS. INJ.",F74)))</formula>
    </cfRule>
    <cfRule type="containsText" dxfId="1040" priority="914" operator="containsText" text="PRE/2">
      <formula>NOT(ISERROR(SEARCH("PRE/2",F74)))</formula>
    </cfRule>
    <cfRule type="containsText" dxfId="1039" priority="915" operator="containsText" text="PRE">
      <formula>NOT(ISERROR(SEARCH("PRE",F74)))</formula>
    </cfRule>
    <cfRule type="containsText" dxfId="1038" priority="916" operator="containsText" text="CP-AR">
      <formula>NOT(ISERROR(SEARCH("CP-AR",F74)))</formula>
    </cfRule>
    <cfRule type="containsText" dxfId="1037" priority="917" operator="containsText" text="CP-DE">
      <formula>NOT(ISERROR(SEARCH("CP-DE",F74)))</formula>
    </cfRule>
    <cfRule type="containsText" dxfId="1036" priority="918" operator="containsText" text="CP-DEM">
      <formula>NOT(ISERROR(SEARCH("CP-DEM",F74)))</formula>
    </cfRule>
    <cfRule type="containsText" dxfId="1035" priority="919" operator="containsText" text="CP/2-AR">
      <formula>NOT(ISERROR(SEARCH("CP/2-AR",F74)))</formula>
    </cfRule>
    <cfRule type="containsText" dxfId="1034" priority="920" operator="containsText" text="CP/2-DE">
      <formula>NOT(ISERROR(SEARCH("CP/2-DE",F74)))</formula>
    </cfRule>
    <cfRule type="containsText" dxfId="1033" priority="921" operator="containsText" text="CP/2-DEM">
      <formula>NOT(ISERROR(SEARCH("CP/2-DEM",F74)))</formula>
    </cfRule>
    <cfRule type="containsText" dxfId="1032" priority="922" operator="containsText" text="CP/2-ME">
      <formula>NOT(ISERROR(SEARCH("CP/2-ME",F74)))</formula>
    </cfRule>
    <cfRule type="containsText" dxfId="1031" priority="923" operator="containsText" text="CP-ME">
      <formula>NOT(ISERROR(SEARCH("CP-ME",F74)))</formula>
    </cfRule>
    <cfRule type="containsText" dxfId="1030" priority="924" operator="containsText" text="MAL/2">
      <formula>NOT(ISERROR(SEARCH("MAL/2",F74)))</formula>
    </cfRule>
    <cfRule type="containsText" dxfId="1029" priority="925" operator="containsText" text="MAL">
      <formula>NOT(ISERROR(SEARCH("MAL",F74)))</formula>
    </cfRule>
    <cfRule type="containsText" dxfId="1028" priority="926" operator="containsText" text="FOR/2">
      <formula>NOT(ISERROR(SEARCH("FOR/2",F74)))</formula>
    </cfRule>
    <cfRule type="containsText" dxfId="1027" priority="927" operator="containsText" text="FOR">
      <formula>NOT(ISERROR(SEARCH("FOR",F74)))</formula>
    </cfRule>
    <cfRule type="containsText" dxfId="1026" priority="928" operator="containsText" text="VAC/2">
      <formula>NOT(ISERROR(SEARCH("VAC/2",F74)))</formula>
    </cfRule>
    <cfRule type="containsText" dxfId="1025" priority="929" operator="containsText" text="VAC">
      <formula>NOT(ISERROR(SEARCH("VAC",F74)))</formula>
    </cfRule>
  </conditionalFormatting>
  <conditionalFormatting sqref="F74:AJ74 F76:AJ76">
    <cfRule type="containsText" dxfId="1024" priority="930" stopIfTrue="1" operator="containsText" text="D">
      <formula>NOT(ISERROR(SEARCH("D",F74)))</formula>
    </cfRule>
    <cfRule type="containsText" dxfId="1023" priority="931" stopIfTrue="1" operator="containsText" text="S">
      <formula>NOT(ISERROR(SEARCH("S",F74)))</formula>
    </cfRule>
  </conditionalFormatting>
  <conditionalFormatting sqref="F54:AJ54 F56:AJ56">
    <cfRule type="containsText" dxfId="1022" priority="856" operator="containsText" text="ABS. INJ.">
      <formula>NOT(ISERROR(SEARCH("ABS. INJ.",F54)))</formula>
    </cfRule>
    <cfRule type="containsText" dxfId="1021" priority="857" operator="containsText" text="PRE/2">
      <formula>NOT(ISERROR(SEARCH("PRE/2",F54)))</formula>
    </cfRule>
    <cfRule type="containsText" dxfId="1020" priority="858" operator="containsText" text="PRE">
      <formula>NOT(ISERROR(SEARCH("PRE",F54)))</formula>
    </cfRule>
    <cfRule type="containsText" dxfId="1019" priority="859" operator="containsText" text="CP-AR">
      <formula>NOT(ISERROR(SEARCH("CP-AR",F54)))</formula>
    </cfRule>
    <cfRule type="containsText" dxfId="1018" priority="860" operator="containsText" text="CP-DE">
      <formula>NOT(ISERROR(SEARCH("CP-DE",F54)))</formula>
    </cfRule>
    <cfRule type="containsText" dxfId="1017" priority="861" operator="containsText" text="CP-DEM">
      <formula>NOT(ISERROR(SEARCH("CP-DEM",F54)))</formula>
    </cfRule>
    <cfRule type="containsText" dxfId="1016" priority="862" operator="containsText" text="CP/2-AR">
      <formula>NOT(ISERROR(SEARCH("CP/2-AR",F54)))</formula>
    </cfRule>
    <cfRule type="containsText" dxfId="1015" priority="863" operator="containsText" text="CP/2-DE">
      <formula>NOT(ISERROR(SEARCH("CP/2-DE",F54)))</formula>
    </cfRule>
    <cfRule type="containsText" dxfId="1014" priority="864" operator="containsText" text="CP/2-DEM">
      <formula>NOT(ISERROR(SEARCH("CP/2-DEM",F54)))</formula>
    </cfRule>
    <cfRule type="containsText" dxfId="1013" priority="865" operator="containsText" text="CP/2-ME">
      <formula>NOT(ISERROR(SEARCH("CP/2-ME",F54)))</formula>
    </cfRule>
    <cfRule type="containsText" dxfId="1012" priority="866" operator="containsText" text="CP-ME">
      <formula>NOT(ISERROR(SEARCH("CP-ME",F54)))</formula>
    </cfRule>
    <cfRule type="containsText" dxfId="1011" priority="867" operator="containsText" text="MAL/2">
      <formula>NOT(ISERROR(SEARCH("MAL/2",F54)))</formula>
    </cfRule>
    <cfRule type="containsText" dxfId="1010" priority="868" operator="containsText" text="MAL">
      <formula>NOT(ISERROR(SEARCH("MAL",F54)))</formula>
    </cfRule>
    <cfRule type="containsText" dxfId="1009" priority="869" operator="containsText" text="FOR/2">
      <formula>NOT(ISERROR(SEARCH("FOR/2",F54)))</formula>
    </cfRule>
    <cfRule type="containsText" dxfId="1008" priority="870" operator="containsText" text="FOR">
      <formula>NOT(ISERROR(SEARCH("FOR",F54)))</formula>
    </cfRule>
    <cfRule type="containsText" dxfId="1007" priority="871" operator="containsText" text="VAC/2">
      <formula>NOT(ISERROR(SEARCH("VAC/2",F54)))</formula>
    </cfRule>
    <cfRule type="containsText" dxfId="1006" priority="872" operator="containsText" text="VAC">
      <formula>NOT(ISERROR(SEARCH("VAC",F54)))</formula>
    </cfRule>
  </conditionalFormatting>
  <conditionalFormatting sqref="F54:AJ54 F56:AJ56">
    <cfRule type="containsText" dxfId="1005" priority="873" stopIfTrue="1" operator="containsText" text="D">
      <formula>NOT(ISERROR(SEARCH("D",F54)))</formula>
    </cfRule>
    <cfRule type="containsText" dxfId="1004" priority="874" stopIfTrue="1" operator="containsText" text="S">
      <formula>NOT(ISERROR(SEARCH("S",F54)))</formula>
    </cfRule>
  </conditionalFormatting>
  <conditionalFormatting sqref="F54:AJ54 F56:AJ56">
    <cfRule type="containsText" dxfId="1003" priority="837" operator="containsText" text="ABS. INJ.">
      <formula>NOT(ISERROR(SEARCH("ABS. INJ.",F54)))</formula>
    </cfRule>
    <cfRule type="containsText" dxfId="1002" priority="838" operator="containsText" text="PRE/2">
      <formula>NOT(ISERROR(SEARCH("PRE/2",F54)))</formula>
    </cfRule>
    <cfRule type="containsText" dxfId="1001" priority="839" operator="containsText" text="PRE">
      <formula>NOT(ISERROR(SEARCH("PRE",F54)))</formula>
    </cfRule>
    <cfRule type="containsText" dxfId="1000" priority="840" operator="containsText" text="CP-AR">
      <formula>NOT(ISERROR(SEARCH("CP-AR",F54)))</formula>
    </cfRule>
    <cfRule type="containsText" dxfId="999" priority="841" operator="containsText" text="CP-DE">
      <formula>NOT(ISERROR(SEARCH("CP-DE",F54)))</formula>
    </cfRule>
    <cfRule type="containsText" dxfId="998" priority="842" operator="containsText" text="CP-DEM">
      <formula>NOT(ISERROR(SEARCH("CP-DEM",F54)))</formula>
    </cfRule>
    <cfRule type="containsText" dxfId="997" priority="843" operator="containsText" text="CP/2-AR">
      <formula>NOT(ISERROR(SEARCH("CP/2-AR",F54)))</formula>
    </cfRule>
    <cfRule type="containsText" dxfId="996" priority="844" operator="containsText" text="CP/2-DE">
      <formula>NOT(ISERROR(SEARCH("CP/2-DE",F54)))</formula>
    </cfRule>
    <cfRule type="containsText" dxfId="995" priority="845" operator="containsText" text="CP/2-DEM">
      <formula>NOT(ISERROR(SEARCH("CP/2-DEM",F54)))</formula>
    </cfRule>
    <cfRule type="containsText" dxfId="994" priority="846" operator="containsText" text="CP/2-ME">
      <formula>NOT(ISERROR(SEARCH("CP/2-ME",F54)))</formula>
    </cfRule>
    <cfRule type="containsText" dxfId="993" priority="847" operator="containsText" text="CP-ME">
      <formula>NOT(ISERROR(SEARCH("CP-ME",F54)))</formula>
    </cfRule>
    <cfRule type="containsText" dxfId="992" priority="848" operator="containsText" text="MAL/2">
      <formula>NOT(ISERROR(SEARCH("MAL/2",F54)))</formula>
    </cfRule>
    <cfRule type="containsText" dxfId="991" priority="849" operator="containsText" text="MAL">
      <formula>NOT(ISERROR(SEARCH("MAL",F54)))</formula>
    </cfRule>
    <cfRule type="containsText" dxfId="990" priority="850" operator="containsText" text="FOR/2">
      <formula>NOT(ISERROR(SEARCH("FOR/2",F54)))</formula>
    </cfRule>
    <cfRule type="containsText" dxfId="989" priority="851" operator="containsText" text="FOR">
      <formula>NOT(ISERROR(SEARCH("FOR",F54)))</formula>
    </cfRule>
    <cfRule type="containsText" dxfId="988" priority="852" operator="containsText" text="VAC/2">
      <formula>NOT(ISERROR(SEARCH("VAC/2",F54)))</formula>
    </cfRule>
    <cfRule type="containsText" dxfId="987" priority="853" operator="containsText" text="VAC">
      <formula>NOT(ISERROR(SEARCH("VAC",F54)))</formula>
    </cfRule>
  </conditionalFormatting>
  <conditionalFormatting sqref="F54:AJ54 F56:AJ56">
    <cfRule type="containsText" dxfId="986" priority="854" stopIfTrue="1" operator="containsText" text="D">
      <formula>NOT(ISERROR(SEARCH("D",F54)))</formula>
    </cfRule>
    <cfRule type="containsText" dxfId="985" priority="855" stopIfTrue="1" operator="containsText" text="S">
      <formula>NOT(ISERROR(SEARCH("S",F54)))</formula>
    </cfRule>
  </conditionalFormatting>
  <conditionalFormatting sqref="F36:AJ36">
    <cfRule type="containsText" dxfId="984" priority="780" operator="containsText" text="ABS. INJ.">
      <formula>NOT(ISERROR(SEARCH("ABS. INJ.",F36)))</formula>
    </cfRule>
    <cfRule type="containsText" dxfId="983" priority="781" operator="containsText" text="PRE/2">
      <formula>NOT(ISERROR(SEARCH("PRE/2",F36)))</formula>
    </cfRule>
    <cfRule type="containsText" dxfId="982" priority="782" operator="containsText" text="PRE">
      <formula>NOT(ISERROR(SEARCH("PRE",F36)))</formula>
    </cfRule>
    <cfRule type="containsText" dxfId="981" priority="783" operator="containsText" text="CP-AR">
      <formula>NOT(ISERROR(SEARCH("CP-AR",F36)))</formula>
    </cfRule>
    <cfRule type="containsText" dxfId="980" priority="784" operator="containsText" text="CP-DE">
      <formula>NOT(ISERROR(SEARCH("CP-DE",F36)))</formula>
    </cfRule>
    <cfRule type="containsText" dxfId="979" priority="785" operator="containsText" text="CP-DEM">
      <formula>NOT(ISERROR(SEARCH("CP-DEM",F36)))</formula>
    </cfRule>
    <cfRule type="containsText" dxfId="978" priority="786" operator="containsText" text="CP/2-AR">
      <formula>NOT(ISERROR(SEARCH("CP/2-AR",F36)))</formula>
    </cfRule>
    <cfRule type="containsText" dxfId="977" priority="787" operator="containsText" text="CP/2-DE">
      <formula>NOT(ISERROR(SEARCH("CP/2-DE",F36)))</formula>
    </cfRule>
    <cfRule type="containsText" dxfId="976" priority="788" operator="containsText" text="CP/2-DEM">
      <formula>NOT(ISERROR(SEARCH("CP/2-DEM",F36)))</formula>
    </cfRule>
    <cfRule type="containsText" dxfId="975" priority="789" operator="containsText" text="CP/2-ME">
      <formula>NOT(ISERROR(SEARCH("CP/2-ME",F36)))</formula>
    </cfRule>
    <cfRule type="containsText" dxfId="974" priority="790" operator="containsText" text="CP-ME">
      <formula>NOT(ISERROR(SEARCH("CP-ME",F36)))</formula>
    </cfRule>
    <cfRule type="containsText" dxfId="973" priority="791" operator="containsText" text="MAL/2">
      <formula>NOT(ISERROR(SEARCH("MAL/2",F36)))</formula>
    </cfRule>
    <cfRule type="containsText" dxfId="972" priority="792" operator="containsText" text="MAL">
      <formula>NOT(ISERROR(SEARCH("MAL",F36)))</formula>
    </cfRule>
    <cfRule type="containsText" dxfId="971" priority="793" operator="containsText" text="FOR/2">
      <formula>NOT(ISERROR(SEARCH("FOR/2",F36)))</formula>
    </cfRule>
    <cfRule type="containsText" dxfId="970" priority="794" operator="containsText" text="FOR">
      <formula>NOT(ISERROR(SEARCH("FOR",F36)))</formula>
    </cfRule>
    <cfRule type="containsText" dxfId="969" priority="795" operator="containsText" text="VAC/2">
      <formula>NOT(ISERROR(SEARCH("VAC/2",F36)))</formula>
    </cfRule>
    <cfRule type="containsText" dxfId="968" priority="796" operator="containsText" text="VAC">
      <formula>NOT(ISERROR(SEARCH("VAC",F36)))</formula>
    </cfRule>
  </conditionalFormatting>
  <conditionalFormatting sqref="F36:AJ36">
    <cfRule type="containsText" dxfId="967" priority="797" stopIfTrue="1" operator="containsText" text="D">
      <formula>NOT(ISERROR(SEARCH("D",F36)))</formula>
    </cfRule>
    <cfRule type="containsText" dxfId="966" priority="798" stopIfTrue="1" operator="containsText" text="S">
      <formula>NOT(ISERROR(SEARCH("S",F36)))</formula>
    </cfRule>
  </conditionalFormatting>
  <conditionalFormatting sqref="F36:AJ36">
    <cfRule type="containsText" dxfId="965" priority="761" operator="containsText" text="ABS. INJ.">
      <formula>NOT(ISERROR(SEARCH("ABS. INJ.",F36)))</formula>
    </cfRule>
    <cfRule type="containsText" dxfId="964" priority="762" operator="containsText" text="PRE/2">
      <formula>NOT(ISERROR(SEARCH("PRE/2",F36)))</formula>
    </cfRule>
    <cfRule type="containsText" dxfId="963" priority="763" operator="containsText" text="PRE">
      <formula>NOT(ISERROR(SEARCH("PRE",F36)))</formula>
    </cfRule>
    <cfRule type="containsText" dxfId="962" priority="764" operator="containsText" text="CP-AR">
      <formula>NOT(ISERROR(SEARCH("CP-AR",F36)))</formula>
    </cfRule>
    <cfRule type="containsText" dxfId="961" priority="765" operator="containsText" text="CP-DE">
      <formula>NOT(ISERROR(SEARCH("CP-DE",F36)))</formula>
    </cfRule>
    <cfRule type="containsText" dxfId="960" priority="766" operator="containsText" text="CP-DEM">
      <formula>NOT(ISERROR(SEARCH("CP-DEM",F36)))</formula>
    </cfRule>
    <cfRule type="containsText" dxfId="959" priority="767" operator="containsText" text="CP/2-AR">
      <formula>NOT(ISERROR(SEARCH("CP/2-AR",F36)))</formula>
    </cfRule>
    <cfRule type="containsText" dxfId="958" priority="768" operator="containsText" text="CP/2-DE">
      <formula>NOT(ISERROR(SEARCH("CP/2-DE",F36)))</formula>
    </cfRule>
    <cfRule type="containsText" dxfId="957" priority="769" operator="containsText" text="CP/2-DEM">
      <formula>NOT(ISERROR(SEARCH("CP/2-DEM",F36)))</formula>
    </cfRule>
    <cfRule type="containsText" dxfId="956" priority="770" operator="containsText" text="CP/2-ME">
      <formula>NOT(ISERROR(SEARCH("CP/2-ME",F36)))</formula>
    </cfRule>
    <cfRule type="containsText" dxfId="955" priority="771" operator="containsText" text="CP-ME">
      <formula>NOT(ISERROR(SEARCH("CP-ME",F36)))</formula>
    </cfRule>
    <cfRule type="containsText" dxfId="954" priority="772" operator="containsText" text="MAL/2">
      <formula>NOT(ISERROR(SEARCH("MAL/2",F36)))</formula>
    </cfRule>
    <cfRule type="containsText" dxfId="953" priority="773" operator="containsText" text="MAL">
      <formula>NOT(ISERROR(SEARCH("MAL",F36)))</formula>
    </cfRule>
    <cfRule type="containsText" dxfId="952" priority="774" operator="containsText" text="FOR/2">
      <formula>NOT(ISERROR(SEARCH("FOR/2",F36)))</formula>
    </cfRule>
    <cfRule type="containsText" dxfId="951" priority="775" operator="containsText" text="FOR">
      <formula>NOT(ISERROR(SEARCH("FOR",F36)))</formula>
    </cfRule>
    <cfRule type="containsText" dxfId="950" priority="776" operator="containsText" text="VAC/2">
      <formula>NOT(ISERROR(SEARCH("VAC/2",F36)))</formula>
    </cfRule>
    <cfRule type="containsText" dxfId="949" priority="777" operator="containsText" text="VAC">
      <formula>NOT(ISERROR(SEARCH("VAC",F36)))</formula>
    </cfRule>
  </conditionalFormatting>
  <conditionalFormatting sqref="F36:AJ36">
    <cfRule type="containsText" dxfId="948" priority="778" stopIfTrue="1" operator="containsText" text="D">
      <formula>NOT(ISERROR(SEARCH("D",F36)))</formula>
    </cfRule>
    <cfRule type="containsText" dxfId="947" priority="779" stopIfTrue="1" operator="containsText" text="S">
      <formula>NOT(ISERROR(SEARCH("S",F36)))</formula>
    </cfRule>
  </conditionalFormatting>
  <conditionalFormatting sqref="F14:AJ14 F16:AJ16">
    <cfRule type="containsText" dxfId="946" priority="704" operator="containsText" text="ABS. INJ.">
      <formula>NOT(ISERROR(SEARCH("ABS. INJ.",F14)))</formula>
    </cfRule>
    <cfRule type="containsText" dxfId="945" priority="705" operator="containsText" text="PRE/2">
      <formula>NOT(ISERROR(SEARCH("PRE/2",F14)))</formula>
    </cfRule>
    <cfRule type="containsText" dxfId="944" priority="706" operator="containsText" text="PRE">
      <formula>NOT(ISERROR(SEARCH("PRE",F14)))</formula>
    </cfRule>
    <cfRule type="containsText" dxfId="943" priority="707" operator="containsText" text="CP-AR">
      <formula>NOT(ISERROR(SEARCH("CP-AR",F14)))</formula>
    </cfRule>
    <cfRule type="containsText" dxfId="942" priority="708" operator="containsText" text="CP-DE">
      <formula>NOT(ISERROR(SEARCH("CP-DE",F14)))</formula>
    </cfRule>
    <cfRule type="containsText" dxfId="941" priority="709" operator="containsText" text="CP-DEM">
      <formula>NOT(ISERROR(SEARCH("CP-DEM",F14)))</formula>
    </cfRule>
    <cfRule type="containsText" dxfId="940" priority="710" operator="containsText" text="CP/2-AR">
      <formula>NOT(ISERROR(SEARCH("CP/2-AR",F14)))</formula>
    </cfRule>
    <cfRule type="containsText" dxfId="939" priority="711" operator="containsText" text="CP/2-DE">
      <formula>NOT(ISERROR(SEARCH("CP/2-DE",F14)))</formula>
    </cfRule>
    <cfRule type="containsText" dxfId="938" priority="712" operator="containsText" text="CP/2-DEM">
      <formula>NOT(ISERROR(SEARCH("CP/2-DEM",F14)))</formula>
    </cfRule>
    <cfRule type="containsText" dxfId="937" priority="713" operator="containsText" text="CP/2-ME">
      <formula>NOT(ISERROR(SEARCH("CP/2-ME",F14)))</formula>
    </cfRule>
    <cfRule type="containsText" dxfId="936" priority="714" operator="containsText" text="CP-ME">
      <formula>NOT(ISERROR(SEARCH("CP-ME",F14)))</formula>
    </cfRule>
    <cfRule type="containsText" dxfId="935" priority="715" operator="containsText" text="MAL/2">
      <formula>NOT(ISERROR(SEARCH("MAL/2",F14)))</formula>
    </cfRule>
    <cfRule type="containsText" dxfId="934" priority="716" operator="containsText" text="MAL">
      <formula>NOT(ISERROR(SEARCH("MAL",F14)))</formula>
    </cfRule>
    <cfRule type="containsText" dxfId="933" priority="717" operator="containsText" text="FOR/2">
      <formula>NOT(ISERROR(SEARCH("FOR/2",F14)))</formula>
    </cfRule>
    <cfRule type="containsText" dxfId="932" priority="718" operator="containsText" text="FOR">
      <formula>NOT(ISERROR(SEARCH("FOR",F14)))</formula>
    </cfRule>
    <cfRule type="containsText" dxfId="931" priority="719" operator="containsText" text="VAC/2">
      <formula>NOT(ISERROR(SEARCH("VAC/2",F14)))</formula>
    </cfRule>
    <cfRule type="containsText" dxfId="930" priority="720" operator="containsText" text="VAC">
      <formula>NOT(ISERROR(SEARCH("VAC",F14)))</formula>
    </cfRule>
  </conditionalFormatting>
  <conditionalFormatting sqref="F14:AJ14 F16:AJ16">
    <cfRule type="containsText" dxfId="929" priority="721" stopIfTrue="1" operator="containsText" text="D">
      <formula>NOT(ISERROR(SEARCH("D",F14)))</formula>
    </cfRule>
    <cfRule type="containsText" dxfId="928" priority="722" stopIfTrue="1" operator="containsText" text="S">
      <formula>NOT(ISERROR(SEARCH("S",F14)))</formula>
    </cfRule>
  </conditionalFormatting>
  <conditionalFormatting sqref="F14:AJ14 F16:AJ16">
    <cfRule type="containsText" dxfId="927" priority="685" operator="containsText" text="ABS. INJ.">
      <formula>NOT(ISERROR(SEARCH("ABS. INJ.",F14)))</formula>
    </cfRule>
    <cfRule type="containsText" dxfId="926" priority="686" operator="containsText" text="PRE/2">
      <formula>NOT(ISERROR(SEARCH("PRE/2",F14)))</formula>
    </cfRule>
    <cfRule type="containsText" dxfId="925" priority="687" operator="containsText" text="PRE">
      <formula>NOT(ISERROR(SEARCH("PRE",F14)))</formula>
    </cfRule>
    <cfRule type="containsText" dxfId="924" priority="688" operator="containsText" text="CP-AR">
      <formula>NOT(ISERROR(SEARCH("CP-AR",F14)))</formula>
    </cfRule>
    <cfRule type="containsText" dxfId="923" priority="689" operator="containsText" text="CP-DE">
      <formula>NOT(ISERROR(SEARCH("CP-DE",F14)))</formula>
    </cfRule>
    <cfRule type="containsText" dxfId="922" priority="690" operator="containsText" text="CP-DEM">
      <formula>NOT(ISERROR(SEARCH("CP-DEM",F14)))</formula>
    </cfRule>
    <cfRule type="containsText" dxfId="921" priority="691" operator="containsText" text="CP/2-AR">
      <formula>NOT(ISERROR(SEARCH("CP/2-AR",F14)))</formula>
    </cfRule>
    <cfRule type="containsText" dxfId="920" priority="692" operator="containsText" text="CP/2-DE">
      <formula>NOT(ISERROR(SEARCH("CP/2-DE",F14)))</formula>
    </cfRule>
    <cfRule type="containsText" dxfId="919" priority="693" operator="containsText" text="CP/2-DEM">
      <formula>NOT(ISERROR(SEARCH("CP/2-DEM",F14)))</formula>
    </cfRule>
    <cfRule type="containsText" dxfId="918" priority="694" operator="containsText" text="CP/2-ME">
      <formula>NOT(ISERROR(SEARCH("CP/2-ME",F14)))</formula>
    </cfRule>
    <cfRule type="containsText" dxfId="917" priority="695" operator="containsText" text="CP-ME">
      <formula>NOT(ISERROR(SEARCH("CP-ME",F14)))</formula>
    </cfRule>
    <cfRule type="containsText" dxfId="916" priority="696" operator="containsText" text="MAL/2">
      <formula>NOT(ISERROR(SEARCH("MAL/2",F14)))</formula>
    </cfRule>
    <cfRule type="containsText" dxfId="915" priority="697" operator="containsText" text="MAL">
      <formula>NOT(ISERROR(SEARCH("MAL",F14)))</formula>
    </cfRule>
    <cfRule type="containsText" dxfId="914" priority="698" operator="containsText" text="FOR/2">
      <formula>NOT(ISERROR(SEARCH("FOR/2",F14)))</formula>
    </cfRule>
    <cfRule type="containsText" dxfId="913" priority="699" operator="containsText" text="FOR">
      <formula>NOT(ISERROR(SEARCH("FOR",F14)))</formula>
    </cfRule>
    <cfRule type="containsText" dxfId="912" priority="700" operator="containsText" text="VAC/2">
      <formula>NOT(ISERROR(SEARCH("VAC/2",F14)))</formula>
    </cfRule>
    <cfRule type="containsText" dxfId="911" priority="701" operator="containsText" text="VAC">
      <formula>NOT(ISERROR(SEARCH("VAC",F14)))</formula>
    </cfRule>
  </conditionalFormatting>
  <conditionalFormatting sqref="F14:AJ14 F16:AJ16">
    <cfRule type="containsText" dxfId="910" priority="702" stopIfTrue="1" operator="containsText" text="D">
      <formula>NOT(ISERROR(SEARCH("D",F14)))</formula>
    </cfRule>
    <cfRule type="containsText" dxfId="909" priority="703" stopIfTrue="1" operator="containsText" text="S">
      <formula>NOT(ISERROR(SEARCH("S",F14)))</formula>
    </cfRule>
  </conditionalFormatting>
  <conditionalFormatting sqref="F34:AJ34">
    <cfRule type="containsText" dxfId="908" priority="20" operator="containsText" text="ABS. INJ.">
      <formula>NOT(ISERROR(SEARCH("ABS. INJ.",F34)))</formula>
    </cfRule>
    <cfRule type="containsText" dxfId="907" priority="21" operator="containsText" text="PRE/2">
      <formula>NOT(ISERROR(SEARCH("PRE/2",F34)))</formula>
    </cfRule>
    <cfRule type="containsText" dxfId="906" priority="22" operator="containsText" text="PRE">
      <formula>NOT(ISERROR(SEARCH("PRE",F34)))</formula>
    </cfRule>
    <cfRule type="containsText" dxfId="905" priority="23" operator="containsText" text="CP-AR">
      <formula>NOT(ISERROR(SEARCH("CP-AR",F34)))</formula>
    </cfRule>
    <cfRule type="containsText" dxfId="904" priority="24" operator="containsText" text="CP-DE">
      <formula>NOT(ISERROR(SEARCH("CP-DE",F34)))</formula>
    </cfRule>
    <cfRule type="containsText" dxfId="903" priority="25" operator="containsText" text="CP-DEM">
      <formula>NOT(ISERROR(SEARCH("CP-DEM",F34)))</formula>
    </cfRule>
    <cfRule type="containsText" dxfId="902" priority="26" operator="containsText" text="CP/2-AR">
      <formula>NOT(ISERROR(SEARCH("CP/2-AR",F34)))</formula>
    </cfRule>
    <cfRule type="containsText" dxfId="901" priority="27" operator="containsText" text="CP/2-DE">
      <formula>NOT(ISERROR(SEARCH("CP/2-DE",F34)))</formula>
    </cfRule>
    <cfRule type="containsText" dxfId="900" priority="28" operator="containsText" text="CP/2-DEM">
      <formula>NOT(ISERROR(SEARCH("CP/2-DEM",F34)))</formula>
    </cfRule>
    <cfRule type="containsText" dxfId="899" priority="29" operator="containsText" text="CP/2-ME">
      <formula>NOT(ISERROR(SEARCH("CP/2-ME",F34)))</formula>
    </cfRule>
    <cfRule type="containsText" dxfId="898" priority="30" operator="containsText" text="CP-ME">
      <formula>NOT(ISERROR(SEARCH("CP-ME",F34)))</formula>
    </cfRule>
    <cfRule type="containsText" dxfId="897" priority="31" operator="containsText" text="MAL/2">
      <formula>NOT(ISERROR(SEARCH("MAL/2",F34)))</formula>
    </cfRule>
    <cfRule type="containsText" dxfId="896" priority="32" operator="containsText" text="MAL">
      <formula>NOT(ISERROR(SEARCH("MAL",F34)))</formula>
    </cfRule>
    <cfRule type="containsText" dxfId="895" priority="33" operator="containsText" text="FOR/2">
      <formula>NOT(ISERROR(SEARCH("FOR/2",F34)))</formula>
    </cfRule>
    <cfRule type="containsText" dxfId="894" priority="34" operator="containsText" text="FOR">
      <formula>NOT(ISERROR(SEARCH("FOR",F34)))</formula>
    </cfRule>
    <cfRule type="containsText" dxfId="893" priority="35" operator="containsText" text="VAC/2">
      <formula>NOT(ISERROR(SEARCH("VAC/2",F34)))</formula>
    </cfRule>
    <cfRule type="containsText" dxfId="892" priority="36" operator="containsText" text="VAC">
      <formula>NOT(ISERROR(SEARCH("VAC",F34)))</formula>
    </cfRule>
  </conditionalFormatting>
  <conditionalFormatting sqref="F34:AJ34">
    <cfRule type="containsText" dxfId="891" priority="37" stopIfTrue="1" operator="containsText" text="D">
      <formula>NOT(ISERROR(SEARCH("D",F34)))</formula>
    </cfRule>
    <cfRule type="containsText" dxfId="890" priority="38" stopIfTrue="1" operator="containsText" text="S">
      <formula>NOT(ISERROR(SEARCH("S",F34)))</formula>
    </cfRule>
  </conditionalFormatting>
  <conditionalFormatting sqref="F34:AJ34">
    <cfRule type="containsText" dxfId="889" priority="1" operator="containsText" text="ABS. INJ.">
      <formula>NOT(ISERROR(SEARCH("ABS. INJ.",F34)))</formula>
    </cfRule>
    <cfRule type="containsText" dxfId="888" priority="2" operator="containsText" text="PRE/2">
      <formula>NOT(ISERROR(SEARCH("PRE/2",F34)))</formula>
    </cfRule>
    <cfRule type="containsText" dxfId="887" priority="3" operator="containsText" text="PRE">
      <formula>NOT(ISERROR(SEARCH("PRE",F34)))</formula>
    </cfRule>
    <cfRule type="containsText" dxfId="886" priority="4" operator="containsText" text="CP-AR">
      <formula>NOT(ISERROR(SEARCH("CP-AR",F34)))</formula>
    </cfRule>
    <cfRule type="containsText" dxfId="885" priority="5" operator="containsText" text="CP-DE">
      <formula>NOT(ISERROR(SEARCH("CP-DE",F34)))</formula>
    </cfRule>
    <cfRule type="containsText" dxfId="884" priority="6" operator="containsText" text="CP-DEM">
      <formula>NOT(ISERROR(SEARCH("CP-DEM",F34)))</formula>
    </cfRule>
    <cfRule type="containsText" dxfId="883" priority="7" operator="containsText" text="CP/2-AR">
      <formula>NOT(ISERROR(SEARCH("CP/2-AR",F34)))</formula>
    </cfRule>
    <cfRule type="containsText" dxfId="882" priority="8" operator="containsText" text="CP/2-DE">
      <formula>NOT(ISERROR(SEARCH("CP/2-DE",F34)))</formula>
    </cfRule>
    <cfRule type="containsText" dxfId="881" priority="9" operator="containsText" text="CP/2-DEM">
      <formula>NOT(ISERROR(SEARCH("CP/2-DEM",F34)))</formula>
    </cfRule>
    <cfRule type="containsText" dxfId="880" priority="10" operator="containsText" text="CP/2-ME">
      <formula>NOT(ISERROR(SEARCH("CP/2-ME",F34)))</formula>
    </cfRule>
    <cfRule type="containsText" dxfId="879" priority="11" operator="containsText" text="CP-ME">
      <formula>NOT(ISERROR(SEARCH("CP-ME",F34)))</formula>
    </cfRule>
    <cfRule type="containsText" dxfId="878" priority="12" operator="containsText" text="MAL/2">
      <formula>NOT(ISERROR(SEARCH("MAL/2",F34)))</formula>
    </cfRule>
    <cfRule type="containsText" dxfId="877" priority="13" operator="containsText" text="MAL">
      <formula>NOT(ISERROR(SEARCH("MAL",F34)))</formula>
    </cfRule>
    <cfRule type="containsText" dxfId="876" priority="14" operator="containsText" text="FOR/2">
      <formula>NOT(ISERROR(SEARCH("FOR/2",F34)))</formula>
    </cfRule>
    <cfRule type="containsText" dxfId="875" priority="15" operator="containsText" text="FOR">
      <formula>NOT(ISERROR(SEARCH("FOR",F34)))</formula>
    </cfRule>
    <cfRule type="containsText" dxfId="874" priority="16" operator="containsText" text="VAC/2">
      <formula>NOT(ISERROR(SEARCH("VAC/2",F34)))</formula>
    </cfRule>
    <cfRule type="containsText" dxfId="873" priority="17" operator="containsText" text="VAC">
      <formula>NOT(ISERROR(SEARCH("VAC",F34)))</formula>
    </cfRule>
  </conditionalFormatting>
  <conditionalFormatting sqref="F34:AJ34">
    <cfRule type="containsText" dxfId="872" priority="18" stopIfTrue="1" operator="containsText" text="D">
      <formula>NOT(ISERROR(SEARCH("D",F34)))</formula>
    </cfRule>
    <cfRule type="containsText" dxfId="871" priority="19" stopIfTrue="1" operator="containsText" text="S">
      <formula>NOT(ISERROR(SEARCH("S",F34)))</formula>
    </cfRule>
  </conditionalFormatting>
  <hyperlinks>
    <hyperlink ref="F3" location="'TOTAL DES HEURES'!A12" display="Janvier"/>
    <hyperlink ref="G3" location="'TOTAL DES HEURES'!A32" display="Février"/>
    <hyperlink ref="H3" location="'TOTAL DES HEURES'!A52" display="Mars"/>
    <hyperlink ref="I3" location="'TOTAL DES HEURES'!A72" display="Avril"/>
    <hyperlink ref="J3" location="'TOTAL DES HEURES'!A92" display="Mai"/>
    <hyperlink ref="K3" location="'TOTAL DES HEURES'!A112" display="Juin"/>
    <hyperlink ref="L3" location="'TOTAL DES HEURES'!A132" display="Juillet"/>
    <hyperlink ref="M3" location="'TOTAL DES HEURES'!A152" display="Août"/>
    <hyperlink ref="N3" location="'TOTAL DES HEURES'!A172" display="Septembre"/>
    <hyperlink ref="O3" location="'TOTAL DES HEURES'!A192" display="Octobre"/>
    <hyperlink ref="P3" location="'TOTAL DES HEURES'!A212" display="Novembre"/>
    <hyperlink ref="Q3" location="'TOTAL DES HEURES'!A232" display="Décembre"/>
  </hyperlink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4"/>
  <dimension ref="A1:M21"/>
  <sheetViews>
    <sheetView showGridLines="0" zoomScaleNormal="100" workbookViewId="0">
      <selection activeCell="A8" sqref="A8:E8"/>
    </sheetView>
  </sheetViews>
  <sheetFormatPr defaultColWidth="11.42578125" defaultRowHeight="12.75"/>
  <cols>
    <col min="6" max="10" width="17.140625" customWidth="1"/>
    <col min="11" max="11" width="15" customWidth="1"/>
  </cols>
  <sheetData>
    <row r="1" spans="1:13" ht="15.75" thickBot="1">
      <c r="A1" s="134" t="s">
        <v>54</v>
      </c>
      <c r="B1" s="135"/>
      <c r="C1" s="135"/>
      <c r="D1" s="135"/>
      <c r="E1" s="136"/>
      <c r="F1" s="183" t="s">
        <v>55</v>
      </c>
      <c r="G1" s="184"/>
      <c r="H1" s="184"/>
      <c r="I1" s="184"/>
      <c r="J1" s="184"/>
      <c r="K1" s="185"/>
      <c r="L1" s="65"/>
      <c r="M1" s="65"/>
    </row>
    <row r="2" spans="1:13" ht="13.5" thickBot="1">
      <c r="A2" s="137"/>
      <c r="B2" s="138"/>
      <c r="C2" s="138"/>
      <c r="D2" s="138"/>
      <c r="E2" s="139"/>
      <c r="F2" s="81" t="s">
        <v>11</v>
      </c>
      <c r="G2" s="82" t="s">
        <v>10</v>
      </c>
      <c r="H2" s="83" t="s">
        <v>85</v>
      </c>
      <c r="I2" s="84" t="s">
        <v>56</v>
      </c>
      <c r="J2" s="85" t="s">
        <v>57</v>
      </c>
      <c r="K2" s="86" t="s">
        <v>12</v>
      </c>
      <c r="L2" s="64"/>
      <c r="M2" s="64"/>
    </row>
    <row r="3" spans="1:13" ht="13.5" thickTop="1">
      <c r="A3" s="124" t="str">
        <f>Données!B2</f>
        <v>Nom coll.</v>
      </c>
      <c r="B3" s="125"/>
      <c r="C3" s="128" t="s">
        <v>9</v>
      </c>
      <c r="D3" s="129"/>
      <c r="E3" s="132" t="str">
        <f>Données!E2</f>
        <v>Taux</v>
      </c>
      <c r="F3" s="177">
        <f>SUM('GESTION DES ABSENCES'!AQ14:AQ17,'GESTION DES ABSENCES'!AQ32:AQ35,'GESTION DES ABSENCES'!AQ50:AQ53,'GESTION DES ABSENCES'!AQ68:AQ71,'GESTION DES ABSENCES'!AQ86:AQ89,'GESTION DES ABSENCES'!AQ104:AQ107,'GESTION DES ABSENCES'!AQ122:AQ125,'GESTION DES ABSENCES'!AQ140:AQ143,'GESTION DES ABSENCES'!AQ158:AQ161,'GESTION DES ABSENCES'!AQ176:AQ179,'GESTION DES ABSENCES'!AQ194:AQ197,'GESTION DES ABSENCES'!AQ212:AQ215)</f>
        <v>0</v>
      </c>
      <c r="G3" s="177">
        <f>SUM('GESTION DES ABSENCES'!AK14:AK17,'GESTION DES ABSENCES'!AK32:AK35,'GESTION DES ABSENCES'!AK50:AK53,'GESTION DES ABSENCES'!AK68:AK71,'GESTION DES ABSENCES'!AK86:AK89,'GESTION DES ABSENCES'!AK104:AK107,'GESTION DES ABSENCES'!AK122:AK125,'GESTION DES ABSENCES'!AK140:AK143,'GESTION DES ABSENCES'!AK158:AK161,'GESTION DES ABSENCES'!AK176:AK179,'GESTION DES ABSENCES'!AK194:AK197,'GESTION DES ABSENCES'!AK212:AK215)</f>
        <v>0</v>
      </c>
      <c r="H3" s="177">
        <f>SUM('GESTION DES ABSENCES'!AL14:AO17,'GESTION DES ABSENCES'!AL32:AO35,'GESTION DES ABSENCES'!AL50:AO53,'GESTION DES ABSENCES'!AL68:AO71,'GESTION DES ABSENCES'!AL86:AO89,'GESTION DES ABSENCES'!AL104:AO107,'GESTION DES ABSENCES'!AL122:AO125,'GESTION DES ABSENCES'!AL140:AO143,'GESTION DES ABSENCES'!AL158:AO161,'GESTION DES ABSENCES'!AL176:AO179,'GESTION DES ABSENCES'!AL194:AO197,'GESTION DES ABSENCES'!AL212:AO215)</f>
        <v>0</v>
      </c>
      <c r="I3" s="177">
        <f>SUM('GESTION DES ABSENCES'!AP14:AP17,'GESTION DES ABSENCES'!AP32:AP35,'GESTION DES ABSENCES'!AP50:AP53,'GESTION DES ABSENCES'!AP68:AP71,'GESTION DES ABSENCES'!AP86:AP89,'GESTION DES ABSENCES'!AP104:AP107,'GESTION DES ABSENCES'!AP122:AP125,'GESTION DES ABSENCES'!AP140:AP143,'GESTION DES ABSENCES'!AP158:AP161,'GESTION DES ABSENCES'!AP176:AP179,'GESTION DES ABSENCES'!AP194:AP197,'GESTION DES ABSENCES'!AP212:AP215)</f>
        <v>0</v>
      </c>
      <c r="J3" s="173">
        <f>SUM('GESTION DES ABSENCES'!AS14:AS17,'GESTION DES ABSENCES'!AS32:AS35,'GESTION DES ABSENCES'!AS50:AS53,'GESTION DES ABSENCES'!AS68:AS71,'GESTION DES ABSENCES'!AS86:AS89,'GESTION DES ABSENCES'!AS104:AS107,'GESTION DES ABSENCES'!AS122:AS125,'GESTION DES ABSENCES'!AS140:AS143,'GESTION DES ABSENCES'!AS158:AS161,'GESTION DES ABSENCES'!AS176:AS179,'GESTION DES ABSENCES'!AS194:AS197,'GESTION DES ABSENCES'!AS212:AS215)</f>
        <v>0</v>
      </c>
      <c r="K3" s="173">
        <f>SUM('GESTION DES ABSENCES'!AR14:AR17,'GESTION DES ABSENCES'!AR32:AR35,'GESTION DES ABSENCES'!AR50:AR53,'GESTION DES ABSENCES'!AR68:AR71,'GESTION DES ABSENCES'!AR86:AR89,'GESTION DES ABSENCES'!AR104:AR107,'GESTION DES ABSENCES'!AR122:AR125,'GESTION DES ABSENCES'!AR140:AR143,'GESTION DES ABSENCES'!AR158:AR161,'GESTION DES ABSENCES'!AR176:AR179,'GESTION DES ABSENCES'!AR194:AR197,'GESTION DES ABSENCES'!AR212:AR215)</f>
        <v>0</v>
      </c>
    </row>
    <row r="4" spans="1:13">
      <c r="A4" s="126"/>
      <c r="B4" s="127"/>
      <c r="C4" s="130"/>
      <c r="D4" s="131"/>
      <c r="E4" s="133"/>
      <c r="F4" s="178"/>
      <c r="G4" s="178"/>
      <c r="H4" s="178"/>
      <c r="I4" s="178"/>
      <c r="J4" s="110"/>
      <c r="K4" s="110"/>
    </row>
    <row r="5" spans="1:13">
      <c r="A5" s="115" t="s">
        <v>8</v>
      </c>
      <c r="B5" s="117" t="str">
        <f>Données!C2</f>
        <v>Date naiss.</v>
      </c>
      <c r="C5" s="119" t="s">
        <v>7</v>
      </c>
      <c r="D5" s="117" t="str">
        <f>Données!D2</f>
        <v>Date d'entrée</v>
      </c>
      <c r="E5" s="121"/>
      <c r="F5" s="178"/>
      <c r="G5" s="178"/>
      <c r="H5" s="178"/>
      <c r="I5" s="178"/>
      <c r="J5" s="110"/>
      <c r="K5" s="110"/>
    </row>
    <row r="6" spans="1:13" ht="13.5" thickBot="1">
      <c r="A6" s="116"/>
      <c r="B6" s="118"/>
      <c r="C6" s="120"/>
      <c r="D6" s="118"/>
      <c r="E6" s="122"/>
      <c r="F6" s="179"/>
      <c r="G6" s="179"/>
      <c r="H6" s="179"/>
      <c r="I6" s="179"/>
      <c r="J6" s="111"/>
      <c r="K6" s="111"/>
    </row>
    <row r="7" spans="1:13" ht="14.25" thickTop="1" thickBot="1">
      <c r="A7" s="56"/>
      <c r="B7" s="41"/>
      <c r="C7" s="57"/>
      <c r="D7" s="41"/>
      <c r="E7" s="41"/>
      <c r="F7" s="68"/>
      <c r="G7" s="69"/>
      <c r="H7" s="40"/>
      <c r="I7" s="70"/>
      <c r="J7" s="70"/>
    </row>
    <row r="8" spans="1:13" ht="16.5" thickTop="1" thickBot="1">
      <c r="A8" s="134" t="s">
        <v>71</v>
      </c>
      <c r="B8" s="135"/>
      <c r="C8" s="135"/>
      <c r="D8" s="135"/>
      <c r="E8" s="136"/>
      <c r="F8" s="71" t="s">
        <v>72</v>
      </c>
      <c r="G8" s="72" t="s">
        <v>74</v>
      </c>
      <c r="H8" s="73" t="s">
        <v>73</v>
      </c>
      <c r="J8" s="73" t="s">
        <v>83</v>
      </c>
      <c r="K8" s="73" t="s">
        <v>84</v>
      </c>
    </row>
    <row r="9" spans="1:13" ht="13.5" thickBot="1">
      <c r="A9" s="137"/>
      <c r="B9" s="138"/>
      <c r="C9" s="138"/>
      <c r="D9" s="138"/>
      <c r="E9" s="139"/>
      <c r="F9" s="180">
        <f>Données!F2</f>
        <v>0</v>
      </c>
      <c r="G9" s="173">
        <f>Données!G2</f>
        <v>0</v>
      </c>
      <c r="H9" s="173">
        <f>F9+G9-F3</f>
        <v>0</v>
      </c>
      <c r="J9" s="173">
        <f>SUM('GESTION DES ABSENCES'!AQ14:AQ17,'GESTION DES ABSENCES'!AQ32:AQ35,'GESTION DES ABSENCES'!AQ50:AQ53,'GESTION DES ABSENCES'!AQ68:AQ71,'GESTION DES ABSENCES'!AQ86:AQ89,'GESTION DES ABSENCES'!AQ104:AQ107)</f>
        <v>0</v>
      </c>
      <c r="K9" s="173">
        <f>SUM('GESTION DES ABSENCES'!AQ122:AQ125,'GESTION DES ABSENCES'!AQ140:AQ143,'GESTION DES ABSENCES'!AQ158:AQ161,'GESTION DES ABSENCES'!AQ176:AQ179,'GESTION DES ABSENCES'!AQ194:AQ197,'GESTION DES ABSENCES'!AQ212:AQ215)</f>
        <v>0</v>
      </c>
    </row>
    <row r="10" spans="1:13" ht="13.5" thickTop="1">
      <c r="A10" s="124" t="str">
        <f>Données!B2</f>
        <v>Nom coll.</v>
      </c>
      <c r="B10" s="125"/>
      <c r="C10" s="128" t="s">
        <v>9</v>
      </c>
      <c r="D10" s="129"/>
      <c r="E10" s="132" t="str">
        <f>Données!E2</f>
        <v>Taux</v>
      </c>
      <c r="F10" s="181"/>
      <c r="G10" s="100"/>
      <c r="H10" s="110"/>
      <c r="J10" s="110"/>
      <c r="K10" s="110"/>
    </row>
    <row r="11" spans="1:13">
      <c r="A11" s="126"/>
      <c r="B11" s="127"/>
      <c r="C11" s="130"/>
      <c r="D11" s="131"/>
      <c r="E11" s="133"/>
      <c r="F11" s="181"/>
      <c r="G11" s="100"/>
      <c r="H11" s="110"/>
      <c r="J11" s="110"/>
      <c r="K11" s="110"/>
    </row>
    <row r="12" spans="1:13">
      <c r="A12" s="115" t="s">
        <v>8</v>
      </c>
      <c r="B12" s="117" t="str">
        <f>Données!C2</f>
        <v>Date naiss.</v>
      </c>
      <c r="C12" s="119" t="s">
        <v>7</v>
      </c>
      <c r="D12" s="117" t="str">
        <f>Données!D2</f>
        <v>Date d'entrée</v>
      </c>
      <c r="E12" s="121"/>
      <c r="F12" s="181"/>
      <c r="G12" s="100"/>
      <c r="H12" s="110"/>
      <c r="J12" s="110"/>
      <c r="K12" s="110"/>
    </row>
    <row r="13" spans="1:13" ht="13.5" thickBot="1">
      <c r="A13" s="116"/>
      <c r="B13" s="118"/>
      <c r="C13" s="120"/>
      <c r="D13" s="118"/>
      <c r="E13" s="122"/>
      <c r="F13" s="182"/>
      <c r="G13" s="101"/>
      <c r="H13" s="111"/>
      <c r="J13" s="111"/>
      <c r="K13" s="111"/>
    </row>
    <row r="14" spans="1:13" ht="14.25" thickTop="1" thickBot="1"/>
    <row r="15" spans="1:13" ht="16.5" thickTop="1" thickBot="1">
      <c r="A15" s="134" t="s">
        <v>76</v>
      </c>
      <c r="B15" s="135"/>
      <c r="C15" s="135"/>
      <c r="D15" s="135"/>
      <c r="E15" s="136"/>
      <c r="F15" s="76" t="s">
        <v>77</v>
      </c>
      <c r="G15" s="74" t="s">
        <v>79</v>
      </c>
    </row>
    <row r="16" spans="1:13" ht="13.5" thickBot="1">
      <c r="A16" s="137"/>
      <c r="B16" s="138"/>
      <c r="C16" s="138"/>
      <c r="D16" s="138"/>
      <c r="E16" s="139"/>
      <c r="F16" s="174">
        <f>SUM('TOTAL DES HEURES'!AK18:AL18,'TOTAL DES HEURES'!AK38:AL38,'TOTAL DES HEURES'!AK58:AL58,'TOTAL DES HEURES'!AK78:AL78,'TOTAL DES HEURES'!AK98:AL98,'TOTAL DES HEURES'!AK118:AL118,'TOTAL DES HEURES'!AK138:AL138,'TOTAL DES HEURES'!AK158:AL158,'TOTAL DES HEURES'!AK178:AL178,'TOTAL DES HEURES'!AK198:AL198,'TOTAL DES HEURES'!AK218:AL218,'TOTAL DES HEURES'!AK238:AL238)</f>
        <v>0</v>
      </c>
      <c r="G16" s="173">
        <f>SUM('TOTAL DES HEURES'!AK19:AL19,'TOTAL DES HEURES'!AK39:AL39,'TOTAL DES HEURES'!AK59:AL59,'TOTAL DES HEURES'!AK79:AL79,'TOTAL DES HEURES'!AK99:AL99,'TOTAL DES HEURES'!AK119:AL119,'TOTAL DES HEURES'!AK139:AL139,'TOTAL DES HEURES'!AK159:AL159,'TOTAL DES HEURES'!AK179:AL179,'TOTAL DES HEURES'!AK199:AL199,'TOTAL DES HEURES'!AK219:AL219,'TOTAL DES HEURES'!AK239:AL239)</f>
        <v>0</v>
      </c>
    </row>
    <row r="17" spans="1:7" ht="13.5" thickTop="1">
      <c r="A17" s="124" t="str">
        <f>Données!B2</f>
        <v>Nom coll.</v>
      </c>
      <c r="B17" s="125"/>
      <c r="C17" s="128" t="s">
        <v>9</v>
      </c>
      <c r="D17" s="129"/>
      <c r="E17" s="132" t="str">
        <f>Données!E2</f>
        <v>Taux</v>
      </c>
      <c r="F17" s="175"/>
      <c r="G17" s="110"/>
    </row>
    <row r="18" spans="1:7">
      <c r="A18" s="126"/>
      <c r="B18" s="127"/>
      <c r="C18" s="130"/>
      <c r="D18" s="131"/>
      <c r="E18" s="133"/>
      <c r="F18" s="175"/>
      <c r="G18" s="110"/>
    </row>
    <row r="19" spans="1:7">
      <c r="A19" s="115" t="s">
        <v>8</v>
      </c>
      <c r="B19" s="117" t="str">
        <f>Données!C2</f>
        <v>Date naiss.</v>
      </c>
      <c r="C19" s="119" t="s">
        <v>7</v>
      </c>
      <c r="D19" s="117" t="str">
        <f>Données!D2</f>
        <v>Date d'entrée</v>
      </c>
      <c r="E19" s="121"/>
      <c r="F19" s="175"/>
      <c r="G19" s="110"/>
    </row>
    <row r="20" spans="1:7" ht="13.5" thickBot="1">
      <c r="A20" s="116"/>
      <c r="B20" s="118"/>
      <c r="C20" s="120"/>
      <c r="D20" s="118"/>
      <c r="E20" s="122"/>
      <c r="F20" s="176"/>
      <c r="G20" s="111"/>
    </row>
    <row r="21" spans="1:7" ht="13.5" thickTop="1"/>
  </sheetData>
  <mergeCells count="41">
    <mergeCell ref="K3:K6"/>
    <mergeCell ref="F1:K1"/>
    <mergeCell ref="J3:J6"/>
    <mergeCell ref="A10:B11"/>
    <mergeCell ref="C10:D11"/>
    <mergeCell ref="E10:E11"/>
    <mergeCell ref="A1:E1"/>
    <mergeCell ref="A2:E2"/>
    <mergeCell ref="A3:B4"/>
    <mergeCell ref="C3:D4"/>
    <mergeCell ref="E3:E4"/>
    <mergeCell ref="A5:A6"/>
    <mergeCell ref="B5:B6"/>
    <mergeCell ref="C5:C6"/>
    <mergeCell ref="D5:E6"/>
    <mergeCell ref="H9:H13"/>
    <mergeCell ref="F3:F6"/>
    <mergeCell ref="G3:G6"/>
    <mergeCell ref="H3:H6"/>
    <mergeCell ref="I3:I6"/>
    <mergeCell ref="D12:E13"/>
    <mergeCell ref="A8:E8"/>
    <mergeCell ref="A9:E9"/>
    <mergeCell ref="F9:F13"/>
    <mergeCell ref="G9:G13"/>
    <mergeCell ref="A12:A13"/>
    <mergeCell ref="B12:B13"/>
    <mergeCell ref="C12:C13"/>
    <mergeCell ref="K9:K13"/>
    <mergeCell ref="G16:G20"/>
    <mergeCell ref="J9:J13"/>
    <mergeCell ref="A19:A20"/>
    <mergeCell ref="B19:B20"/>
    <mergeCell ref="C19:C20"/>
    <mergeCell ref="D19:E20"/>
    <mergeCell ref="F16:F20"/>
    <mergeCell ref="A15:E15"/>
    <mergeCell ref="A16:E16"/>
    <mergeCell ref="A17:B18"/>
    <mergeCell ref="C17:D18"/>
    <mergeCell ref="E17:E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Données</vt:lpstr>
      <vt:lpstr>GESTION DES ABSENCES</vt:lpstr>
      <vt:lpstr>GESTION DES HORAIRES</vt:lpstr>
      <vt:lpstr>TOTAL DES HEURES</vt:lpstr>
      <vt:lpstr>RÉSULTATS DÉTAILLÉS</vt:lpstr>
      <vt:lpstr>CODE</vt:lpstr>
      <vt:lpstr>COULEUR</vt:lpstr>
      <vt:lpstr>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Cobbled</dc:creator>
  <cp:lastModifiedBy>Carim</cp:lastModifiedBy>
  <cp:lastPrinted>2017-07-11T11:55:36Z</cp:lastPrinted>
  <dcterms:created xsi:type="dcterms:W3CDTF">2017-07-05T14:07:24Z</dcterms:created>
  <dcterms:modified xsi:type="dcterms:W3CDTF">2017-11-07T08:54:32Z</dcterms:modified>
</cp:coreProperties>
</file>