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140" activeTab="1"/>
  </bookViews>
  <sheets>
    <sheet name="Commande" sheetId="1" r:id="rId1"/>
    <sheet name="Dates" sheetId="2" r:id="rId2"/>
  </sheets>
  <definedNames>
    <definedName name="Exclure">Dates!$W$2:$W$49</definedName>
    <definedName name="Fériés">Dates!$D$2:$D$8</definedName>
    <definedName name="Liste1">Dates!$Q$2:$Q$19</definedName>
    <definedName name="Liste2">Dates!$S$2:$S$24</definedName>
    <definedName name="Liste3">Dates!$C$2:$C$8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49" i="2" a="1"/>
  <c r="W49" s="1"/>
  <c r="W48" a="1"/>
  <c r="W48" s="1"/>
  <c r="W47" a="1"/>
  <c r="W47" s="1"/>
  <c r="W46" a="1"/>
  <c r="W46" s="1"/>
  <c r="W45" a="1"/>
  <c r="W45" s="1"/>
  <c r="W44" a="1"/>
  <c r="W44" s="1"/>
  <c r="W43" a="1"/>
  <c r="W43" s="1"/>
  <c r="W42" a="1"/>
  <c r="W42" s="1"/>
  <c r="W41" a="1"/>
  <c r="W41" s="1"/>
  <c r="W40" a="1"/>
  <c r="W40" s="1"/>
  <c r="W39" a="1"/>
  <c r="W39" s="1"/>
  <c r="W38" a="1"/>
  <c r="W38" s="1"/>
  <c r="W37" a="1"/>
  <c r="W37" s="1"/>
  <c r="W36" a="1"/>
  <c r="W36" s="1"/>
  <c r="W35" a="1"/>
  <c r="W35" s="1"/>
  <c r="W34" a="1"/>
  <c r="W34" s="1"/>
  <c r="W33" a="1"/>
  <c r="W33" s="1"/>
  <c r="W32" a="1"/>
  <c r="W32" s="1"/>
  <c r="W31" a="1"/>
  <c r="W31" s="1"/>
  <c r="W30" a="1"/>
  <c r="W30" s="1"/>
  <c r="W29" a="1"/>
  <c r="W29" s="1"/>
  <c r="W28" a="1"/>
  <c r="W28" s="1"/>
  <c r="W27" a="1"/>
  <c r="W27" s="1"/>
  <c r="W26" a="1"/>
  <c r="W26" s="1"/>
  <c r="W25" a="1"/>
  <c r="W25" s="1"/>
  <c r="W24" a="1"/>
  <c r="W24" s="1"/>
  <c r="W23" a="1"/>
  <c r="W23" s="1"/>
  <c r="W22" a="1"/>
  <c r="W22" s="1"/>
  <c r="W21" a="1"/>
  <c r="W21" s="1"/>
  <c r="W20" a="1"/>
  <c r="W20" s="1"/>
  <c r="W19" a="1"/>
  <c r="W19" s="1"/>
  <c r="W18" a="1"/>
  <c r="W18" s="1"/>
  <c r="W17" a="1"/>
  <c r="W17" s="1"/>
  <c r="W16" a="1"/>
  <c r="W16" s="1"/>
  <c r="W15" a="1"/>
  <c r="W15" s="1"/>
  <c r="W14" a="1"/>
  <c r="W14" s="1"/>
  <c r="W13" a="1"/>
  <c r="W13" s="1"/>
  <c r="W12" a="1"/>
  <c r="W12" s="1"/>
  <c r="W11" a="1"/>
  <c r="W11" s="1"/>
  <c r="W10" a="1"/>
  <c r="W10" s="1"/>
  <c r="W9" a="1"/>
  <c r="W9" s="1"/>
  <c r="W8" a="1"/>
  <c r="W8" s="1"/>
  <c r="W7" a="1"/>
  <c r="W7" s="1"/>
  <c r="W6" a="1"/>
  <c r="W6" s="1"/>
  <c r="W5" a="1"/>
  <c r="W5" s="1"/>
  <c r="W4" a="1"/>
  <c r="W4" s="1"/>
  <c r="W3" a="1"/>
  <c r="W3" s="1"/>
  <c r="W2" a="1"/>
  <c r="W2" s="1"/>
  <c r="W53" a="1"/>
  <c r="W53" s="1"/>
  <c r="W52" a="1"/>
  <c r="W52" s="1"/>
  <c r="W51" a="1"/>
  <c r="W51" s="1"/>
  <c r="W50" a="1"/>
  <c r="W50" s="1"/>
  <c r="U3" a="1"/>
  <c r="U3"/>
  <c r="U4" a="1"/>
  <c r="U4"/>
  <c r="U5" a="1"/>
  <c r="U5"/>
  <c r="U6" a="1"/>
  <c r="U6"/>
  <c r="U7" a="1"/>
  <c r="U7"/>
  <c r="U8" a="1"/>
  <c r="U8" s="1"/>
  <c r="U9" a="1"/>
  <c r="U9" s="1"/>
  <c r="U10" a="1"/>
  <c r="U10" s="1"/>
  <c r="U11" a="1"/>
  <c r="U11" s="1"/>
  <c r="U12" a="1"/>
  <c r="U12" s="1"/>
  <c r="U13" a="1"/>
  <c r="U13" s="1"/>
  <c r="U14" a="1"/>
  <c r="U14" s="1"/>
  <c r="U15" a="1"/>
  <c r="U15" s="1"/>
  <c r="U16" a="1"/>
  <c r="U16" s="1"/>
  <c r="U17" a="1"/>
  <c r="U17" s="1"/>
  <c r="U18" a="1"/>
  <c r="U18" s="1"/>
  <c r="U19" a="1"/>
  <c r="U19" s="1"/>
  <c r="U20" a="1"/>
  <c r="U20"/>
  <c r="U21" a="1"/>
  <c r="U21"/>
  <c r="U22" a="1"/>
  <c r="U22"/>
  <c r="U23" a="1"/>
  <c r="U23" s="1"/>
  <c r="U24" a="1"/>
  <c r="U24" s="1"/>
  <c r="U25" a="1"/>
  <c r="U25" s="1"/>
  <c r="U26" a="1"/>
  <c r="U26" s="1"/>
  <c r="U27" a="1"/>
  <c r="U27" s="1"/>
  <c r="U28" a="1"/>
  <c r="U28" s="1"/>
  <c r="U29" a="1"/>
  <c r="U29" s="1"/>
  <c r="U30" a="1"/>
  <c r="U30" s="1"/>
  <c r="U31" a="1"/>
  <c r="U31" s="1"/>
  <c r="U32" a="1"/>
  <c r="U32" s="1"/>
  <c r="U33" a="1"/>
  <c r="U33" s="1"/>
  <c r="U34" a="1"/>
  <c r="U34" s="1"/>
  <c r="U35" a="1"/>
  <c r="U35" s="1"/>
  <c r="U36" a="1"/>
  <c r="U36" s="1"/>
  <c r="U37" a="1"/>
  <c r="U37" s="1"/>
  <c r="U38" a="1"/>
  <c r="U38" s="1"/>
  <c r="U39" a="1"/>
  <c r="U39" s="1"/>
  <c r="U40" a="1"/>
  <c r="U40" s="1"/>
  <c r="U41" a="1"/>
  <c r="U41" s="1"/>
  <c r="U42" a="1"/>
  <c r="U42" s="1"/>
  <c r="U43" a="1"/>
  <c r="U43" s="1"/>
  <c r="U44" a="1"/>
  <c r="U44" s="1"/>
  <c r="U45" a="1"/>
  <c r="U45" s="1"/>
  <c r="U46" a="1"/>
  <c r="U46" s="1"/>
  <c r="U47" a="1"/>
  <c r="U47" s="1"/>
  <c r="U48" a="1"/>
  <c r="U48" s="1"/>
  <c r="U49" a="1"/>
  <c r="U49" s="1"/>
  <c r="U50" a="1"/>
  <c r="U50" s="1"/>
  <c r="U51" a="1"/>
  <c r="U51" s="1"/>
  <c r="U52" a="1"/>
  <c r="U52" s="1"/>
  <c r="U53" a="1"/>
  <c r="U53" s="1"/>
  <c r="U2" a="1"/>
  <c r="U2" s="1"/>
  <c r="S4"/>
  <c r="S5"/>
  <c r="S6" s="1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/>
  <c r="S26"/>
  <c r="S27"/>
  <c r="S3"/>
  <c r="Q4"/>
  <c r="Q5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/>
  <c r="Q21"/>
  <c r="Q22"/>
  <c r="Q3"/>
  <c r="S2"/>
  <c r="Q2"/>
  <c r="R13" i="1" l="1"/>
  <c r="R2"/>
  <c r="R4"/>
  <c r="R6"/>
  <c r="R8"/>
  <c r="R10"/>
  <c r="R12"/>
  <c r="R14"/>
  <c r="R3"/>
  <c r="R5"/>
  <c r="R7"/>
  <c r="R9"/>
  <c r="R11"/>
  <c r="D13" i="2"/>
  <c r="D12"/>
  <c r="D11"/>
  <c r="D10"/>
  <c r="D9"/>
  <c r="D8"/>
  <c r="D7"/>
  <c r="D6"/>
  <c r="D5"/>
  <c r="D4"/>
  <c r="N3"/>
  <c r="N4" s="1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L3"/>
  <c r="D3"/>
  <c r="M2"/>
  <c r="M3" s="1"/>
  <c r="M4" s="1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D2"/>
  <c r="T3" i="1" l="1"/>
  <c r="T5"/>
  <c r="T7"/>
  <c r="T9"/>
  <c r="T11"/>
  <c r="T13"/>
  <c r="T2"/>
  <c r="T4"/>
  <c r="T6"/>
  <c r="T8"/>
  <c r="T10"/>
  <c r="T12"/>
  <c r="T14"/>
  <c r="O3" i="2"/>
  <c r="L4"/>
  <c r="O2"/>
  <c r="L5" l="1"/>
  <c r="O4"/>
  <c r="L6" l="1"/>
  <c r="O5"/>
  <c r="L7" l="1"/>
  <c r="O6"/>
  <c r="L8" l="1"/>
  <c r="O7"/>
  <c r="L9" l="1"/>
  <c r="O8"/>
  <c r="L10" l="1"/>
  <c r="O9"/>
  <c r="L11" l="1"/>
  <c r="O10"/>
  <c r="L12" l="1"/>
  <c r="O11"/>
  <c r="L13" l="1"/>
  <c r="O12"/>
  <c r="O13" l="1"/>
  <c r="L14"/>
  <c r="O14" l="1"/>
  <c r="L15"/>
  <c r="O15" l="1"/>
  <c r="L16"/>
  <c r="O16" l="1"/>
  <c r="L17"/>
  <c r="O17" l="1"/>
  <c r="L18"/>
  <c r="O18" l="1"/>
  <c r="L19"/>
  <c r="O19" l="1"/>
  <c r="L20"/>
  <c r="O20" l="1"/>
  <c r="L21"/>
  <c r="O21" l="1"/>
  <c r="L22"/>
  <c r="O22" l="1"/>
  <c r="L23"/>
  <c r="O23" l="1"/>
  <c r="L24"/>
  <c r="O24" l="1"/>
  <c r="L25"/>
  <c r="O25" l="1"/>
  <c r="L26"/>
  <c r="O26" l="1"/>
  <c r="L27"/>
  <c r="O27" l="1"/>
  <c r="L28"/>
  <c r="O28" l="1"/>
  <c r="L29"/>
  <c r="O29" l="1"/>
  <c r="L30"/>
  <c r="O30" l="1"/>
  <c r="L31"/>
  <c r="O31" l="1"/>
  <c r="L32"/>
  <c r="O32" l="1"/>
  <c r="L33"/>
  <c r="O33" l="1"/>
  <c r="L34"/>
  <c r="O34" l="1"/>
  <c r="L35"/>
  <c r="O35" l="1"/>
  <c r="L36"/>
  <c r="O36" l="1"/>
  <c r="L37"/>
  <c r="O37" l="1"/>
  <c r="L38"/>
  <c r="O38" l="1"/>
  <c r="L39"/>
  <c r="O39" l="1"/>
  <c r="L40"/>
  <c r="O40" l="1"/>
  <c r="L41"/>
  <c r="O41" l="1"/>
  <c r="L42"/>
  <c r="O42" l="1"/>
  <c r="L43"/>
  <c r="O43" l="1"/>
  <c r="L44"/>
  <c r="O44" l="1"/>
  <c r="L45"/>
  <c r="O45" l="1"/>
  <c r="L46"/>
  <c r="O46" l="1"/>
  <c r="L47"/>
  <c r="O47" l="1"/>
  <c r="L48"/>
  <c r="O48" l="1"/>
  <c r="L49"/>
  <c r="O49" l="1"/>
  <c r="L50"/>
  <c r="O50" l="1"/>
  <c r="L51"/>
  <c r="O51" l="1"/>
  <c r="L52"/>
  <c r="O52" l="1"/>
  <c r="L53"/>
  <c r="O53" s="1"/>
</calcChain>
</file>

<file path=xl/comments1.xml><?xml version="1.0" encoding="utf-8"?>
<comments xmlns="http://schemas.openxmlformats.org/spreadsheetml/2006/main">
  <authors>
    <author>Production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</commentList>
</comments>
</file>

<file path=xl/sharedStrings.xml><?xml version="1.0" encoding="utf-8"?>
<sst xmlns="http://schemas.openxmlformats.org/spreadsheetml/2006/main" count="105" uniqueCount="77">
  <si>
    <t>Délai maximal</t>
  </si>
  <si>
    <t>Date</t>
  </si>
  <si>
    <t># sem</t>
  </si>
  <si>
    <t># mois</t>
  </si>
  <si>
    <t>Vendredi Saint</t>
  </si>
  <si>
    <t>Début</t>
  </si>
  <si>
    <t>DIV1</t>
  </si>
  <si>
    <t>Lundi de Pâques</t>
  </si>
  <si>
    <t>DIV2</t>
  </si>
  <si>
    <t>Fête de la Reine</t>
  </si>
  <si>
    <t>Fin (Inclusif)</t>
  </si>
  <si>
    <t>DIV3</t>
  </si>
  <si>
    <t>Saint-Jean Baptiste</t>
  </si>
  <si>
    <t>Confédération</t>
  </si>
  <si>
    <t>Fête du travail</t>
  </si>
  <si>
    <t>Action de Grâce</t>
  </si>
  <si>
    <t>XX LARGE</t>
  </si>
  <si>
    <t>MEDIUM</t>
  </si>
  <si>
    <t>LARGE</t>
  </si>
  <si>
    <t>YELLOW NEOFLEX BIB PANTS WITH FLY</t>
  </si>
  <si>
    <t>X LARGE</t>
  </si>
  <si>
    <t>XXX LARGE</t>
  </si>
  <si>
    <t>DIVISION (localisation)</t>
  </si>
  <si>
    <t>GROUPE</t>
  </si>
  <si>
    <t>DATE DE LA COMMANDE</t>
  </si>
  <si>
    <t>NO COMM</t>
  </si>
  <si>
    <t>NO SEM</t>
  </si>
  <si>
    <t>NO MOIS</t>
  </si>
  <si>
    <t>CLIENT</t>
  </si>
  <si>
    <t>QTE BO</t>
  </si>
  <si>
    <t>PRIX UNITAIRE</t>
  </si>
  <si>
    <t>PRIX 
X 
QTE BO</t>
  </si>
  <si>
    <t>CODE DE PRODUIT</t>
  </si>
  <si>
    <t>DESCRIPTION DU PRODUIT</t>
  </si>
  <si>
    <t>GRANDEUR</t>
  </si>
  <si>
    <t>DATE DE LIVRAISON PRÉVUE</t>
  </si>
  <si>
    <t>NB JOURS RETARD</t>
  </si>
  <si>
    <t>REAL SHIP DATE  (année-mois-jour)</t>
  </si>
  <si>
    <t>ABC</t>
  </si>
  <si>
    <t>JKL</t>
  </si>
  <si>
    <t>NHU</t>
  </si>
  <si>
    <t>GFR</t>
  </si>
  <si>
    <t>HTY</t>
  </si>
  <si>
    <t>18-588</t>
  </si>
  <si>
    <t>658-65</t>
  </si>
  <si>
    <t>254L</t>
  </si>
  <si>
    <t>258-458&gt;P</t>
  </si>
  <si>
    <t>225-kk</t>
  </si>
  <si>
    <t>865-56</t>
  </si>
  <si>
    <t>8525-45L</t>
  </si>
  <si>
    <t>44-444LK</t>
  </si>
  <si>
    <t>98-556MK</t>
  </si>
  <si>
    <t>89-556MK</t>
  </si>
  <si>
    <t>Gants</t>
  </si>
  <si>
    <t>Pantalon 1</t>
  </si>
  <si>
    <t>Pantalon 2</t>
  </si>
  <si>
    <t>Pantalon 3</t>
  </si>
  <si>
    <t>Pantalon 4</t>
  </si>
  <si>
    <t>VESTON 1</t>
  </si>
  <si>
    <t>VESTON 2</t>
  </si>
  <si>
    <t>VESTON modèle 1</t>
  </si>
  <si>
    <t>VESTON modèle 2</t>
  </si>
  <si>
    <t>VESTON modèle 3</t>
  </si>
  <si>
    <t>VESTE 1</t>
  </si>
  <si>
    <t>VESTE 2</t>
  </si>
  <si>
    <t>VESTE 3</t>
  </si>
  <si>
    <t>NO COMM avec une virgule et le numéro de ligne et 001</t>
  </si>
  <si>
    <r>
      <t xml:space="preserve">DÉLAI MAXIMAL
</t>
    </r>
    <r>
      <rPr>
        <b/>
        <sz val="11"/>
        <color rgb="FFFF0000"/>
        <rFont val="Calibri"/>
        <family val="2"/>
        <scheme val="minor"/>
      </rPr>
      <t>en Jours Ouvrés</t>
    </r>
  </si>
  <si>
    <t>DÉLAI À CE JOUR</t>
  </si>
  <si>
    <t>Liste1</t>
  </si>
  <si>
    <t>Liste2</t>
  </si>
  <si>
    <t>QTE COMMANDÉE</t>
  </si>
  <si>
    <t>QTE FACTURÉE</t>
  </si>
  <si>
    <t>Une Liste</t>
  </si>
  <si>
    <t>Congés des Fêtes</t>
  </si>
  <si>
    <t>Dates des Jours Fériés</t>
  </si>
  <si>
    <t>Exclure Triée</t>
  </si>
</sst>
</file>

<file path=xl/styles.xml><?xml version="1.0" encoding="utf-8"?>
<styleSheet xmlns="http://schemas.openxmlformats.org/spreadsheetml/2006/main">
  <numFmts count="4">
    <numFmt numFmtId="164" formatCode="_ * #,##0.00_)\ &quot;$&quot;_ ;_ * \(#,##0.00\)\ &quot;$&quot;_ ;_ * &quot;-&quot;??_)\ &quot;$&quot;_ ;_ @_ "/>
    <numFmt numFmtId="165" formatCode="[$-F800]dddd\,\ mmmm\ dd\,\ yyyy"/>
    <numFmt numFmtId="166" formatCode="##&quot; jrs&quot;"/>
    <numFmt numFmtId="167" formatCode="#,##0.00\ &quot;$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3">
    <xf numFmtId="0" fontId="0" fillId="0" borderId="0" xfId="0"/>
    <xf numFmtId="0" fontId="3" fillId="2" borderId="0" xfId="0" applyFont="1" applyFill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Continuous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left" indent="1"/>
      <protection locked="0"/>
    </xf>
    <xf numFmtId="165" fontId="3" fillId="2" borderId="8" xfId="0" applyNumberFormat="1" applyFont="1" applyFill="1" applyBorder="1"/>
    <xf numFmtId="0" fontId="3" fillId="2" borderId="6" xfId="0" applyFont="1" applyFill="1" applyBorder="1" applyAlignment="1">
      <alignment horizontal="left" indent="1"/>
    </xf>
    <xf numFmtId="166" fontId="3" fillId="0" borderId="8" xfId="0" applyNumberFormat="1" applyFont="1" applyBorder="1" applyAlignment="1" applyProtection="1">
      <alignment horizontal="left" indent="3"/>
      <protection locked="0"/>
    </xf>
    <xf numFmtId="14" fontId="0" fillId="4" borderId="11" xfId="0" applyNumberFormat="1" applyFill="1" applyBorder="1"/>
    <xf numFmtId="14" fontId="0" fillId="2" borderId="11" xfId="0" applyNumberFormat="1" applyFill="1" applyBorder="1"/>
    <xf numFmtId="0" fontId="0" fillId="4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2" xfId="0" applyFont="1" applyFill="1" applyBorder="1" applyAlignment="1" applyProtection="1">
      <alignment horizontal="left" indent="1"/>
      <protection locked="0"/>
    </xf>
    <xf numFmtId="14" fontId="3" fillId="0" borderId="13" xfId="0" applyNumberFormat="1" applyFont="1" applyBorder="1" applyAlignment="1" applyProtection="1">
      <alignment horizontal="center"/>
      <protection locked="0"/>
    </xf>
    <xf numFmtId="14" fontId="3" fillId="0" borderId="14" xfId="0" applyNumberFormat="1" applyFont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left" indent="1"/>
    </xf>
    <xf numFmtId="0" fontId="3" fillId="2" borderId="17" xfId="0" applyFont="1" applyFill="1" applyBorder="1" applyAlignment="1">
      <alignment horizontal="left" indent="1"/>
    </xf>
    <xf numFmtId="14" fontId="3" fillId="0" borderId="18" xfId="0" applyNumberFormat="1" applyFont="1" applyBorder="1" applyAlignment="1" applyProtection="1">
      <alignment horizontal="center"/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0" borderId="7" xfId="0" applyFont="1" applyBorder="1"/>
    <xf numFmtId="0" fontId="3" fillId="2" borderId="17" xfId="0" applyFont="1" applyFill="1" applyBorder="1" applyProtection="1">
      <protection locked="0"/>
    </xf>
    <xf numFmtId="0" fontId="3" fillId="2" borderId="20" xfId="0" applyFont="1" applyFill="1" applyBorder="1"/>
    <xf numFmtId="0" fontId="3" fillId="2" borderId="21" xfId="0" applyFont="1" applyFill="1" applyBorder="1"/>
    <xf numFmtId="14" fontId="3" fillId="2" borderId="0" xfId="0" quotePrefix="1" applyNumberFormat="1" applyFont="1" applyFill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1" applyFont="1" applyProtection="1">
      <protection locked="0"/>
    </xf>
    <xf numFmtId="0" fontId="1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0" fillId="0" borderId="0" xfId="0" applyAlignment="1">
      <alignment horizontal="center"/>
    </xf>
    <xf numFmtId="14" fontId="6" fillId="0" borderId="0" xfId="0" applyNumberFormat="1" applyFont="1" applyAlignment="1" applyProtection="1">
      <alignment horizontal="center"/>
      <protection locked="0"/>
    </xf>
    <xf numFmtId="0" fontId="0" fillId="4" borderId="0" xfId="0" applyNumberFormat="1" applyFill="1" applyAlignment="1" applyProtection="1">
      <alignment horizontal="center"/>
      <protection locked="0"/>
    </xf>
    <xf numFmtId="0" fontId="1" fillId="4" borderId="0" xfId="0" applyFont="1" applyFill="1" applyProtection="1">
      <protection locked="0"/>
    </xf>
    <xf numFmtId="0" fontId="7" fillId="4" borderId="0" xfId="0" applyFont="1" applyFill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Continuous" vertical="center"/>
    </xf>
    <xf numFmtId="0" fontId="4" fillId="2" borderId="2" xfId="0" applyFont="1" applyFill="1" applyBorder="1" applyAlignment="1">
      <alignment horizontal="centerContinuous" vertical="center"/>
    </xf>
    <xf numFmtId="14" fontId="3" fillId="0" borderId="7" xfId="0" applyNumberFormat="1" applyFont="1" applyBorder="1" applyAlignment="1" applyProtection="1">
      <alignment horizontal="center"/>
      <protection locked="0"/>
    </xf>
    <xf numFmtId="0" fontId="3" fillId="2" borderId="9" xfId="0" applyFont="1" applyFill="1" applyBorder="1" applyAlignment="1">
      <alignment horizontal="centerContinuous"/>
    </xf>
    <xf numFmtId="0" fontId="3" fillId="2" borderId="10" xfId="0" applyFont="1" applyFill="1" applyBorder="1" applyAlignment="1">
      <alignment horizontal="centerContinuous"/>
    </xf>
    <xf numFmtId="0" fontId="3" fillId="2" borderId="15" xfId="0" applyFont="1" applyFill="1" applyBorder="1" applyAlignment="1">
      <alignment horizontal="centerContinuous"/>
    </xf>
    <xf numFmtId="0" fontId="3" fillId="2" borderId="16" xfId="0" applyFont="1" applyFill="1" applyBorder="1" applyAlignment="1">
      <alignment horizontal="centerContinuous"/>
    </xf>
    <xf numFmtId="0" fontId="3" fillId="2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2" fillId="5" borderId="11" xfId="0" applyFont="1" applyFill="1" applyBorder="1" applyAlignment="1" applyProtection="1">
      <alignment horizontal="center" vertical="center" wrapText="1"/>
      <protection locked="0"/>
    </xf>
    <xf numFmtId="167" fontId="2" fillId="5" borderId="11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left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14" fontId="0" fillId="4" borderId="0" xfId="0" applyNumberFormat="1" applyFill="1" applyAlignment="1" applyProtection="1">
      <alignment horizontal="center"/>
      <protection locked="0"/>
    </xf>
    <xf numFmtId="0" fontId="4" fillId="2" borderId="22" xfId="0" applyFont="1" applyFill="1" applyBorder="1" applyAlignment="1">
      <alignment horizontal="centerContinuous" vertical="center"/>
    </xf>
    <xf numFmtId="0" fontId="0" fillId="0" borderId="0" xfId="0" applyAlignment="1" applyProtection="1">
      <alignment horizontal="left"/>
      <protection locked="0"/>
    </xf>
    <xf numFmtId="166" fontId="3" fillId="0" borderId="21" xfId="0" applyNumberFormat="1" applyFont="1" applyBorder="1" applyAlignment="1" applyProtection="1">
      <alignment horizontal="left" indent="3"/>
      <protection locked="0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opLeftCell="F1" workbookViewId="0">
      <selection activeCell="R2" sqref="R2"/>
    </sheetView>
  </sheetViews>
  <sheetFormatPr defaultColWidth="11.42578125" defaultRowHeight="15"/>
  <cols>
    <col min="1" max="1" width="19.5703125" style="37" customWidth="1"/>
    <col min="2" max="2" width="14.5703125" customWidth="1"/>
    <col min="3" max="3" width="8.5703125" style="37" customWidth="1"/>
    <col min="4" max="4" width="14.28515625" style="37" customWidth="1"/>
    <col min="5" max="5" width="10.5703125" style="37" bestFit="1" customWidth="1"/>
    <col min="6" max="6" width="8.140625" style="37" bestFit="1" customWidth="1"/>
    <col min="7" max="7" width="9.140625" style="37" bestFit="1" customWidth="1"/>
    <col min="8" max="8" width="7" style="37" bestFit="1" customWidth="1"/>
    <col min="9" max="9" width="13" style="37" customWidth="1"/>
    <col min="10" max="10" width="11.42578125" style="37"/>
    <col min="11" max="11" width="7.42578125" style="37" bestFit="1" customWidth="1"/>
    <col min="14" max="14" width="12.7109375" customWidth="1"/>
    <col min="15" max="15" width="17.5703125" customWidth="1"/>
    <col min="16" max="16" width="11" customWidth="1"/>
    <col min="17" max="17" width="11.42578125" style="37"/>
    <col min="18" max="18" width="10.5703125" style="37" bestFit="1" customWidth="1"/>
    <col min="19" max="19" width="11.28515625" bestFit="1" customWidth="1"/>
    <col min="20" max="20" width="9.7109375" bestFit="1" customWidth="1"/>
    <col min="21" max="21" width="17.5703125" style="37" customWidth="1"/>
  </cols>
  <sheetData>
    <row r="1" spans="1:22" s="35" customFormat="1" ht="60">
      <c r="A1" s="55" t="s">
        <v>66</v>
      </c>
      <c r="B1" s="55" t="s">
        <v>22</v>
      </c>
      <c r="C1" s="55" t="s">
        <v>23</v>
      </c>
      <c r="D1" s="55" t="s">
        <v>24</v>
      </c>
      <c r="E1" s="55" t="s">
        <v>25</v>
      </c>
      <c r="F1" s="55" t="s">
        <v>26</v>
      </c>
      <c r="G1" s="55" t="s">
        <v>27</v>
      </c>
      <c r="H1" s="55" t="s">
        <v>28</v>
      </c>
      <c r="I1" s="55" t="s">
        <v>71</v>
      </c>
      <c r="J1" s="55" t="s">
        <v>72</v>
      </c>
      <c r="K1" s="55" t="s">
        <v>29</v>
      </c>
      <c r="L1" s="56" t="s">
        <v>30</v>
      </c>
      <c r="M1" s="56" t="s">
        <v>31</v>
      </c>
      <c r="N1" s="55" t="s">
        <v>32</v>
      </c>
      <c r="O1" s="55" t="s">
        <v>33</v>
      </c>
      <c r="P1" s="57" t="s">
        <v>34</v>
      </c>
      <c r="Q1" s="55" t="s">
        <v>67</v>
      </c>
      <c r="R1" s="58" t="s">
        <v>35</v>
      </c>
      <c r="S1" s="58" t="s">
        <v>68</v>
      </c>
      <c r="T1" s="58" t="s">
        <v>36</v>
      </c>
      <c r="U1" s="55" t="s">
        <v>37</v>
      </c>
    </row>
    <row r="2" spans="1:22" s="35" customFormat="1">
      <c r="A2" s="54">
        <v>17161.1001</v>
      </c>
      <c r="B2" s="32" t="s">
        <v>8</v>
      </c>
      <c r="C2" s="33">
        <v>2</v>
      </c>
      <c r="D2" s="52">
        <v>43561</v>
      </c>
      <c r="E2" s="33">
        <v>7161</v>
      </c>
      <c r="F2" s="33">
        <v>10</v>
      </c>
      <c r="G2" s="33">
        <v>5</v>
      </c>
      <c r="H2" s="33" t="s">
        <v>38</v>
      </c>
      <c r="I2" s="33">
        <v>10</v>
      </c>
      <c r="J2" s="53">
        <v>0</v>
      </c>
      <c r="K2" s="53">
        <v>10</v>
      </c>
      <c r="L2" s="34">
        <v>69.84</v>
      </c>
      <c r="M2" s="34">
        <v>698.40000000000009</v>
      </c>
      <c r="N2" s="61">
        <v>125</v>
      </c>
      <c r="O2" s="32" t="s">
        <v>53</v>
      </c>
      <c r="P2" s="33" t="s">
        <v>16</v>
      </c>
      <c r="Q2" s="33">
        <v>28</v>
      </c>
      <c r="R2" s="59">
        <f t="shared" ref="R2:R14" si="0">WORKDAY(D2,Q2,Exclure)</f>
        <v>43602</v>
      </c>
      <c r="S2" s="40"/>
      <c r="T2" s="39">
        <f t="shared" ref="T2:T14" ca="1" si="1">R2-TODAY()</f>
        <v>-17</v>
      </c>
      <c r="U2" s="38">
        <v>43619</v>
      </c>
      <c r="V2"/>
    </row>
    <row r="3" spans="1:22" s="35" customFormat="1">
      <c r="A3" s="54">
        <v>17163.1001</v>
      </c>
      <c r="B3" s="32" t="s">
        <v>6</v>
      </c>
      <c r="C3" s="33">
        <v>4</v>
      </c>
      <c r="D3" s="52">
        <v>43562</v>
      </c>
      <c r="E3" s="33">
        <v>7163</v>
      </c>
      <c r="F3" s="33">
        <v>10</v>
      </c>
      <c r="G3" s="33">
        <v>5</v>
      </c>
      <c r="H3" s="33" t="s">
        <v>39</v>
      </c>
      <c r="I3" s="33">
        <v>1</v>
      </c>
      <c r="J3" s="53">
        <v>0</v>
      </c>
      <c r="K3" s="53">
        <v>1</v>
      </c>
      <c r="L3" s="34">
        <v>340.74</v>
      </c>
      <c r="M3" s="34">
        <v>340.74</v>
      </c>
      <c r="N3" s="61">
        <v>256</v>
      </c>
      <c r="O3" s="32" t="s">
        <v>58</v>
      </c>
      <c r="P3" s="33" t="s">
        <v>17</v>
      </c>
      <c r="Q3" s="33">
        <v>28</v>
      </c>
      <c r="R3" s="59">
        <f t="shared" si="0"/>
        <v>43602</v>
      </c>
      <c r="S3" s="40"/>
      <c r="T3" s="39">
        <f t="shared" ca="1" si="1"/>
        <v>-17</v>
      </c>
      <c r="U3" s="38">
        <v>43619</v>
      </c>
      <c r="V3"/>
    </row>
    <row r="4" spans="1:22" s="35" customFormat="1">
      <c r="A4" s="54">
        <v>17163.3001</v>
      </c>
      <c r="B4" s="32" t="s">
        <v>6</v>
      </c>
      <c r="C4" s="33">
        <v>4</v>
      </c>
      <c r="D4" s="52">
        <v>43562</v>
      </c>
      <c r="E4" s="33">
        <v>7163</v>
      </c>
      <c r="F4" s="33">
        <v>10</v>
      </c>
      <c r="G4" s="33">
        <v>5</v>
      </c>
      <c r="H4" s="33" t="s">
        <v>39</v>
      </c>
      <c r="I4" s="33">
        <v>1</v>
      </c>
      <c r="J4" s="53">
        <v>0</v>
      </c>
      <c r="K4" s="53">
        <v>1</v>
      </c>
      <c r="L4" s="34">
        <v>340.74</v>
      </c>
      <c r="M4" s="34">
        <v>340.74</v>
      </c>
      <c r="N4" s="61">
        <v>987</v>
      </c>
      <c r="O4" s="32" t="s">
        <v>59</v>
      </c>
      <c r="P4" s="33" t="s">
        <v>18</v>
      </c>
      <c r="Q4" s="33">
        <v>28</v>
      </c>
      <c r="R4" s="59">
        <f t="shared" si="0"/>
        <v>43602</v>
      </c>
      <c r="S4" s="40"/>
      <c r="T4" s="39">
        <f t="shared" ca="1" si="1"/>
        <v>-17</v>
      </c>
      <c r="U4" s="38">
        <v>43619</v>
      </c>
      <c r="V4"/>
    </row>
    <row r="5" spans="1:22" s="36" customFormat="1">
      <c r="A5" s="54">
        <v>17165.1001</v>
      </c>
      <c r="B5" s="32" t="s">
        <v>11</v>
      </c>
      <c r="C5" s="33">
        <v>33</v>
      </c>
      <c r="D5" s="52">
        <v>43581</v>
      </c>
      <c r="E5" s="33">
        <v>7165</v>
      </c>
      <c r="F5" s="33">
        <v>10</v>
      </c>
      <c r="G5" s="33">
        <v>5</v>
      </c>
      <c r="H5" s="33" t="s">
        <v>40</v>
      </c>
      <c r="I5" s="33">
        <v>10</v>
      </c>
      <c r="J5" s="53">
        <v>0</v>
      </c>
      <c r="K5" s="53">
        <v>10</v>
      </c>
      <c r="L5" s="34">
        <v>64.48</v>
      </c>
      <c r="M5" s="34">
        <v>644.80000000000007</v>
      </c>
      <c r="N5" s="32" t="s">
        <v>43</v>
      </c>
      <c r="O5" s="32" t="s">
        <v>54</v>
      </c>
      <c r="P5" s="33" t="s">
        <v>19</v>
      </c>
      <c r="Q5" s="33">
        <v>28</v>
      </c>
      <c r="R5" s="59">
        <f t="shared" si="0"/>
        <v>43622</v>
      </c>
      <c r="S5" s="41"/>
      <c r="T5" s="39">
        <f t="shared" ca="1" si="1"/>
        <v>3</v>
      </c>
      <c r="U5" s="38">
        <v>43619</v>
      </c>
      <c r="V5"/>
    </row>
    <row r="6" spans="1:22" s="36" customFormat="1">
      <c r="A6" s="54">
        <v>17165.200099999998</v>
      </c>
      <c r="B6" s="32" t="s">
        <v>8</v>
      </c>
      <c r="C6" s="33">
        <v>2</v>
      </c>
      <c r="D6" s="52">
        <v>43583</v>
      </c>
      <c r="E6" s="33">
        <v>7165</v>
      </c>
      <c r="F6" s="33">
        <v>10</v>
      </c>
      <c r="G6" s="33">
        <v>5</v>
      </c>
      <c r="H6" s="33" t="s">
        <v>40</v>
      </c>
      <c r="I6" s="33">
        <v>30</v>
      </c>
      <c r="J6" s="53">
        <v>0</v>
      </c>
      <c r="K6" s="53">
        <v>30</v>
      </c>
      <c r="L6" s="34">
        <v>38.14</v>
      </c>
      <c r="M6" s="34">
        <v>1144.2</v>
      </c>
      <c r="N6" s="32" t="s">
        <v>44</v>
      </c>
      <c r="O6" s="32" t="s">
        <v>55</v>
      </c>
      <c r="P6" s="33" t="s">
        <v>20</v>
      </c>
      <c r="Q6" s="33">
        <v>28</v>
      </c>
      <c r="R6" s="59">
        <f t="shared" si="0"/>
        <v>43622</v>
      </c>
      <c r="S6" s="41"/>
      <c r="T6" s="39">
        <f t="shared" ca="1" si="1"/>
        <v>3</v>
      </c>
      <c r="U6" s="38">
        <v>43619</v>
      </c>
      <c r="V6"/>
    </row>
    <row r="7" spans="1:22" s="36" customFormat="1">
      <c r="A7" s="54">
        <v>17165.400099999999</v>
      </c>
      <c r="B7" s="32" t="s">
        <v>8</v>
      </c>
      <c r="C7" s="33">
        <v>2</v>
      </c>
      <c r="D7" s="52">
        <v>43583</v>
      </c>
      <c r="E7" s="33">
        <v>7165</v>
      </c>
      <c r="F7" s="33">
        <v>10</v>
      </c>
      <c r="G7" s="33">
        <v>5</v>
      </c>
      <c r="H7" s="33" t="s">
        <v>40</v>
      </c>
      <c r="I7" s="33">
        <v>9</v>
      </c>
      <c r="J7" s="53">
        <v>0</v>
      </c>
      <c r="K7" s="53">
        <v>9</v>
      </c>
      <c r="L7" s="34">
        <v>40.33</v>
      </c>
      <c r="M7" s="34">
        <v>362.96999999999997</v>
      </c>
      <c r="N7" s="32" t="s">
        <v>45</v>
      </c>
      <c r="O7" s="32" t="s">
        <v>56</v>
      </c>
      <c r="P7" s="33" t="s">
        <v>20</v>
      </c>
      <c r="Q7" s="33">
        <v>28</v>
      </c>
      <c r="R7" s="59">
        <f t="shared" si="0"/>
        <v>43622</v>
      </c>
      <c r="S7" s="41"/>
      <c r="T7" s="39">
        <f t="shared" ca="1" si="1"/>
        <v>3</v>
      </c>
      <c r="U7" s="38">
        <v>43619</v>
      </c>
      <c r="V7"/>
    </row>
    <row r="8" spans="1:22" s="35" customFormat="1">
      <c r="A8" s="54">
        <v>17167.1001</v>
      </c>
      <c r="B8" s="32" t="s">
        <v>8</v>
      </c>
      <c r="C8" s="33">
        <v>2</v>
      </c>
      <c r="D8" s="52">
        <v>43586</v>
      </c>
      <c r="E8" s="33">
        <v>7167</v>
      </c>
      <c r="F8" s="33">
        <v>10</v>
      </c>
      <c r="G8" s="33">
        <v>5</v>
      </c>
      <c r="H8" s="33" t="s">
        <v>41</v>
      </c>
      <c r="I8" s="33">
        <v>12</v>
      </c>
      <c r="J8" s="53">
        <v>0</v>
      </c>
      <c r="K8" s="53">
        <v>12</v>
      </c>
      <c r="L8" s="34">
        <v>51.74</v>
      </c>
      <c r="M8" s="34">
        <v>620.88</v>
      </c>
      <c r="N8" s="32" t="s">
        <v>46</v>
      </c>
      <c r="O8" s="32" t="s">
        <v>57</v>
      </c>
      <c r="P8" s="33" t="s">
        <v>20</v>
      </c>
      <c r="Q8" s="33">
        <v>28</v>
      </c>
      <c r="R8" s="59">
        <f t="shared" si="0"/>
        <v>43627</v>
      </c>
      <c r="S8" s="40"/>
      <c r="T8" s="39">
        <f t="shared" ca="1" si="1"/>
        <v>8</v>
      </c>
      <c r="U8" s="38">
        <v>43619</v>
      </c>
      <c r="V8"/>
    </row>
    <row r="9" spans="1:22" s="35" customFormat="1">
      <c r="A9" s="54">
        <v>17167.3001</v>
      </c>
      <c r="B9" s="32" t="s">
        <v>8</v>
      </c>
      <c r="C9" s="33">
        <v>2</v>
      </c>
      <c r="D9" s="52">
        <v>43586</v>
      </c>
      <c r="E9" s="33">
        <v>7167</v>
      </c>
      <c r="F9" s="33">
        <v>10</v>
      </c>
      <c r="G9" s="33">
        <v>5</v>
      </c>
      <c r="H9" s="33" t="s">
        <v>41</v>
      </c>
      <c r="I9" s="33">
        <v>1</v>
      </c>
      <c r="J9" s="53">
        <v>0</v>
      </c>
      <c r="K9" s="53">
        <v>1</v>
      </c>
      <c r="L9" s="34">
        <v>56.98</v>
      </c>
      <c r="M9" s="34">
        <v>56.98</v>
      </c>
      <c r="N9" s="32" t="s">
        <v>47</v>
      </c>
      <c r="O9" s="32" t="s">
        <v>60</v>
      </c>
      <c r="P9" s="33" t="s">
        <v>20</v>
      </c>
      <c r="Q9" s="33">
        <v>28</v>
      </c>
      <c r="R9" s="59">
        <f t="shared" si="0"/>
        <v>43627</v>
      </c>
      <c r="S9" s="40"/>
      <c r="T9" s="39">
        <f t="shared" ca="1" si="1"/>
        <v>8</v>
      </c>
      <c r="U9" s="38">
        <v>43619</v>
      </c>
      <c r="V9"/>
    </row>
    <row r="10" spans="1:22" s="35" customFormat="1">
      <c r="A10" s="54">
        <v>17167.500100000001</v>
      </c>
      <c r="B10" s="32" t="s">
        <v>8</v>
      </c>
      <c r="C10" s="33">
        <v>2</v>
      </c>
      <c r="D10" s="52">
        <v>43586</v>
      </c>
      <c r="E10" s="33">
        <v>7167</v>
      </c>
      <c r="F10" s="33">
        <v>10</v>
      </c>
      <c r="G10" s="33">
        <v>5</v>
      </c>
      <c r="H10" s="33" t="s">
        <v>41</v>
      </c>
      <c r="I10" s="33">
        <v>16</v>
      </c>
      <c r="J10" s="53">
        <v>0</v>
      </c>
      <c r="K10" s="53">
        <v>16</v>
      </c>
      <c r="L10" s="34">
        <v>40.33</v>
      </c>
      <c r="M10" s="34">
        <v>645.28</v>
      </c>
      <c r="N10" s="32" t="s">
        <v>48</v>
      </c>
      <c r="O10" s="32" t="s">
        <v>61</v>
      </c>
      <c r="P10" s="33" t="s">
        <v>18</v>
      </c>
      <c r="Q10" s="33">
        <v>28</v>
      </c>
      <c r="R10" s="59">
        <f t="shared" si="0"/>
        <v>43627</v>
      </c>
      <c r="S10" s="40"/>
      <c r="T10" s="39">
        <f t="shared" ca="1" si="1"/>
        <v>8</v>
      </c>
      <c r="U10" s="38">
        <v>43619</v>
      </c>
      <c r="V10"/>
    </row>
    <row r="11" spans="1:22" s="35" customFormat="1">
      <c r="A11" s="54">
        <v>17167.700099999998</v>
      </c>
      <c r="B11" s="32" t="s">
        <v>8</v>
      </c>
      <c r="C11" s="33">
        <v>2</v>
      </c>
      <c r="D11" s="52">
        <v>43586</v>
      </c>
      <c r="E11" s="33">
        <v>7167</v>
      </c>
      <c r="F11" s="33">
        <v>10</v>
      </c>
      <c r="G11" s="33">
        <v>5</v>
      </c>
      <c r="H11" s="33" t="s">
        <v>41</v>
      </c>
      <c r="I11" s="33">
        <v>11</v>
      </c>
      <c r="J11" s="53">
        <v>0</v>
      </c>
      <c r="K11" s="53">
        <v>11</v>
      </c>
      <c r="L11" s="34">
        <v>40.33</v>
      </c>
      <c r="M11" s="34">
        <v>443.63</v>
      </c>
      <c r="N11" s="32" t="s">
        <v>49</v>
      </c>
      <c r="O11" s="32" t="s">
        <v>62</v>
      </c>
      <c r="P11" s="33" t="s">
        <v>17</v>
      </c>
      <c r="Q11" s="33">
        <v>28</v>
      </c>
      <c r="R11" s="59">
        <f t="shared" si="0"/>
        <v>43627</v>
      </c>
      <c r="S11" s="40"/>
      <c r="T11" s="39">
        <f t="shared" ca="1" si="1"/>
        <v>8</v>
      </c>
      <c r="U11" s="38">
        <v>43619</v>
      </c>
      <c r="V11"/>
    </row>
    <row r="12" spans="1:22" s="35" customFormat="1">
      <c r="A12" s="54">
        <v>17168.1001</v>
      </c>
      <c r="B12" s="32" t="s">
        <v>11</v>
      </c>
      <c r="C12" s="33">
        <v>35</v>
      </c>
      <c r="D12" s="52">
        <v>43591</v>
      </c>
      <c r="E12" s="33">
        <v>7168</v>
      </c>
      <c r="F12" s="33">
        <v>10</v>
      </c>
      <c r="G12" s="33">
        <v>5</v>
      </c>
      <c r="H12" s="33" t="s">
        <v>42</v>
      </c>
      <c r="I12" s="33">
        <v>2</v>
      </c>
      <c r="J12" s="53">
        <v>0</v>
      </c>
      <c r="K12" s="53">
        <v>2</v>
      </c>
      <c r="L12" s="34">
        <v>57.491</v>
      </c>
      <c r="M12" s="34">
        <v>114.982</v>
      </c>
      <c r="N12" s="32" t="s">
        <v>50</v>
      </c>
      <c r="O12" s="32" t="s">
        <v>63</v>
      </c>
      <c r="P12" s="33" t="s">
        <v>17</v>
      </c>
      <c r="Q12" s="33">
        <v>28</v>
      </c>
      <c r="R12" s="59">
        <f t="shared" si="0"/>
        <v>43630</v>
      </c>
      <c r="S12" s="40"/>
      <c r="T12" s="39">
        <f t="shared" ca="1" si="1"/>
        <v>11</v>
      </c>
      <c r="U12" s="38">
        <v>43619</v>
      </c>
      <c r="V12"/>
    </row>
    <row r="13" spans="1:22" s="35" customFormat="1">
      <c r="A13" s="54">
        <v>17168.3001</v>
      </c>
      <c r="B13" s="32" t="s">
        <v>11</v>
      </c>
      <c r="C13" s="33">
        <v>35</v>
      </c>
      <c r="D13" s="52">
        <v>43591</v>
      </c>
      <c r="E13" s="33">
        <v>7168</v>
      </c>
      <c r="F13" s="33">
        <v>10</v>
      </c>
      <c r="G13" s="33">
        <v>5</v>
      </c>
      <c r="H13" s="33" t="s">
        <v>42</v>
      </c>
      <c r="I13" s="33">
        <v>1</v>
      </c>
      <c r="J13" s="53">
        <v>0</v>
      </c>
      <c r="K13" s="53">
        <v>1</v>
      </c>
      <c r="L13" s="34">
        <v>57.491</v>
      </c>
      <c r="M13" s="34">
        <v>57.491</v>
      </c>
      <c r="N13" s="32" t="s">
        <v>51</v>
      </c>
      <c r="O13" s="32" t="s">
        <v>64</v>
      </c>
      <c r="P13" s="33" t="s">
        <v>18</v>
      </c>
      <c r="Q13" s="33">
        <v>28</v>
      </c>
      <c r="R13" s="59">
        <f t="shared" si="0"/>
        <v>43630</v>
      </c>
      <c r="S13" s="40"/>
      <c r="T13" s="39">
        <f t="shared" ca="1" si="1"/>
        <v>11</v>
      </c>
      <c r="U13" s="38">
        <v>43619</v>
      </c>
      <c r="V13"/>
    </row>
    <row r="14" spans="1:22" s="35" customFormat="1" ht="15.75" customHeight="1">
      <c r="A14" s="54">
        <v>17168.500100000001</v>
      </c>
      <c r="B14" s="32" t="s">
        <v>11</v>
      </c>
      <c r="C14" s="33">
        <v>35</v>
      </c>
      <c r="D14" s="52">
        <v>43591</v>
      </c>
      <c r="E14" s="33">
        <v>7168</v>
      </c>
      <c r="F14" s="33">
        <v>10</v>
      </c>
      <c r="G14" s="33">
        <v>5</v>
      </c>
      <c r="H14" s="33" t="s">
        <v>42</v>
      </c>
      <c r="I14" s="33">
        <v>4</v>
      </c>
      <c r="J14" s="53">
        <v>0</v>
      </c>
      <c r="K14" s="53">
        <v>4</v>
      </c>
      <c r="L14" s="34">
        <v>71.86</v>
      </c>
      <c r="M14" s="34">
        <v>287.44</v>
      </c>
      <c r="N14" s="32" t="s">
        <v>52</v>
      </c>
      <c r="O14" s="32" t="s">
        <v>65</v>
      </c>
      <c r="P14" s="33" t="s">
        <v>21</v>
      </c>
      <c r="Q14" s="33">
        <v>28</v>
      </c>
      <c r="R14" s="59">
        <f t="shared" si="0"/>
        <v>43630</v>
      </c>
      <c r="S14" s="40"/>
      <c r="T14" s="39">
        <f t="shared" ca="1" si="1"/>
        <v>11</v>
      </c>
      <c r="U14" s="38">
        <v>43619</v>
      </c>
      <c r="V14"/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W53"/>
  <sheetViews>
    <sheetView tabSelected="1" workbookViewId="0">
      <selection activeCell="B2" sqref="B2"/>
    </sheetView>
  </sheetViews>
  <sheetFormatPr defaultColWidth="11.42578125" defaultRowHeight="14.25"/>
  <cols>
    <col min="1" max="1" width="3.7109375" style="1" customWidth="1"/>
    <col min="2" max="2" width="24.5703125" style="1" customWidth="1"/>
    <col min="3" max="3" width="11.7109375" style="1" customWidth="1"/>
    <col min="4" max="4" width="28.7109375" style="1" bestFit="1" customWidth="1"/>
    <col min="5" max="5" width="3.7109375" style="1" customWidth="1"/>
    <col min="6" max="7" width="12.7109375" style="1" customWidth="1"/>
    <col min="8" max="8" width="3.7109375" style="1" customWidth="1"/>
    <col min="9" max="10" width="11.42578125" style="1"/>
    <col min="11" max="11" width="3.7109375" style="1" customWidth="1"/>
    <col min="12" max="13" width="8.42578125" style="1" bestFit="1" customWidth="1"/>
    <col min="14" max="14" width="6.85546875" style="1" bestFit="1" customWidth="1"/>
    <col min="15" max="15" width="7.42578125" style="1" bestFit="1" customWidth="1"/>
    <col min="16" max="16" width="3.7109375" style="1" customWidth="1"/>
    <col min="17" max="17" width="9.28515625" style="50" bestFit="1" customWidth="1"/>
    <col min="18" max="18" width="3.7109375" style="1" customWidth="1"/>
    <col min="19" max="19" width="9.28515625" style="1" bestFit="1" customWidth="1"/>
    <col min="20" max="20" width="3.7109375" style="1" customWidth="1"/>
    <col min="21" max="21" width="10.7109375" style="1" bestFit="1" customWidth="1"/>
    <col min="22" max="22" width="3.7109375" style="1" customWidth="1"/>
    <col min="23" max="23" width="14.85546875" style="1" bestFit="1" customWidth="1"/>
    <col min="24" max="16384" width="11.42578125" style="1"/>
  </cols>
  <sheetData>
    <row r="1" spans="2:23" s="5" customFormat="1" ht="22.5" customHeight="1" thickTop="1" thickBot="1">
      <c r="B1" s="2"/>
      <c r="C1" s="42" t="s">
        <v>75</v>
      </c>
      <c r="D1" s="3"/>
      <c r="E1" s="4"/>
      <c r="F1" s="43" t="s">
        <v>74</v>
      </c>
      <c r="G1" s="44"/>
      <c r="H1" s="4"/>
      <c r="I1" s="43" t="s">
        <v>0</v>
      </c>
      <c r="J1" s="44"/>
      <c r="L1" s="6" t="s">
        <v>1</v>
      </c>
      <c r="M1" s="7"/>
      <c r="N1" s="8" t="s">
        <v>2</v>
      </c>
      <c r="O1" s="9" t="s">
        <v>3</v>
      </c>
      <c r="Q1" s="60" t="s">
        <v>69</v>
      </c>
      <c r="R1" s="4"/>
      <c r="S1" s="60" t="s">
        <v>70</v>
      </c>
      <c r="T1" s="4"/>
      <c r="U1" s="60" t="s">
        <v>73</v>
      </c>
      <c r="V1" s="4"/>
      <c r="W1" s="60" t="s">
        <v>76</v>
      </c>
    </row>
    <row r="2" spans="2:23" ht="15.75" thickTop="1">
      <c r="B2" s="10" t="s">
        <v>4</v>
      </c>
      <c r="C2" s="45">
        <v>43574</v>
      </c>
      <c r="D2" s="11">
        <f>IF(ISBLANK(C2),"",C2)</f>
        <v>43574</v>
      </c>
      <c r="F2" s="46" t="s">
        <v>5</v>
      </c>
      <c r="G2" s="47"/>
      <c r="I2" s="12" t="s">
        <v>6</v>
      </c>
      <c r="J2" s="13">
        <v>28</v>
      </c>
      <c r="L2" s="14">
        <v>43527</v>
      </c>
      <c r="M2" s="15">
        <f>L2+6</f>
        <v>43533</v>
      </c>
      <c r="N2" s="16">
        <v>1</v>
      </c>
      <c r="O2" s="17">
        <f>IF(MONTH(L2)=MONTH(M2),MONTH(L2),IF(EOMONTH(L2,0)-L2+1&gt;=4,MONTH(L2),MONTH(M2)))</f>
        <v>3</v>
      </c>
      <c r="Q2" s="51">
        <f>F3+1</f>
        <v>43455</v>
      </c>
      <c r="S2" s="51">
        <f>F5+1</f>
        <v>43666</v>
      </c>
      <c r="U2" s="51">
        <f t="array" ref="U2">IFERROR(INDEX(Liste1,ROWS(U1:$U$1)),IFERROR(INDEX(Liste2,ROWS(U1:$U$1)-ROWS(Liste1)),IFERROR(INDEX(Liste3,ROWS(U1:$U$1)-ROWS(Liste1)-ROWS(Liste2)),"")))</f>
        <v>43455</v>
      </c>
      <c r="W2" s="51">
        <f t="array" ref="W2">IFERROR(INDEX($U$2:$U$49, MATCH(SMALL(COUNTIF($U$2:$U$49, "&lt;"&amp;$U$2:$U$49), ROW(1:1)), COUNTIF($U$2:$U$49, "&lt;"&amp;$U$2:$U$49), 0)),"")</f>
        <v>43455</v>
      </c>
    </row>
    <row r="3" spans="2:23" ht="15">
      <c r="B3" s="18" t="s">
        <v>7</v>
      </c>
      <c r="C3" s="45">
        <v>43577</v>
      </c>
      <c r="D3" s="11">
        <f t="shared" ref="D3:D13" si="0">IF(ISBLANK(C3),"",C3)</f>
        <v>43577</v>
      </c>
      <c r="F3" s="19">
        <v>43454</v>
      </c>
      <c r="G3" s="20">
        <v>43472</v>
      </c>
      <c r="I3" s="21" t="s">
        <v>8</v>
      </c>
      <c r="J3" s="13">
        <v>28</v>
      </c>
      <c r="L3" s="15">
        <f>L2+7</f>
        <v>43534</v>
      </c>
      <c r="M3" s="15">
        <f>M2+7</f>
        <v>43540</v>
      </c>
      <c r="N3" s="17">
        <f>IF(N2=52,1,N2+1)</f>
        <v>2</v>
      </c>
      <c r="O3" s="17">
        <f>IF(MONTH(L3)=MONTH(M3),MONTH(L3),IF(EOMONTH(L3,0)-L3+1&gt;=4,MONTH(L3),MONTH(M3)))</f>
        <v>3</v>
      </c>
      <c r="Q3" s="51">
        <f>IF($F$3+ROW(F3)-2&gt;=$G$3,"",Q2+1)</f>
        <v>43456</v>
      </c>
      <c r="S3" s="51">
        <f>IF($F$5+ROW(F5)-4&gt;=$G$5,"",S2+1)</f>
        <v>43667</v>
      </c>
      <c r="U3" s="51">
        <f t="array" ref="U3">IFERROR(INDEX(Liste1,ROWS(U$1:$U2)),IFERROR(INDEX(Liste2,ROWS(U$1:$U2)-ROWS(Liste1)),IFERROR(INDEX(Liste3,ROWS(U$1:$U2)-ROWS(Liste1)-ROWS(Liste2)),"")))</f>
        <v>43456</v>
      </c>
      <c r="W3" s="51">
        <f t="array" ref="W3">IFERROR(INDEX($U$2:$U$49, MATCH(SMALL(COUNTIF($U$2:$U$49, "&lt;"&amp;$U$2:$U$49), ROW(2:2)), COUNTIF($U$2:$U$49, "&lt;"&amp;$U$2:$U$49), 0)),"")</f>
        <v>43456</v>
      </c>
    </row>
    <row r="4" spans="2:23" ht="15.75" thickBot="1">
      <c r="B4" s="18" t="s">
        <v>9</v>
      </c>
      <c r="C4" s="45">
        <v>43605</v>
      </c>
      <c r="D4" s="11">
        <f t="shared" si="0"/>
        <v>43605</v>
      </c>
      <c r="F4" s="48" t="s">
        <v>10</v>
      </c>
      <c r="G4" s="49"/>
      <c r="I4" s="22" t="s">
        <v>11</v>
      </c>
      <c r="J4" s="62">
        <v>28</v>
      </c>
      <c r="L4" s="15">
        <f>L3+7</f>
        <v>43541</v>
      </c>
      <c r="M4" s="15">
        <f>M3+7</f>
        <v>43547</v>
      </c>
      <c r="N4" s="17">
        <f t="shared" ref="N4:N53" si="1">IF(N3=52,1,N3+1)</f>
        <v>3</v>
      </c>
      <c r="O4" s="17">
        <f t="shared" ref="O4:O53" si="2">IF(MONTH(L4)=MONTH(M4),MONTH(L4),IF(EOMONTH(L4,0)-L4+1&gt;=4,MONTH(L4),MONTH(M4)))</f>
        <v>3</v>
      </c>
      <c r="Q4" s="51">
        <f t="shared" ref="Q4:Q22" si="3">IF($F$3+ROW(F4)-2&gt;=$G$3,"",Q3+1)</f>
        <v>43457</v>
      </c>
      <c r="S4" s="51">
        <f t="shared" ref="S4:S27" si="4">IF($F$5+ROW(F6)-4&gt;=$G$5,"",S3+1)</f>
        <v>43668</v>
      </c>
      <c r="U4" s="51">
        <f t="array" ref="U4">IFERROR(INDEX(Liste1,ROWS(U$1:$U3)),IFERROR(INDEX(Liste2,ROWS(U$1:$U3)-ROWS(Liste1)),IFERROR(INDEX(Liste3,ROWS(U$1:$U3)-ROWS(Liste1)-ROWS(Liste2)),"")))</f>
        <v>43457</v>
      </c>
      <c r="W4" s="51">
        <f t="array" ref="W4">IFERROR(INDEX($U$2:$U$49, MATCH(SMALL(COUNTIF($U$2:$U$49, "&lt;"&amp;$U$2:$U$49), ROW(3:3)), COUNTIF($U$2:$U$49, "&lt;"&amp;$U$2:$U$49), 0)),"")</f>
        <v>43457</v>
      </c>
    </row>
    <row r="5" spans="2:23" ht="16.5" thickTop="1" thickBot="1">
      <c r="B5" s="18" t="s">
        <v>12</v>
      </c>
      <c r="C5" s="45">
        <v>43640</v>
      </c>
      <c r="D5" s="11">
        <f t="shared" si="0"/>
        <v>43640</v>
      </c>
      <c r="F5" s="23">
        <v>43665</v>
      </c>
      <c r="G5" s="24">
        <v>43688</v>
      </c>
      <c r="L5" s="15">
        <f t="shared" ref="L5:M20" si="5">L4+7</f>
        <v>43548</v>
      </c>
      <c r="M5" s="15">
        <f t="shared" si="5"/>
        <v>43554</v>
      </c>
      <c r="N5" s="17">
        <f t="shared" si="1"/>
        <v>4</v>
      </c>
      <c r="O5" s="17">
        <f t="shared" si="2"/>
        <v>3</v>
      </c>
      <c r="Q5" s="51">
        <f t="shared" si="3"/>
        <v>43458</v>
      </c>
      <c r="S5" s="51">
        <f t="shared" si="4"/>
        <v>43669</v>
      </c>
      <c r="U5" s="51">
        <f t="array" ref="U5">IFERROR(INDEX(Liste1,ROWS(U$1:$U4)),IFERROR(INDEX(Liste2,ROWS(U$1:$U4)-ROWS(Liste1)),IFERROR(INDEX(Liste3,ROWS(U$1:$U4)-ROWS(Liste1)-ROWS(Liste2)),"")))</f>
        <v>43458</v>
      </c>
      <c r="W5" s="51">
        <f t="array" ref="W5">IFERROR(INDEX($U$2:$U$49, MATCH(SMALL(COUNTIF($U$2:$U$49, "&lt;"&amp;$U$2:$U$49), ROW(4:4)), COUNTIF($U$2:$U$49, "&lt;"&amp;$U$2:$U$49), 0)),"")</f>
        <v>43458</v>
      </c>
    </row>
    <row r="6" spans="2:23" ht="15.75" thickTop="1">
      <c r="B6" s="18" t="s">
        <v>13</v>
      </c>
      <c r="C6" s="45">
        <v>43647</v>
      </c>
      <c r="D6" s="11">
        <f t="shared" si="0"/>
        <v>43647</v>
      </c>
      <c r="L6" s="15">
        <f t="shared" si="5"/>
        <v>43555</v>
      </c>
      <c r="M6" s="15">
        <f t="shared" si="5"/>
        <v>43561</v>
      </c>
      <c r="N6" s="17">
        <f t="shared" si="1"/>
        <v>5</v>
      </c>
      <c r="O6" s="17">
        <f t="shared" si="2"/>
        <v>4</v>
      </c>
      <c r="Q6" s="51">
        <f t="shared" si="3"/>
        <v>43459</v>
      </c>
      <c r="S6" s="51">
        <f t="shared" si="4"/>
        <v>43670</v>
      </c>
      <c r="U6" s="51">
        <f t="array" ref="U6">IFERROR(INDEX(Liste1,ROWS(U$1:$U5)),IFERROR(INDEX(Liste2,ROWS(U$1:$U5)-ROWS(Liste1)),IFERROR(INDEX(Liste3,ROWS(U$1:$U5)-ROWS(Liste1)-ROWS(Liste2)),"")))</f>
        <v>43459</v>
      </c>
      <c r="W6" s="51">
        <f t="array" ref="W6">IFERROR(INDEX($U$2:$U$49, MATCH(SMALL(COUNTIF($U$2:$U$49, "&lt;"&amp;$U$2:$U$49), ROW(5:5)), COUNTIF($U$2:$U$49, "&lt;"&amp;$U$2:$U$49), 0)),"")</f>
        <v>43459</v>
      </c>
    </row>
    <row r="7" spans="2:23" ht="15">
      <c r="B7" s="18" t="s">
        <v>14</v>
      </c>
      <c r="C7" s="45">
        <v>43710</v>
      </c>
      <c r="D7" s="11">
        <f t="shared" si="0"/>
        <v>43710</v>
      </c>
      <c r="L7" s="15">
        <f t="shared" si="5"/>
        <v>43562</v>
      </c>
      <c r="M7" s="15">
        <f t="shared" si="5"/>
        <v>43568</v>
      </c>
      <c r="N7" s="17">
        <f t="shared" si="1"/>
        <v>6</v>
      </c>
      <c r="O7" s="17">
        <f t="shared" si="2"/>
        <v>4</v>
      </c>
      <c r="Q7" s="51">
        <f t="shared" si="3"/>
        <v>43460</v>
      </c>
      <c r="S7" s="51">
        <f t="shared" si="4"/>
        <v>43671</v>
      </c>
      <c r="U7" s="51">
        <f t="array" ref="U7">IFERROR(INDEX(Liste1,ROWS(U$1:$U6)),IFERROR(INDEX(Liste2,ROWS(U$1:$U6)-ROWS(Liste1)),IFERROR(INDEX(Liste3,ROWS(U$1:$U6)-ROWS(Liste1)-ROWS(Liste2)),"")))</f>
        <v>43460</v>
      </c>
      <c r="W7" s="51">
        <f t="array" ref="W7">IFERROR(INDEX($U$2:$U$49, MATCH(SMALL(COUNTIF($U$2:$U$49, "&lt;"&amp;$U$2:$U$49), ROW(6:6)), COUNTIF($U$2:$U$49, "&lt;"&amp;$U$2:$U$49), 0)),"")</f>
        <v>43460</v>
      </c>
    </row>
    <row r="8" spans="2:23" ht="15">
      <c r="B8" s="18" t="s">
        <v>15</v>
      </c>
      <c r="C8" s="45">
        <v>43752</v>
      </c>
      <c r="D8" s="11">
        <f t="shared" si="0"/>
        <v>43752</v>
      </c>
      <c r="L8" s="15">
        <f t="shared" si="5"/>
        <v>43569</v>
      </c>
      <c r="M8" s="15">
        <f t="shared" si="5"/>
        <v>43575</v>
      </c>
      <c r="N8" s="17">
        <f t="shared" si="1"/>
        <v>7</v>
      </c>
      <c r="O8" s="17">
        <f t="shared" si="2"/>
        <v>4</v>
      </c>
      <c r="Q8" s="51">
        <f t="shared" si="3"/>
        <v>43461</v>
      </c>
      <c r="S8" s="51">
        <f t="shared" si="4"/>
        <v>43672</v>
      </c>
      <c r="U8" s="51">
        <f t="array" ref="U8">IFERROR(INDEX(Liste1,ROWS(U$1:$U7)),IFERROR(INDEX(Liste2,ROWS(U$1:$U7)-ROWS(Liste1)),IFERROR(INDEX(Liste3,ROWS(U$1:$U7)-ROWS(Liste1)-ROWS(Liste2)),"")))</f>
        <v>43461</v>
      </c>
      <c r="W8" s="51">
        <f t="array" ref="W8">IFERROR(INDEX($U$2:$U$49, MATCH(SMALL(COUNTIF($U$2:$U$49, "&lt;"&amp;$U$2:$U$49), ROW(7:7)), COUNTIF($U$2:$U$49, "&lt;"&amp;$U$2:$U$49), 0)),"")</f>
        <v>43461</v>
      </c>
    </row>
    <row r="9" spans="2:23" ht="15">
      <c r="B9" s="18"/>
      <c r="C9" s="25"/>
      <c r="D9" s="11" t="str">
        <f t="shared" si="0"/>
        <v/>
      </c>
      <c r="L9" s="15">
        <f t="shared" si="5"/>
        <v>43576</v>
      </c>
      <c r="M9" s="15">
        <f t="shared" si="5"/>
        <v>43582</v>
      </c>
      <c r="N9" s="17">
        <f t="shared" si="1"/>
        <v>8</v>
      </c>
      <c r="O9" s="17">
        <f t="shared" si="2"/>
        <v>4</v>
      </c>
      <c r="Q9" s="51">
        <f t="shared" si="3"/>
        <v>43462</v>
      </c>
      <c r="S9" s="51">
        <f t="shared" si="4"/>
        <v>43673</v>
      </c>
      <c r="U9" s="51">
        <f t="array" ref="U9">IFERROR(INDEX(Liste1,ROWS(U$1:$U8)),IFERROR(INDEX(Liste2,ROWS(U$1:$U8)-ROWS(Liste1)),IFERROR(INDEX(Liste3,ROWS(U$1:$U8)-ROWS(Liste1)-ROWS(Liste2)),"")))</f>
        <v>43462</v>
      </c>
      <c r="W9" s="51">
        <f t="array" ref="W9">IFERROR(INDEX($U$2:$U$49, MATCH(SMALL(COUNTIF($U$2:$U$49, "&lt;"&amp;$U$2:$U$49), ROW(8:8)), COUNTIF($U$2:$U$49, "&lt;"&amp;$U$2:$U$49), 0)),"")</f>
        <v>43462</v>
      </c>
    </row>
    <row r="10" spans="2:23" ht="15">
      <c r="B10" s="18"/>
      <c r="C10" s="25"/>
      <c r="D10" s="11" t="str">
        <f t="shared" si="0"/>
        <v/>
      </c>
      <c r="L10" s="15">
        <f t="shared" si="5"/>
        <v>43583</v>
      </c>
      <c r="M10" s="15">
        <f t="shared" si="5"/>
        <v>43589</v>
      </c>
      <c r="N10" s="17">
        <f t="shared" si="1"/>
        <v>9</v>
      </c>
      <c r="O10" s="17">
        <f t="shared" si="2"/>
        <v>5</v>
      </c>
      <c r="Q10" s="51">
        <f t="shared" si="3"/>
        <v>43463</v>
      </c>
      <c r="S10" s="51">
        <f t="shared" si="4"/>
        <v>43674</v>
      </c>
      <c r="U10" s="51">
        <f t="array" ref="U10">IFERROR(INDEX(Liste1,ROWS(U$1:$U9)),IFERROR(INDEX(Liste2,ROWS(U$1:$U9)-ROWS(Liste1)),IFERROR(INDEX(Liste3,ROWS(U$1:$U9)-ROWS(Liste1)-ROWS(Liste2)),"")))</f>
        <v>43463</v>
      </c>
      <c r="W10" s="51">
        <f t="array" ref="W10">IFERROR(INDEX($U$2:$U$49, MATCH(SMALL(COUNTIF($U$2:$U$49, "&lt;"&amp;$U$2:$U$49), ROW(9:9)), COUNTIF($U$2:$U$49, "&lt;"&amp;$U$2:$U$49), 0)),"")</f>
        <v>43463</v>
      </c>
    </row>
    <row r="11" spans="2:23" ht="15">
      <c r="B11" s="18"/>
      <c r="C11" s="25"/>
      <c r="D11" s="11" t="str">
        <f t="shared" si="0"/>
        <v/>
      </c>
      <c r="L11" s="15">
        <f t="shared" si="5"/>
        <v>43590</v>
      </c>
      <c r="M11" s="15">
        <f t="shared" si="5"/>
        <v>43596</v>
      </c>
      <c r="N11" s="17">
        <f t="shared" si="1"/>
        <v>10</v>
      </c>
      <c r="O11" s="17">
        <f t="shared" si="2"/>
        <v>5</v>
      </c>
      <c r="Q11" s="51">
        <f t="shared" si="3"/>
        <v>43464</v>
      </c>
      <c r="S11" s="51">
        <f t="shared" si="4"/>
        <v>43675</v>
      </c>
      <c r="U11" s="51">
        <f t="array" ref="U11">IFERROR(INDEX(Liste1,ROWS(U$1:$U10)),IFERROR(INDEX(Liste2,ROWS(U$1:$U10)-ROWS(Liste1)),IFERROR(INDEX(Liste3,ROWS(U$1:$U10)-ROWS(Liste1)-ROWS(Liste2)),"")))</f>
        <v>43464</v>
      </c>
      <c r="W11" s="51">
        <f t="array" ref="W11">IFERROR(INDEX($U$2:$U$49, MATCH(SMALL(COUNTIF($U$2:$U$49, "&lt;"&amp;$U$2:$U$49), ROW(10:10)), COUNTIF($U$2:$U$49, "&lt;"&amp;$U$2:$U$49), 0)),"")</f>
        <v>43464</v>
      </c>
    </row>
    <row r="12" spans="2:23" ht="15">
      <c r="B12" s="18"/>
      <c r="C12" s="25"/>
      <c r="D12" s="11" t="str">
        <f t="shared" si="0"/>
        <v/>
      </c>
      <c r="L12" s="15">
        <f t="shared" si="5"/>
        <v>43597</v>
      </c>
      <c r="M12" s="15">
        <f t="shared" si="5"/>
        <v>43603</v>
      </c>
      <c r="N12" s="17">
        <f t="shared" si="1"/>
        <v>11</v>
      </c>
      <c r="O12" s="17">
        <f t="shared" si="2"/>
        <v>5</v>
      </c>
      <c r="Q12" s="51">
        <f t="shared" si="3"/>
        <v>43465</v>
      </c>
      <c r="S12" s="51">
        <f t="shared" si="4"/>
        <v>43676</v>
      </c>
      <c r="U12" s="51">
        <f t="array" ref="U12">IFERROR(INDEX(Liste1,ROWS(U$1:$U11)),IFERROR(INDEX(Liste2,ROWS(U$1:$U11)-ROWS(Liste1)),IFERROR(INDEX(Liste3,ROWS(U$1:$U11)-ROWS(Liste1)-ROWS(Liste2)),"")))</f>
        <v>43465</v>
      </c>
      <c r="W12" s="51">
        <f t="array" ref="W12">IFERROR(INDEX($U$2:$U$49, MATCH(SMALL(COUNTIF($U$2:$U$49, "&lt;"&amp;$U$2:$U$49), ROW(11:11)), COUNTIF($U$2:$U$49, "&lt;"&amp;$U$2:$U$49), 0)),"")</f>
        <v>43465</v>
      </c>
    </row>
    <row r="13" spans="2:23" ht="15">
      <c r="B13" s="18"/>
      <c r="C13" s="25"/>
      <c r="D13" s="11" t="str">
        <f t="shared" si="0"/>
        <v/>
      </c>
      <c r="L13" s="15">
        <f t="shared" si="5"/>
        <v>43604</v>
      </c>
      <c r="M13" s="15">
        <f t="shared" si="5"/>
        <v>43610</v>
      </c>
      <c r="N13" s="17">
        <f t="shared" si="1"/>
        <v>12</v>
      </c>
      <c r="O13" s="17">
        <f t="shared" si="2"/>
        <v>5</v>
      </c>
      <c r="Q13" s="51">
        <f t="shared" si="3"/>
        <v>43466</v>
      </c>
      <c r="S13" s="51">
        <f t="shared" si="4"/>
        <v>43677</v>
      </c>
      <c r="U13" s="51">
        <f t="array" ref="U13">IFERROR(INDEX(Liste1,ROWS(U$1:$U12)),IFERROR(INDEX(Liste2,ROWS(U$1:$U12)-ROWS(Liste1)),IFERROR(INDEX(Liste3,ROWS(U$1:$U12)-ROWS(Liste1)-ROWS(Liste2)),"")))</f>
        <v>43466</v>
      </c>
      <c r="W13" s="51">
        <f t="array" ref="W13">IFERROR(INDEX($U$2:$U$49, MATCH(SMALL(COUNTIF($U$2:$U$49, "&lt;"&amp;$U$2:$U$49), ROW(12:12)), COUNTIF($U$2:$U$49, "&lt;"&amp;$U$2:$U$49), 0)),"")</f>
        <v>43466</v>
      </c>
    </row>
    <row r="14" spans="2:23" ht="15">
      <c r="B14" s="26"/>
      <c r="C14" s="27"/>
      <c r="D14" s="11"/>
      <c r="L14" s="15">
        <f t="shared" si="5"/>
        <v>43611</v>
      </c>
      <c r="M14" s="15">
        <f t="shared" si="5"/>
        <v>43617</v>
      </c>
      <c r="N14" s="17">
        <f t="shared" si="1"/>
        <v>13</v>
      </c>
      <c r="O14" s="17">
        <f t="shared" si="2"/>
        <v>5</v>
      </c>
      <c r="Q14" s="51">
        <f t="shared" si="3"/>
        <v>43467</v>
      </c>
      <c r="S14" s="51">
        <f t="shared" si="4"/>
        <v>43678</v>
      </c>
      <c r="U14" s="51">
        <f t="array" ref="U14">IFERROR(INDEX(Liste1,ROWS(U$1:$U13)),IFERROR(INDEX(Liste2,ROWS(U$1:$U13)-ROWS(Liste1)),IFERROR(INDEX(Liste3,ROWS(U$1:$U13)-ROWS(Liste1)-ROWS(Liste2)),"")))</f>
        <v>43467</v>
      </c>
      <c r="W14" s="51">
        <f t="array" ref="W14">IFERROR(INDEX($U$2:$U$49, MATCH(SMALL(COUNTIF($U$2:$U$49, "&lt;"&amp;$U$2:$U$49), ROW(13:13)), COUNTIF($U$2:$U$49, "&lt;"&amp;$U$2:$U$49), 0)),"")</f>
        <v>43467</v>
      </c>
    </row>
    <row r="15" spans="2:23" ht="15.75" thickBot="1">
      <c r="B15" s="28"/>
      <c r="C15" s="29"/>
      <c r="D15" s="30"/>
      <c r="L15" s="15">
        <f t="shared" si="5"/>
        <v>43618</v>
      </c>
      <c r="M15" s="15">
        <f t="shared" si="5"/>
        <v>43624</v>
      </c>
      <c r="N15" s="17">
        <f t="shared" si="1"/>
        <v>14</v>
      </c>
      <c r="O15" s="17">
        <f t="shared" si="2"/>
        <v>6</v>
      </c>
      <c r="Q15" s="51">
        <f t="shared" si="3"/>
        <v>43468</v>
      </c>
      <c r="S15" s="51">
        <f t="shared" si="4"/>
        <v>43679</v>
      </c>
      <c r="U15" s="51">
        <f t="array" ref="U15">IFERROR(INDEX(Liste1,ROWS(U$1:$U14)),IFERROR(INDEX(Liste2,ROWS(U$1:$U14)-ROWS(Liste1)),IFERROR(INDEX(Liste3,ROWS(U$1:$U14)-ROWS(Liste1)-ROWS(Liste2)),"")))</f>
        <v>43468</v>
      </c>
      <c r="W15" s="51">
        <f t="array" ref="W15">IFERROR(INDEX($U$2:$U$49, MATCH(SMALL(COUNTIF($U$2:$U$49, "&lt;"&amp;$U$2:$U$49), ROW(14:14)), COUNTIF($U$2:$U$49, "&lt;"&amp;$U$2:$U$49), 0)),"")</f>
        <v>43468</v>
      </c>
    </row>
    <row r="16" spans="2:23" ht="15.75" thickTop="1">
      <c r="G16" s="31"/>
      <c r="L16" s="15">
        <f t="shared" si="5"/>
        <v>43625</v>
      </c>
      <c r="M16" s="15">
        <f t="shared" si="5"/>
        <v>43631</v>
      </c>
      <c r="N16" s="17">
        <f t="shared" si="1"/>
        <v>15</v>
      </c>
      <c r="O16" s="17">
        <f t="shared" si="2"/>
        <v>6</v>
      </c>
      <c r="Q16" s="51">
        <f t="shared" si="3"/>
        <v>43469</v>
      </c>
      <c r="S16" s="51">
        <f t="shared" si="4"/>
        <v>43680</v>
      </c>
      <c r="U16" s="51">
        <f t="array" ref="U16">IFERROR(INDEX(Liste1,ROWS(U$1:$U15)),IFERROR(INDEX(Liste2,ROWS(U$1:$U15)-ROWS(Liste1)),IFERROR(INDEX(Liste3,ROWS(U$1:$U15)-ROWS(Liste1)-ROWS(Liste2)),"")))</f>
        <v>43469</v>
      </c>
      <c r="W16" s="51">
        <f t="array" ref="W16">IFERROR(INDEX($U$2:$U$49, MATCH(SMALL(COUNTIF($U$2:$U$49, "&lt;"&amp;$U$2:$U$49), ROW(15:15)), COUNTIF($U$2:$U$49, "&lt;"&amp;$U$2:$U$49), 0)),"")</f>
        <v>43469</v>
      </c>
    </row>
    <row r="17" spans="12:23" ht="15">
      <c r="L17" s="15">
        <f t="shared" si="5"/>
        <v>43632</v>
      </c>
      <c r="M17" s="15">
        <f t="shared" si="5"/>
        <v>43638</v>
      </c>
      <c r="N17" s="17">
        <f t="shared" si="1"/>
        <v>16</v>
      </c>
      <c r="O17" s="17">
        <f t="shared" si="2"/>
        <v>6</v>
      </c>
      <c r="Q17" s="51">
        <f t="shared" si="3"/>
        <v>43470</v>
      </c>
      <c r="S17" s="51">
        <f t="shared" si="4"/>
        <v>43681</v>
      </c>
      <c r="U17" s="51">
        <f t="array" ref="U17">IFERROR(INDEX(Liste1,ROWS(U$1:$U16)),IFERROR(INDEX(Liste2,ROWS(U$1:$U16)-ROWS(Liste1)),IFERROR(INDEX(Liste3,ROWS(U$1:$U16)-ROWS(Liste1)-ROWS(Liste2)),"")))</f>
        <v>43470</v>
      </c>
      <c r="W17" s="51">
        <f t="array" ref="W17">IFERROR(INDEX($U$2:$U$49, MATCH(SMALL(COUNTIF($U$2:$U$49, "&lt;"&amp;$U$2:$U$49), ROW(16:16)), COUNTIF($U$2:$U$49, "&lt;"&amp;$U$2:$U$49), 0)),"")</f>
        <v>43470</v>
      </c>
    </row>
    <row r="18" spans="12:23" ht="15">
      <c r="L18" s="15">
        <f t="shared" si="5"/>
        <v>43639</v>
      </c>
      <c r="M18" s="15">
        <f t="shared" si="5"/>
        <v>43645</v>
      </c>
      <c r="N18" s="17">
        <f t="shared" si="1"/>
        <v>17</v>
      </c>
      <c r="O18" s="17">
        <f t="shared" si="2"/>
        <v>6</v>
      </c>
      <c r="Q18" s="51">
        <f t="shared" si="3"/>
        <v>43471</v>
      </c>
      <c r="S18" s="51">
        <f t="shared" si="4"/>
        <v>43682</v>
      </c>
      <c r="U18" s="51">
        <f t="array" ref="U18">IFERROR(INDEX(Liste1,ROWS(U$1:$U17)),IFERROR(INDEX(Liste2,ROWS(U$1:$U17)-ROWS(Liste1)),IFERROR(INDEX(Liste3,ROWS(U$1:$U17)-ROWS(Liste1)-ROWS(Liste2)),"")))</f>
        <v>43471</v>
      </c>
      <c r="W18" s="51">
        <f t="array" ref="W18">IFERROR(INDEX($U$2:$U$49, MATCH(SMALL(COUNTIF($U$2:$U$49, "&lt;"&amp;$U$2:$U$49), ROW(17:17)), COUNTIF($U$2:$U$49, "&lt;"&amp;$U$2:$U$49), 0)),"")</f>
        <v>43471</v>
      </c>
    </row>
    <row r="19" spans="12:23" ht="15">
      <c r="L19" s="15">
        <f t="shared" si="5"/>
        <v>43646</v>
      </c>
      <c r="M19" s="15">
        <f t="shared" si="5"/>
        <v>43652</v>
      </c>
      <c r="N19" s="17">
        <f t="shared" si="1"/>
        <v>18</v>
      </c>
      <c r="O19" s="17">
        <f t="shared" si="2"/>
        <v>7</v>
      </c>
      <c r="Q19" s="51">
        <f t="shared" si="3"/>
        <v>43472</v>
      </c>
      <c r="S19" s="51">
        <f t="shared" si="4"/>
        <v>43683</v>
      </c>
      <c r="U19" s="51">
        <f t="array" ref="U19">IFERROR(INDEX(Liste1,ROWS(U$1:$U18)),IFERROR(INDEX(Liste2,ROWS(U$1:$U18)-ROWS(Liste1)),IFERROR(INDEX(Liste3,ROWS(U$1:$U18)-ROWS(Liste1)-ROWS(Liste2)),"")))</f>
        <v>43472</v>
      </c>
      <c r="W19" s="51">
        <f t="array" ref="W19">IFERROR(INDEX($U$2:$U$49, MATCH(SMALL(COUNTIF($U$2:$U$49, "&lt;"&amp;$U$2:$U$49), ROW(18:18)), COUNTIF($U$2:$U$49, "&lt;"&amp;$U$2:$U$49), 0)),"")</f>
        <v>43472</v>
      </c>
    </row>
    <row r="20" spans="12:23" ht="15">
      <c r="L20" s="15">
        <f t="shared" si="5"/>
        <v>43653</v>
      </c>
      <c r="M20" s="15">
        <f t="shared" si="5"/>
        <v>43659</v>
      </c>
      <c r="N20" s="17">
        <f t="shared" si="1"/>
        <v>19</v>
      </c>
      <c r="O20" s="17">
        <f t="shared" si="2"/>
        <v>7</v>
      </c>
      <c r="Q20" s="51" t="str">
        <f t="shared" si="3"/>
        <v/>
      </c>
      <c r="S20" s="51">
        <f t="shared" si="4"/>
        <v>43684</v>
      </c>
      <c r="U20" s="51">
        <f t="array" ref="U20">IFERROR(INDEX(Liste1,ROWS(U$1:$U19)),IFERROR(INDEX(Liste2,ROWS(U$1:$U19)-ROWS(Liste1)),IFERROR(INDEX(Liste3,ROWS(U$1:$U19)-ROWS(Liste1)-ROWS(Liste2)),"")))</f>
        <v>43666</v>
      </c>
      <c r="W20" s="51">
        <f t="array" ref="W20">IFERROR(INDEX($U$2:$U$49, MATCH(SMALL(COUNTIF($U$2:$U$49, "&lt;"&amp;$U$2:$U$49), ROW(19:19)), COUNTIF($U$2:$U$49, "&lt;"&amp;$U$2:$U$49), 0)),"")</f>
        <v>43574</v>
      </c>
    </row>
    <row r="21" spans="12:23" ht="15">
      <c r="L21" s="15">
        <f t="shared" ref="L21:M36" si="6">L20+7</f>
        <v>43660</v>
      </c>
      <c r="M21" s="15">
        <f t="shared" si="6"/>
        <v>43666</v>
      </c>
      <c r="N21" s="17">
        <f t="shared" si="1"/>
        <v>20</v>
      </c>
      <c r="O21" s="17">
        <f t="shared" si="2"/>
        <v>7</v>
      </c>
      <c r="Q21" s="51" t="str">
        <f t="shared" si="3"/>
        <v/>
      </c>
      <c r="S21" s="51">
        <f t="shared" si="4"/>
        <v>43685</v>
      </c>
      <c r="U21" s="51">
        <f t="array" ref="U21">IFERROR(INDEX(Liste1,ROWS(U$1:$U20)),IFERROR(INDEX(Liste2,ROWS(U$1:$U20)-ROWS(Liste1)),IFERROR(INDEX(Liste3,ROWS(U$1:$U20)-ROWS(Liste1)-ROWS(Liste2)),"")))</f>
        <v>43667</v>
      </c>
      <c r="W21" s="51">
        <f t="array" ref="W21">IFERROR(INDEX($U$2:$U$49, MATCH(SMALL(COUNTIF($U$2:$U$49, "&lt;"&amp;$U$2:$U$49), ROW(20:20)), COUNTIF($U$2:$U$49, "&lt;"&amp;$U$2:$U$49), 0)),"")</f>
        <v>43577</v>
      </c>
    </row>
    <row r="22" spans="12:23" ht="15">
      <c r="L22" s="15">
        <f t="shared" si="6"/>
        <v>43667</v>
      </c>
      <c r="M22" s="15">
        <f t="shared" si="6"/>
        <v>43673</v>
      </c>
      <c r="N22" s="17">
        <f t="shared" si="1"/>
        <v>21</v>
      </c>
      <c r="O22" s="17">
        <f t="shared" si="2"/>
        <v>7</v>
      </c>
      <c r="Q22" s="51" t="str">
        <f t="shared" si="3"/>
        <v/>
      </c>
      <c r="S22" s="51">
        <f t="shared" si="4"/>
        <v>43686</v>
      </c>
      <c r="U22" s="51">
        <f t="array" ref="U22">IFERROR(INDEX(Liste1,ROWS(U$1:$U21)),IFERROR(INDEX(Liste2,ROWS(U$1:$U21)-ROWS(Liste1)),IFERROR(INDEX(Liste3,ROWS(U$1:$U21)-ROWS(Liste1)-ROWS(Liste2)),"")))</f>
        <v>43668</v>
      </c>
      <c r="W22" s="51">
        <f t="array" ref="W22">IFERROR(INDEX($U$2:$U$49, MATCH(SMALL(COUNTIF($U$2:$U$49, "&lt;"&amp;$U$2:$U$49), ROW(21:21)), COUNTIF($U$2:$U$49, "&lt;"&amp;$U$2:$U$49), 0)),"")</f>
        <v>43605</v>
      </c>
    </row>
    <row r="23" spans="12:23" ht="15">
      <c r="L23" s="15">
        <f t="shared" si="6"/>
        <v>43674</v>
      </c>
      <c r="M23" s="15">
        <f t="shared" si="6"/>
        <v>43680</v>
      </c>
      <c r="N23" s="17">
        <f t="shared" si="1"/>
        <v>22</v>
      </c>
      <c r="O23" s="17">
        <f t="shared" si="2"/>
        <v>7</v>
      </c>
      <c r="S23" s="51">
        <f t="shared" si="4"/>
        <v>43687</v>
      </c>
      <c r="U23" s="51">
        <f t="array" ref="U23">IFERROR(INDEX(Liste1,ROWS(U$1:$U22)),IFERROR(INDEX(Liste2,ROWS(U$1:$U22)-ROWS(Liste1)),IFERROR(INDEX(Liste3,ROWS(U$1:$U22)-ROWS(Liste1)-ROWS(Liste2)),"")))</f>
        <v>43669</v>
      </c>
      <c r="W23" s="51">
        <f t="array" ref="W23">IFERROR(INDEX($U$2:$U$49, MATCH(SMALL(COUNTIF($U$2:$U$49, "&lt;"&amp;$U$2:$U$49), ROW(22:22)), COUNTIF($U$2:$U$49, "&lt;"&amp;$U$2:$U$49), 0)),"")</f>
        <v>43640</v>
      </c>
    </row>
    <row r="24" spans="12:23" ht="15">
      <c r="L24" s="15">
        <f t="shared" si="6"/>
        <v>43681</v>
      </c>
      <c r="M24" s="15">
        <f t="shared" si="6"/>
        <v>43687</v>
      </c>
      <c r="N24" s="17">
        <f t="shared" si="1"/>
        <v>23</v>
      </c>
      <c r="O24" s="17">
        <f t="shared" si="2"/>
        <v>8</v>
      </c>
      <c r="S24" s="51">
        <f t="shared" si="4"/>
        <v>43688</v>
      </c>
      <c r="U24" s="51">
        <f t="array" ref="U24">IFERROR(INDEX(Liste1,ROWS(U$1:$U23)),IFERROR(INDEX(Liste2,ROWS(U$1:$U23)-ROWS(Liste1)),IFERROR(INDEX(Liste3,ROWS(U$1:$U23)-ROWS(Liste1)-ROWS(Liste2)),"")))</f>
        <v>43670</v>
      </c>
      <c r="W24" s="51">
        <f t="array" ref="W24">IFERROR(INDEX($U$2:$U$49, MATCH(SMALL(COUNTIF($U$2:$U$49, "&lt;"&amp;$U$2:$U$49), ROW(23:23)), COUNTIF($U$2:$U$49, "&lt;"&amp;$U$2:$U$49), 0)),"")</f>
        <v>43647</v>
      </c>
    </row>
    <row r="25" spans="12:23" ht="15">
      <c r="L25" s="15">
        <f t="shared" si="6"/>
        <v>43688</v>
      </c>
      <c r="M25" s="15">
        <f t="shared" si="6"/>
        <v>43694</v>
      </c>
      <c r="N25" s="17">
        <f t="shared" si="1"/>
        <v>24</v>
      </c>
      <c r="O25" s="17">
        <f t="shared" si="2"/>
        <v>8</v>
      </c>
      <c r="S25" s="51" t="str">
        <f t="shared" si="4"/>
        <v/>
      </c>
      <c r="U25" s="51">
        <f t="array" ref="U25">IFERROR(INDEX(Liste1,ROWS(U$1:$U24)),IFERROR(INDEX(Liste2,ROWS(U$1:$U24)-ROWS(Liste1)),IFERROR(INDEX(Liste3,ROWS(U$1:$U24)-ROWS(Liste1)-ROWS(Liste2)),"")))</f>
        <v>43671</v>
      </c>
      <c r="W25" s="51">
        <f t="array" ref="W25">IFERROR(INDEX($U$2:$U$49, MATCH(SMALL(COUNTIF($U$2:$U$49, "&lt;"&amp;$U$2:$U$49), ROW(24:24)), COUNTIF($U$2:$U$49, "&lt;"&amp;$U$2:$U$49), 0)),"")</f>
        <v>43666</v>
      </c>
    </row>
    <row r="26" spans="12:23" ht="15">
      <c r="L26" s="15">
        <f t="shared" si="6"/>
        <v>43695</v>
      </c>
      <c r="M26" s="15">
        <f t="shared" si="6"/>
        <v>43701</v>
      </c>
      <c r="N26" s="17">
        <f t="shared" si="1"/>
        <v>25</v>
      </c>
      <c r="O26" s="17">
        <f t="shared" si="2"/>
        <v>8</v>
      </c>
      <c r="S26" s="51" t="str">
        <f t="shared" si="4"/>
        <v/>
      </c>
      <c r="U26" s="51">
        <f t="array" ref="U26">IFERROR(INDEX(Liste1,ROWS(U$1:$U25)),IFERROR(INDEX(Liste2,ROWS(U$1:$U25)-ROWS(Liste1)),IFERROR(INDEX(Liste3,ROWS(U$1:$U25)-ROWS(Liste1)-ROWS(Liste2)),"")))</f>
        <v>43672</v>
      </c>
      <c r="W26" s="51">
        <f t="array" ref="W26">IFERROR(INDEX($U$2:$U$49, MATCH(SMALL(COUNTIF($U$2:$U$49, "&lt;"&amp;$U$2:$U$49), ROW(25:25)), COUNTIF($U$2:$U$49, "&lt;"&amp;$U$2:$U$49), 0)),"")</f>
        <v>43667</v>
      </c>
    </row>
    <row r="27" spans="12:23" ht="15">
      <c r="L27" s="15">
        <f t="shared" si="6"/>
        <v>43702</v>
      </c>
      <c r="M27" s="15">
        <f t="shared" si="6"/>
        <v>43708</v>
      </c>
      <c r="N27" s="17">
        <f t="shared" si="1"/>
        <v>26</v>
      </c>
      <c r="O27" s="17">
        <f t="shared" si="2"/>
        <v>8</v>
      </c>
      <c r="S27" s="51" t="str">
        <f t="shared" si="4"/>
        <v/>
      </c>
      <c r="U27" s="51">
        <f t="array" ref="U27">IFERROR(INDEX(Liste1,ROWS(U$1:$U26)),IFERROR(INDEX(Liste2,ROWS(U$1:$U26)-ROWS(Liste1)),IFERROR(INDEX(Liste3,ROWS(U$1:$U26)-ROWS(Liste1)-ROWS(Liste2)),"")))</f>
        <v>43673</v>
      </c>
      <c r="W27" s="51">
        <f t="array" ref="W27">IFERROR(INDEX($U$2:$U$49, MATCH(SMALL(COUNTIF($U$2:$U$49, "&lt;"&amp;$U$2:$U$49), ROW(26:26)), COUNTIF($U$2:$U$49, "&lt;"&amp;$U$2:$U$49), 0)),"")</f>
        <v>43668</v>
      </c>
    </row>
    <row r="28" spans="12:23" ht="15">
      <c r="L28" s="15">
        <f t="shared" si="6"/>
        <v>43709</v>
      </c>
      <c r="M28" s="15">
        <f t="shared" si="6"/>
        <v>43715</v>
      </c>
      <c r="N28" s="17">
        <f t="shared" si="1"/>
        <v>27</v>
      </c>
      <c r="O28" s="17">
        <f t="shared" si="2"/>
        <v>9</v>
      </c>
      <c r="U28" s="51">
        <f t="array" ref="U28">IFERROR(INDEX(Liste1,ROWS(U$1:$U27)),IFERROR(INDEX(Liste2,ROWS(U$1:$U27)-ROWS(Liste1)),IFERROR(INDEX(Liste3,ROWS(U$1:$U27)-ROWS(Liste1)-ROWS(Liste2)),"")))</f>
        <v>43674</v>
      </c>
      <c r="W28" s="51">
        <f t="array" ref="W28">IFERROR(INDEX($U$2:$U$49, MATCH(SMALL(COUNTIF($U$2:$U$49, "&lt;"&amp;$U$2:$U$49), ROW(27:27)), COUNTIF($U$2:$U$49, "&lt;"&amp;$U$2:$U$49), 0)),"")</f>
        <v>43669</v>
      </c>
    </row>
    <row r="29" spans="12:23" ht="15">
      <c r="L29" s="15">
        <f t="shared" si="6"/>
        <v>43716</v>
      </c>
      <c r="M29" s="15">
        <f t="shared" si="6"/>
        <v>43722</v>
      </c>
      <c r="N29" s="17">
        <f t="shared" si="1"/>
        <v>28</v>
      </c>
      <c r="O29" s="17">
        <f t="shared" si="2"/>
        <v>9</v>
      </c>
      <c r="U29" s="51">
        <f t="array" ref="U29">IFERROR(INDEX(Liste1,ROWS(U$1:$U28)),IFERROR(INDEX(Liste2,ROWS(U$1:$U28)-ROWS(Liste1)),IFERROR(INDEX(Liste3,ROWS(U$1:$U28)-ROWS(Liste1)-ROWS(Liste2)),"")))</f>
        <v>43675</v>
      </c>
      <c r="W29" s="51">
        <f t="array" ref="W29">IFERROR(INDEX($U$2:$U$49, MATCH(SMALL(COUNTIF($U$2:$U$49, "&lt;"&amp;$U$2:$U$49), ROW(28:28)), COUNTIF($U$2:$U$49, "&lt;"&amp;$U$2:$U$49), 0)),"")</f>
        <v>43670</v>
      </c>
    </row>
    <row r="30" spans="12:23" ht="15">
      <c r="L30" s="15">
        <f t="shared" si="6"/>
        <v>43723</v>
      </c>
      <c r="M30" s="15">
        <f t="shared" si="6"/>
        <v>43729</v>
      </c>
      <c r="N30" s="17">
        <f t="shared" si="1"/>
        <v>29</v>
      </c>
      <c r="O30" s="17">
        <f t="shared" si="2"/>
        <v>9</v>
      </c>
      <c r="U30" s="51">
        <f t="array" ref="U30">IFERROR(INDEX(Liste1,ROWS(U$1:$U29)),IFERROR(INDEX(Liste2,ROWS(U$1:$U29)-ROWS(Liste1)),IFERROR(INDEX(Liste3,ROWS(U$1:$U29)-ROWS(Liste1)-ROWS(Liste2)),"")))</f>
        <v>43676</v>
      </c>
      <c r="W30" s="51">
        <f t="array" ref="W30">IFERROR(INDEX($U$2:$U$49, MATCH(SMALL(COUNTIF($U$2:$U$49, "&lt;"&amp;$U$2:$U$49), ROW(29:29)), COUNTIF($U$2:$U$49, "&lt;"&amp;$U$2:$U$49), 0)),"")</f>
        <v>43671</v>
      </c>
    </row>
    <row r="31" spans="12:23" ht="15">
      <c r="L31" s="15">
        <f t="shared" si="6"/>
        <v>43730</v>
      </c>
      <c r="M31" s="15">
        <f t="shared" si="6"/>
        <v>43736</v>
      </c>
      <c r="N31" s="17">
        <f t="shared" si="1"/>
        <v>30</v>
      </c>
      <c r="O31" s="17">
        <f t="shared" si="2"/>
        <v>9</v>
      </c>
      <c r="U31" s="51">
        <f t="array" ref="U31">IFERROR(INDEX(Liste1,ROWS(U$1:$U30)),IFERROR(INDEX(Liste2,ROWS(U$1:$U30)-ROWS(Liste1)),IFERROR(INDEX(Liste3,ROWS(U$1:$U30)-ROWS(Liste1)-ROWS(Liste2)),"")))</f>
        <v>43677</v>
      </c>
      <c r="W31" s="51">
        <f t="array" ref="W31">IFERROR(INDEX($U$2:$U$49, MATCH(SMALL(COUNTIF($U$2:$U$49, "&lt;"&amp;$U$2:$U$49), ROW(30:30)), COUNTIF($U$2:$U$49, "&lt;"&amp;$U$2:$U$49), 0)),"")</f>
        <v>43672</v>
      </c>
    </row>
    <row r="32" spans="12:23" ht="15">
      <c r="L32" s="15">
        <f t="shared" si="6"/>
        <v>43737</v>
      </c>
      <c r="M32" s="15">
        <f t="shared" si="6"/>
        <v>43743</v>
      </c>
      <c r="N32" s="17">
        <f t="shared" si="1"/>
        <v>31</v>
      </c>
      <c r="O32" s="17">
        <f t="shared" si="2"/>
        <v>10</v>
      </c>
      <c r="U32" s="51">
        <f t="array" ref="U32">IFERROR(INDEX(Liste1,ROWS(U$1:$U31)),IFERROR(INDEX(Liste2,ROWS(U$1:$U31)-ROWS(Liste1)),IFERROR(INDEX(Liste3,ROWS(U$1:$U31)-ROWS(Liste1)-ROWS(Liste2)),"")))</f>
        <v>43678</v>
      </c>
      <c r="W32" s="51">
        <f t="array" ref="W32">IFERROR(INDEX($U$2:$U$49, MATCH(SMALL(COUNTIF($U$2:$U$49, "&lt;"&amp;$U$2:$U$49), ROW(31:31)), COUNTIF($U$2:$U$49, "&lt;"&amp;$U$2:$U$49), 0)),"")</f>
        <v>43673</v>
      </c>
    </row>
    <row r="33" spans="12:23" ht="15">
      <c r="L33" s="15">
        <f t="shared" si="6"/>
        <v>43744</v>
      </c>
      <c r="M33" s="15">
        <f t="shared" si="6"/>
        <v>43750</v>
      </c>
      <c r="N33" s="17">
        <f t="shared" si="1"/>
        <v>32</v>
      </c>
      <c r="O33" s="17">
        <f t="shared" si="2"/>
        <v>10</v>
      </c>
      <c r="U33" s="51">
        <f t="array" ref="U33">IFERROR(INDEX(Liste1,ROWS(U$1:$U32)),IFERROR(INDEX(Liste2,ROWS(U$1:$U32)-ROWS(Liste1)),IFERROR(INDEX(Liste3,ROWS(U$1:$U32)-ROWS(Liste1)-ROWS(Liste2)),"")))</f>
        <v>43679</v>
      </c>
      <c r="W33" s="51">
        <f t="array" ref="W33">IFERROR(INDEX($U$2:$U$49, MATCH(SMALL(COUNTIF($U$2:$U$49, "&lt;"&amp;$U$2:$U$49), ROW(32:32)), COUNTIF($U$2:$U$49, "&lt;"&amp;$U$2:$U$49), 0)),"")</f>
        <v>43674</v>
      </c>
    </row>
    <row r="34" spans="12:23" ht="15">
      <c r="L34" s="15">
        <f t="shared" si="6"/>
        <v>43751</v>
      </c>
      <c r="M34" s="15">
        <f t="shared" si="6"/>
        <v>43757</v>
      </c>
      <c r="N34" s="17">
        <f t="shared" si="1"/>
        <v>33</v>
      </c>
      <c r="O34" s="17">
        <f t="shared" si="2"/>
        <v>10</v>
      </c>
      <c r="U34" s="51">
        <f t="array" ref="U34">IFERROR(INDEX(Liste1,ROWS(U$1:$U33)),IFERROR(INDEX(Liste2,ROWS(U$1:$U33)-ROWS(Liste1)),IFERROR(INDEX(Liste3,ROWS(U$1:$U33)-ROWS(Liste1)-ROWS(Liste2)),"")))</f>
        <v>43680</v>
      </c>
      <c r="W34" s="51">
        <f t="array" ref="W34">IFERROR(INDEX($U$2:$U$49, MATCH(SMALL(COUNTIF($U$2:$U$49, "&lt;"&amp;$U$2:$U$49), ROW(33:33)), COUNTIF($U$2:$U$49, "&lt;"&amp;$U$2:$U$49), 0)),"")</f>
        <v>43675</v>
      </c>
    </row>
    <row r="35" spans="12:23" ht="15">
      <c r="L35" s="15">
        <f t="shared" si="6"/>
        <v>43758</v>
      </c>
      <c r="M35" s="15">
        <f t="shared" si="6"/>
        <v>43764</v>
      </c>
      <c r="N35" s="17">
        <f t="shared" si="1"/>
        <v>34</v>
      </c>
      <c r="O35" s="17">
        <f t="shared" si="2"/>
        <v>10</v>
      </c>
      <c r="U35" s="51">
        <f t="array" ref="U35">IFERROR(INDEX(Liste1,ROWS(U$1:$U34)),IFERROR(INDEX(Liste2,ROWS(U$1:$U34)-ROWS(Liste1)),IFERROR(INDEX(Liste3,ROWS(U$1:$U34)-ROWS(Liste1)-ROWS(Liste2)),"")))</f>
        <v>43681</v>
      </c>
      <c r="W35" s="51">
        <f t="array" ref="W35">IFERROR(INDEX($U$2:$U$49, MATCH(SMALL(COUNTIF($U$2:$U$49, "&lt;"&amp;$U$2:$U$49), ROW(34:34)), COUNTIF($U$2:$U$49, "&lt;"&amp;$U$2:$U$49), 0)),"")</f>
        <v>43676</v>
      </c>
    </row>
    <row r="36" spans="12:23" ht="15">
      <c r="L36" s="15">
        <f t="shared" si="6"/>
        <v>43765</v>
      </c>
      <c r="M36" s="15">
        <f t="shared" si="6"/>
        <v>43771</v>
      </c>
      <c r="N36" s="17">
        <f t="shared" si="1"/>
        <v>35</v>
      </c>
      <c r="O36" s="17">
        <f t="shared" si="2"/>
        <v>10</v>
      </c>
      <c r="U36" s="51">
        <f t="array" ref="U36">IFERROR(INDEX(Liste1,ROWS(U$1:$U35)),IFERROR(INDEX(Liste2,ROWS(U$1:$U35)-ROWS(Liste1)),IFERROR(INDEX(Liste3,ROWS(U$1:$U35)-ROWS(Liste1)-ROWS(Liste2)),"")))</f>
        <v>43682</v>
      </c>
      <c r="W36" s="51">
        <f t="array" ref="W36">IFERROR(INDEX($U$2:$U$49, MATCH(SMALL(COUNTIF($U$2:$U$49, "&lt;"&amp;$U$2:$U$49), ROW(35:35)), COUNTIF($U$2:$U$49, "&lt;"&amp;$U$2:$U$49), 0)),"")</f>
        <v>43677</v>
      </c>
    </row>
    <row r="37" spans="12:23" ht="15">
      <c r="L37" s="15">
        <f t="shared" ref="L37:M52" si="7">L36+7</f>
        <v>43772</v>
      </c>
      <c r="M37" s="15">
        <f t="shared" si="7"/>
        <v>43778</v>
      </c>
      <c r="N37" s="17">
        <f t="shared" si="1"/>
        <v>36</v>
      </c>
      <c r="O37" s="17">
        <f t="shared" si="2"/>
        <v>11</v>
      </c>
      <c r="U37" s="51">
        <f t="array" ref="U37">IFERROR(INDEX(Liste1,ROWS(U$1:$U36)),IFERROR(INDEX(Liste2,ROWS(U$1:$U36)-ROWS(Liste1)),IFERROR(INDEX(Liste3,ROWS(U$1:$U36)-ROWS(Liste1)-ROWS(Liste2)),"")))</f>
        <v>43683</v>
      </c>
      <c r="W37" s="51">
        <f t="array" ref="W37">IFERROR(INDEX($U$2:$U$49, MATCH(SMALL(COUNTIF($U$2:$U$49, "&lt;"&amp;$U$2:$U$49), ROW(36:36)), COUNTIF($U$2:$U$49, "&lt;"&amp;$U$2:$U$49), 0)),"")</f>
        <v>43678</v>
      </c>
    </row>
    <row r="38" spans="12:23" ht="15">
      <c r="L38" s="15">
        <f t="shared" si="7"/>
        <v>43779</v>
      </c>
      <c r="M38" s="15">
        <f t="shared" si="7"/>
        <v>43785</v>
      </c>
      <c r="N38" s="17">
        <f t="shared" si="1"/>
        <v>37</v>
      </c>
      <c r="O38" s="17">
        <f t="shared" si="2"/>
        <v>11</v>
      </c>
      <c r="U38" s="51">
        <f t="array" ref="U38">IFERROR(INDEX(Liste1,ROWS(U$1:$U37)),IFERROR(INDEX(Liste2,ROWS(U$1:$U37)-ROWS(Liste1)),IFERROR(INDEX(Liste3,ROWS(U$1:$U37)-ROWS(Liste1)-ROWS(Liste2)),"")))</f>
        <v>43684</v>
      </c>
      <c r="W38" s="51">
        <f t="array" ref="W38">IFERROR(INDEX($U$2:$U$49, MATCH(SMALL(COUNTIF($U$2:$U$49, "&lt;"&amp;$U$2:$U$49), ROW(37:37)), COUNTIF($U$2:$U$49, "&lt;"&amp;$U$2:$U$49), 0)),"")</f>
        <v>43679</v>
      </c>
    </row>
    <row r="39" spans="12:23" ht="15">
      <c r="L39" s="15">
        <f t="shared" si="7"/>
        <v>43786</v>
      </c>
      <c r="M39" s="15">
        <f t="shared" si="7"/>
        <v>43792</v>
      </c>
      <c r="N39" s="17">
        <f t="shared" si="1"/>
        <v>38</v>
      </c>
      <c r="O39" s="17">
        <f t="shared" si="2"/>
        <v>11</v>
      </c>
      <c r="U39" s="51">
        <f t="array" ref="U39">IFERROR(INDEX(Liste1,ROWS(U$1:$U38)),IFERROR(INDEX(Liste2,ROWS(U$1:$U38)-ROWS(Liste1)),IFERROR(INDEX(Liste3,ROWS(U$1:$U38)-ROWS(Liste1)-ROWS(Liste2)),"")))</f>
        <v>43685</v>
      </c>
      <c r="W39" s="51">
        <f t="array" ref="W39">IFERROR(INDEX($U$2:$U$49, MATCH(SMALL(COUNTIF($U$2:$U$49, "&lt;"&amp;$U$2:$U$49), ROW(38:38)), COUNTIF($U$2:$U$49, "&lt;"&amp;$U$2:$U$49), 0)),"")</f>
        <v>43680</v>
      </c>
    </row>
    <row r="40" spans="12:23" ht="15">
      <c r="L40" s="15">
        <f t="shared" si="7"/>
        <v>43793</v>
      </c>
      <c r="M40" s="15">
        <f t="shared" si="7"/>
        <v>43799</v>
      </c>
      <c r="N40" s="17">
        <f t="shared" si="1"/>
        <v>39</v>
      </c>
      <c r="O40" s="17">
        <f t="shared" si="2"/>
        <v>11</v>
      </c>
      <c r="U40" s="51">
        <f t="array" ref="U40">IFERROR(INDEX(Liste1,ROWS(U$1:$U39)),IFERROR(INDEX(Liste2,ROWS(U$1:$U39)-ROWS(Liste1)),IFERROR(INDEX(Liste3,ROWS(U$1:$U39)-ROWS(Liste1)-ROWS(Liste2)),"")))</f>
        <v>43686</v>
      </c>
      <c r="W40" s="51">
        <f t="array" ref="W40">IFERROR(INDEX($U$2:$U$49, MATCH(SMALL(COUNTIF($U$2:$U$49, "&lt;"&amp;$U$2:$U$49), ROW(39:39)), COUNTIF($U$2:$U$49, "&lt;"&amp;$U$2:$U$49), 0)),"")</f>
        <v>43681</v>
      </c>
    </row>
    <row r="41" spans="12:23" ht="15">
      <c r="L41" s="15">
        <f t="shared" si="7"/>
        <v>43800</v>
      </c>
      <c r="M41" s="15">
        <f t="shared" si="7"/>
        <v>43806</v>
      </c>
      <c r="N41" s="17">
        <f t="shared" si="1"/>
        <v>40</v>
      </c>
      <c r="O41" s="17">
        <f t="shared" si="2"/>
        <v>12</v>
      </c>
      <c r="U41" s="51">
        <f t="array" ref="U41">IFERROR(INDEX(Liste1,ROWS(U$1:$U40)),IFERROR(INDEX(Liste2,ROWS(U$1:$U40)-ROWS(Liste1)),IFERROR(INDEX(Liste3,ROWS(U$1:$U40)-ROWS(Liste1)-ROWS(Liste2)),"")))</f>
        <v>43687</v>
      </c>
      <c r="W41" s="51">
        <f t="array" ref="W41">IFERROR(INDEX($U$2:$U$49, MATCH(SMALL(COUNTIF($U$2:$U$49, "&lt;"&amp;$U$2:$U$49), ROW(40:40)), COUNTIF($U$2:$U$49, "&lt;"&amp;$U$2:$U$49), 0)),"")</f>
        <v>43682</v>
      </c>
    </row>
    <row r="42" spans="12:23" ht="15">
      <c r="L42" s="15">
        <f t="shared" si="7"/>
        <v>43807</v>
      </c>
      <c r="M42" s="15">
        <f t="shared" si="7"/>
        <v>43813</v>
      </c>
      <c r="N42" s="17">
        <f t="shared" si="1"/>
        <v>41</v>
      </c>
      <c r="O42" s="17">
        <f t="shared" si="2"/>
        <v>12</v>
      </c>
      <c r="U42" s="51">
        <f t="array" ref="U42">IFERROR(INDEX(Liste1,ROWS(U$1:$U41)),IFERROR(INDEX(Liste2,ROWS(U$1:$U41)-ROWS(Liste1)),IFERROR(INDEX(Liste3,ROWS(U$1:$U41)-ROWS(Liste1)-ROWS(Liste2)),"")))</f>
        <v>43688</v>
      </c>
      <c r="W42" s="51">
        <f t="array" ref="W42">IFERROR(INDEX($U$2:$U$49, MATCH(SMALL(COUNTIF($U$2:$U$49, "&lt;"&amp;$U$2:$U$49), ROW(41:41)), COUNTIF($U$2:$U$49, "&lt;"&amp;$U$2:$U$49), 0)),"")</f>
        <v>43683</v>
      </c>
    </row>
    <row r="43" spans="12:23" ht="15">
      <c r="L43" s="15">
        <f t="shared" si="7"/>
        <v>43814</v>
      </c>
      <c r="M43" s="15">
        <f t="shared" si="7"/>
        <v>43820</v>
      </c>
      <c r="N43" s="17">
        <f t="shared" si="1"/>
        <v>42</v>
      </c>
      <c r="O43" s="17">
        <f t="shared" si="2"/>
        <v>12</v>
      </c>
      <c r="U43" s="51">
        <f t="array" ref="U43">IFERROR(INDEX(Liste1,ROWS(U$1:$U42)),IFERROR(INDEX(Liste2,ROWS(U$1:$U42)-ROWS(Liste1)),IFERROR(INDEX(Liste3,ROWS(U$1:$U42)-ROWS(Liste1)-ROWS(Liste2)),"")))</f>
        <v>43574</v>
      </c>
      <c r="W43" s="51">
        <f t="array" ref="W43">IFERROR(INDEX($U$2:$U$49, MATCH(SMALL(COUNTIF($U$2:$U$49, "&lt;"&amp;$U$2:$U$49), ROW(42:42)), COUNTIF($U$2:$U$49, "&lt;"&amp;$U$2:$U$49), 0)),"")</f>
        <v>43684</v>
      </c>
    </row>
    <row r="44" spans="12:23" ht="15">
      <c r="L44" s="15">
        <f t="shared" si="7"/>
        <v>43821</v>
      </c>
      <c r="M44" s="15">
        <f t="shared" si="7"/>
        <v>43827</v>
      </c>
      <c r="N44" s="17">
        <f t="shared" si="1"/>
        <v>43</v>
      </c>
      <c r="O44" s="17">
        <f t="shared" si="2"/>
        <v>12</v>
      </c>
      <c r="U44" s="51">
        <f t="array" ref="U44">IFERROR(INDEX(Liste1,ROWS(U$1:$U43)),IFERROR(INDEX(Liste2,ROWS(U$1:$U43)-ROWS(Liste1)),IFERROR(INDEX(Liste3,ROWS(U$1:$U43)-ROWS(Liste1)-ROWS(Liste2)),"")))</f>
        <v>43577</v>
      </c>
      <c r="W44" s="51">
        <f t="array" ref="W44">IFERROR(INDEX($U$2:$U$49, MATCH(SMALL(COUNTIF($U$2:$U$49, "&lt;"&amp;$U$2:$U$49), ROW(43:43)), COUNTIF($U$2:$U$49, "&lt;"&amp;$U$2:$U$49), 0)),"")</f>
        <v>43685</v>
      </c>
    </row>
    <row r="45" spans="12:23" ht="15">
      <c r="L45" s="15">
        <f t="shared" si="7"/>
        <v>43828</v>
      </c>
      <c r="M45" s="15">
        <f t="shared" si="7"/>
        <v>43834</v>
      </c>
      <c r="N45" s="17">
        <f t="shared" si="1"/>
        <v>44</v>
      </c>
      <c r="O45" s="17">
        <f t="shared" si="2"/>
        <v>1</v>
      </c>
      <c r="U45" s="51">
        <f t="array" ref="U45">IFERROR(INDEX(Liste1,ROWS(U$1:$U44)),IFERROR(INDEX(Liste2,ROWS(U$1:$U44)-ROWS(Liste1)),IFERROR(INDEX(Liste3,ROWS(U$1:$U44)-ROWS(Liste1)-ROWS(Liste2)),"")))</f>
        <v>43605</v>
      </c>
      <c r="W45" s="51">
        <f t="array" ref="W45">IFERROR(INDEX($U$2:$U$49, MATCH(SMALL(COUNTIF($U$2:$U$49, "&lt;"&amp;$U$2:$U$49), ROW(44:44)), COUNTIF($U$2:$U$49, "&lt;"&amp;$U$2:$U$49), 0)),"")</f>
        <v>43686</v>
      </c>
    </row>
    <row r="46" spans="12:23" ht="15">
      <c r="L46" s="15">
        <f t="shared" si="7"/>
        <v>43835</v>
      </c>
      <c r="M46" s="15">
        <f t="shared" si="7"/>
        <v>43841</v>
      </c>
      <c r="N46" s="17">
        <f t="shared" si="1"/>
        <v>45</v>
      </c>
      <c r="O46" s="17">
        <f t="shared" si="2"/>
        <v>1</v>
      </c>
      <c r="U46" s="51">
        <f t="array" ref="U46">IFERROR(INDEX(Liste1,ROWS(U$1:$U45)),IFERROR(INDEX(Liste2,ROWS(U$1:$U45)-ROWS(Liste1)),IFERROR(INDEX(Liste3,ROWS(U$1:$U45)-ROWS(Liste1)-ROWS(Liste2)),"")))</f>
        <v>43640</v>
      </c>
      <c r="W46" s="51">
        <f t="array" ref="W46">IFERROR(INDEX($U$2:$U$49, MATCH(SMALL(COUNTIF($U$2:$U$49, "&lt;"&amp;$U$2:$U$49), ROW(45:45)), COUNTIF($U$2:$U$49, "&lt;"&amp;$U$2:$U$49), 0)),"")</f>
        <v>43687</v>
      </c>
    </row>
    <row r="47" spans="12:23" ht="15">
      <c r="L47" s="15">
        <f t="shared" si="7"/>
        <v>43842</v>
      </c>
      <c r="M47" s="15">
        <f t="shared" si="7"/>
        <v>43848</v>
      </c>
      <c r="N47" s="17">
        <f t="shared" si="1"/>
        <v>46</v>
      </c>
      <c r="O47" s="17">
        <f t="shared" si="2"/>
        <v>1</v>
      </c>
      <c r="U47" s="51">
        <f t="array" ref="U47">IFERROR(INDEX(Liste1,ROWS(U$1:$U46)),IFERROR(INDEX(Liste2,ROWS(U$1:$U46)-ROWS(Liste1)),IFERROR(INDEX(Liste3,ROWS(U$1:$U46)-ROWS(Liste1)-ROWS(Liste2)),"")))</f>
        <v>43647</v>
      </c>
      <c r="W47" s="51">
        <f t="array" ref="W47">IFERROR(INDEX($U$2:$U$49, MATCH(SMALL(COUNTIF($U$2:$U$49, "&lt;"&amp;$U$2:$U$49), ROW(46:46)), COUNTIF($U$2:$U$49, "&lt;"&amp;$U$2:$U$49), 0)),"")</f>
        <v>43688</v>
      </c>
    </row>
    <row r="48" spans="12:23" ht="15">
      <c r="L48" s="15">
        <f t="shared" si="7"/>
        <v>43849</v>
      </c>
      <c r="M48" s="15">
        <f t="shared" si="7"/>
        <v>43855</v>
      </c>
      <c r="N48" s="17">
        <f t="shared" si="1"/>
        <v>47</v>
      </c>
      <c r="O48" s="17">
        <f t="shared" si="2"/>
        <v>1</v>
      </c>
      <c r="U48" s="51">
        <f t="array" ref="U48">IFERROR(INDEX(Liste1,ROWS(U$1:$U47)),IFERROR(INDEX(Liste2,ROWS(U$1:$U47)-ROWS(Liste1)),IFERROR(INDEX(Liste3,ROWS(U$1:$U47)-ROWS(Liste1)-ROWS(Liste2)),"")))</f>
        <v>43710</v>
      </c>
      <c r="W48" s="51">
        <f t="array" ref="W48">IFERROR(INDEX($U$2:$U$49, MATCH(SMALL(COUNTIF($U$2:$U$49, "&lt;"&amp;$U$2:$U$49), ROW(47:47)), COUNTIF($U$2:$U$49, "&lt;"&amp;$U$2:$U$49), 0)),"")</f>
        <v>43710</v>
      </c>
    </row>
    <row r="49" spans="12:23" ht="15">
      <c r="L49" s="15">
        <f t="shared" si="7"/>
        <v>43856</v>
      </c>
      <c r="M49" s="15">
        <f t="shared" si="7"/>
        <v>43862</v>
      </c>
      <c r="N49" s="17">
        <f t="shared" si="1"/>
        <v>48</v>
      </c>
      <c r="O49" s="17">
        <f t="shared" si="2"/>
        <v>1</v>
      </c>
      <c r="U49" s="51">
        <f t="array" ref="U49">IFERROR(INDEX(Liste1,ROWS(U$1:$U48)),IFERROR(INDEX(Liste2,ROWS(U$1:$U48)-ROWS(Liste1)),IFERROR(INDEX(Liste3,ROWS(U$1:$U48)-ROWS(Liste1)-ROWS(Liste2)),"")))</f>
        <v>43752</v>
      </c>
      <c r="W49" s="51">
        <f t="array" ref="W49">IFERROR(INDEX($U$2:$U$49, MATCH(SMALL(COUNTIF($U$2:$U$49, "&lt;"&amp;$U$2:$U$49), ROW(48:48)), COUNTIF($U$2:$U$49, "&lt;"&amp;$U$2:$U$49), 0)),"")</f>
        <v>43752</v>
      </c>
    </row>
    <row r="50" spans="12:23" ht="15">
      <c r="L50" s="15">
        <f t="shared" si="7"/>
        <v>43863</v>
      </c>
      <c r="M50" s="15">
        <f t="shared" si="7"/>
        <v>43869</v>
      </c>
      <c r="N50" s="17">
        <f t="shared" si="1"/>
        <v>49</v>
      </c>
      <c r="O50" s="17">
        <f t="shared" si="2"/>
        <v>2</v>
      </c>
      <c r="U50" s="51" t="str">
        <f t="array" ref="U50">IFERROR(INDEX(Liste1,ROWS(U$1:$U49)),IFERROR(INDEX(Liste2,ROWS(U$1:$U49)-ROWS(Liste1)),IFERROR(INDEX(Liste3,ROWS(U$1:$U49)-ROWS(Liste1)-ROWS(Liste2)),"")))</f>
        <v/>
      </c>
      <c r="W50" s="51" t="str">
        <f t="array" ref="W50">IFERROR(INDEX($U$2:$U$49, MATCH(SMALL(COUNTIF($U$2:$U$49, "&lt;"&amp;$U$2:$U$49), ROW(49:49)), COUNTIF($U$2:$U$49, "&lt;"&amp;$U$2:$U$49), 0)),"")</f>
        <v/>
      </c>
    </row>
    <row r="51" spans="12:23" ht="15">
      <c r="L51" s="15">
        <f t="shared" si="7"/>
        <v>43870</v>
      </c>
      <c r="M51" s="15">
        <f t="shared" si="7"/>
        <v>43876</v>
      </c>
      <c r="N51" s="17">
        <f t="shared" si="1"/>
        <v>50</v>
      </c>
      <c r="O51" s="17">
        <f t="shared" si="2"/>
        <v>2</v>
      </c>
      <c r="U51" s="51" t="str">
        <f t="array" ref="U51">IFERROR(INDEX(Liste1,ROWS(U$1:$U50)),IFERROR(INDEX(Liste2,ROWS(U$1:$U50)-ROWS(Liste1)),IFERROR(INDEX(Liste3,ROWS(U$1:$U50)-ROWS(Liste1)-ROWS(Liste2)),"")))</f>
        <v/>
      </c>
      <c r="W51" s="51" t="str">
        <f t="array" ref="W51">IFERROR(INDEX($U$2:$U$49, MATCH(SMALL(COUNTIF($U$2:$U$49, "&lt;"&amp;$U$2:$U$49), ROW(50:50)), COUNTIF($U$2:$U$49, "&lt;"&amp;$U$2:$U$49), 0)),"")</f>
        <v/>
      </c>
    </row>
    <row r="52" spans="12:23" ht="15">
      <c r="L52" s="15">
        <f t="shared" si="7"/>
        <v>43877</v>
      </c>
      <c r="M52" s="15">
        <f t="shared" si="7"/>
        <v>43883</v>
      </c>
      <c r="N52" s="17">
        <f t="shared" si="1"/>
        <v>51</v>
      </c>
      <c r="O52" s="17">
        <f t="shared" si="2"/>
        <v>2</v>
      </c>
      <c r="U52" s="51" t="str">
        <f t="array" ref="U52">IFERROR(INDEX(Liste1,ROWS(U$1:$U51)),IFERROR(INDEX(Liste2,ROWS(U$1:$U51)-ROWS(Liste1)),IFERROR(INDEX(Liste3,ROWS(U$1:$U51)-ROWS(Liste1)-ROWS(Liste2)),"")))</f>
        <v/>
      </c>
      <c r="W52" s="51" t="str">
        <f t="array" ref="W52">IFERROR(INDEX($U$2:$U$49, MATCH(SMALL(COUNTIF($U$2:$U$49, "&lt;"&amp;$U$2:$U$49), ROW(51:51)), COUNTIF($U$2:$U$49, "&lt;"&amp;$U$2:$U$49), 0)),"")</f>
        <v/>
      </c>
    </row>
    <row r="53" spans="12:23" ht="15">
      <c r="L53" s="15">
        <f t="shared" ref="L53:M53" si="8">L52+7</f>
        <v>43884</v>
      </c>
      <c r="M53" s="15">
        <f t="shared" si="8"/>
        <v>43890</v>
      </c>
      <c r="N53" s="17">
        <f t="shared" si="1"/>
        <v>52</v>
      </c>
      <c r="O53" s="17">
        <f t="shared" si="2"/>
        <v>2</v>
      </c>
      <c r="U53" s="51" t="str">
        <f t="array" ref="U53">IFERROR(INDEX(Liste1,ROWS(U$1:$U52)),IFERROR(INDEX(Liste2,ROWS(U$1:$U52)-ROWS(Liste1)),IFERROR(INDEX(Liste3,ROWS(U$1:$U52)-ROWS(Liste1)-ROWS(Liste2)),"")))</f>
        <v/>
      </c>
      <c r="W53" s="51" t="str">
        <f t="array" ref="W53">IFERROR(INDEX($U$2:$U$49, MATCH(SMALL(COUNTIF($U$2:$U$49, "&lt;"&amp;$U$2:$U$49), ROW(52:52)), COUNTIF($U$2:$U$49, "&lt;"&amp;$U$2:$U$49), 0)),"")</f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Commande</vt:lpstr>
      <vt:lpstr>Dates</vt:lpstr>
      <vt:lpstr>Exclure</vt:lpstr>
      <vt:lpstr>Fériés</vt:lpstr>
      <vt:lpstr>Liste1</vt:lpstr>
      <vt:lpstr>Liste2</vt:lpstr>
      <vt:lpstr>Liste3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2019-06-02T12:27:09Z</dcterms:created>
  <dcterms:modified xsi:type="dcterms:W3CDTF">2019-06-03T17:41:48Z</dcterms:modified>
</cp:coreProperties>
</file>