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ate1904="1" codeName="ThisWorkbook" defaultThemeVersion="124226"/>
  <bookViews>
    <workbookView xWindow="5610" yWindow="660" windowWidth="12045" windowHeight="967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N14" i="1"/>
  <c r="H14"/>
  <c r="G14"/>
  <c r="O14" s="1"/>
  <c r="P14" l="1"/>
  <c r="H86"/>
  <c r="H72"/>
  <c r="H58"/>
  <c r="H42"/>
  <c r="P86"/>
  <c r="P72"/>
  <c r="P58"/>
  <c r="P42"/>
  <c r="P28"/>
  <c r="H28"/>
  <c r="O87" l="1"/>
  <c r="D1" l="1"/>
  <c r="B3" s="1"/>
  <c r="K62"/>
  <c r="L62"/>
  <c r="J62"/>
  <c r="D15"/>
  <c r="B17" s="1"/>
  <c r="L45"/>
  <c r="J47" s="1"/>
  <c r="M62"/>
  <c r="N62"/>
  <c r="O62"/>
  <c r="P62"/>
  <c r="J64"/>
  <c r="K64"/>
  <c r="L64"/>
  <c r="M64"/>
  <c r="N64"/>
  <c r="O64"/>
  <c r="P64"/>
  <c r="J66"/>
  <c r="K66"/>
  <c r="L66"/>
  <c r="M66"/>
  <c r="N66"/>
  <c r="O66"/>
  <c r="P66"/>
  <c r="J68"/>
  <c r="K68"/>
  <c r="L68"/>
  <c r="M68"/>
  <c r="N68"/>
  <c r="O68"/>
  <c r="P68"/>
  <c r="J70"/>
  <c r="K70"/>
  <c r="L70"/>
  <c r="M70"/>
  <c r="N70"/>
  <c r="O72"/>
  <c r="B4" l="1"/>
  <c r="C4" s="1"/>
  <c r="D4" s="1"/>
  <c r="E4" s="1"/>
  <c r="F4" s="1"/>
  <c r="G4" s="1"/>
  <c r="H4" s="1"/>
  <c r="B6" s="1"/>
  <c r="C6" s="1"/>
  <c r="D6" s="1"/>
  <c r="C3"/>
  <c r="D3" s="1"/>
  <c r="E3" s="1"/>
  <c r="F3" s="1"/>
  <c r="G3" s="1"/>
  <c r="H3" s="1"/>
  <c r="D29"/>
  <c r="B31" s="1"/>
  <c r="C31" s="1"/>
  <c r="D31" s="1"/>
  <c r="E31" s="1"/>
  <c r="F31" s="1"/>
  <c r="G31" s="1"/>
  <c r="H31" s="1"/>
  <c r="L59"/>
  <c r="J61" s="1"/>
  <c r="K61" s="1"/>
  <c r="L61" s="1"/>
  <c r="M61" s="1"/>
  <c r="N61" s="1"/>
  <c r="O61" s="1"/>
  <c r="P61" s="1"/>
  <c r="J48"/>
  <c r="K48" s="1"/>
  <c r="L48" s="1"/>
  <c r="M48" s="1"/>
  <c r="N48" s="1"/>
  <c r="O48" s="1"/>
  <c r="P48" s="1"/>
  <c r="J50" s="1"/>
  <c r="K47"/>
  <c r="L47" s="1"/>
  <c r="M47" s="1"/>
  <c r="N47" s="1"/>
  <c r="O47" s="1"/>
  <c r="P47" s="1"/>
  <c r="C17"/>
  <c r="D17" s="1"/>
  <c r="E17" s="1"/>
  <c r="F17" s="1"/>
  <c r="G17" s="1"/>
  <c r="H17" s="1"/>
  <c r="B18"/>
  <c r="C18" s="1"/>
  <c r="D18" s="1"/>
  <c r="E18" s="1"/>
  <c r="F18" s="1"/>
  <c r="G18" s="1"/>
  <c r="H18" s="1"/>
  <c r="B20" s="1"/>
  <c r="L73"/>
  <c r="J75" s="1"/>
  <c r="D45"/>
  <c r="B47" s="1"/>
  <c r="D59"/>
  <c r="B61" s="1"/>
  <c r="L1"/>
  <c r="J3" s="1"/>
  <c r="L29"/>
  <c r="J31" s="1"/>
  <c r="L15"/>
  <c r="J17" s="1"/>
  <c r="D73"/>
  <c r="B75" s="1"/>
  <c r="B32" l="1"/>
  <c r="C32" s="1"/>
  <c r="D32" s="1"/>
  <c r="E32" s="1"/>
  <c r="F32" s="1"/>
  <c r="G32" s="1"/>
  <c r="H32" s="1"/>
  <c r="B34" s="1"/>
  <c r="K17"/>
  <c r="L17" s="1"/>
  <c r="M17" s="1"/>
  <c r="N17" s="1"/>
  <c r="O17" s="1"/>
  <c r="P17" s="1"/>
  <c r="J18"/>
  <c r="K18" s="1"/>
  <c r="L18" s="1"/>
  <c r="M18" s="1"/>
  <c r="N18" s="1"/>
  <c r="O18" s="1"/>
  <c r="P18" s="1"/>
  <c r="J20" s="1"/>
  <c r="B48"/>
  <c r="C48" s="1"/>
  <c r="D48" s="1"/>
  <c r="E48" s="1"/>
  <c r="F48" s="1"/>
  <c r="G48" s="1"/>
  <c r="H48" s="1"/>
  <c r="B50" s="1"/>
  <c r="C47"/>
  <c r="D47" s="1"/>
  <c r="E47" s="1"/>
  <c r="F47" s="1"/>
  <c r="G47" s="1"/>
  <c r="H47" s="1"/>
  <c r="E6"/>
  <c r="F6" s="1"/>
  <c r="G6" s="1"/>
  <c r="H6" s="1"/>
  <c r="B8" s="1"/>
  <c r="C8" s="1"/>
  <c r="D8" s="1"/>
  <c r="E8" s="1"/>
  <c r="F8" s="1"/>
  <c r="G8" s="1"/>
  <c r="H8" s="1"/>
  <c r="B10" s="1"/>
  <c r="C10" s="1"/>
  <c r="D10" s="1"/>
  <c r="E10" s="1"/>
  <c r="F10" s="1"/>
  <c r="G10" s="1"/>
  <c r="H10" s="1"/>
  <c r="B12" s="1"/>
  <c r="C12" s="1"/>
  <c r="D12" s="1"/>
  <c r="E12" s="1"/>
  <c r="F12" s="1"/>
  <c r="G12" s="1"/>
  <c r="H12" s="1"/>
  <c r="J32"/>
  <c r="K32" s="1"/>
  <c r="L32" s="1"/>
  <c r="M32" s="1"/>
  <c r="N32" s="1"/>
  <c r="O32" s="1"/>
  <c r="P32" s="1"/>
  <c r="J34" s="1"/>
  <c r="K31"/>
  <c r="L31" s="1"/>
  <c r="M31" s="1"/>
  <c r="N31" s="1"/>
  <c r="O31" s="1"/>
  <c r="P31" s="1"/>
  <c r="K75"/>
  <c r="L75" s="1"/>
  <c r="M75" s="1"/>
  <c r="N75" s="1"/>
  <c r="O75" s="1"/>
  <c r="P75" s="1"/>
  <c r="J76"/>
  <c r="K76" s="1"/>
  <c r="L76" s="1"/>
  <c r="M76" s="1"/>
  <c r="N76" s="1"/>
  <c r="O76" s="1"/>
  <c r="P76" s="1"/>
  <c r="J78" s="1"/>
  <c r="J4"/>
  <c r="K4" s="1"/>
  <c r="L4" s="1"/>
  <c r="M4" s="1"/>
  <c r="N4" s="1"/>
  <c r="O4" s="1"/>
  <c r="P4" s="1"/>
  <c r="J6" s="1"/>
  <c r="K3"/>
  <c r="L3" s="1"/>
  <c r="M3" s="1"/>
  <c r="N3" s="1"/>
  <c r="O3" s="1"/>
  <c r="P3" s="1"/>
  <c r="C34"/>
  <c r="K50"/>
  <c r="B76"/>
  <c r="C76" s="1"/>
  <c r="D76" s="1"/>
  <c r="E76" s="1"/>
  <c r="F76" s="1"/>
  <c r="G76" s="1"/>
  <c r="H76" s="1"/>
  <c r="B78" s="1"/>
  <c r="C75"/>
  <c r="D75" s="1"/>
  <c r="E75" s="1"/>
  <c r="F75" s="1"/>
  <c r="G75" s="1"/>
  <c r="H75" s="1"/>
  <c r="B62"/>
  <c r="C62" s="1"/>
  <c r="D62" s="1"/>
  <c r="E62" s="1"/>
  <c r="F62" s="1"/>
  <c r="G62" s="1"/>
  <c r="H62" s="1"/>
  <c r="B64" s="1"/>
  <c r="C61"/>
  <c r="D61" s="1"/>
  <c r="E61" s="1"/>
  <c r="F61" s="1"/>
  <c r="G61" s="1"/>
  <c r="H61" s="1"/>
  <c r="C20"/>
  <c r="D20" l="1"/>
  <c r="E20" s="1"/>
  <c r="F20" s="1"/>
  <c r="G20" s="1"/>
  <c r="H20" s="1"/>
  <c r="B22" s="1"/>
  <c r="C22" s="1"/>
  <c r="D22" s="1"/>
  <c r="E22" s="1"/>
  <c r="F22" s="1"/>
  <c r="G22" s="1"/>
  <c r="H22" s="1"/>
  <c r="B24" s="1"/>
  <c r="C24" s="1"/>
  <c r="D24" s="1"/>
  <c r="E24" s="1"/>
  <c r="F24" s="1"/>
  <c r="G24" s="1"/>
  <c r="H24" s="1"/>
  <c r="B26" s="1"/>
  <c r="C26" s="1"/>
  <c r="D26" s="1"/>
  <c r="E26" s="1"/>
  <c r="F26" s="1"/>
  <c r="G26" s="1"/>
  <c r="H26" s="1"/>
  <c r="C78"/>
  <c r="D78" s="1"/>
  <c r="E78" s="1"/>
  <c r="F78" s="1"/>
  <c r="G78" s="1"/>
  <c r="H78" s="1"/>
  <c r="B80" s="1"/>
  <c r="C80" s="1"/>
  <c r="D80" s="1"/>
  <c r="E80" s="1"/>
  <c r="F80" s="1"/>
  <c r="G80" s="1"/>
  <c r="H80" s="1"/>
  <c r="B82" s="1"/>
  <c r="C82" s="1"/>
  <c r="D82" s="1"/>
  <c r="E82" s="1"/>
  <c r="F82" s="1"/>
  <c r="G82" s="1"/>
  <c r="H82" s="1"/>
  <c r="B84" s="1"/>
  <c r="C84" s="1"/>
  <c r="D84" s="1"/>
  <c r="E84" s="1"/>
  <c r="F84" s="1"/>
  <c r="G84" s="1"/>
  <c r="H84" s="1"/>
  <c r="D34"/>
  <c r="E34" s="1"/>
  <c r="F34" s="1"/>
  <c r="G34" s="1"/>
  <c r="H34" s="1"/>
  <c r="B36" s="1"/>
  <c r="C36" s="1"/>
  <c r="D36" s="1"/>
  <c r="E36" s="1"/>
  <c r="F36" s="1"/>
  <c r="G36" s="1"/>
  <c r="H36" s="1"/>
  <c r="B38" s="1"/>
  <c r="C38" s="1"/>
  <c r="D38" s="1"/>
  <c r="E38" s="1"/>
  <c r="F38" s="1"/>
  <c r="G38" s="1"/>
  <c r="H38" s="1"/>
  <c r="B40" s="1"/>
  <c r="C40" s="1"/>
  <c r="D40" s="1"/>
  <c r="E40" s="1"/>
  <c r="F40" s="1"/>
  <c r="G40" s="1"/>
  <c r="H40" s="1"/>
  <c r="C64"/>
  <c r="D64" s="1"/>
  <c r="E64" s="1"/>
  <c r="F64" s="1"/>
  <c r="G64" s="1"/>
  <c r="H64" s="1"/>
  <c r="B66" s="1"/>
  <c r="C66" s="1"/>
  <c r="D66" s="1"/>
  <c r="E66" s="1"/>
  <c r="F66" s="1"/>
  <c r="G66" s="1"/>
  <c r="H66" s="1"/>
  <c r="B68" s="1"/>
  <c r="C68" s="1"/>
  <c r="D68" s="1"/>
  <c r="E68" s="1"/>
  <c r="F68" s="1"/>
  <c r="G68" s="1"/>
  <c r="H68" s="1"/>
  <c r="B70" s="1"/>
  <c r="C70" s="1"/>
  <c r="D70" s="1"/>
  <c r="E70" s="1"/>
  <c r="F70" s="1"/>
  <c r="G70" s="1"/>
  <c r="H70" s="1"/>
  <c r="L50"/>
  <c r="K6"/>
  <c r="K34"/>
  <c r="C50"/>
  <c r="G28"/>
  <c r="K78"/>
  <c r="L78" s="1"/>
  <c r="M78" s="1"/>
  <c r="N78" s="1"/>
  <c r="O78" s="1"/>
  <c r="P78" s="1"/>
  <c r="J80" s="1"/>
  <c r="K80" s="1"/>
  <c r="L80" s="1"/>
  <c r="M80" s="1"/>
  <c r="N80" s="1"/>
  <c r="O80" s="1"/>
  <c r="P80" s="1"/>
  <c r="J82" s="1"/>
  <c r="K82" s="1"/>
  <c r="L82" s="1"/>
  <c r="M82" s="1"/>
  <c r="N82" s="1"/>
  <c r="O82" s="1"/>
  <c r="P82" s="1"/>
  <c r="J84" s="1"/>
  <c r="K84" s="1"/>
  <c r="L84" s="1"/>
  <c r="M84" s="1"/>
  <c r="N84" s="1"/>
  <c r="O84" s="1"/>
  <c r="P84" s="1"/>
  <c r="K20"/>
  <c r="G86" l="1"/>
  <c r="L6"/>
  <c r="G42"/>
  <c r="L34"/>
  <c r="G72"/>
  <c r="L20"/>
  <c r="M20" s="1"/>
  <c r="N20" s="1"/>
  <c r="O20" s="1"/>
  <c r="P20" s="1"/>
  <c r="J22" s="1"/>
  <c r="K22" s="1"/>
  <c r="L22" s="1"/>
  <c r="M22" s="1"/>
  <c r="N22" s="1"/>
  <c r="O22" s="1"/>
  <c r="P22" s="1"/>
  <c r="J24" s="1"/>
  <c r="K24" s="1"/>
  <c r="L24" s="1"/>
  <c r="M24" s="1"/>
  <c r="N24" s="1"/>
  <c r="O24" s="1"/>
  <c r="P24" s="1"/>
  <c r="J26" s="1"/>
  <c r="K26" s="1"/>
  <c r="L26" s="1"/>
  <c r="M26" s="1"/>
  <c r="N26" s="1"/>
  <c r="O26" s="1"/>
  <c r="P26" s="1"/>
  <c r="D50"/>
  <c r="E50" s="1"/>
  <c r="F50" s="1"/>
  <c r="G50" s="1"/>
  <c r="H50" s="1"/>
  <c r="B52" s="1"/>
  <c r="C52" s="1"/>
  <c r="D52" s="1"/>
  <c r="E52" s="1"/>
  <c r="F52" s="1"/>
  <c r="G52" s="1"/>
  <c r="H52" s="1"/>
  <c r="B54" s="1"/>
  <c r="C54" s="1"/>
  <c r="D54" s="1"/>
  <c r="E54" s="1"/>
  <c r="F54" s="1"/>
  <c r="G54" s="1"/>
  <c r="H54" s="1"/>
  <c r="B56" s="1"/>
  <c r="C56" s="1"/>
  <c r="D56" s="1"/>
  <c r="E56" s="1"/>
  <c r="F56" s="1"/>
  <c r="G56" s="1"/>
  <c r="H56" s="1"/>
  <c r="O86"/>
  <c r="S85" s="1"/>
  <c r="M50"/>
  <c r="N50" s="1"/>
  <c r="O50" s="1"/>
  <c r="P50" s="1"/>
  <c r="J52" s="1"/>
  <c r="K52" s="1"/>
  <c r="L52" s="1"/>
  <c r="M52" s="1"/>
  <c r="N52" s="1"/>
  <c r="O52" s="1"/>
  <c r="P52" s="1"/>
  <c r="J54" s="1"/>
  <c r="K54" s="1"/>
  <c r="L54" s="1"/>
  <c r="M54" s="1"/>
  <c r="N54" s="1"/>
  <c r="O54" s="1"/>
  <c r="P54" s="1"/>
  <c r="J56" s="1"/>
  <c r="K56" s="1"/>
  <c r="L56" s="1"/>
  <c r="M56" s="1"/>
  <c r="N56" s="1"/>
  <c r="O56" s="1"/>
  <c r="P56" s="1"/>
  <c r="G87" l="1"/>
  <c r="R85" s="1"/>
  <c r="O58"/>
  <c r="O28"/>
  <c r="M6"/>
  <c r="N6" s="1"/>
  <c r="O6" s="1"/>
  <c r="P6" s="1"/>
  <c r="J8" s="1"/>
  <c r="K8" s="1"/>
  <c r="L8" s="1"/>
  <c r="M8" s="1"/>
  <c r="N8" s="1"/>
  <c r="O8" s="1"/>
  <c r="P8" s="1"/>
  <c r="J10" s="1"/>
  <c r="K10" s="1"/>
  <c r="L10" s="1"/>
  <c r="M10" s="1"/>
  <c r="N10" s="1"/>
  <c r="O10" s="1"/>
  <c r="P10" s="1"/>
  <c r="J12" s="1"/>
  <c r="K12" s="1"/>
  <c r="L12" s="1"/>
  <c r="M12" s="1"/>
  <c r="N12" s="1"/>
  <c r="O12" s="1"/>
  <c r="P12" s="1"/>
  <c r="M34"/>
  <c r="G58"/>
  <c r="N34" l="1"/>
  <c r="O34" l="1"/>
  <c r="P34" s="1"/>
  <c r="J36" s="1"/>
  <c r="K36" s="1"/>
  <c r="L36" s="1"/>
  <c r="M36" s="1"/>
  <c r="N36" s="1"/>
  <c r="O36" s="1"/>
  <c r="P36" s="1"/>
  <c r="J38" s="1"/>
  <c r="K38" s="1"/>
  <c r="L38" s="1"/>
  <c r="M38" s="1"/>
  <c r="N38" s="1"/>
  <c r="O38" s="1"/>
  <c r="P38" s="1"/>
  <c r="J40" s="1"/>
  <c r="K40" s="1"/>
  <c r="L40" s="1"/>
  <c r="M40" s="1"/>
  <c r="N40" s="1"/>
  <c r="O40" s="1"/>
  <c r="P40" s="1"/>
  <c r="O42" l="1"/>
  <c r="G15"/>
  <c r="O15" s="1"/>
</calcChain>
</file>

<file path=xl/comments1.xml><?xml version="1.0" encoding="utf-8"?>
<comments xmlns="http://schemas.openxmlformats.org/spreadsheetml/2006/main">
  <authors>
    <author>Pierrot</author>
  </authors>
  <commentList>
    <comment ref="B5" authorId="0">
      <text>
        <r>
          <rPr>
            <b/>
            <sz val="12"/>
            <color indexed="81"/>
            <rFont val="Tahoma"/>
            <family val="2"/>
          </rPr>
          <t>Pierrot:
Jour de l'an</t>
        </r>
      </text>
    </comment>
    <comment ref="K7" authorId="0">
      <text>
        <r>
          <rPr>
            <b/>
            <sz val="12"/>
            <color indexed="81"/>
            <rFont val="Tahoma"/>
            <family val="2"/>
          </rPr>
          <t>Pierrot:
Isabele : 11ème séances</t>
        </r>
      </text>
    </comment>
    <comment ref="L7" authorId="0">
      <text>
        <r>
          <rPr>
            <b/>
            <i/>
            <sz val="12"/>
            <color indexed="81"/>
            <rFont val="Tahoma"/>
            <family val="2"/>
          </rPr>
          <t>Retour du titulaire</t>
        </r>
      </text>
    </comment>
    <comment ref="F9" authorId="0">
      <text>
        <r>
          <rPr>
            <b/>
            <sz val="9"/>
            <color indexed="81"/>
            <rFont val="Tahoma"/>
            <family val="2"/>
          </rPr>
          <t>Pierrot:</t>
        </r>
        <r>
          <rPr>
            <sz val="9"/>
            <color indexed="81"/>
            <rFont val="Tahoma"/>
            <family val="2"/>
          </rPr>
          <t xml:space="preserve">
Grippe +trachéïte</t>
        </r>
      </text>
    </comment>
    <comment ref="B11" authorId="0">
      <text>
        <r>
          <rPr>
            <b/>
            <sz val="12"/>
            <color indexed="81"/>
            <rFont val="Tahoma"/>
            <family val="2"/>
          </rPr>
          <t>Pierrot:
Ste Elisabeth</t>
        </r>
      </text>
    </comment>
    <comment ref="E11" authorId="0">
      <text>
        <r>
          <rPr>
            <sz val="11"/>
            <color indexed="81"/>
            <rFont val="Tahoma"/>
            <family val="2"/>
          </rPr>
          <t>Marc Congé du 25/01 au 8/02/15 inclus</t>
        </r>
      </text>
    </comment>
    <comment ref="G14" authorId="0">
      <text>
        <r>
          <rPr>
            <b/>
            <sz val="12"/>
            <color indexed="81"/>
            <rFont val="Tahoma"/>
            <family val="2"/>
          </rPr>
          <t>Y compris les séances 
de 12 / 2014</t>
        </r>
      </text>
    </comment>
    <comment ref="P14" authorId="0">
      <text>
        <r>
          <rPr>
            <b/>
            <sz val="12"/>
            <color indexed="81"/>
            <rFont val="Tahoma"/>
            <family val="2"/>
          </rPr>
          <t>Y compris les séances 
de 12 / 2014</t>
        </r>
      </text>
    </comment>
    <comment ref="O15" authorId="0">
      <text>
        <r>
          <rPr>
            <b/>
            <sz val="12"/>
            <color indexed="81"/>
            <rFont val="Tahoma"/>
            <family val="2"/>
          </rPr>
          <t>Y compris les séances 
de 12 / 2014</t>
        </r>
      </text>
    </comment>
    <comment ref="R85" authorId="0">
      <text>
        <r>
          <rPr>
            <b/>
            <sz val="12"/>
            <color indexed="10"/>
            <rFont val="Tahoma"/>
            <family val="2"/>
          </rPr>
          <t>Cumul : y  compris les 
3 séances d'Isabelle</t>
        </r>
      </text>
    </comment>
    <comment ref="S85" authorId="0">
      <text>
        <r>
          <rPr>
            <b/>
            <sz val="12"/>
            <color indexed="10"/>
            <rFont val="Tahoma"/>
            <family val="2"/>
          </rPr>
          <t>Total décembre 
nouvelle série</t>
        </r>
      </text>
    </comment>
    <comment ref="G86" authorId="0">
      <text>
        <r>
          <rPr>
            <b/>
            <sz val="10"/>
            <color indexed="81"/>
            <rFont val="Tahoma"/>
            <family val="2"/>
          </rPr>
          <t>Cumul</t>
        </r>
      </text>
    </comment>
    <comment ref="G87" authorId="0">
      <text>
        <r>
          <rPr>
            <b/>
            <sz val="10"/>
            <color indexed="81"/>
            <rFont val="Tahoma"/>
            <family val="2"/>
          </rPr>
          <t>Isabelle</t>
        </r>
      </text>
    </comment>
    <comment ref="R87" authorId="0">
      <text>
        <r>
          <rPr>
            <b/>
            <sz val="12"/>
            <color indexed="10"/>
            <rFont val="Tahoma"/>
            <family val="2"/>
          </rPr>
          <t>Cumul : décembre uniquement</t>
        </r>
      </text>
    </comment>
  </commentList>
</comments>
</file>

<file path=xl/sharedStrings.xml><?xml version="1.0" encoding="utf-8"?>
<sst xmlns="http://schemas.openxmlformats.org/spreadsheetml/2006/main" count="45" uniqueCount="8">
  <si>
    <t>Séances</t>
  </si>
  <si>
    <t>Congés</t>
  </si>
  <si>
    <t>Total</t>
  </si>
  <si>
    <t>Kinés</t>
  </si>
  <si>
    <t>Marc</t>
  </si>
  <si>
    <t>Congé</t>
  </si>
  <si>
    <t>Nbre Congés</t>
  </si>
  <si>
    <t>Double-clic dans cellules pour ouvrir</t>
  </si>
</sst>
</file>

<file path=xl/styles.xml><?xml version="1.0" encoding="utf-8"?>
<styleSheet xmlns="http://schemas.openxmlformats.org/spreadsheetml/2006/main">
  <numFmts count="9">
    <numFmt numFmtId="164" formatCode="dddd"/>
    <numFmt numFmtId="165" formatCode="000;;"/>
    <numFmt numFmtId="166" formatCode="dd"/>
    <numFmt numFmtId="167" formatCode="mmmm"/>
    <numFmt numFmtId="168" formatCode="0\ &quot; / 60&quot;"/>
    <numFmt numFmtId="169" formatCode="0\ "/>
    <numFmt numFmtId="170" formatCode="0\ &quot; / 11&quot;"/>
    <numFmt numFmtId="171" formatCode="0\ &quot;/ 60-Marc&quot;"/>
    <numFmt numFmtId="172" formatCode="0\ &quot;/11-Isabelle&quot;"/>
  </numFmts>
  <fonts count="29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18"/>
      <name val="Arial"/>
      <family val="2"/>
    </font>
    <font>
      <sz val="10"/>
      <name val="MS Sans Serif"/>
      <family val="2"/>
    </font>
    <font>
      <b/>
      <sz val="10"/>
      <color indexed="18"/>
      <name val="Arial"/>
      <family val="2"/>
    </font>
    <font>
      <b/>
      <sz val="11"/>
      <color indexed="18"/>
      <name val="Arial"/>
      <family val="2"/>
    </font>
    <font>
      <sz val="12"/>
      <color indexed="18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sz val="14"/>
      <color theme="0"/>
      <name val="Arial"/>
      <family val="2"/>
    </font>
    <font>
      <b/>
      <sz val="12"/>
      <color rgb="FFFFFF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FFC000"/>
      <name val="Arial"/>
      <family val="2"/>
    </font>
    <font>
      <b/>
      <sz val="14"/>
      <color theme="3"/>
      <name val="Arial"/>
      <family val="2"/>
    </font>
    <font>
      <b/>
      <sz val="10"/>
      <color indexed="81"/>
      <name val="Tahoma"/>
      <family val="2"/>
    </font>
    <font>
      <b/>
      <sz val="16"/>
      <color indexed="18"/>
      <name val="Arial"/>
      <family val="2"/>
    </font>
    <font>
      <b/>
      <sz val="12"/>
      <color rgb="FF002060"/>
      <name val="Arial"/>
      <family val="2"/>
    </font>
    <font>
      <b/>
      <sz val="14"/>
      <color theme="0"/>
      <name val="Arial"/>
      <family val="2"/>
    </font>
    <font>
      <b/>
      <sz val="12"/>
      <color indexed="10"/>
      <name val="Tahoma"/>
      <family val="2"/>
    </font>
    <font>
      <b/>
      <sz val="12"/>
      <color indexed="81"/>
      <name val="Tahoma"/>
      <family val="2"/>
    </font>
    <font>
      <b/>
      <sz val="10"/>
      <name val="Arial"/>
      <family val="2"/>
    </font>
    <font>
      <sz val="11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2"/>
      <color indexed="81"/>
      <name val="Tahoma"/>
      <family val="2"/>
    </font>
    <font>
      <sz val="12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2060"/>
        <bgColor indexed="64"/>
      </patternFill>
    </fill>
  </fills>
  <borders count="11">
    <border>
      <left/>
      <right/>
      <top/>
      <bottom/>
      <diagonal/>
    </border>
    <border>
      <left style="thin">
        <color indexed="10"/>
      </left>
      <right style="dashed">
        <color indexed="10"/>
      </right>
      <top style="thin">
        <color indexed="10"/>
      </top>
      <bottom style="dashed">
        <color indexed="10"/>
      </bottom>
      <diagonal/>
    </border>
    <border>
      <left style="dashed">
        <color indexed="10"/>
      </left>
      <right style="dashed">
        <color indexed="10"/>
      </right>
      <top style="thin">
        <color indexed="10"/>
      </top>
      <bottom style="dashed">
        <color indexed="10"/>
      </bottom>
      <diagonal/>
    </border>
    <border>
      <left style="dashed">
        <color indexed="10"/>
      </left>
      <right style="thin">
        <color indexed="10"/>
      </right>
      <top style="thin">
        <color indexed="10"/>
      </top>
      <bottom style="dashed">
        <color indexed="10"/>
      </bottom>
      <diagonal/>
    </border>
    <border>
      <left style="thin">
        <color indexed="10"/>
      </left>
      <right style="dashed">
        <color indexed="10"/>
      </right>
      <top style="dashed">
        <color indexed="10"/>
      </top>
      <bottom style="dashed">
        <color indexed="10"/>
      </bottom>
      <diagonal/>
    </border>
    <border>
      <left style="dashed">
        <color indexed="10"/>
      </left>
      <right style="dashed">
        <color indexed="10"/>
      </right>
      <top style="dashed">
        <color indexed="10"/>
      </top>
      <bottom style="dashed">
        <color indexed="1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</borders>
  <cellStyleXfs count="2">
    <xf numFmtId="0" fontId="0" fillId="0" borderId="0"/>
    <xf numFmtId="0" fontId="4" fillId="0" borderId="0"/>
  </cellStyleXfs>
  <cellXfs count="54">
    <xf numFmtId="0" fontId="0" fillId="0" borderId="0" xfId="0"/>
    <xf numFmtId="0" fontId="3" fillId="0" borderId="0" xfId="0" applyFont="1"/>
    <xf numFmtId="0" fontId="3" fillId="0" borderId="0" xfId="0" applyNumberFormat="1" applyFont="1"/>
    <xf numFmtId="164" fontId="5" fillId="2" borderId="1" xfId="0" applyNumberFormat="1" applyFont="1" applyFill="1" applyBorder="1" applyAlignment="1">
      <alignment horizontal="center"/>
    </xf>
    <xf numFmtId="164" fontId="5" fillId="2" borderId="2" xfId="0" applyNumberFormat="1" applyFont="1" applyFill="1" applyBorder="1" applyAlignment="1">
      <alignment horizontal="center"/>
    </xf>
    <xf numFmtId="164" fontId="5" fillId="2" borderId="3" xfId="0" applyNumberFormat="1" applyFont="1" applyFill="1" applyBorder="1" applyAlignment="1">
      <alignment horizontal="center"/>
    </xf>
    <xf numFmtId="0" fontId="8" fillId="0" borderId="0" xfId="0" quotePrefix="1" applyFont="1"/>
    <xf numFmtId="14" fontId="3" fillId="0" borderId="0" xfId="0" applyNumberFormat="1" applyFont="1"/>
    <xf numFmtId="166" fontId="3" fillId="3" borderId="4" xfId="1" quotePrefix="1" applyNumberFormat="1" applyFont="1" applyFill="1" applyBorder="1" applyAlignment="1">
      <alignment horizontal="center"/>
    </xf>
    <xf numFmtId="166" fontId="3" fillId="3" borderId="5" xfId="1" quotePrefix="1" applyNumberFormat="1" applyFont="1" applyFill="1" applyBorder="1" applyAlignment="1">
      <alignment horizontal="center"/>
    </xf>
    <xf numFmtId="167" fontId="3" fillId="0" borderId="0" xfId="0" applyNumberFormat="1" applyFont="1"/>
    <xf numFmtId="14" fontId="9" fillId="6" borderId="0" xfId="0" applyNumberFormat="1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1" fillId="0" borderId="0" xfId="0" applyFont="1"/>
    <xf numFmtId="0" fontId="3" fillId="6" borderId="0" xfId="0" applyFont="1" applyFill="1"/>
    <xf numFmtId="2" fontId="3" fillId="6" borderId="0" xfId="0" quotePrefix="1" applyNumberFormat="1" applyFont="1" applyFill="1"/>
    <xf numFmtId="165" fontId="1" fillId="0" borderId="4" xfId="1" applyNumberFormat="1" applyFont="1" applyFill="1" applyBorder="1" applyAlignment="1">
      <alignment horizontal="center"/>
    </xf>
    <xf numFmtId="165" fontId="1" fillId="0" borderId="4" xfId="1" quotePrefix="1" applyNumberFormat="1" applyFont="1" applyFill="1" applyBorder="1" applyAlignment="1">
      <alignment horizontal="center"/>
    </xf>
    <xf numFmtId="0" fontId="1" fillId="6" borderId="0" xfId="0" applyFont="1" applyFill="1"/>
    <xf numFmtId="0" fontId="1" fillId="0" borderId="0" xfId="0" applyNumberFormat="1" applyFont="1"/>
    <xf numFmtId="168" fontId="11" fillId="7" borderId="0" xfId="0" applyNumberFormat="1" applyFont="1" applyFill="1" applyAlignment="1">
      <alignment horizontal="center"/>
    </xf>
    <xf numFmtId="169" fontId="11" fillId="8" borderId="0" xfId="0" applyNumberFormat="1" applyFont="1" applyFill="1" applyAlignment="1">
      <alignment horizontal="center"/>
    </xf>
    <xf numFmtId="165" fontId="12" fillId="9" borderId="4" xfId="1" quotePrefix="1" applyNumberFormat="1" applyFont="1" applyFill="1" applyBorder="1" applyAlignment="1">
      <alignment horizontal="center"/>
    </xf>
    <xf numFmtId="165" fontId="13" fillId="0" borderId="4" xfId="1" quotePrefix="1" applyNumberFormat="1" applyFont="1" applyFill="1" applyBorder="1" applyAlignment="1">
      <alignment horizontal="center"/>
    </xf>
    <xf numFmtId="0" fontId="13" fillId="6" borderId="0" xfId="0" applyFont="1" applyFill="1"/>
    <xf numFmtId="165" fontId="14" fillId="0" borderId="4" xfId="1" quotePrefix="1" applyNumberFormat="1" applyFont="1" applyFill="1" applyBorder="1" applyAlignment="1">
      <alignment horizontal="center"/>
    </xf>
    <xf numFmtId="0" fontId="14" fillId="6" borderId="0" xfId="0" applyFont="1" applyFill="1"/>
    <xf numFmtId="165" fontId="15" fillId="10" borderId="4" xfId="1" quotePrefix="1" applyNumberFormat="1" applyFont="1" applyFill="1" applyBorder="1" applyAlignment="1">
      <alignment horizontal="center"/>
    </xf>
    <xf numFmtId="168" fontId="16" fillId="7" borderId="0" xfId="0" applyNumberFormat="1" applyFont="1" applyFill="1" applyAlignment="1">
      <alignment horizontal="center"/>
    </xf>
    <xf numFmtId="165" fontId="13" fillId="0" borderId="4" xfId="1" applyNumberFormat="1" applyFont="1" applyFill="1" applyBorder="1" applyAlignment="1">
      <alignment horizontal="center"/>
    </xf>
    <xf numFmtId="165" fontId="14" fillId="0" borderId="4" xfId="1" applyNumberFormat="1" applyFont="1" applyFill="1" applyBorder="1" applyAlignment="1">
      <alignment horizontal="center"/>
    </xf>
    <xf numFmtId="0" fontId="19" fillId="5" borderId="7" xfId="0" applyFont="1" applyFill="1" applyBorder="1" applyAlignment="1">
      <alignment horizontal="center"/>
    </xf>
    <xf numFmtId="166" fontId="3" fillId="3" borderId="4" xfId="1" applyNumberFormat="1" applyFont="1" applyFill="1" applyBorder="1" applyAlignment="1">
      <alignment horizontal="center"/>
    </xf>
    <xf numFmtId="168" fontId="20" fillId="11" borderId="0" xfId="0" applyNumberFormat="1" applyFont="1" applyFill="1" applyAlignment="1">
      <alignment horizontal="center"/>
    </xf>
    <xf numFmtId="165" fontId="14" fillId="5" borderId="4" xfId="1" quotePrefix="1" applyNumberFormat="1" applyFont="1" applyFill="1" applyBorder="1" applyAlignment="1">
      <alignment horizontal="center"/>
    </xf>
    <xf numFmtId="0" fontId="3" fillId="0" borderId="0" xfId="0" quotePrefix="1" applyFont="1" applyAlignment="1">
      <alignment horizontal="left"/>
    </xf>
    <xf numFmtId="0" fontId="3" fillId="0" borderId="0" xfId="0" applyFont="1" applyBorder="1"/>
    <xf numFmtId="0" fontId="1" fillId="0" borderId="0" xfId="0" applyFont="1" applyBorder="1"/>
    <xf numFmtId="168" fontId="16" fillId="7" borderId="0" xfId="0" quotePrefix="1" applyNumberFormat="1" applyFont="1" applyFill="1" applyAlignment="1">
      <alignment horizontal="left"/>
    </xf>
    <xf numFmtId="0" fontId="19" fillId="5" borderId="9" xfId="0" applyFont="1" applyFill="1" applyBorder="1" applyAlignment="1">
      <alignment horizontal="center"/>
    </xf>
    <xf numFmtId="49" fontId="23" fillId="0" borderId="4" xfId="1" applyNumberFormat="1" applyFont="1" applyFill="1" applyBorder="1" applyAlignment="1">
      <alignment horizontal="center"/>
    </xf>
    <xf numFmtId="170" fontId="11" fillId="0" borderId="0" xfId="0" applyNumberFormat="1" applyFont="1" applyFill="1" applyAlignment="1">
      <alignment horizontal="center"/>
    </xf>
    <xf numFmtId="165" fontId="23" fillId="0" borderId="4" xfId="1" quotePrefix="1" applyNumberFormat="1" applyFont="1" applyFill="1" applyBorder="1" applyAlignment="1">
      <alignment horizontal="center"/>
    </xf>
    <xf numFmtId="171" fontId="28" fillId="7" borderId="0" xfId="0" applyNumberFormat="1" applyFont="1" applyFill="1" applyAlignment="1">
      <alignment horizontal="center"/>
    </xf>
    <xf numFmtId="172" fontId="28" fillId="7" borderId="0" xfId="0" applyNumberFormat="1" applyFont="1" applyFill="1" applyAlignment="1">
      <alignment horizontal="center"/>
    </xf>
    <xf numFmtId="170" fontId="28" fillId="8" borderId="0" xfId="0" applyNumberFormat="1" applyFont="1" applyFill="1" applyAlignment="1">
      <alignment horizontal="center"/>
    </xf>
    <xf numFmtId="167" fontId="7" fillId="4" borderId="0" xfId="0" applyNumberFormat="1" applyFont="1" applyFill="1" applyAlignment="1">
      <alignment horizontal="center"/>
    </xf>
    <xf numFmtId="0" fontId="5" fillId="5" borderId="0" xfId="0" applyFont="1" applyFill="1" applyAlignment="1">
      <alignment horizontal="center"/>
    </xf>
    <xf numFmtId="168" fontId="18" fillId="0" borderId="0" xfId="0" quotePrefix="1" applyNumberFormat="1" applyFont="1" applyBorder="1" applyAlignment="1">
      <alignment horizontal="center" vertical="center"/>
    </xf>
    <xf numFmtId="168" fontId="18" fillId="0" borderId="0" xfId="0" applyNumberFormat="1" applyFont="1" applyBorder="1" applyAlignment="1">
      <alignment horizontal="center" vertical="center"/>
    </xf>
    <xf numFmtId="168" fontId="18" fillId="0" borderId="8" xfId="0" applyNumberFormat="1" applyFont="1" applyBorder="1" applyAlignment="1">
      <alignment horizontal="center" vertical="center"/>
    </xf>
    <xf numFmtId="168" fontId="18" fillId="0" borderId="6" xfId="0" applyNumberFormat="1" applyFont="1" applyBorder="1" applyAlignment="1">
      <alignment horizontal="center" vertical="center"/>
    </xf>
    <xf numFmtId="0" fontId="6" fillId="5" borderId="0" xfId="0" applyFont="1" applyFill="1" applyAlignment="1">
      <alignment horizontal="center"/>
    </xf>
    <xf numFmtId="168" fontId="18" fillId="0" borderId="10" xfId="0" applyNumberFormat="1" applyFont="1" applyBorder="1" applyAlignment="1">
      <alignment horizontal="center" vertical="center"/>
    </xf>
  </cellXfs>
  <cellStyles count="2">
    <cellStyle name="Normal" xfId="0" builtinId="0"/>
    <cellStyle name="Normal_EtiquettesJalmalvEssai" xfId="1"/>
  </cellStyles>
  <dxfs count="91"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CC00FF"/>
        </patternFill>
      </fill>
    </dxf>
    <dxf>
      <font>
        <b/>
        <i val="0"/>
        <color rgb="FFFFFF00"/>
      </font>
      <fill>
        <patternFill>
          <bgColor rgb="FFCC045E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color rgb="FF002060"/>
      </font>
      <fill>
        <patternFill>
          <bgColor theme="9" tint="-0.24994659260841701"/>
        </patternFill>
      </fill>
    </dxf>
    <dxf>
      <font>
        <color rgb="FFFF0000"/>
      </font>
      <fill>
        <patternFill>
          <bgColor rgb="FF0070C0"/>
        </patternFill>
      </fill>
    </dxf>
    <dxf>
      <font>
        <b/>
        <i val="0"/>
        <color rgb="FFFFFF00"/>
      </font>
      <fill>
        <patternFill>
          <bgColor rgb="FFFF00FF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2060"/>
        </patternFill>
      </fill>
    </dxf>
    <dxf>
      <font>
        <b/>
        <i val="0"/>
        <strike val="0"/>
        <color rgb="FFFFFF00"/>
      </font>
      <fill>
        <patternFill>
          <bgColor rgb="FF00B050"/>
        </patternFill>
      </fill>
    </dxf>
    <dxf>
      <font>
        <b/>
        <i val="0"/>
        <strike val="0"/>
        <color rgb="FFFFFF00"/>
      </font>
      <fill>
        <patternFill>
          <bgColor rgb="FF00B050"/>
        </patternFill>
      </fill>
    </dxf>
    <dxf>
      <font>
        <b/>
        <i val="0"/>
        <strike val="0"/>
        <color rgb="FFFFFF00"/>
      </font>
      <fill>
        <patternFill>
          <bgColor rgb="FF00B050"/>
        </patternFill>
      </fill>
    </dxf>
    <dxf>
      <font>
        <b/>
        <i val="0"/>
        <strike val="0"/>
        <color rgb="FFFFFF0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rgb="FFFFFF0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CC00FF"/>
      <color rgb="FFCC045E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95250</xdr:colOff>
      <xdr:row>62</xdr:row>
      <xdr:rowOff>114300</xdr:rowOff>
    </xdr:from>
    <xdr:to>
      <xdr:col>19</xdr:col>
      <xdr:colOff>209550</xdr:colOff>
      <xdr:row>73</xdr:row>
      <xdr:rowOff>98196</xdr:rowOff>
    </xdr:to>
    <xdr:sp macro="" textlink="">
      <xdr:nvSpPr>
        <xdr:cNvPr id="2" name="ZoneTexte 1"/>
        <xdr:cNvSpPr txBox="1"/>
      </xdr:nvSpPr>
      <xdr:spPr>
        <a:xfrm>
          <a:off x="12212621" y="10640898"/>
          <a:ext cx="2313888" cy="19870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Un double-clic</a:t>
          </a:r>
          <a:r>
            <a:rPr lang="fr-BE" sz="1100" baseline="0"/>
            <a:t> sur la cellule affiche </a:t>
          </a:r>
          <a:br>
            <a:rPr lang="fr-BE" sz="1100" baseline="0"/>
          </a:br>
          <a:r>
            <a:rPr lang="fr-BE" sz="1100" b="1" baseline="0">
              <a:solidFill>
                <a:srgbClr val="00B050"/>
              </a:solidFill>
            </a:rPr>
            <a:t>Vert</a:t>
          </a:r>
          <a:r>
            <a:rPr lang="fr-BE" sz="1100" baseline="0"/>
            <a:t> ou </a:t>
          </a:r>
          <a:r>
            <a:rPr lang="fr-BE" sz="1100" b="1" baseline="0">
              <a:solidFill>
                <a:srgbClr val="FF0000"/>
              </a:solidFill>
            </a:rPr>
            <a:t>Rouge ou </a:t>
          </a:r>
          <a:r>
            <a:rPr lang="fr-BE" sz="1100" b="1" baseline="0">
              <a:solidFill>
                <a:srgbClr val="002060"/>
              </a:solidFill>
            </a:rPr>
            <a:t>bleu</a:t>
          </a:r>
          <a:r>
            <a:rPr lang="fr-BE" sz="1100" b="1" baseline="0">
              <a:solidFill>
                <a:srgbClr val="FF0000"/>
              </a:solidFill>
            </a:rPr>
            <a:t/>
          </a:r>
          <a:br>
            <a:rPr lang="fr-BE" sz="1100" b="1" baseline="0">
              <a:solidFill>
                <a:srgbClr val="FF0000"/>
              </a:solidFill>
            </a:rPr>
          </a:br>
          <a:r>
            <a:rPr lang="fr-BE" sz="1100" b="1" baseline="0">
              <a:solidFill>
                <a:schemeClr val="tx1"/>
              </a:solidFill>
            </a:rPr>
            <a:t>Jeudi, 4 sept = 1ère séance sur 60</a:t>
          </a:r>
          <a:br>
            <a:rPr lang="fr-BE" sz="1100" b="1" baseline="0">
              <a:solidFill>
                <a:schemeClr val="tx1"/>
              </a:solidFill>
            </a:rPr>
          </a:br>
          <a:r>
            <a:rPr lang="fr-B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Jeudi, 30 oct = 40ème séances su 60</a:t>
          </a:r>
          <a:br>
            <a:rPr lang="fr-B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Lundi 3 nov = payé 20 séances</a:t>
          </a:r>
        </a:p>
        <a:p>
          <a:r>
            <a:rPr lang="fr-BE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semaine du lun 10 nov au ven 14 nov</a:t>
          </a:r>
          <a:br>
            <a:rPr lang="fr-BE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</a:br>
          <a:r>
            <a:rPr lang="fr-BE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Marc se fait remplacer par Isabelle</a:t>
          </a:r>
          <a:br>
            <a:rPr lang="fr-BE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</a:br>
          <a:r>
            <a:rPr lang="fr-BE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vendredi 14 nov = payé 3 séances à Isabelle</a:t>
          </a:r>
          <a:endParaRPr lang="fr-BE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16</xdr:col>
      <xdr:colOff>542924</xdr:colOff>
      <xdr:row>56</xdr:row>
      <xdr:rowOff>66675</xdr:rowOff>
    </xdr:from>
    <xdr:to>
      <xdr:col>18</xdr:col>
      <xdr:colOff>495299</xdr:colOff>
      <xdr:row>58</xdr:row>
      <xdr:rowOff>104775</xdr:rowOff>
    </xdr:to>
    <xdr:sp macro="[0]!Macro1" textlink="">
      <xdr:nvSpPr>
        <xdr:cNvPr id="3" name="Émoticône 2"/>
        <xdr:cNvSpPr/>
      </xdr:nvSpPr>
      <xdr:spPr>
        <a:xfrm>
          <a:off x="12715874" y="9763125"/>
          <a:ext cx="1476375" cy="46672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200" b="1">
              <a:solidFill>
                <a:srgbClr val="FFC000"/>
              </a:solidFill>
            </a:rPr>
            <a:t>Lignes jaunes</a:t>
          </a:r>
        </a:p>
      </xdr:txBody>
    </xdr:sp>
    <xdr:clientData/>
  </xdr:twoCellAnchor>
  <xdr:twoCellAnchor>
    <xdr:from>
      <xdr:col>16</xdr:col>
      <xdr:colOff>147294</xdr:colOff>
      <xdr:row>75</xdr:row>
      <xdr:rowOff>9820</xdr:rowOff>
    </xdr:from>
    <xdr:to>
      <xdr:col>19</xdr:col>
      <xdr:colOff>392783</xdr:colOff>
      <xdr:row>80</xdr:row>
      <xdr:rowOff>29459</xdr:rowOff>
    </xdr:to>
    <xdr:sp macro="" textlink="">
      <xdr:nvSpPr>
        <xdr:cNvPr id="4" name="ZoneTexte 3"/>
        <xdr:cNvSpPr txBox="1"/>
      </xdr:nvSpPr>
      <xdr:spPr>
        <a:xfrm>
          <a:off x="12264665" y="12853841"/>
          <a:ext cx="2710206" cy="88376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lundi 8/12/2014</a:t>
          </a:r>
          <a:br>
            <a:rPr lang="fr-BE" sz="1100"/>
          </a:br>
          <a:r>
            <a:rPr lang="fr-BE" sz="1100"/>
            <a:t>payé</a:t>
          </a:r>
          <a:br>
            <a:rPr lang="fr-BE" sz="1100"/>
          </a:br>
          <a:r>
            <a:rPr lang="fr-BE" sz="1100"/>
            <a:t>20 séances + frais dossier : 415,70 €</a:t>
          </a:r>
          <a:br>
            <a:rPr lang="fr-BE" sz="1100"/>
          </a:b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Nouvelle série le jeudi 4/12/2014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 transitionEntry="1" codeName="Feuil1">
    <pageSetUpPr fitToPage="1"/>
  </sheetPr>
  <dimension ref="A1:W88"/>
  <sheetViews>
    <sheetView showGridLines="0" showZeros="0" tabSelected="1" zoomScale="116" zoomScaleNormal="116" workbookViewId="0">
      <pane ySplit="2" topLeftCell="A3" activePane="bottomLeft" state="frozen"/>
      <selection pane="bottomLeft" activeCell="B1" sqref="B1:C1"/>
    </sheetView>
  </sheetViews>
  <sheetFormatPr defaultColWidth="11.42578125" defaultRowHeight="12.75"/>
  <cols>
    <col min="1" max="1" width="2.42578125" style="1" customWidth="1"/>
    <col min="2" max="6" width="12.5703125" style="1" customWidth="1"/>
    <col min="7" max="7" width="16.140625" style="1" customWidth="1"/>
    <col min="8" max="8" width="12.5703125" style="1" customWidth="1"/>
    <col min="9" max="9" width="2.7109375" style="1" customWidth="1"/>
    <col min="10" max="14" width="12.5703125" style="1" customWidth="1"/>
    <col min="15" max="15" width="17.140625" style="1" customWidth="1"/>
    <col min="16" max="16" width="12.5703125" style="1" customWidth="1"/>
    <col min="17" max="17" width="7.28515625" style="1" customWidth="1"/>
    <col min="18" max="18" width="17.85546875" style="1" customWidth="1"/>
    <col min="19" max="19" width="11.85546875" style="1" customWidth="1"/>
    <col min="20" max="16384" width="11.42578125" style="1"/>
  </cols>
  <sheetData>
    <row r="1" spans="1:18" ht="15.75">
      <c r="B1" s="47" t="s">
        <v>3</v>
      </c>
      <c r="C1" s="47"/>
      <c r="D1" s="46">
        <f>DATE(H1,1,1)</f>
        <v>40543</v>
      </c>
      <c r="E1" s="46"/>
      <c r="F1" s="46"/>
      <c r="H1" s="52">
        <v>2015</v>
      </c>
      <c r="I1" s="52"/>
      <c r="J1" s="52"/>
      <c r="L1" s="46">
        <f>EDATE(D1,1)</f>
        <v>40574</v>
      </c>
      <c r="M1" s="46"/>
      <c r="N1" s="46"/>
      <c r="O1" s="35" t="s">
        <v>7</v>
      </c>
      <c r="Q1" s="10"/>
    </row>
    <row r="2" spans="1:18">
      <c r="A2" s="11"/>
    </row>
    <row r="3" spans="1:18" ht="14.25" customHeight="1">
      <c r="A3" s="12"/>
      <c r="B3" s="3">
        <f>D1</f>
        <v>40543</v>
      </c>
      <c r="C3" s="4">
        <f t="shared" ref="C3:H3" si="0">B3+1</f>
        <v>40544</v>
      </c>
      <c r="D3" s="4">
        <f t="shared" si="0"/>
        <v>40545</v>
      </c>
      <c r="E3" s="4">
        <f t="shared" si="0"/>
        <v>40546</v>
      </c>
      <c r="F3" s="4">
        <f t="shared" si="0"/>
        <v>40547</v>
      </c>
      <c r="G3" s="4">
        <f t="shared" si="0"/>
        <v>40548</v>
      </c>
      <c r="H3" s="5">
        <f t="shared" si="0"/>
        <v>40549</v>
      </c>
      <c r="I3" s="14"/>
      <c r="J3" s="3">
        <f>L1</f>
        <v>40574</v>
      </c>
      <c r="K3" s="4">
        <f t="shared" ref="K3:P3" si="1">J3+1</f>
        <v>40575</v>
      </c>
      <c r="L3" s="4">
        <f t="shared" si="1"/>
        <v>40576</v>
      </c>
      <c r="M3" s="4">
        <f t="shared" si="1"/>
        <v>40577</v>
      </c>
      <c r="N3" s="4">
        <f t="shared" si="1"/>
        <v>40578</v>
      </c>
      <c r="O3" s="4">
        <f t="shared" si="1"/>
        <v>40579</v>
      </c>
      <c r="P3" s="5">
        <f t="shared" si="1"/>
        <v>40580</v>
      </c>
    </row>
    <row r="4" spans="1:18" ht="14.25" customHeight="1">
      <c r="A4" s="7"/>
      <c r="B4" s="8">
        <f>B3</f>
        <v>40543</v>
      </c>
      <c r="C4" s="9">
        <f>IF(B4="","",IF(MONTH(B4+1)&lt;&gt;MONTH(B4),"",B4+1))</f>
        <v>40544</v>
      </c>
      <c r="D4" s="9">
        <f t="shared" ref="D4:H12" si="2">IF(C4="","",IF(MONTH(C4+1)&lt;&gt;MONTH(C4),"",C4+1))</f>
        <v>40545</v>
      </c>
      <c r="E4" s="9">
        <f t="shared" si="2"/>
        <v>40546</v>
      </c>
      <c r="F4" s="9">
        <f t="shared" si="2"/>
        <v>40547</v>
      </c>
      <c r="G4" s="9">
        <f t="shared" si="2"/>
        <v>40548</v>
      </c>
      <c r="H4" s="9">
        <f t="shared" si="2"/>
        <v>40549</v>
      </c>
      <c r="I4" s="15"/>
      <c r="J4" s="8">
        <f>J3</f>
        <v>40574</v>
      </c>
      <c r="K4" s="9">
        <f t="shared" ref="K4:P4" si="3">IF(J4="","",IF(MONTH(J4+1)&lt;&gt;MONTH(J4),"",J4+1))</f>
        <v>40575</v>
      </c>
      <c r="L4" s="9">
        <f t="shared" si="3"/>
        <v>40576</v>
      </c>
      <c r="M4" s="9">
        <f t="shared" si="3"/>
        <v>40577</v>
      </c>
      <c r="N4" s="9">
        <f t="shared" si="3"/>
        <v>40578</v>
      </c>
      <c r="O4" s="9">
        <f t="shared" si="3"/>
        <v>40579</v>
      </c>
      <c r="P4" s="9">
        <f t="shared" si="3"/>
        <v>40580</v>
      </c>
      <c r="Q4" s="2"/>
      <c r="R4" s="2"/>
    </row>
    <row r="5" spans="1:18" s="13" customFormat="1" ht="14.25" customHeight="1">
      <c r="B5" s="40" t="s">
        <v>5</v>
      </c>
      <c r="C5" s="17" t="s">
        <v>5</v>
      </c>
      <c r="D5" s="17"/>
      <c r="E5" s="17"/>
      <c r="F5" s="17" t="s">
        <v>4</v>
      </c>
      <c r="G5" s="17" t="s">
        <v>4</v>
      </c>
      <c r="H5" s="17" t="s">
        <v>4</v>
      </c>
      <c r="I5" s="18"/>
      <c r="J5" s="17"/>
      <c r="K5" s="17"/>
      <c r="L5" s="17"/>
      <c r="M5" s="17"/>
      <c r="N5" s="17"/>
      <c r="O5" s="17"/>
      <c r="P5" s="17"/>
      <c r="Q5" s="19"/>
      <c r="R5" s="19"/>
    </row>
    <row r="6" spans="1:18" ht="14.25" customHeight="1">
      <c r="B6" s="8">
        <f>IF($H4="","",IF(MONTH($H4+1)&lt;&gt;MONTH($H4),"",$H4+1))</f>
        <v>40550</v>
      </c>
      <c r="C6" s="9">
        <f>IF(B6="","",IF(MONTH(B6+1)&lt;&gt;MONTH(B6),"",B6+1))</f>
        <v>40551</v>
      </c>
      <c r="D6" s="9">
        <f t="shared" si="2"/>
        <v>40552</v>
      </c>
      <c r="E6" s="9">
        <f t="shared" si="2"/>
        <v>40553</v>
      </c>
      <c r="F6" s="9">
        <f t="shared" si="2"/>
        <v>40554</v>
      </c>
      <c r="G6" s="9">
        <f t="shared" si="2"/>
        <v>40555</v>
      </c>
      <c r="H6" s="9">
        <f t="shared" si="2"/>
        <v>40556</v>
      </c>
      <c r="I6" s="14"/>
      <c r="J6" s="8">
        <f>IF($P4="","",IF(MONTH($P4+1)&lt;&gt;MONTH($P4),"",$P4+1))</f>
        <v>40581</v>
      </c>
      <c r="K6" s="9">
        <f t="shared" ref="K6:P6" si="4">IF(J6="","",IF(MONTH(J6+1)&lt;&gt;MONTH(J6),"",J6+1))</f>
        <v>40582</v>
      </c>
      <c r="L6" s="9">
        <f t="shared" si="4"/>
        <v>40583</v>
      </c>
      <c r="M6" s="9">
        <f t="shared" si="4"/>
        <v>40584</v>
      </c>
      <c r="N6" s="9">
        <f t="shared" si="4"/>
        <v>40585</v>
      </c>
      <c r="O6" s="9">
        <f t="shared" si="4"/>
        <v>40586</v>
      </c>
      <c r="P6" s="9">
        <f t="shared" si="4"/>
        <v>40587</v>
      </c>
      <c r="Q6" s="2"/>
      <c r="R6" s="2"/>
    </row>
    <row r="7" spans="1:18" s="13" customFormat="1" ht="14.25" customHeight="1">
      <c r="B7" s="17" t="s">
        <v>4</v>
      </c>
      <c r="C7" s="17" t="s">
        <v>4</v>
      </c>
      <c r="D7" s="17"/>
      <c r="E7" s="17"/>
      <c r="F7" s="17" t="s">
        <v>4</v>
      </c>
      <c r="G7" s="17" t="s">
        <v>4</v>
      </c>
      <c r="H7" s="17" t="s">
        <v>4</v>
      </c>
      <c r="I7" s="18"/>
      <c r="J7" s="17"/>
      <c r="K7" s="17"/>
      <c r="L7" s="17"/>
      <c r="M7" s="17"/>
      <c r="N7" s="17"/>
      <c r="O7" s="17"/>
      <c r="P7" s="17"/>
      <c r="Q7" s="19"/>
      <c r="R7" s="19"/>
    </row>
    <row r="8" spans="1:18" ht="14.25" customHeight="1">
      <c r="B8" s="8">
        <f>IF($H6="","",IF(MONTH($H6+1)&lt;&gt;MONTH($H6),"",$H6+1))</f>
        <v>40557</v>
      </c>
      <c r="C8" s="9">
        <f>IF(B8="","",IF(MONTH(B8+1)&lt;&gt;MONTH(B8),"",B8+1))</f>
        <v>40558</v>
      </c>
      <c r="D8" s="9">
        <f t="shared" si="2"/>
        <v>40559</v>
      </c>
      <c r="E8" s="9">
        <f t="shared" si="2"/>
        <v>40560</v>
      </c>
      <c r="F8" s="9">
        <f t="shared" si="2"/>
        <v>40561</v>
      </c>
      <c r="G8" s="9">
        <f t="shared" si="2"/>
        <v>40562</v>
      </c>
      <c r="H8" s="9">
        <f t="shared" si="2"/>
        <v>40563</v>
      </c>
      <c r="I8" s="14"/>
      <c r="J8" s="8">
        <f>IF($P6="","",IF(MONTH($P6+1)&lt;&gt;MONTH($P6),"",$P6+1))</f>
        <v>40588</v>
      </c>
      <c r="K8" s="9">
        <f t="shared" ref="K8:P8" si="5">IF(J8="","",IF(MONTH(J8+1)&lt;&gt;MONTH(J8),"",J8+1))</f>
        <v>40589</v>
      </c>
      <c r="L8" s="9">
        <f t="shared" si="5"/>
        <v>40590</v>
      </c>
      <c r="M8" s="9">
        <f t="shared" si="5"/>
        <v>40591</v>
      </c>
      <c r="N8" s="9">
        <f t="shared" si="5"/>
        <v>40592</v>
      </c>
      <c r="O8" s="9">
        <f t="shared" si="5"/>
        <v>40593</v>
      </c>
      <c r="P8" s="9">
        <f t="shared" si="5"/>
        <v>40594</v>
      </c>
      <c r="Q8" s="2"/>
      <c r="R8" s="2"/>
    </row>
    <row r="9" spans="1:18" s="13" customFormat="1" ht="14.25" customHeight="1">
      <c r="B9" s="17" t="s">
        <v>4</v>
      </c>
      <c r="C9" s="17" t="s">
        <v>4</v>
      </c>
      <c r="D9" s="17"/>
      <c r="E9" s="17"/>
      <c r="F9" s="17" t="s">
        <v>5</v>
      </c>
      <c r="G9" s="17" t="s">
        <v>4</v>
      </c>
      <c r="H9" s="17" t="s">
        <v>4</v>
      </c>
      <c r="I9" s="18"/>
      <c r="J9" s="17"/>
      <c r="K9" s="17"/>
      <c r="L9" s="17"/>
      <c r="M9" s="17"/>
      <c r="N9" s="17"/>
      <c r="O9" s="17"/>
      <c r="P9" s="17"/>
      <c r="Q9" s="19"/>
      <c r="R9" s="19"/>
    </row>
    <row r="10" spans="1:18" ht="14.25" customHeight="1">
      <c r="B10" s="8">
        <f>IF($H8="","",IF(MONTH($H8+1)&lt;&gt;MONTH($H8),"",$H8+1))</f>
        <v>40564</v>
      </c>
      <c r="C10" s="9">
        <f>IF(B10="","",IF(MONTH(B10+1)&lt;&gt;MONTH(B10),"",B10+1))</f>
        <v>40565</v>
      </c>
      <c r="D10" s="9">
        <f t="shared" si="2"/>
        <v>40566</v>
      </c>
      <c r="E10" s="9">
        <f t="shared" si="2"/>
        <v>40567</v>
      </c>
      <c r="F10" s="9">
        <f t="shared" si="2"/>
        <v>40568</v>
      </c>
      <c r="G10" s="9">
        <f t="shared" si="2"/>
        <v>40569</v>
      </c>
      <c r="H10" s="9">
        <f t="shared" si="2"/>
        <v>40570</v>
      </c>
      <c r="I10" s="14"/>
      <c r="J10" s="8">
        <f>IF($P8="","",IF(MONTH($P8+1)&lt;&gt;MONTH($P8),"",$P8+1))</f>
        <v>40595</v>
      </c>
      <c r="K10" s="9">
        <f t="shared" ref="K10:P10" si="6">IF(J10="","",IF(MONTH(J10+1)&lt;&gt;MONTH(J10),"",J10+1))</f>
        <v>40596</v>
      </c>
      <c r="L10" s="9">
        <f t="shared" si="6"/>
        <v>40597</v>
      </c>
      <c r="M10" s="9">
        <f t="shared" si="6"/>
        <v>40598</v>
      </c>
      <c r="N10" s="9">
        <f t="shared" si="6"/>
        <v>40599</v>
      </c>
      <c r="O10" s="9">
        <f t="shared" si="6"/>
        <v>40600</v>
      </c>
      <c r="P10" s="9">
        <f t="shared" si="6"/>
        <v>40601</v>
      </c>
      <c r="Q10" s="2"/>
      <c r="R10" s="2"/>
    </row>
    <row r="11" spans="1:18" s="13" customFormat="1" ht="14.25" customHeight="1">
      <c r="B11" s="42" t="s">
        <v>5</v>
      </c>
      <c r="C11" s="17" t="s">
        <v>4</v>
      </c>
      <c r="D11" s="17"/>
      <c r="E11" s="17"/>
      <c r="F11" s="17"/>
      <c r="G11" s="17"/>
      <c r="H11" s="17"/>
      <c r="I11" s="18"/>
      <c r="J11" s="17"/>
      <c r="K11" s="17"/>
      <c r="L11" s="17"/>
      <c r="M11" s="17"/>
      <c r="N11" s="17"/>
      <c r="O11" s="17"/>
      <c r="P11" s="17"/>
      <c r="Q11" s="19"/>
      <c r="R11" s="19"/>
    </row>
    <row r="12" spans="1:18" ht="14.25" customHeight="1">
      <c r="B12" s="8">
        <f>IF($H10="","",IF(MONTH($H10+1)&lt;&gt;MONTH($H10),"",$H10+1))</f>
        <v>40571</v>
      </c>
      <c r="C12" s="9">
        <f>IF(B12="","",IF(MONTH(B12+1)&lt;&gt;MONTH(B12),"",B12+1))</f>
        <v>40572</v>
      </c>
      <c r="D12" s="9">
        <f t="shared" si="2"/>
        <v>40573</v>
      </c>
      <c r="E12" s="9" t="str">
        <f t="shared" si="2"/>
        <v/>
      </c>
      <c r="F12" s="9" t="str">
        <f t="shared" si="2"/>
        <v/>
      </c>
      <c r="G12" s="9" t="str">
        <f t="shared" si="2"/>
        <v/>
      </c>
      <c r="H12" s="9" t="str">
        <f t="shared" si="2"/>
        <v/>
      </c>
      <c r="I12" s="14"/>
      <c r="J12" s="8" t="str">
        <f>IF($P10="","",IF(MONTH($P10+1)&lt;&gt;MONTH($P10),"",$P10+1))</f>
        <v/>
      </c>
      <c r="K12" s="9" t="str">
        <f t="shared" ref="K12:P12" si="7">IF(J12="","",IF(MONTH(J12+1)&lt;&gt;MONTH(J12),"",J12+1))</f>
        <v/>
      </c>
      <c r="L12" s="9" t="str">
        <f t="shared" si="7"/>
        <v/>
      </c>
      <c r="M12" s="9" t="str">
        <f t="shared" si="7"/>
        <v/>
      </c>
      <c r="N12" s="9" t="str">
        <f t="shared" si="7"/>
        <v/>
      </c>
      <c r="O12" s="9" t="str">
        <f t="shared" si="7"/>
        <v/>
      </c>
      <c r="P12" s="9" t="str">
        <f t="shared" si="7"/>
        <v/>
      </c>
      <c r="Q12" s="2"/>
      <c r="R12" s="2"/>
    </row>
    <row r="13" spans="1:18" s="13" customFormat="1" ht="15.75">
      <c r="B13" s="17"/>
      <c r="C13" s="17"/>
      <c r="D13" s="17"/>
      <c r="E13" s="17"/>
      <c r="F13" s="17"/>
      <c r="G13" s="22" t="s">
        <v>0</v>
      </c>
      <c r="H13" s="17" t="s">
        <v>6</v>
      </c>
      <c r="I13" s="18"/>
      <c r="J13" s="17"/>
      <c r="K13" s="17"/>
      <c r="L13" s="17"/>
      <c r="M13" s="17"/>
      <c r="N13" s="17"/>
      <c r="O13" s="22" t="s">
        <v>0</v>
      </c>
      <c r="P13" s="17" t="s">
        <v>6</v>
      </c>
    </row>
    <row r="14" spans="1:18" ht="18">
      <c r="G14" s="43">
        <f>COUNTIF(B5:H13,"Marc") + 18</f>
        <v>31</v>
      </c>
      <c r="H14" s="45">
        <f>(COUNTIF(B5:H13,"Congé"))+(COUNTIF(B5:I13,"Isabelle"))</f>
        <v>4</v>
      </c>
      <c r="I14" s="14"/>
      <c r="J14" s="2"/>
      <c r="K14" s="2"/>
      <c r="N14" s="41">
        <f>COUNTIF(K4:O7,"Isabelle")+F14</f>
        <v>0</v>
      </c>
      <c r="O14" s="43">
        <f>COUNTIF(J5:P13,"Marc")+G14</f>
        <v>31</v>
      </c>
      <c r="P14" s="45">
        <f>((COUNTIF(K4:L6,"Congés")+H14))+N14</f>
        <v>4</v>
      </c>
    </row>
    <row r="15" spans="1:18" ht="15">
      <c r="D15" s="46">
        <f>EDATE(D1,2)</f>
        <v>40602</v>
      </c>
      <c r="E15" s="46"/>
      <c r="F15" s="46"/>
      <c r="G15" s="44">
        <f>COUNTIF(B6:H14,"Isabelle")</f>
        <v>0</v>
      </c>
      <c r="I15" s="14"/>
      <c r="J15" s="2"/>
      <c r="K15" s="2"/>
      <c r="L15" s="46">
        <f>EDATE(D1,3)</f>
        <v>40633</v>
      </c>
      <c r="M15" s="46"/>
      <c r="N15" s="46"/>
      <c r="O15" s="44">
        <f>COUNTIF(K5:O7,"Isabelle")+G15</f>
        <v>0</v>
      </c>
    </row>
    <row r="16" spans="1:18">
      <c r="I16" s="14"/>
      <c r="J16" s="2"/>
      <c r="K16" s="2"/>
    </row>
    <row r="17" spans="2:16">
      <c r="B17" s="3">
        <f>D15</f>
        <v>40602</v>
      </c>
      <c r="C17" s="4">
        <f t="shared" ref="C17:H17" si="8">B17+1</f>
        <v>40603</v>
      </c>
      <c r="D17" s="4">
        <f t="shared" si="8"/>
        <v>40604</v>
      </c>
      <c r="E17" s="4">
        <f t="shared" si="8"/>
        <v>40605</v>
      </c>
      <c r="F17" s="4">
        <f t="shared" si="8"/>
        <v>40606</v>
      </c>
      <c r="G17" s="4">
        <f t="shared" si="8"/>
        <v>40607</v>
      </c>
      <c r="H17" s="5">
        <f t="shared" si="8"/>
        <v>40608</v>
      </c>
      <c r="I17" s="14"/>
      <c r="J17" s="3">
        <f>L15</f>
        <v>40633</v>
      </c>
      <c r="K17" s="4">
        <f t="shared" ref="K17:P17" si="9">J17+1</f>
        <v>40634</v>
      </c>
      <c r="L17" s="4">
        <f t="shared" si="9"/>
        <v>40635</v>
      </c>
      <c r="M17" s="4">
        <f t="shared" si="9"/>
        <v>40636</v>
      </c>
      <c r="N17" s="4">
        <f t="shared" si="9"/>
        <v>40637</v>
      </c>
      <c r="O17" s="4">
        <f t="shared" si="9"/>
        <v>40638</v>
      </c>
      <c r="P17" s="5">
        <f t="shared" si="9"/>
        <v>40639</v>
      </c>
    </row>
    <row r="18" spans="2:16">
      <c r="B18" s="8">
        <f>B17</f>
        <v>40602</v>
      </c>
      <c r="C18" s="9">
        <f t="shared" ref="C18:H18" si="10">IF(B18="","",IF(MONTH(B18+1)&lt;&gt;MONTH(B18),"",B18+1))</f>
        <v>40603</v>
      </c>
      <c r="D18" s="9">
        <f t="shared" si="10"/>
        <v>40604</v>
      </c>
      <c r="E18" s="9">
        <f t="shared" si="10"/>
        <v>40605</v>
      </c>
      <c r="F18" s="9">
        <f t="shared" si="10"/>
        <v>40606</v>
      </c>
      <c r="G18" s="9">
        <f t="shared" si="10"/>
        <v>40607</v>
      </c>
      <c r="H18" s="9">
        <f t="shared" si="10"/>
        <v>40608</v>
      </c>
      <c r="I18" s="15"/>
      <c r="J18" s="8">
        <f>J17</f>
        <v>40633</v>
      </c>
      <c r="K18" s="9">
        <f t="shared" ref="K18:P18" si="11">IF(J18="","",IF(MONTH(J18+1)&lt;&gt;MONTH(J18),"",J18+1))</f>
        <v>40634</v>
      </c>
      <c r="L18" s="9">
        <f t="shared" si="11"/>
        <v>40635</v>
      </c>
      <c r="M18" s="9">
        <f t="shared" si="11"/>
        <v>40636</v>
      </c>
      <c r="N18" s="9">
        <f t="shared" si="11"/>
        <v>40637</v>
      </c>
      <c r="O18" s="9">
        <f t="shared" si="11"/>
        <v>40638</v>
      </c>
      <c r="P18" s="9">
        <f t="shared" si="11"/>
        <v>40639</v>
      </c>
    </row>
    <row r="19" spans="2:16" s="13" customFormat="1">
      <c r="B19" s="17"/>
      <c r="C19" s="17"/>
      <c r="D19" s="17"/>
      <c r="E19" s="17"/>
      <c r="F19" s="17"/>
      <c r="G19" s="17"/>
      <c r="H19" s="17"/>
      <c r="I19" s="18"/>
      <c r="J19" s="17"/>
      <c r="K19" s="17"/>
      <c r="L19" s="17"/>
      <c r="M19" s="17"/>
      <c r="N19" s="17"/>
      <c r="O19" s="17"/>
      <c r="P19" s="17"/>
    </row>
    <row r="20" spans="2:16">
      <c r="B20" s="8">
        <f>IF($H18="","",IF(MONTH($H18+1)&lt;&gt;MONTH($H18),"",$H18+1))</f>
        <v>40609</v>
      </c>
      <c r="C20" s="9">
        <f t="shared" ref="C20:H20" si="12">IF(B20="","",IF(MONTH(B20+1)&lt;&gt;MONTH(B20),"",B20+1))</f>
        <v>40610</v>
      </c>
      <c r="D20" s="9">
        <f t="shared" si="12"/>
        <v>40611</v>
      </c>
      <c r="E20" s="9">
        <f t="shared" si="12"/>
        <v>40612</v>
      </c>
      <c r="F20" s="9">
        <f t="shared" si="12"/>
        <v>40613</v>
      </c>
      <c r="G20" s="9">
        <f t="shared" si="12"/>
        <v>40614</v>
      </c>
      <c r="H20" s="9">
        <f t="shared" si="12"/>
        <v>40615</v>
      </c>
      <c r="I20" s="14"/>
      <c r="J20" s="8">
        <f>IF($P18="","",IF(MONTH($P18+1)&lt;&gt;MONTH($P18),"",$P18+1))</f>
        <v>40640</v>
      </c>
      <c r="K20" s="9">
        <f t="shared" ref="K20:P20" si="13">IF(J20="","",IF(MONTH(J20+1)&lt;&gt;MONTH(J20),"",J20+1))</f>
        <v>40641</v>
      </c>
      <c r="L20" s="9">
        <f t="shared" si="13"/>
        <v>40642</v>
      </c>
      <c r="M20" s="9">
        <f t="shared" si="13"/>
        <v>40643</v>
      </c>
      <c r="N20" s="9">
        <f t="shared" si="13"/>
        <v>40644</v>
      </c>
      <c r="O20" s="9">
        <f t="shared" si="13"/>
        <v>40645</v>
      </c>
      <c r="P20" s="9">
        <f t="shared" si="13"/>
        <v>40646</v>
      </c>
    </row>
    <row r="21" spans="2:16" s="13" customFormat="1">
      <c r="B21" s="17"/>
      <c r="C21" s="17"/>
      <c r="D21" s="17"/>
      <c r="E21" s="17"/>
      <c r="F21" s="17"/>
      <c r="G21" s="17"/>
      <c r="H21" s="17"/>
      <c r="I21" s="18"/>
      <c r="J21" s="17"/>
      <c r="K21" s="17"/>
      <c r="L21" s="17"/>
      <c r="M21" s="17"/>
      <c r="N21" s="17"/>
      <c r="O21" s="17"/>
      <c r="P21" s="17"/>
    </row>
    <row r="22" spans="2:16">
      <c r="B22" s="8">
        <f>IF($H20="","",IF(MONTH($H20+1)&lt;&gt;MONTH($H20),"",$H20+1))</f>
        <v>40616</v>
      </c>
      <c r="C22" s="9">
        <f t="shared" ref="C22:H22" si="14">IF(B22="","",IF(MONTH(B22+1)&lt;&gt;MONTH(B22),"",B22+1))</f>
        <v>40617</v>
      </c>
      <c r="D22" s="9">
        <f t="shared" si="14"/>
        <v>40618</v>
      </c>
      <c r="E22" s="9">
        <f t="shared" si="14"/>
        <v>40619</v>
      </c>
      <c r="F22" s="9">
        <f t="shared" si="14"/>
        <v>40620</v>
      </c>
      <c r="G22" s="9">
        <f t="shared" si="14"/>
        <v>40621</v>
      </c>
      <c r="H22" s="9">
        <f t="shared" si="14"/>
        <v>40622</v>
      </c>
      <c r="I22" s="14"/>
      <c r="J22" s="8">
        <f>IF($P20="","",IF(MONTH($P20+1)&lt;&gt;MONTH($P20),"",$P20+1))</f>
        <v>40647</v>
      </c>
      <c r="K22" s="9">
        <f t="shared" ref="K22:P22" si="15">IF(J22="","",IF(MONTH(J22+1)&lt;&gt;MONTH(J22),"",J22+1))</f>
        <v>40648</v>
      </c>
      <c r="L22" s="9">
        <f t="shared" si="15"/>
        <v>40649</v>
      </c>
      <c r="M22" s="9">
        <f t="shared" si="15"/>
        <v>40650</v>
      </c>
      <c r="N22" s="9">
        <f t="shared" si="15"/>
        <v>40651</v>
      </c>
      <c r="O22" s="9">
        <f t="shared" si="15"/>
        <v>40652</v>
      </c>
      <c r="P22" s="9">
        <f t="shared" si="15"/>
        <v>40653</v>
      </c>
    </row>
    <row r="23" spans="2:16" s="13" customFormat="1">
      <c r="B23" s="17"/>
      <c r="C23" s="17"/>
      <c r="D23" s="17"/>
      <c r="E23" s="17"/>
      <c r="F23" s="17"/>
      <c r="G23" s="17"/>
      <c r="H23" s="17"/>
      <c r="I23" s="18"/>
      <c r="J23" s="17"/>
      <c r="K23" s="17"/>
      <c r="L23" s="17"/>
      <c r="M23" s="17"/>
      <c r="N23" s="17"/>
      <c r="O23" s="17"/>
      <c r="P23" s="17"/>
    </row>
    <row r="24" spans="2:16">
      <c r="B24" s="8">
        <f>IF($H22="","",IF(MONTH($H22+1)&lt;&gt;MONTH($H22),"",$H22+1))</f>
        <v>40623</v>
      </c>
      <c r="C24" s="9">
        <f t="shared" ref="C24:H24" si="16">IF(B24="","",IF(MONTH(B24+1)&lt;&gt;MONTH(B24),"",B24+1))</f>
        <v>40624</v>
      </c>
      <c r="D24" s="9">
        <f t="shared" si="16"/>
        <v>40625</v>
      </c>
      <c r="E24" s="9">
        <f t="shared" si="16"/>
        <v>40626</v>
      </c>
      <c r="F24" s="9">
        <f t="shared" si="16"/>
        <v>40627</v>
      </c>
      <c r="G24" s="9">
        <f t="shared" si="16"/>
        <v>40628</v>
      </c>
      <c r="H24" s="9">
        <f t="shared" si="16"/>
        <v>40629</v>
      </c>
      <c r="I24" s="14"/>
      <c r="J24" s="8">
        <f>IF($P22="","",IF(MONTH($P22+1)&lt;&gt;MONTH($P22),"",$P22+1))</f>
        <v>40654</v>
      </c>
      <c r="K24" s="9">
        <f t="shared" ref="K24:P24" si="17">IF(J24="","",IF(MONTH(J24+1)&lt;&gt;MONTH(J24),"",J24+1))</f>
        <v>40655</v>
      </c>
      <c r="L24" s="9">
        <f t="shared" si="17"/>
        <v>40656</v>
      </c>
      <c r="M24" s="9">
        <f t="shared" si="17"/>
        <v>40657</v>
      </c>
      <c r="N24" s="9">
        <f t="shared" si="17"/>
        <v>40658</v>
      </c>
      <c r="O24" s="9">
        <f t="shared" si="17"/>
        <v>40659</v>
      </c>
      <c r="P24" s="9">
        <f t="shared" si="17"/>
        <v>40660</v>
      </c>
    </row>
    <row r="25" spans="2:16" s="13" customFormat="1">
      <c r="B25" s="17"/>
      <c r="C25" s="17"/>
      <c r="D25" s="17"/>
      <c r="E25" s="17"/>
      <c r="F25" s="17"/>
      <c r="G25" s="17"/>
      <c r="H25" s="17"/>
      <c r="I25" s="18"/>
      <c r="J25" s="17"/>
      <c r="K25" s="17"/>
      <c r="L25" s="17"/>
      <c r="M25" s="17"/>
      <c r="N25" s="17"/>
      <c r="O25" s="17"/>
      <c r="P25" s="17"/>
    </row>
    <row r="26" spans="2:16">
      <c r="B26" s="8">
        <f>IF($H24="","",IF(MONTH($H24+1)&lt;&gt;MONTH($H24),"",$H24+1))</f>
        <v>40630</v>
      </c>
      <c r="C26" s="9">
        <f t="shared" ref="C26:H26" si="18">IF(B26="","",IF(MONTH(B26+1)&lt;&gt;MONTH(B26),"",B26+1))</f>
        <v>40631</v>
      </c>
      <c r="D26" s="9">
        <f t="shared" si="18"/>
        <v>40632</v>
      </c>
      <c r="E26" s="9" t="str">
        <f t="shared" si="18"/>
        <v/>
      </c>
      <c r="F26" s="9" t="str">
        <f t="shared" si="18"/>
        <v/>
      </c>
      <c r="G26" s="9" t="str">
        <f t="shared" si="18"/>
        <v/>
      </c>
      <c r="H26" s="9" t="str">
        <f t="shared" si="18"/>
        <v/>
      </c>
      <c r="I26" s="14"/>
      <c r="J26" s="8">
        <f>IF($P24="","",IF(MONTH($P24+1)&lt;&gt;MONTH($P24),"",$P24+1))</f>
        <v>40661</v>
      </c>
      <c r="K26" s="9">
        <f t="shared" ref="K26:P26" si="19">IF(J26="","",IF(MONTH(J26+1)&lt;&gt;MONTH(J26),"",J26+1))</f>
        <v>40662</v>
      </c>
      <c r="L26" s="9" t="str">
        <f t="shared" si="19"/>
        <v/>
      </c>
      <c r="M26" s="9" t="str">
        <f t="shared" si="19"/>
        <v/>
      </c>
      <c r="N26" s="9" t="str">
        <f t="shared" si="19"/>
        <v/>
      </c>
      <c r="O26" s="9" t="str">
        <f t="shared" si="19"/>
        <v/>
      </c>
      <c r="P26" s="9" t="str">
        <f t="shared" si="19"/>
        <v/>
      </c>
    </row>
    <row r="27" spans="2:16" s="13" customFormat="1" ht="15.75">
      <c r="B27" s="17"/>
      <c r="C27" s="17"/>
      <c r="D27" s="17"/>
      <c r="E27" s="17"/>
      <c r="F27" s="17"/>
      <c r="G27" s="22" t="s">
        <v>0</v>
      </c>
      <c r="H27" s="17" t="s">
        <v>1</v>
      </c>
      <c r="I27" s="18"/>
      <c r="J27" s="17"/>
      <c r="K27" s="17"/>
      <c r="L27" s="17"/>
      <c r="M27" s="17"/>
      <c r="N27" s="17"/>
      <c r="O27" s="22" t="s">
        <v>0</v>
      </c>
      <c r="P27" s="17" t="s">
        <v>1</v>
      </c>
    </row>
    <row r="28" spans="2:16" ht="18">
      <c r="G28" s="20">
        <f>COUNTIF(B19:H27,"Marc")</f>
        <v>0</v>
      </c>
      <c r="H28" s="21">
        <f>COUNTIF(B19:H27,"Congé")</f>
        <v>0</v>
      </c>
      <c r="I28" s="14"/>
      <c r="O28" s="20">
        <f>COUNTIF(J19:P27,"Marc")</f>
        <v>0</v>
      </c>
      <c r="P28" s="21">
        <f>COUNTIF(J19:P27,"Congé")</f>
        <v>0</v>
      </c>
    </row>
    <row r="29" spans="2:16" ht="15">
      <c r="D29" s="46">
        <f>EDATE(D1,4)</f>
        <v>40663</v>
      </c>
      <c r="E29" s="46"/>
      <c r="F29" s="46"/>
      <c r="I29" s="14"/>
      <c r="L29" s="46">
        <f>EDATE(D1,5)</f>
        <v>40694</v>
      </c>
      <c r="M29" s="46"/>
      <c r="N29" s="46"/>
    </row>
    <row r="30" spans="2:16">
      <c r="I30" s="14"/>
    </row>
    <row r="31" spans="2:16">
      <c r="B31" s="3">
        <f>D29</f>
        <v>40663</v>
      </c>
      <c r="C31" s="4">
        <f t="shared" ref="C31:H31" si="20">B31+1</f>
        <v>40664</v>
      </c>
      <c r="D31" s="4">
        <f t="shared" si="20"/>
        <v>40665</v>
      </c>
      <c r="E31" s="4">
        <f t="shared" si="20"/>
        <v>40666</v>
      </c>
      <c r="F31" s="4">
        <f t="shared" si="20"/>
        <v>40667</v>
      </c>
      <c r="G31" s="4">
        <f t="shared" si="20"/>
        <v>40668</v>
      </c>
      <c r="H31" s="5">
        <f t="shared" si="20"/>
        <v>40669</v>
      </c>
      <c r="I31" s="14"/>
      <c r="J31" s="3">
        <f>L29</f>
        <v>40694</v>
      </c>
      <c r="K31" s="4">
        <f t="shared" ref="K31:P31" si="21">J31+1</f>
        <v>40695</v>
      </c>
      <c r="L31" s="4">
        <f t="shared" si="21"/>
        <v>40696</v>
      </c>
      <c r="M31" s="4">
        <f t="shared" si="21"/>
        <v>40697</v>
      </c>
      <c r="N31" s="4">
        <f t="shared" si="21"/>
        <v>40698</v>
      </c>
      <c r="O31" s="4">
        <f t="shared" si="21"/>
        <v>40699</v>
      </c>
      <c r="P31" s="5">
        <f t="shared" si="21"/>
        <v>40700</v>
      </c>
    </row>
    <row r="32" spans="2:16">
      <c r="B32" s="8">
        <f>B31</f>
        <v>40663</v>
      </c>
      <c r="C32" s="9">
        <f t="shared" ref="C32:H32" si="22">IF(B32="","",IF(MONTH(B32+1)&lt;&gt;MONTH(B32),"",B32+1))</f>
        <v>40664</v>
      </c>
      <c r="D32" s="9">
        <f t="shared" si="22"/>
        <v>40665</v>
      </c>
      <c r="E32" s="9">
        <f t="shared" si="22"/>
        <v>40666</v>
      </c>
      <c r="F32" s="9">
        <f t="shared" si="22"/>
        <v>40667</v>
      </c>
      <c r="G32" s="9">
        <f t="shared" si="22"/>
        <v>40668</v>
      </c>
      <c r="H32" s="9">
        <f t="shared" si="22"/>
        <v>40669</v>
      </c>
      <c r="I32" s="15"/>
      <c r="J32" s="8">
        <f>J31</f>
        <v>40694</v>
      </c>
      <c r="K32" s="9">
        <f t="shared" ref="K32:P32" si="23">IF(J32="","",IF(MONTH(J32+1)&lt;&gt;MONTH(J32),"",J32+1))</f>
        <v>40695</v>
      </c>
      <c r="L32" s="9">
        <f t="shared" si="23"/>
        <v>40696</v>
      </c>
      <c r="M32" s="9">
        <f t="shared" si="23"/>
        <v>40697</v>
      </c>
      <c r="N32" s="9">
        <f t="shared" si="23"/>
        <v>40698</v>
      </c>
      <c r="O32" s="9">
        <f t="shared" si="23"/>
        <v>40699</v>
      </c>
      <c r="P32" s="9">
        <f t="shared" si="23"/>
        <v>40700</v>
      </c>
    </row>
    <row r="33" spans="2:16" s="13" customFormat="1">
      <c r="B33" s="17"/>
      <c r="C33" s="17"/>
      <c r="D33" s="17"/>
      <c r="E33" s="17"/>
      <c r="F33" s="17"/>
      <c r="G33" s="17"/>
      <c r="H33" s="17"/>
      <c r="I33" s="18"/>
      <c r="J33" s="17"/>
      <c r="K33" s="17"/>
      <c r="L33" s="17"/>
      <c r="M33" s="17"/>
      <c r="N33" s="17"/>
      <c r="O33" s="17"/>
      <c r="P33" s="17"/>
    </row>
    <row r="34" spans="2:16">
      <c r="B34" s="8">
        <f>IF($H32="","",IF(MONTH($H32+1)&lt;&gt;MONTH($H32),"",$H32+1))</f>
        <v>40670</v>
      </c>
      <c r="C34" s="9">
        <f t="shared" ref="C34:H34" si="24">IF(B34="","",IF(MONTH(B34+1)&lt;&gt;MONTH(B34),"",B34+1))</f>
        <v>40671</v>
      </c>
      <c r="D34" s="9">
        <f t="shared" si="24"/>
        <v>40672</v>
      </c>
      <c r="E34" s="9">
        <f t="shared" si="24"/>
        <v>40673</v>
      </c>
      <c r="F34" s="9">
        <f t="shared" si="24"/>
        <v>40674</v>
      </c>
      <c r="G34" s="9">
        <f t="shared" si="24"/>
        <v>40675</v>
      </c>
      <c r="H34" s="9">
        <f t="shared" si="24"/>
        <v>40676</v>
      </c>
      <c r="I34" s="14"/>
      <c r="J34" s="8">
        <f>IF($P32="","",IF(MONTH($P32+1)&lt;&gt;MONTH($P32),"",$P32+1))</f>
        <v>40701</v>
      </c>
      <c r="K34" s="9">
        <f t="shared" ref="K34:P34" si="25">IF(J34="","",IF(MONTH(J34+1)&lt;&gt;MONTH(J34),"",J34+1))</f>
        <v>40702</v>
      </c>
      <c r="L34" s="9">
        <f t="shared" si="25"/>
        <v>40703</v>
      </c>
      <c r="M34" s="9">
        <f t="shared" si="25"/>
        <v>40704</v>
      </c>
      <c r="N34" s="9">
        <f t="shared" si="25"/>
        <v>40705</v>
      </c>
      <c r="O34" s="9">
        <f t="shared" si="25"/>
        <v>40706</v>
      </c>
      <c r="P34" s="9">
        <f t="shared" si="25"/>
        <v>40707</v>
      </c>
    </row>
    <row r="35" spans="2:16" s="13" customFormat="1">
      <c r="B35" s="17"/>
      <c r="C35" s="17"/>
      <c r="D35" s="17"/>
      <c r="E35" s="17"/>
      <c r="F35" s="17"/>
      <c r="G35" s="17"/>
      <c r="H35" s="17"/>
      <c r="I35" s="18"/>
      <c r="J35" s="17"/>
      <c r="K35" s="17"/>
      <c r="L35" s="17"/>
      <c r="M35" s="17"/>
      <c r="N35" s="17"/>
      <c r="O35" s="17"/>
      <c r="P35" s="17"/>
    </row>
    <row r="36" spans="2:16">
      <c r="B36" s="8">
        <f>IF($H34="","",IF(MONTH($H34+1)&lt;&gt;MONTH($H34),"",$H34+1))</f>
        <v>40677</v>
      </c>
      <c r="C36" s="9">
        <f t="shared" ref="C36:H36" si="26">IF(B36="","",IF(MONTH(B36+1)&lt;&gt;MONTH(B36),"",B36+1))</f>
        <v>40678</v>
      </c>
      <c r="D36" s="9">
        <f t="shared" si="26"/>
        <v>40679</v>
      </c>
      <c r="E36" s="9">
        <f t="shared" si="26"/>
        <v>40680</v>
      </c>
      <c r="F36" s="9">
        <f t="shared" si="26"/>
        <v>40681</v>
      </c>
      <c r="G36" s="9">
        <f t="shared" si="26"/>
        <v>40682</v>
      </c>
      <c r="H36" s="9">
        <f t="shared" si="26"/>
        <v>40683</v>
      </c>
      <c r="I36" s="14"/>
      <c r="J36" s="8">
        <f>IF($P34="","",IF(MONTH($P34+1)&lt;&gt;MONTH($P34),"",$P34+1))</f>
        <v>40708</v>
      </c>
      <c r="K36" s="9">
        <f t="shared" ref="K36:P36" si="27">IF(J36="","",IF(MONTH(J36+1)&lt;&gt;MONTH(J36),"",J36+1))</f>
        <v>40709</v>
      </c>
      <c r="L36" s="9">
        <f t="shared" si="27"/>
        <v>40710</v>
      </c>
      <c r="M36" s="9">
        <f t="shared" si="27"/>
        <v>40711</v>
      </c>
      <c r="N36" s="9">
        <f t="shared" si="27"/>
        <v>40712</v>
      </c>
      <c r="O36" s="9">
        <f t="shared" si="27"/>
        <v>40713</v>
      </c>
      <c r="P36" s="9">
        <f t="shared" si="27"/>
        <v>40714</v>
      </c>
    </row>
    <row r="37" spans="2:16" s="13" customFormat="1">
      <c r="B37" s="17"/>
      <c r="C37" s="17"/>
      <c r="D37" s="17"/>
      <c r="E37" s="17"/>
      <c r="F37" s="17"/>
      <c r="G37" s="17"/>
      <c r="H37" s="17"/>
      <c r="I37" s="18"/>
      <c r="J37" s="17"/>
      <c r="K37" s="17"/>
      <c r="L37" s="17"/>
      <c r="M37" s="17"/>
      <c r="N37" s="17"/>
      <c r="O37" s="17"/>
      <c r="P37" s="17"/>
    </row>
    <row r="38" spans="2:16">
      <c r="B38" s="8">
        <f>IF($H36="","",IF(MONTH($H36+1)&lt;&gt;MONTH($H36),"",$H36+1))</f>
        <v>40684</v>
      </c>
      <c r="C38" s="9">
        <f t="shared" ref="C38:H38" si="28">IF(B38="","",IF(MONTH(B38+1)&lt;&gt;MONTH(B38),"",B38+1))</f>
        <v>40685</v>
      </c>
      <c r="D38" s="9">
        <f t="shared" si="28"/>
        <v>40686</v>
      </c>
      <c r="E38" s="9">
        <f t="shared" si="28"/>
        <v>40687</v>
      </c>
      <c r="F38" s="9">
        <f t="shared" si="28"/>
        <v>40688</v>
      </c>
      <c r="G38" s="9">
        <f t="shared" si="28"/>
        <v>40689</v>
      </c>
      <c r="H38" s="9">
        <f t="shared" si="28"/>
        <v>40690</v>
      </c>
      <c r="I38" s="14"/>
      <c r="J38" s="8">
        <f>IF($P36="","",IF(MONTH($P36+1)&lt;&gt;MONTH($P36),"",$P36+1))</f>
        <v>40715</v>
      </c>
      <c r="K38" s="9">
        <f t="shared" ref="K38:P38" si="29">IF(J38="","",IF(MONTH(J38+1)&lt;&gt;MONTH(J38),"",J38+1))</f>
        <v>40716</v>
      </c>
      <c r="L38" s="9">
        <f t="shared" si="29"/>
        <v>40717</v>
      </c>
      <c r="M38" s="9">
        <f t="shared" si="29"/>
        <v>40718</v>
      </c>
      <c r="N38" s="9">
        <f t="shared" si="29"/>
        <v>40719</v>
      </c>
      <c r="O38" s="9">
        <f t="shared" si="29"/>
        <v>40720</v>
      </c>
      <c r="P38" s="9">
        <f t="shared" si="29"/>
        <v>40721</v>
      </c>
    </row>
    <row r="39" spans="2:16" s="13" customFormat="1">
      <c r="B39" s="17"/>
      <c r="C39" s="17"/>
      <c r="D39" s="17"/>
      <c r="E39" s="17"/>
      <c r="F39" s="17"/>
      <c r="G39" s="17"/>
      <c r="H39" s="17"/>
      <c r="I39" s="18"/>
      <c r="J39" s="17"/>
      <c r="K39" s="17"/>
      <c r="L39" s="17"/>
      <c r="M39" s="17"/>
      <c r="N39" s="17"/>
      <c r="O39" s="17"/>
      <c r="P39" s="17"/>
    </row>
    <row r="40" spans="2:16">
      <c r="B40" s="8">
        <f>IF($H38="","",IF(MONTH($H38+1)&lt;&gt;MONTH($H38),"",$H38+1))</f>
        <v>40691</v>
      </c>
      <c r="C40" s="9">
        <f t="shared" ref="C40:H40" si="30">IF(B40="","",IF(MONTH(B40+1)&lt;&gt;MONTH(B40),"",B40+1))</f>
        <v>40692</v>
      </c>
      <c r="D40" s="9">
        <f t="shared" si="30"/>
        <v>40693</v>
      </c>
      <c r="E40" s="9" t="str">
        <f t="shared" si="30"/>
        <v/>
      </c>
      <c r="F40" s="9" t="str">
        <f t="shared" si="30"/>
        <v/>
      </c>
      <c r="G40" s="9" t="str">
        <f t="shared" si="30"/>
        <v/>
      </c>
      <c r="H40" s="9" t="str">
        <f t="shared" si="30"/>
        <v/>
      </c>
      <c r="I40" s="14"/>
      <c r="J40" s="8">
        <f>IF($P38="","",IF(MONTH($P38+1)&lt;&gt;MONTH($P38),"",$P38+1))</f>
        <v>40722</v>
      </c>
      <c r="K40" s="9">
        <f t="shared" ref="K40:P40" si="31">IF(J40="","",IF(MONTH(J40+1)&lt;&gt;MONTH(J40),"",J40+1))</f>
        <v>40723</v>
      </c>
      <c r="L40" s="9" t="str">
        <f t="shared" si="31"/>
        <v/>
      </c>
      <c r="M40" s="9" t="str">
        <f t="shared" si="31"/>
        <v/>
      </c>
      <c r="N40" s="9" t="str">
        <f t="shared" si="31"/>
        <v/>
      </c>
      <c r="O40" s="9" t="str">
        <f t="shared" si="31"/>
        <v/>
      </c>
      <c r="P40" s="9" t="str">
        <f t="shared" si="31"/>
        <v/>
      </c>
    </row>
    <row r="41" spans="2:16" s="13" customFormat="1" ht="15.75">
      <c r="B41" s="17"/>
      <c r="C41" s="17"/>
      <c r="D41" s="17"/>
      <c r="E41" s="17"/>
      <c r="F41" s="17"/>
      <c r="G41" s="22" t="s">
        <v>0</v>
      </c>
      <c r="H41" s="17" t="s">
        <v>1</v>
      </c>
      <c r="I41" s="18"/>
      <c r="J41" s="17"/>
      <c r="K41" s="17"/>
      <c r="L41" s="17"/>
      <c r="M41" s="17"/>
      <c r="N41" s="17"/>
      <c r="O41" s="22" t="s">
        <v>0</v>
      </c>
      <c r="P41" s="17" t="s">
        <v>1</v>
      </c>
    </row>
    <row r="42" spans="2:16" ht="18">
      <c r="G42" s="20">
        <f>COUNTIF(B33:H41,"Marc")</f>
        <v>0</v>
      </c>
      <c r="H42" s="21">
        <f>COUNTIF(B33:H41,"Congé")</f>
        <v>0</v>
      </c>
      <c r="I42" s="14"/>
      <c r="O42" s="20">
        <f>COUNTIF(J33:P41,"Marc")</f>
        <v>0</v>
      </c>
      <c r="P42" s="21">
        <f>COUNTIF(J33:P41,"Congé")</f>
        <v>0</v>
      </c>
    </row>
    <row r="43" spans="2:16">
      <c r="I43" s="14"/>
    </row>
    <row r="44" spans="2:16">
      <c r="I44" s="14"/>
    </row>
    <row r="45" spans="2:16" ht="15">
      <c r="D45" s="46">
        <f>EDATE(D1,6)</f>
        <v>40724</v>
      </c>
      <c r="E45" s="46"/>
      <c r="F45" s="46"/>
      <c r="I45" s="14"/>
      <c r="L45" s="46">
        <f>EDATE(D1,7)</f>
        <v>40755</v>
      </c>
      <c r="M45" s="46"/>
      <c r="N45" s="46"/>
    </row>
    <row r="46" spans="2:16">
      <c r="I46" s="14"/>
    </row>
    <row r="47" spans="2:16">
      <c r="B47" s="3">
        <f>D45</f>
        <v>40724</v>
      </c>
      <c r="C47" s="4">
        <f t="shared" ref="C47" si="32">B47+1</f>
        <v>40725</v>
      </c>
      <c r="D47" s="4">
        <f t="shared" ref="D47" si="33">C47+1</f>
        <v>40726</v>
      </c>
      <c r="E47" s="4">
        <f t="shared" ref="E47" si="34">D47+1</f>
        <v>40727</v>
      </c>
      <c r="F47" s="4">
        <f t="shared" ref="F47" si="35">E47+1</f>
        <v>40728</v>
      </c>
      <c r="G47" s="4">
        <f t="shared" ref="G47" si="36">F47+1</f>
        <v>40729</v>
      </c>
      <c r="H47" s="5">
        <f t="shared" ref="H47" si="37">G47+1</f>
        <v>40730</v>
      </c>
      <c r="I47" s="14"/>
      <c r="J47" s="3">
        <f>L45</f>
        <v>40755</v>
      </c>
      <c r="K47" s="4">
        <f t="shared" ref="K47" si="38">J47+1</f>
        <v>40756</v>
      </c>
      <c r="L47" s="4">
        <f t="shared" ref="L47" si="39">K47+1</f>
        <v>40757</v>
      </c>
      <c r="M47" s="4">
        <f t="shared" ref="M47" si="40">L47+1</f>
        <v>40758</v>
      </c>
      <c r="N47" s="4">
        <f t="shared" ref="N47" si="41">M47+1</f>
        <v>40759</v>
      </c>
      <c r="O47" s="4">
        <f t="shared" ref="O47" si="42">N47+1</f>
        <v>40760</v>
      </c>
      <c r="P47" s="5">
        <f t="shared" ref="P47" si="43">O47+1</f>
        <v>40761</v>
      </c>
    </row>
    <row r="48" spans="2:16">
      <c r="B48" s="8">
        <f>B47</f>
        <v>40724</v>
      </c>
      <c r="C48" s="9">
        <f>IF(B48="","",IF(MONTH(B48+1)&lt;&gt;MONTH(B48),"",B48+1))</f>
        <v>40725</v>
      </c>
      <c r="D48" s="9">
        <f t="shared" ref="D48" si="44">IF(C48="","",IF(MONTH(C48+1)&lt;&gt;MONTH(C48),"",C48+1))</f>
        <v>40726</v>
      </c>
      <c r="E48" s="9">
        <f t="shared" ref="E48" si="45">IF(D48="","",IF(MONTH(D48+1)&lt;&gt;MONTH(D48),"",D48+1))</f>
        <v>40727</v>
      </c>
      <c r="F48" s="9">
        <f t="shared" ref="F48" si="46">IF(E48="","",IF(MONTH(E48+1)&lt;&gt;MONTH(E48),"",E48+1))</f>
        <v>40728</v>
      </c>
      <c r="G48" s="9">
        <f t="shared" ref="G48" si="47">IF(F48="","",IF(MONTH(F48+1)&lt;&gt;MONTH(F48),"",F48+1))</f>
        <v>40729</v>
      </c>
      <c r="H48" s="9">
        <f t="shared" ref="H48" si="48">IF(G48="","",IF(MONTH(G48+1)&lt;&gt;MONTH(G48),"",G48+1))</f>
        <v>40730</v>
      </c>
      <c r="I48" s="15"/>
      <c r="J48" s="8">
        <f>J47</f>
        <v>40755</v>
      </c>
      <c r="K48" s="9">
        <f t="shared" ref="K48" si="49">IF(J48="","",IF(MONTH(J48+1)&lt;&gt;MONTH(J48),"",J48+1))</f>
        <v>40756</v>
      </c>
      <c r="L48" s="9">
        <f t="shared" ref="L48" si="50">IF(K48="","",IF(MONTH(K48+1)&lt;&gt;MONTH(K48),"",K48+1))</f>
        <v>40757</v>
      </c>
      <c r="M48" s="9">
        <f t="shared" ref="M48" si="51">IF(L48="","",IF(MONTH(L48+1)&lt;&gt;MONTH(L48),"",L48+1))</f>
        <v>40758</v>
      </c>
      <c r="N48" s="9">
        <f t="shared" ref="N48" si="52">IF(M48="","",IF(MONTH(M48+1)&lt;&gt;MONTH(M48),"",M48+1))</f>
        <v>40759</v>
      </c>
      <c r="O48" s="9">
        <f t="shared" ref="O48" si="53">IF(N48="","",IF(MONTH(N48+1)&lt;&gt;MONTH(N48),"",N48+1))</f>
        <v>40760</v>
      </c>
      <c r="P48" s="9">
        <f t="shared" ref="P48" si="54">IF(O48="","",IF(MONTH(O48+1)&lt;&gt;MONTH(O48),"",O48+1))</f>
        <v>40761</v>
      </c>
    </row>
    <row r="49" spans="2:16" s="13" customFormat="1">
      <c r="B49" s="17"/>
      <c r="C49" s="17"/>
      <c r="D49" s="17"/>
      <c r="E49" s="17"/>
      <c r="F49" s="17"/>
      <c r="G49" s="17"/>
      <c r="H49" s="17"/>
      <c r="I49" s="18"/>
      <c r="J49" s="17"/>
      <c r="K49" s="17"/>
      <c r="L49" s="17"/>
      <c r="M49" s="17"/>
      <c r="N49" s="17"/>
      <c r="O49" s="17"/>
      <c r="P49" s="17"/>
    </row>
    <row r="50" spans="2:16">
      <c r="B50" s="8">
        <f>IF($H48="","",IF(MONTH($H48+1)&lt;&gt;MONTH($H48),"",$H48+1))</f>
        <v>40731</v>
      </c>
      <c r="C50" s="9">
        <f>IF(B50="","",IF(MONTH(B50+1)&lt;&gt;MONTH(B50),"",B50+1))</f>
        <v>40732</v>
      </c>
      <c r="D50" s="9">
        <f t="shared" ref="D50" si="55">IF(C50="","",IF(MONTH(C50+1)&lt;&gt;MONTH(C50),"",C50+1))</f>
        <v>40733</v>
      </c>
      <c r="E50" s="9">
        <f t="shared" ref="E50" si="56">IF(D50="","",IF(MONTH(D50+1)&lt;&gt;MONTH(D50),"",D50+1))</f>
        <v>40734</v>
      </c>
      <c r="F50" s="9">
        <f t="shared" ref="F50" si="57">IF(E50="","",IF(MONTH(E50+1)&lt;&gt;MONTH(E50),"",E50+1))</f>
        <v>40735</v>
      </c>
      <c r="G50" s="9">
        <f t="shared" ref="G50" si="58">IF(F50="","",IF(MONTH(F50+1)&lt;&gt;MONTH(F50),"",F50+1))</f>
        <v>40736</v>
      </c>
      <c r="H50" s="9">
        <f t="shared" ref="H50" si="59">IF(G50="","",IF(MONTH(G50+1)&lt;&gt;MONTH(G50),"",G50+1))</f>
        <v>40737</v>
      </c>
      <c r="I50" s="14"/>
      <c r="J50" s="8">
        <f>IF($P48="","",IF(MONTH($P48+1)&lt;&gt;MONTH($P48),"",$P48+1))</f>
        <v>40762</v>
      </c>
      <c r="K50" s="9">
        <f t="shared" ref="K50" si="60">IF(J50="","",IF(MONTH(J50+1)&lt;&gt;MONTH(J50),"",J50+1))</f>
        <v>40763</v>
      </c>
      <c r="L50" s="9">
        <f t="shared" ref="L50" si="61">IF(K50="","",IF(MONTH(K50+1)&lt;&gt;MONTH(K50),"",K50+1))</f>
        <v>40764</v>
      </c>
      <c r="M50" s="9">
        <f t="shared" ref="M50" si="62">IF(L50="","",IF(MONTH(L50+1)&lt;&gt;MONTH(L50),"",L50+1))</f>
        <v>40765</v>
      </c>
      <c r="N50" s="9">
        <f t="shared" ref="N50" si="63">IF(M50="","",IF(MONTH(M50+1)&lt;&gt;MONTH(M50),"",M50+1))</f>
        <v>40766</v>
      </c>
      <c r="O50" s="9">
        <f t="shared" ref="O50" si="64">IF(N50="","",IF(MONTH(N50+1)&lt;&gt;MONTH(N50),"",N50+1))</f>
        <v>40767</v>
      </c>
      <c r="P50" s="9">
        <f t="shared" ref="P50" si="65">IF(O50="","",IF(MONTH(O50+1)&lt;&gt;MONTH(O50),"",O50+1))</f>
        <v>40768</v>
      </c>
    </row>
    <row r="51" spans="2:16" s="13" customFormat="1">
      <c r="B51" s="17"/>
      <c r="C51" s="17"/>
      <c r="D51" s="17"/>
      <c r="E51" s="17"/>
      <c r="F51" s="17"/>
      <c r="G51" s="17"/>
      <c r="H51" s="17"/>
      <c r="I51" s="18"/>
      <c r="J51" s="17"/>
      <c r="K51" s="17"/>
      <c r="L51" s="17"/>
      <c r="M51" s="17"/>
      <c r="N51" s="17"/>
      <c r="O51" s="17"/>
      <c r="P51" s="17"/>
    </row>
    <row r="52" spans="2:16">
      <c r="B52" s="8">
        <f>IF($H50="","",IF(MONTH($H50+1)&lt;&gt;MONTH($H50),"",$H50+1))</f>
        <v>40738</v>
      </c>
      <c r="C52" s="9">
        <f>IF(B52="","",IF(MONTH(B52+1)&lt;&gt;MONTH(B52),"",B52+1))</f>
        <v>40739</v>
      </c>
      <c r="D52" s="9">
        <f t="shared" ref="D52" si="66">IF(C52="","",IF(MONTH(C52+1)&lt;&gt;MONTH(C52),"",C52+1))</f>
        <v>40740</v>
      </c>
      <c r="E52" s="9">
        <f t="shared" ref="E52" si="67">IF(D52="","",IF(MONTH(D52+1)&lt;&gt;MONTH(D52),"",D52+1))</f>
        <v>40741</v>
      </c>
      <c r="F52" s="9">
        <f t="shared" ref="F52" si="68">IF(E52="","",IF(MONTH(E52+1)&lt;&gt;MONTH(E52),"",E52+1))</f>
        <v>40742</v>
      </c>
      <c r="G52" s="9">
        <f t="shared" ref="G52" si="69">IF(F52="","",IF(MONTH(F52+1)&lt;&gt;MONTH(F52),"",F52+1))</f>
        <v>40743</v>
      </c>
      <c r="H52" s="9">
        <f t="shared" ref="H52" si="70">IF(G52="","",IF(MONTH(G52+1)&lt;&gt;MONTH(G52),"",G52+1))</f>
        <v>40744</v>
      </c>
      <c r="I52" s="14"/>
      <c r="J52" s="8">
        <f>IF($P50="","",IF(MONTH($P50+1)&lt;&gt;MONTH($P50),"",$P50+1))</f>
        <v>40769</v>
      </c>
      <c r="K52" s="9">
        <f t="shared" ref="K52" si="71">IF(J52="","",IF(MONTH(J52+1)&lt;&gt;MONTH(J52),"",J52+1))</f>
        <v>40770</v>
      </c>
      <c r="L52" s="9">
        <f t="shared" ref="L52" si="72">IF(K52="","",IF(MONTH(K52+1)&lt;&gt;MONTH(K52),"",K52+1))</f>
        <v>40771</v>
      </c>
      <c r="M52" s="9">
        <f t="shared" ref="M52" si="73">IF(L52="","",IF(MONTH(L52+1)&lt;&gt;MONTH(L52),"",L52+1))</f>
        <v>40772</v>
      </c>
      <c r="N52" s="9">
        <f t="shared" ref="N52" si="74">IF(M52="","",IF(MONTH(M52+1)&lt;&gt;MONTH(M52),"",M52+1))</f>
        <v>40773</v>
      </c>
      <c r="O52" s="9">
        <f t="shared" ref="O52" si="75">IF(N52="","",IF(MONTH(N52+1)&lt;&gt;MONTH(N52),"",N52+1))</f>
        <v>40774</v>
      </c>
      <c r="P52" s="9">
        <f t="shared" ref="P52" si="76">IF(O52="","",IF(MONTH(O52+1)&lt;&gt;MONTH(O52),"",O52+1))</f>
        <v>40775</v>
      </c>
    </row>
    <row r="53" spans="2:16" s="13" customFormat="1">
      <c r="B53" s="17"/>
      <c r="C53" s="17"/>
      <c r="D53" s="17"/>
      <c r="E53" s="17"/>
      <c r="F53" s="17"/>
      <c r="G53" s="17"/>
      <c r="H53" s="17"/>
      <c r="I53" s="18"/>
      <c r="J53" s="17"/>
      <c r="K53" s="17"/>
      <c r="L53" s="17"/>
      <c r="M53" s="17"/>
      <c r="N53" s="17"/>
      <c r="O53" s="17"/>
      <c r="P53" s="17"/>
    </row>
    <row r="54" spans="2:16">
      <c r="B54" s="8">
        <f>IF($H52="","",IF(MONTH($H52+1)&lt;&gt;MONTH($H52),"",$H52+1))</f>
        <v>40745</v>
      </c>
      <c r="C54" s="9">
        <f>IF(B54="","",IF(MONTH(B54+1)&lt;&gt;MONTH(B54),"",B54+1))</f>
        <v>40746</v>
      </c>
      <c r="D54" s="9">
        <f t="shared" ref="D54" si="77">IF(C54="","",IF(MONTH(C54+1)&lt;&gt;MONTH(C54),"",C54+1))</f>
        <v>40747</v>
      </c>
      <c r="E54" s="9">
        <f t="shared" ref="E54" si="78">IF(D54="","",IF(MONTH(D54+1)&lt;&gt;MONTH(D54),"",D54+1))</f>
        <v>40748</v>
      </c>
      <c r="F54" s="9">
        <f t="shared" ref="F54" si="79">IF(E54="","",IF(MONTH(E54+1)&lt;&gt;MONTH(E54),"",E54+1))</f>
        <v>40749</v>
      </c>
      <c r="G54" s="9">
        <f t="shared" ref="G54" si="80">IF(F54="","",IF(MONTH(F54+1)&lt;&gt;MONTH(F54),"",F54+1))</f>
        <v>40750</v>
      </c>
      <c r="H54" s="9">
        <f t="shared" ref="H54" si="81">IF(G54="","",IF(MONTH(G54+1)&lt;&gt;MONTH(G54),"",G54+1))</f>
        <v>40751</v>
      </c>
      <c r="I54" s="14"/>
      <c r="J54" s="8">
        <f>IF($P52="","",IF(MONTH($P52+1)&lt;&gt;MONTH($P52),"",$P52+1))</f>
        <v>40776</v>
      </c>
      <c r="K54" s="9">
        <f t="shared" ref="K54" si="82">IF(J54="","",IF(MONTH(J54+1)&lt;&gt;MONTH(J54),"",J54+1))</f>
        <v>40777</v>
      </c>
      <c r="L54" s="9">
        <f t="shared" ref="L54" si="83">IF(K54="","",IF(MONTH(K54+1)&lt;&gt;MONTH(K54),"",K54+1))</f>
        <v>40778</v>
      </c>
      <c r="M54" s="9">
        <f t="shared" ref="M54" si="84">IF(L54="","",IF(MONTH(L54+1)&lt;&gt;MONTH(L54),"",L54+1))</f>
        <v>40779</v>
      </c>
      <c r="N54" s="9">
        <f t="shared" ref="N54" si="85">IF(M54="","",IF(MONTH(M54+1)&lt;&gt;MONTH(M54),"",M54+1))</f>
        <v>40780</v>
      </c>
      <c r="O54" s="9">
        <f t="shared" ref="O54" si="86">IF(N54="","",IF(MONTH(N54+1)&lt;&gt;MONTH(N54),"",N54+1))</f>
        <v>40781</v>
      </c>
      <c r="P54" s="9">
        <f t="shared" ref="P54" si="87">IF(O54="","",IF(MONTH(O54+1)&lt;&gt;MONTH(O54),"",O54+1))</f>
        <v>40782</v>
      </c>
    </row>
    <row r="55" spans="2:16" s="13" customFormat="1">
      <c r="B55" s="17"/>
      <c r="C55" s="17"/>
      <c r="D55" s="17"/>
      <c r="E55" s="17"/>
      <c r="F55" s="17"/>
      <c r="G55" s="17"/>
      <c r="H55" s="17"/>
      <c r="I55" s="18"/>
      <c r="J55" s="17"/>
      <c r="K55" s="17"/>
      <c r="L55" s="17"/>
      <c r="M55" s="17"/>
      <c r="N55" s="17"/>
      <c r="O55" s="17"/>
      <c r="P55" s="17"/>
    </row>
    <row r="56" spans="2:16">
      <c r="B56" s="8">
        <f>IF($H54="","",IF(MONTH($H54+1)&lt;&gt;MONTH($H54),"",$H54+1))</f>
        <v>40752</v>
      </c>
      <c r="C56" s="9">
        <f>IF(B56="","",IF(MONTH(B56+1)&lt;&gt;MONTH(B56),"",B56+1))</f>
        <v>40753</v>
      </c>
      <c r="D56" s="9">
        <f t="shared" ref="D56" si="88">IF(C56="","",IF(MONTH(C56+1)&lt;&gt;MONTH(C56),"",C56+1))</f>
        <v>40754</v>
      </c>
      <c r="E56" s="9" t="str">
        <f t="shared" ref="E56" si="89">IF(D56="","",IF(MONTH(D56+1)&lt;&gt;MONTH(D56),"",D56+1))</f>
        <v/>
      </c>
      <c r="F56" s="9" t="str">
        <f t="shared" ref="F56" si="90">IF(E56="","",IF(MONTH(E56+1)&lt;&gt;MONTH(E56),"",E56+1))</f>
        <v/>
      </c>
      <c r="G56" s="9" t="str">
        <f t="shared" ref="G56" si="91">IF(F56="","",IF(MONTH(F56+1)&lt;&gt;MONTH(F56),"",F56+1))</f>
        <v/>
      </c>
      <c r="H56" s="9" t="str">
        <f t="shared" ref="H56" si="92">IF(G56="","",IF(MONTH(G56+1)&lt;&gt;MONTH(G56),"",G56+1))</f>
        <v/>
      </c>
      <c r="I56" s="14"/>
      <c r="J56" s="8">
        <f>IF($P54="","",IF(MONTH($P54+1)&lt;&gt;MONTH($P54),"",$P54+1))</f>
        <v>40783</v>
      </c>
      <c r="K56" s="9">
        <f t="shared" ref="K56" si="93">IF(J56="","",IF(MONTH(J56+1)&lt;&gt;MONTH(J56),"",J56+1))</f>
        <v>40784</v>
      </c>
      <c r="L56" s="9">
        <f t="shared" ref="L56" si="94">IF(K56="","",IF(MONTH(K56+1)&lt;&gt;MONTH(K56),"",K56+1))</f>
        <v>40785</v>
      </c>
      <c r="M56" s="9" t="str">
        <f t="shared" ref="M56" si="95">IF(L56="","",IF(MONTH(L56+1)&lt;&gt;MONTH(L56),"",L56+1))</f>
        <v/>
      </c>
      <c r="N56" s="9" t="str">
        <f t="shared" ref="N56" si="96">IF(M56="","",IF(MONTH(M56+1)&lt;&gt;MONTH(M56),"",M56+1))</f>
        <v/>
      </c>
      <c r="O56" s="9" t="str">
        <f t="shared" ref="O56" si="97">IF(N56="","",IF(MONTH(N56+1)&lt;&gt;MONTH(N56),"",N56+1))</f>
        <v/>
      </c>
      <c r="P56" s="9" t="str">
        <f t="shared" ref="P56" si="98">IF(O56="","",IF(MONTH(O56+1)&lt;&gt;MONTH(O56),"",O56+1))</f>
        <v/>
      </c>
    </row>
    <row r="57" spans="2:16" s="13" customFormat="1" ht="15.75">
      <c r="B57" s="16"/>
      <c r="C57" s="17"/>
      <c r="D57" s="17"/>
      <c r="E57" s="17"/>
      <c r="F57" s="17"/>
      <c r="G57" s="22" t="s">
        <v>0</v>
      </c>
      <c r="H57" s="17" t="s">
        <v>1</v>
      </c>
      <c r="I57" s="18"/>
      <c r="J57" s="17"/>
      <c r="K57" s="17"/>
      <c r="L57" s="17"/>
      <c r="M57" s="17"/>
      <c r="N57" s="17"/>
      <c r="O57" s="22" t="s">
        <v>0</v>
      </c>
      <c r="P57" s="17" t="s">
        <v>1</v>
      </c>
    </row>
    <row r="58" spans="2:16" ht="18">
      <c r="G58" s="20">
        <f>COUNTIF(B49:H57,"Marc")</f>
        <v>0</v>
      </c>
      <c r="H58" s="21">
        <f>COUNTIF(B49:H57,"Congé")</f>
        <v>0</v>
      </c>
      <c r="I58" s="14"/>
      <c r="J58" s="2"/>
      <c r="K58" s="2"/>
      <c r="O58" s="20">
        <f>COUNTIF(J49:P57,"Marc")</f>
        <v>0</v>
      </c>
      <c r="P58" s="21">
        <f>COUNTIF(J49:P57,"Congé")</f>
        <v>0</v>
      </c>
    </row>
    <row r="59" spans="2:16" ht="15">
      <c r="D59" s="46">
        <f>EDATE(D1,8)</f>
        <v>40786</v>
      </c>
      <c r="E59" s="46"/>
      <c r="F59" s="46"/>
      <c r="G59" s="6"/>
      <c r="I59" s="14"/>
      <c r="J59" s="2"/>
      <c r="K59" s="2"/>
      <c r="L59" s="46">
        <f>EDATE(D1,9)</f>
        <v>40816</v>
      </c>
      <c r="M59" s="46"/>
      <c r="N59" s="46"/>
    </row>
    <row r="60" spans="2:16">
      <c r="I60" s="14"/>
      <c r="J60" s="2"/>
      <c r="K60" s="2"/>
    </row>
    <row r="61" spans="2:16">
      <c r="B61" s="3">
        <f>D59</f>
        <v>40786</v>
      </c>
      <c r="C61" s="4">
        <f t="shared" ref="C61" si="99">B61+1</f>
        <v>40787</v>
      </c>
      <c r="D61" s="4">
        <f t="shared" ref="D61" si="100">C61+1</f>
        <v>40788</v>
      </c>
      <c r="E61" s="4">
        <f t="shared" ref="E61" si="101">D61+1</f>
        <v>40789</v>
      </c>
      <c r="F61" s="4">
        <f t="shared" ref="F61" si="102">E61+1</f>
        <v>40790</v>
      </c>
      <c r="G61" s="4">
        <f t="shared" ref="G61" si="103">F61+1</f>
        <v>40791</v>
      </c>
      <c r="H61" s="5">
        <f t="shared" ref="H61" si="104">G61+1</f>
        <v>40792</v>
      </c>
      <c r="I61" s="14"/>
      <c r="J61" s="3">
        <f>L59</f>
        <v>40816</v>
      </c>
      <c r="K61" s="4">
        <f t="shared" ref="K61" si="105">J61+1</f>
        <v>40817</v>
      </c>
      <c r="L61" s="4">
        <f t="shared" ref="L61" si="106">K61+1</f>
        <v>40818</v>
      </c>
      <c r="M61" s="4">
        <f t="shared" ref="M61" si="107">L61+1</f>
        <v>40819</v>
      </c>
      <c r="N61" s="4">
        <f t="shared" ref="N61" si="108">M61+1</f>
        <v>40820</v>
      </c>
      <c r="O61" s="4">
        <f t="shared" ref="O61" si="109">N61+1</f>
        <v>40821</v>
      </c>
      <c r="P61" s="5">
        <f t="shared" ref="P61" si="110">O61+1</f>
        <v>40822</v>
      </c>
    </row>
    <row r="62" spans="2:16">
      <c r="B62" s="8">
        <f>B61</f>
        <v>40786</v>
      </c>
      <c r="C62" s="9">
        <f t="shared" ref="C62" si="111">IF(B62="","",IF(MONTH(B62+1)&lt;&gt;MONTH(B62),"",B62+1))</f>
        <v>40787</v>
      </c>
      <c r="D62" s="9">
        <f t="shared" ref="D62" si="112">IF(C62="","",IF(MONTH(C62+1)&lt;&gt;MONTH(C62),"",C62+1))</f>
        <v>40788</v>
      </c>
      <c r="E62" s="9">
        <f t="shared" ref="E62" si="113">IF(D62="","",IF(MONTH(D62+1)&lt;&gt;MONTH(D62),"",D62+1))</f>
        <v>40789</v>
      </c>
      <c r="F62" s="9">
        <f t="shared" ref="F62" si="114">IF(E62="","",IF(MONTH(E62+1)&lt;&gt;MONTH(E62),"",E62+1))</f>
        <v>40790</v>
      </c>
      <c r="G62" s="9">
        <f t="shared" ref="G62" si="115">IF(F62="","",IF(MONTH(F62+1)&lt;&gt;MONTH(F62),"",F62+1))</f>
        <v>40791</v>
      </c>
      <c r="H62" s="9">
        <f t="shared" ref="H62" si="116">IF(G62="","",IF(MONTH(G62+1)&lt;&gt;MONTH(G62),"",G62+1))</f>
        <v>40792</v>
      </c>
      <c r="I62" s="15"/>
      <c r="J62" s="32">
        <f>1/10/2014</f>
        <v>4.9652432969215492E-5</v>
      </c>
      <c r="K62" s="9">
        <f t="shared" ref="K62:L62" si="117">IF(J62="","",IF(MONTH(J62+1)&lt;&gt;MONTH(J62),"",J62+1))</f>
        <v>1.0000496524329692</v>
      </c>
      <c r="L62" s="9">
        <f t="shared" si="117"/>
        <v>2.0000496524329692</v>
      </c>
      <c r="M62" s="9">
        <f t="shared" ref="M62" si="118">IF(L62="","",IF(MONTH(L62+1)&lt;&gt;MONTH(L62),"",L62+1))</f>
        <v>3.0000496524329692</v>
      </c>
      <c r="N62" s="9">
        <f t="shared" ref="N62" si="119">IF(M62="","",IF(MONTH(M62+1)&lt;&gt;MONTH(M62),"",M62+1))</f>
        <v>4.0000496524329687</v>
      </c>
      <c r="O62" s="9">
        <f t="shared" ref="O62" si="120">IF(N62="","",IF(MONTH(N62+1)&lt;&gt;MONTH(N62),"",N62+1))</f>
        <v>5.0000496524329687</v>
      </c>
      <c r="P62" s="9">
        <f t="shared" ref="P62" si="121">IF(O62="","",IF(MONTH(O62+1)&lt;&gt;MONTH(O62),"",O62+1))</f>
        <v>6.0000496524329687</v>
      </c>
    </row>
    <row r="63" spans="2:16" s="13" customFormat="1" ht="15">
      <c r="B63" s="16"/>
      <c r="C63" s="17"/>
      <c r="D63" s="17"/>
      <c r="E63" s="23"/>
      <c r="F63" s="23"/>
      <c r="G63" s="23"/>
      <c r="H63" s="23"/>
      <c r="I63" s="24"/>
      <c r="J63" s="29"/>
      <c r="K63" s="29"/>
      <c r="L63" s="29"/>
      <c r="M63" s="23"/>
      <c r="N63" s="23"/>
      <c r="O63" s="29"/>
      <c r="P63" s="29"/>
    </row>
    <row r="64" spans="2:16">
      <c r="B64" s="8">
        <f>IF($H62="","",IF(MONTH($H62+1)&lt;&gt;MONTH($H62),"",$H62+1))</f>
        <v>40793</v>
      </c>
      <c r="C64" s="9">
        <f t="shared" ref="C64" si="122">IF(B64="","",IF(MONTH(B64+1)&lt;&gt;MONTH(B64),"",B64+1))</f>
        <v>40794</v>
      </c>
      <c r="D64" s="9">
        <f t="shared" ref="D64" si="123">IF(C64="","",IF(MONTH(C64+1)&lt;&gt;MONTH(C64),"",C64+1))</f>
        <v>40795</v>
      </c>
      <c r="E64" s="9">
        <f t="shared" ref="E64" si="124">IF(D64="","",IF(MONTH(D64+1)&lt;&gt;MONTH(D64),"",D64+1))</f>
        <v>40796</v>
      </c>
      <c r="F64" s="9">
        <f t="shared" ref="F64" si="125">IF(E64="","",IF(MONTH(E64+1)&lt;&gt;MONTH(E64),"",E64+1))</f>
        <v>40797</v>
      </c>
      <c r="G64" s="9">
        <f t="shared" ref="G64" si="126">IF(F64="","",IF(MONTH(F64+1)&lt;&gt;MONTH(F64),"",F64+1))</f>
        <v>40798</v>
      </c>
      <c r="H64" s="9">
        <f t="shared" ref="H64" si="127">IF(G64="","",IF(MONTH(G64+1)&lt;&gt;MONTH(G64),"",G64+1))</f>
        <v>40799</v>
      </c>
      <c r="I64" s="14"/>
      <c r="J64" s="8">
        <f>IF($P62="","",IF(MONTH($P62+1)&lt;&gt;MONTH($P62),"",$P62+1))</f>
        <v>7.0000496524329687</v>
      </c>
      <c r="K64" s="9">
        <f t="shared" ref="K64" si="128">IF(J64="","",IF(MONTH(J64+1)&lt;&gt;MONTH(J64),"",J64+1))</f>
        <v>8.0000496524329687</v>
      </c>
      <c r="L64" s="9">
        <f t="shared" ref="L64" si="129">IF(K64="","",IF(MONTH(K64+1)&lt;&gt;MONTH(K64),"",K64+1))</f>
        <v>9.0000496524329687</v>
      </c>
      <c r="M64" s="9">
        <f t="shared" ref="M64" si="130">IF(L64="","",IF(MONTH(L64+1)&lt;&gt;MONTH(L64),"",L64+1))</f>
        <v>10.000049652432969</v>
      </c>
      <c r="N64" s="9">
        <f t="shared" ref="N64" si="131">IF(M64="","",IF(MONTH(M64+1)&lt;&gt;MONTH(M64),"",M64+1))</f>
        <v>11.000049652432969</v>
      </c>
      <c r="O64" s="9">
        <f t="shared" ref="O64" si="132">IF(N64="","",IF(MONTH(N64+1)&lt;&gt;MONTH(N64),"",N64+1))</f>
        <v>12.000049652432969</v>
      </c>
      <c r="P64" s="9">
        <f t="shared" ref="P64" si="133">IF(O64="","",IF(MONTH(O64+1)&lt;&gt;MONTH(O64),"",O64+1))</f>
        <v>13.000049652432969</v>
      </c>
    </row>
    <row r="65" spans="2:16" s="13" customFormat="1" ht="15">
      <c r="B65" s="29"/>
      <c r="C65" s="29"/>
      <c r="D65" s="29"/>
      <c r="E65" s="29"/>
      <c r="F65" s="29"/>
      <c r="G65" s="23"/>
      <c r="H65" s="23"/>
      <c r="I65" s="24"/>
      <c r="J65" s="29"/>
      <c r="K65" s="29"/>
      <c r="L65" s="29"/>
      <c r="M65" s="23"/>
      <c r="N65" s="23"/>
      <c r="O65" s="29"/>
      <c r="P65" s="29"/>
    </row>
    <row r="66" spans="2:16">
      <c r="B66" s="8">
        <f>IF($H64="","",IF(MONTH($H64+1)&lt;&gt;MONTH($H64),"",$H64+1))</f>
        <v>40800</v>
      </c>
      <c r="C66" s="9">
        <f t="shared" ref="C66" si="134">IF(B66="","",IF(MONTH(B66+1)&lt;&gt;MONTH(B66),"",B66+1))</f>
        <v>40801</v>
      </c>
      <c r="D66" s="9">
        <f t="shared" ref="D66" si="135">IF(C66="","",IF(MONTH(C66+1)&lt;&gt;MONTH(C66),"",C66+1))</f>
        <v>40802</v>
      </c>
      <c r="E66" s="9">
        <f t="shared" ref="E66" si="136">IF(D66="","",IF(MONTH(D66+1)&lt;&gt;MONTH(D66),"",D66+1))</f>
        <v>40803</v>
      </c>
      <c r="F66" s="9">
        <f t="shared" ref="F66" si="137">IF(E66="","",IF(MONTH(E66+1)&lt;&gt;MONTH(E66),"",E66+1))</f>
        <v>40804</v>
      </c>
      <c r="G66" s="9">
        <f t="shared" ref="G66" si="138">IF(F66="","",IF(MONTH(F66+1)&lt;&gt;MONTH(F66),"",F66+1))</f>
        <v>40805</v>
      </c>
      <c r="H66" s="9">
        <f t="shared" ref="H66" si="139">IF(G66="","",IF(MONTH(G66+1)&lt;&gt;MONTH(G66),"",G66+1))</f>
        <v>40806</v>
      </c>
      <c r="I66" s="14"/>
      <c r="J66" s="8">
        <f>IF($P64="","",IF(MONTH($P64+1)&lt;&gt;MONTH($P64),"",$P64+1))</f>
        <v>14.000049652432969</v>
      </c>
      <c r="K66" s="9">
        <f t="shared" ref="K66" si="140">IF(J66="","",IF(MONTH(J66+1)&lt;&gt;MONTH(J66),"",J66+1))</f>
        <v>15.000049652432969</v>
      </c>
      <c r="L66" s="9">
        <f t="shared" ref="L66" si="141">IF(K66="","",IF(MONTH(K66+1)&lt;&gt;MONTH(K66),"",K66+1))</f>
        <v>16.000049652432971</v>
      </c>
      <c r="M66" s="9">
        <f t="shared" ref="M66" si="142">IF(L66="","",IF(MONTH(L66+1)&lt;&gt;MONTH(L66),"",L66+1))</f>
        <v>17.000049652432971</v>
      </c>
      <c r="N66" s="9">
        <f t="shared" ref="N66" si="143">IF(M66="","",IF(MONTH(M66+1)&lt;&gt;MONTH(M66),"",M66+1))</f>
        <v>18.000049652432971</v>
      </c>
      <c r="O66" s="9">
        <f t="shared" ref="O66" si="144">IF(N66="","",IF(MONTH(N66+1)&lt;&gt;MONTH(N66),"",N66+1))</f>
        <v>19.000049652432971</v>
      </c>
      <c r="P66" s="9">
        <f t="shared" ref="P66" si="145">IF(O66="","",IF(MONTH(O66+1)&lt;&gt;MONTH(O66),"",O66+1))</f>
        <v>20.000049652432971</v>
      </c>
    </row>
    <row r="67" spans="2:16" s="13" customFormat="1" ht="15.75">
      <c r="B67" s="30"/>
      <c r="C67" s="30"/>
      <c r="D67" s="30"/>
      <c r="E67" s="30"/>
      <c r="F67" s="30"/>
      <c r="G67" s="25"/>
      <c r="H67" s="25"/>
      <c r="I67" s="26"/>
      <c r="J67" s="30"/>
      <c r="K67" s="30"/>
      <c r="L67" s="30"/>
      <c r="M67" s="25"/>
      <c r="N67" s="25"/>
      <c r="O67" s="30"/>
      <c r="P67" s="25"/>
    </row>
    <row r="68" spans="2:16">
      <c r="B68" s="8">
        <f>IF($H66="","",IF(MONTH($H66+1)&lt;&gt;MONTH($H66),"",$H66+1))</f>
        <v>40807</v>
      </c>
      <c r="C68" s="9">
        <f t="shared" ref="C68" si="146">IF(B68="","",IF(MONTH(B68+1)&lt;&gt;MONTH(B68),"",B68+1))</f>
        <v>40808</v>
      </c>
      <c r="D68" s="9">
        <f t="shared" ref="D68" si="147">IF(C68="","",IF(MONTH(C68+1)&lt;&gt;MONTH(C68),"",C68+1))</f>
        <v>40809</v>
      </c>
      <c r="E68" s="9">
        <f t="shared" ref="E68" si="148">IF(D68="","",IF(MONTH(D68+1)&lt;&gt;MONTH(D68),"",D68+1))</f>
        <v>40810</v>
      </c>
      <c r="F68" s="9">
        <f t="shared" ref="F68" si="149">IF(E68="","",IF(MONTH(E68+1)&lt;&gt;MONTH(E68),"",E68+1))</f>
        <v>40811</v>
      </c>
      <c r="G68" s="9">
        <f t="shared" ref="G68" si="150">IF(F68="","",IF(MONTH(F68+1)&lt;&gt;MONTH(F68),"",F68+1))</f>
        <v>40812</v>
      </c>
      <c r="H68" s="9">
        <f t="shared" ref="H68" si="151">IF(G68="","",IF(MONTH(G68+1)&lt;&gt;MONTH(G68),"",G68+1))</f>
        <v>40813</v>
      </c>
      <c r="I68" s="14"/>
      <c r="J68" s="8">
        <f>IF($P66="","",IF(MONTH($P66+1)&lt;&gt;MONTH($P66),"",$P66+1))</f>
        <v>21.000049652432971</v>
      </c>
      <c r="K68" s="9">
        <f t="shared" ref="K68" si="152">IF(J68="","",IF(MONTH(J68+1)&lt;&gt;MONTH(J68),"",J68+1))</f>
        <v>22.000049652432971</v>
      </c>
      <c r="L68" s="9">
        <f t="shared" ref="L68" si="153">IF(K68="","",IF(MONTH(K68+1)&lt;&gt;MONTH(K68),"",K68+1))</f>
        <v>23.000049652432971</v>
      </c>
      <c r="M68" s="9">
        <f t="shared" ref="M68" si="154">IF(L68="","",IF(MONTH(L68+1)&lt;&gt;MONTH(L68),"",L68+1))</f>
        <v>24.000049652432971</v>
      </c>
      <c r="N68" s="9">
        <f t="shared" ref="N68" si="155">IF(M68="","",IF(MONTH(M68+1)&lt;&gt;MONTH(M68),"",M68+1))</f>
        <v>25.000049652432971</v>
      </c>
      <c r="O68" s="9">
        <f t="shared" ref="O68" si="156">IF(N68="","",IF(MONTH(N68+1)&lt;&gt;MONTH(N68),"",N68+1))</f>
        <v>26.000049652432971</v>
      </c>
      <c r="P68" s="9">
        <f t="shared" ref="P68" si="157">IF(O68="","",IF(MONTH(O68+1)&lt;&gt;MONTH(O68),"",O68+1))</f>
        <v>27.000049652432971</v>
      </c>
    </row>
    <row r="69" spans="2:16" s="13" customFormat="1" ht="15.75">
      <c r="B69" s="30"/>
      <c r="C69" s="30"/>
      <c r="D69" s="30"/>
      <c r="E69" s="30"/>
      <c r="F69" s="30"/>
      <c r="G69" s="25"/>
      <c r="H69" s="25"/>
      <c r="I69" s="26"/>
      <c r="J69" s="25"/>
      <c r="K69" s="25"/>
      <c r="L69" s="25"/>
      <c r="M69" s="25"/>
      <c r="N69" s="25"/>
      <c r="O69" s="25"/>
      <c r="P69" s="25"/>
    </row>
    <row r="70" spans="2:16">
      <c r="B70" s="8">
        <f>IF($H68="","",IF(MONTH($H68+1)&lt;&gt;MONTH($H68),"",$H68+1))</f>
        <v>40814</v>
      </c>
      <c r="C70" s="9">
        <f t="shared" ref="C70" si="158">IF(B70="","",IF(MONTH(B70+1)&lt;&gt;MONTH(B70),"",B70+1))</f>
        <v>40815</v>
      </c>
      <c r="D70" s="9" t="str">
        <f t="shared" ref="D70" si="159">IF(C70="","",IF(MONTH(C70+1)&lt;&gt;MONTH(C70),"",C70+1))</f>
        <v/>
      </c>
      <c r="E70" s="9" t="str">
        <f t="shared" ref="E70" si="160">IF(D70="","",IF(MONTH(D70+1)&lt;&gt;MONTH(D70),"",D70+1))</f>
        <v/>
      </c>
      <c r="F70" s="9" t="str">
        <f t="shared" ref="F70" si="161">IF(E70="","",IF(MONTH(E70+1)&lt;&gt;MONTH(E70),"",E70+1))</f>
        <v/>
      </c>
      <c r="G70" s="9" t="str">
        <f t="shared" ref="G70" si="162">IF(F70="","",IF(MONTH(F70+1)&lt;&gt;MONTH(F70),"",F70+1))</f>
        <v/>
      </c>
      <c r="H70" s="9" t="str">
        <f t="shared" ref="H70" si="163">IF(G70="","",IF(MONTH(G70+1)&lt;&gt;MONTH(G70),"",G70+1))</f>
        <v/>
      </c>
      <c r="I70" s="14"/>
      <c r="J70" s="8">
        <f>IF($P68="","",IF(MONTH($P68+1)&lt;&gt;MONTH($P68),"",$P68+1))</f>
        <v>28.000049652432971</v>
      </c>
      <c r="K70" s="9">
        <f t="shared" ref="K70" si="164">IF(J70="","",IF(MONTH(J70+1)&lt;&gt;MONTH(J70),"",J70+1))</f>
        <v>29.000049652432971</v>
      </c>
      <c r="L70" s="9">
        <f t="shared" ref="L70" si="165">IF(K70="","",IF(MONTH(K70+1)&lt;&gt;MONTH(K70),"",K70+1))</f>
        <v>30.000049652432971</v>
      </c>
      <c r="M70" s="9" t="str">
        <f t="shared" ref="M70" si="166">IF(L70="","",IF(MONTH(L70+1)&lt;&gt;MONTH(L70),"",L70+1))</f>
        <v/>
      </c>
      <c r="N70" s="9" t="str">
        <f t="shared" ref="N70" si="167">IF(M70="","",IF(MONTH(M70+1)&lt;&gt;MONTH(M70),"",M70+1))</f>
        <v/>
      </c>
      <c r="O70" s="9"/>
      <c r="P70" s="9"/>
    </row>
    <row r="71" spans="2:16" s="13" customFormat="1" ht="15.75">
      <c r="B71" s="30"/>
      <c r="C71" s="30"/>
      <c r="D71" s="30"/>
      <c r="E71" s="30"/>
      <c r="F71" s="30"/>
      <c r="G71" s="27" t="s">
        <v>0</v>
      </c>
      <c r="H71" s="25" t="s">
        <v>1</v>
      </c>
      <c r="I71" s="26"/>
      <c r="J71" s="25"/>
      <c r="K71" s="25"/>
      <c r="L71" s="25"/>
      <c r="M71" s="25"/>
      <c r="N71" s="25"/>
      <c r="O71" s="27" t="s">
        <v>0</v>
      </c>
      <c r="P71" s="25" t="s">
        <v>1</v>
      </c>
    </row>
    <row r="72" spans="2:16" ht="18">
      <c r="G72" s="28">
        <f>COUNTIF(B63:H71,"Marc")</f>
        <v>0</v>
      </c>
      <c r="H72" s="21">
        <f>COUNTIF(B63:H71,"Congé")</f>
        <v>0</v>
      </c>
      <c r="I72" s="14"/>
      <c r="O72" s="28">
        <f>(COUNTIF(J63:P71,"Marc"))</f>
        <v>0</v>
      </c>
      <c r="P72" s="21">
        <f>COUNTIF(J63:P71,"Congé")</f>
        <v>0</v>
      </c>
    </row>
    <row r="73" spans="2:16" ht="15">
      <c r="D73" s="46">
        <f>EDATE(D1,10)</f>
        <v>40847</v>
      </c>
      <c r="E73" s="46"/>
      <c r="F73" s="46"/>
      <c r="I73" s="14"/>
      <c r="L73" s="46">
        <f>EDATE(D1,11)</f>
        <v>40877</v>
      </c>
      <c r="M73" s="46"/>
      <c r="N73" s="46"/>
    </row>
    <row r="74" spans="2:16">
      <c r="I74" s="14"/>
    </row>
    <row r="75" spans="2:16">
      <c r="B75" s="3">
        <f>D73</f>
        <v>40847</v>
      </c>
      <c r="C75" s="4">
        <f t="shared" ref="C75" si="168">B75+1</f>
        <v>40848</v>
      </c>
      <c r="D75" s="4">
        <f t="shared" ref="D75" si="169">C75+1</f>
        <v>40849</v>
      </c>
      <c r="E75" s="4">
        <f t="shared" ref="E75" si="170">D75+1</f>
        <v>40850</v>
      </c>
      <c r="F75" s="4">
        <f t="shared" ref="F75" si="171">E75+1</f>
        <v>40851</v>
      </c>
      <c r="G75" s="4">
        <f t="shared" ref="G75" si="172">F75+1</f>
        <v>40852</v>
      </c>
      <c r="H75" s="5">
        <f t="shared" ref="H75" si="173">G75+1</f>
        <v>40853</v>
      </c>
      <c r="I75" s="14"/>
      <c r="J75" s="3">
        <f>L73</f>
        <v>40877</v>
      </c>
      <c r="K75" s="4">
        <f t="shared" ref="K75" si="174">J75+1</f>
        <v>40878</v>
      </c>
      <c r="L75" s="4">
        <f t="shared" ref="L75" si="175">K75+1</f>
        <v>40879</v>
      </c>
      <c r="M75" s="4">
        <f t="shared" ref="M75" si="176">L75+1</f>
        <v>40880</v>
      </c>
      <c r="N75" s="4">
        <f t="shared" ref="N75" si="177">M75+1</f>
        <v>40881</v>
      </c>
      <c r="O75" s="4">
        <f t="shared" ref="O75" si="178">N75+1</f>
        <v>40882</v>
      </c>
      <c r="P75" s="5">
        <f t="shared" ref="P75" si="179">O75+1</f>
        <v>40883</v>
      </c>
    </row>
    <row r="76" spans="2:16">
      <c r="B76" s="8">
        <f>B75</f>
        <v>40847</v>
      </c>
      <c r="C76" s="9">
        <f t="shared" ref="C76" si="180">IF(B76="","",IF(MONTH(B76+1)&lt;&gt;MONTH(B76),"",B76+1))</f>
        <v>40848</v>
      </c>
      <c r="D76" s="9">
        <f t="shared" ref="D76" si="181">IF(C76="","",IF(MONTH(C76+1)&lt;&gt;MONTH(C76),"",C76+1))</f>
        <v>40849</v>
      </c>
      <c r="E76" s="9">
        <f t="shared" ref="E76" si="182">IF(D76="","",IF(MONTH(D76+1)&lt;&gt;MONTH(D76),"",D76+1))</f>
        <v>40850</v>
      </c>
      <c r="F76" s="9">
        <f t="shared" ref="F76" si="183">IF(E76="","",IF(MONTH(E76+1)&lt;&gt;MONTH(E76),"",E76+1))</f>
        <v>40851</v>
      </c>
      <c r="G76" s="9">
        <f t="shared" ref="G76" si="184">IF(F76="","",IF(MONTH(F76+1)&lt;&gt;MONTH(F76),"",F76+1))</f>
        <v>40852</v>
      </c>
      <c r="H76" s="9">
        <f t="shared" ref="H76" si="185">IF(G76="","",IF(MONTH(G76+1)&lt;&gt;MONTH(G76),"",G76+1))</f>
        <v>40853</v>
      </c>
      <c r="I76" s="15"/>
      <c r="J76" s="8">
        <f>J75</f>
        <v>40877</v>
      </c>
      <c r="K76" s="9">
        <f t="shared" ref="K76" si="186">IF(J76="","",IF(MONTH(J76+1)&lt;&gt;MONTH(J76),"",J76+1))</f>
        <v>40878</v>
      </c>
      <c r="L76" s="9">
        <f t="shared" ref="L76" si="187">IF(K76="","",IF(MONTH(K76+1)&lt;&gt;MONTH(K76),"",K76+1))</f>
        <v>40879</v>
      </c>
      <c r="M76" s="9">
        <f t="shared" ref="M76" si="188">IF(L76="","",IF(MONTH(L76+1)&lt;&gt;MONTH(L76),"",L76+1))</f>
        <v>40880</v>
      </c>
      <c r="N76" s="9">
        <f t="shared" ref="N76" si="189">IF(M76="","",IF(MONTH(M76+1)&lt;&gt;MONTH(M76),"",M76+1))</f>
        <v>40881</v>
      </c>
      <c r="O76" s="9">
        <f t="shared" ref="O76" si="190">IF(N76="","",IF(MONTH(N76+1)&lt;&gt;MONTH(N76),"",N76+1))</f>
        <v>40882</v>
      </c>
      <c r="P76" s="9">
        <f t="shared" ref="P76" si="191">IF(O76="","",IF(MONTH(O76+1)&lt;&gt;MONTH(O76),"",O76+1))</f>
        <v>40883</v>
      </c>
    </row>
    <row r="77" spans="2:16" s="13" customFormat="1" ht="15.75">
      <c r="B77" s="25"/>
      <c r="C77" s="25"/>
      <c r="D77" s="25"/>
      <c r="E77" s="25"/>
      <c r="F77" s="25"/>
      <c r="G77" s="25"/>
      <c r="H77" s="25"/>
      <c r="I77" s="26"/>
      <c r="J77" s="25"/>
      <c r="K77" s="25"/>
      <c r="L77" s="25"/>
      <c r="M77" s="25"/>
      <c r="N77" s="25"/>
      <c r="O77" s="25"/>
      <c r="P77" s="25"/>
    </row>
    <row r="78" spans="2:16">
      <c r="B78" s="8">
        <f>IF($H76="","",IF(MONTH($H76+1)&lt;&gt;MONTH($H76),"",$H76+1))</f>
        <v>40854</v>
      </c>
      <c r="C78" s="9">
        <f t="shared" ref="C78" si="192">IF(B78="","",IF(MONTH(B78+1)&lt;&gt;MONTH(B78),"",B78+1))</f>
        <v>40855</v>
      </c>
      <c r="D78" s="9">
        <f t="shared" ref="D78" si="193">IF(C78="","",IF(MONTH(C78+1)&lt;&gt;MONTH(C78),"",C78+1))</f>
        <v>40856</v>
      </c>
      <c r="E78" s="9">
        <f t="shared" ref="E78" si="194">IF(D78="","",IF(MONTH(D78+1)&lt;&gt;MONTH(D78),"",D78+1))</f>
        <v>40857</v>
      </c>
      <c r="F78" s="9">
        <f t="shared" ref="F78" si="195">IF(E78="","",IF(MONTH(E78+1)&lt;&gt;MONTH(E78),"",E78+1))</f>
        <v>40858</v>
      </c>
      <c r="G78" s="9">
        <f t="shared" ref="G78" si="196">IF(F78="","",IF(MONTH(F78+1)&lt;&gt;MONTH(F78),"",F78+1))</f>
        <v>40859</v>
      </c>
      <c r="H78" s="9">
        <f t="shared" ref="H78" si="197">IF(G78="","",IF(MONTH(G78+1)&lt;&gt;MONTH(G78),"",G78+1))</f>
        <v>40860</v>
      </c>
      <c r="I78" s="14"/>
      <c r="J78" s="8">
        <f>IF($P76="","",IF(MONTH($P76+1)&lt;&gt;MONTH($P76),"",$P76+1))</f>
        <v>40884</v>
      </c>
      <c r="K78" s="9">
        <f t="shared" ref="K78" si="198">IF(J78="","",IF(MONTH(J78+1)&lt;&gt;MONTH(J78),"",J78+1))</f>
        <v>40885</v>
      </c>
      <c r="L78" s="9">
        <f t="shared" ref="L78" si="199">IF(K78="","",IF(MONTH(K78+1)&lt;&gt;MONTH(K78),"",K78+1))</f>
        <v>40886</v>
      </c>
      <c r="M78" s="9">
        <f t="shared" ref="M78" si="200">IF(L78="","",IF(MONTH(L78+1)&lt;&gt;MONTH(L78),"",L78+1))</f>
        <v>40887</v>
      </c>
      <c r="N78" s="9">
        <f t="shared" ref="N78" si="201">IF(M78="","",IF(MONTH(M78+1)&lt;&gt;MONTH(M78),"",M78+1))</f>
        <v>40888</v>
      </c>
      <c r="O78" s="9">
        <f t="shared" ref="O78" si="202">IF(N78="","",IF(MONTH(N78+1)&lt;&gt;MONTH(N78),"",N78+1))</f>
        <v>40889</v>
      </c>
      <c r="P78" s="9">
        <f t="shared" ref="P78" si="203">IF(O78="","",IF(MONTH(O78+1)&lt;&gt;MONTH(O78),"",O78+1))</f>
        <v>40890</v>
      </c>
    </row>
    <row r="79" spans="2:16" s="13" customFormat="1" ht="15.75">
      <c r="B79" s="17"/>
      <c r="C79" s="17"/>
      <c r="D79" s="25"/>
      <c r="E79" s="34"/>
      <c r="F79" s="25"/>
      <c r="G79" s="25"/>
      <c r="H79" s="25"/>
      <c r="I79" s="18"/>
      <c r="J79" s="17"/>
      <c r="K79" s="17"/>
      <c r="L79" s="17"/>
      <c r="M79" s="17"/>
      <c r="N79" s="17"/>
      <c r="O79" s="17"/>
      <c r="P79" s="17"/>
    </row>
    <row r="80" spans="2:16">
      <c r="B80" s="8">
        <f>IF($H78="","",IF(MONTH($H78+1)&lt;&gt;MONTH($H78),"",$H78+1))</f>
        <v>40861</v>
      </c>
      <c r="C80" s="9">
        <f t="shared" ref="C80" si="204">IF(B80="","",IF(MONTH(B80+1)&lt;&gt;MONTH(B80),"",B80+1))</f>
        <v>40862</v>
      </c>
      <c r="D80" s="9">
        <f t="shared" ref="D80" si="205">IF(C80="","",IF(MONTH(C80+1)&lt;&gt;MONTH(C80),"",C80+1))</f>
        <v>40863</v>
      </c>
      <c r="E80" s="9">
        <f t="shared" ref="E80" si="206">IF(D80="","",IF(MONTH(D80+1)&lt;&gt;MONTH(D80),"",D80+1))</f>
        <v>40864</v>
      </c>
      <c r="F80" s="9">
        <f t="shared" ref="F80" si="207">IF(E80="","",IF(MONTH(E80+1)&lt;&gt;MONTH(E80),"",E80+1))</f>
        <v>40865</v>
      </c>
      <c r="G80" s="9">
        <f t="shared" ref="G80" si="208">IF(F80="","",IF(MONTH(F80+1)&lt;&gt;MONTH(F80),"",F80+1))</f>
        <v>40866</v>
      </c>
      <c r="H80" s="9">
        <f t="shared" ref="H80" si="209">IF(G80="","",IF(MONTH(G80+1)&lt;&gt;MONTH(G80),"",G80+1))</f>
        <v>40867</v>
      </c>
      <c r="I80" s="14"/>
      <c r="J80" s="8">
        <f>IF($P78="","",IF(MONTH($P78+1)&lt;&gt;MONTH($P78),"",$P78+1))</f>
        <v>40891</v>
      </c>
      <c r="K80" s="9">
        <f t="shared" ref="K80" si="210">IF(J80="","",IF(MONTH(J80+1)&lt;&gt;MONTH(J80),"",J80+1))</f>
        <v>40892</v>
      </c>
      <c r="L80" s="9">
        <f t="shared" ref="L80" si="211">IF(K80="","",IF(MONTH(K80+1)&lt;&gt;MONTH(K80),"",K80+1))</f>
        <v>40893</v>
      </c>
      <c r="M80" s="9">
        <f t="shared" ref="M80" si="212">IF(L80="","",IF(MONTH(L80+1)&lt;&gt;MONTH(L80),"",L80+1))</f>
        <v>40894</v>
      </c>
      <c r="N80" s="9">
        <f t="shared" ref="N80" si="213">IF(M80="","",IF(MONTH(M80+1)&lt;&gt;MONTH(M80),"",M80+1))</f>
        <v>40895</v>
      </c>
      <c r="O80" s="9">
        <f t="shared" ref="O80" si="214">IF(N80="","",IF(MONTH(N80+1)&lt;&gt;MONTH(N80),"",N80+1))</f>
        <v>40896</v>
      </c>
      <c r="P80" s="9">
        <f t="shared" ref="P80" si="215">IF(O80="","",IF(MONTH(O80+1)&lt;&gt;MONTH(O80),"",O80+1))</f>
        <v>40897</v>
      </c>
    </row>
    <row r="81" spans="2:23" s="13" customFormat="1" ht="15.75">
      <c r="B81" s="25"/>
      <c r="C81" s="25"/>
      <c r="D81" s="25"/>
      <c r="E81" s="25"/>
      <c r="F81" s="25"/>
      <c r="G81" s="25"/>
      <c r="H81" s="25"/>
      <c r="I81" s="26"/>
      <c r="J81" s="25"/>
      <c r="K81" s="25"/>
      <c r="L81" s="25"/>
      <c r="M81" s="25"/>
      <c r="N81" s="25"/>
      <c r="O81" s="25"/>
      <c r="P81" s="25"/>
    </row>
    <row r="82" spans="2:23">
      <c r="B82" s="8">
        <f>IF($H80="","",IF(MONTH($H80+1)&lt;&gt;MONTH($H80),"",$H80+1))</f>
        <v>40868</v>
      </c>
      <c r="C82" s="9">
        <f t="shared" ref="C82" si="216">IF(B82="","",IF(MONTH(B82+1)&lt;&gt;MONTH(B82),"",B82+1))</f>
        <v>40869</v>
      </c>
      <c r="D82" s="9">
        <f t="shared" ref="D82" si="217">IF(C82="","",IF(MONTH(C82+1)&lt;&gt;MONTH(C82),"",C82+1))</f>
        <v>40870</v>
      </c>
      <c r="E82" s="9">
        <f t="shared" ref="E82" si="218">IF(D82="","",IF(MONTH(D82+1)&lt;&gt;MONTH(D82),"",D82+1))</f>
        <v>40871</v>
      </c>
      <c r="F82" s="9">
        <f t="shared" ref="F82" si="219">IF(E82="","",IF(MONTH(E82+1)&lt;&gt;MONTH(E82),"",E82+1))</f>
        <v>40872</v>
      </c>
      <c r="G82" s="9">
        <f t="shared" ref="G82" si="220">IF(F82="","",IF(MONTH(F82+1)&lt;&gt;MONTH(F82),"",F82+1))</f>
        <v>40873</v>
      </c>
      <c r="H82" s="9">
        <f t="shared" ref="H82" si="221">IF(G82="","",IF(MONTH(G82+1)&lt;&gt;MONTH(G82),"",G82+1))</f>
        <v>40874</v>
      </c>
      <c r="I82" s="14"/>
      <c r="J82" s="8">
        <f>IF($P80="","",IF(MONTH($P80+1)&lt;&gt;MONTH($P80),"",$P80+1))</f>
        <v>40898</v>
      </c>
      <c r="K82" s="9">
        <f t="shared" ref="K82" si="222">IF(J82="","",IF(MONTH(J82+1)&lt;&gt;MONTH(J82),"",J82+1))</f>
        <v>40899</v>
      </c>
      <c r="L82" s="9">
        <f t="shared" ref="L82" si="223">IF(K82="","",IF(MONTH(K82+1)&lt;&gt;MONTH(K82),"",K82+1))</f>
        <v>40900</v>
      </c>
      <c r="M82" s="9">
        <f t="shared" ref="M82" si="224">IF(L82="","",IF(MONTH(L82+1)&lt;&gt;MONTH(L82),"",L82+1))</f>
        <v>40901</v>
      </c>
      <c r="N82" s="9">
        <f t="shared" ref="N82" si="225">IF(M82="","",IF(MONTH(M82+1)&lt;&gt;MONTH(M82),"",M82+1))</f>
        <v>40902</v>
      </c>
      <c r="O82" s="9">
        <f t="shared" ref="O82" si="226">IF(N82="","",IF(MONTH(N82+1)&lt;&gt;MONTH(N82),"",N82+1))</f>
        <v>40903</v>
      </c>
      <c r="P82" s="9">
        <f t="shared" ref="P82" si="227">IF(O82="","",IF(MONTH(O82+1)&lt;&gt;MONTH(O82),"",O82+1))</f>
        <v>40904</v>
      </c>
    </row>
    <row r="83" spans="2:23" s="13" customFormat="1" ht="16.5" thickBot="1">
      <c r="B83" s="25"/>
      <c r="C83" s="25"/>
      <c r="D83" s="25"/>
      <c r="E83" s="25"/>
      <c r="F83" s="30"/>
      <c r="G83" s="25"/>
      <c r="H83" s="25"/>
      <c r="I83" s="26"/>
      <c r="J83" s="25"/>
      <c r="K83" s="25"/>
      <c r="L83" s="25"/>
      <c r="M83" s="25"/>
      <c r="N83" s="25"/>
      <c r="O83" s="25"/>
      <c r="P83" s="25"/>
    </row>
    <row r="84" spans="2:23" ht="16.5" thickBot="1">
      <c r="B84" s="8">
        <f>IF($H82="","",IF(MONTH($H82+1)&lt;&gt;MONTH($H82),"",$H82+1))</f>
        <v>40875</v>
      </c>
      <c r="C84" s="9">
        <f t="shared" ref="C84" si="228">IF(B84="","",IF(MONTH(B84+1)&lt;&gt;MONTH(B84),"",B84+1))</f>
        <v>40876</v>
      </c>
      <c r="D84" s="9" t="str">
        <f t="shared" ref="D84" si="229">IF(C84="","",IF(MONTH(C84+1)&lt;&gt;MONTH(C84),"",C84+1))</f>
        <v/>
      </c>
      <c r="E84" s="9" t="str">
        <f t="shared" ref="E84" si="230">IF(D84="","",IF(MONTH(D84+1)&lt;&gt;MONTH(D84),"",D84+1))</f>
        <v/>
      </c>
      <c r="F84" s="9" t="str">
        <f t="shared" ref="F84" si="231">IF(E84="","",IF(MONTH(E84+1)&lt;&gt;MONTH(E84),"",E84+1))</f>
        <v/>
      </c>
      <c r="G84" s="9" t="str">
        <f t="shared" ref="G84" si="232">IF(F84="","",IF(MONTH(F84+1)&lt;&gt;MONTH(F84),"",F84+1))</f>
        <v/>
      </c>
      <c r="H84" s="9" t="str">
        <f t="shared" ref="H84" si="233">IF(G84="","",IF(MONTH(G84+1)&lt;&gt;MONTH(G84),"",G84+1))</f>
        <v/>
      </c>
      <c r="I84" s="14"/>
      <c r="J84" s="8">
        <f>IF($P82="","",IF(MONTH($P82+1)&lt;&gt;MONTH($P82),"",$P82+1))</f>
        <v>40905</v>
      </c>
      <c r="K84" s="9">
        <f t="shared" ref="K84" si="234">IF(J84="","",IF(MONTH(J84+1)&lt;&gt;MONTH(J84),"",J84+1))</f>
        <v>40906</v>
      </c>
      <c r="L84" s="9">
        <f t="shared" ref="L84" si="235">IF(K84="","",IF(MONTH(K84+1)&lt;&gt;MONTH(K84),"",K84+1))</f>
        <v>40907</v>
      </c>
      <c r="M84" s="9" t="str">
        <f t="shared" ref="M84" si="236">IF(L84="","",IF(MONTH(L84+1)&lt;&gt;MONTH(L84),"",L84+1))</f>
        <v/>
      </c>
      <c r="N84" s="9" t="str">
        <f t="shared" ref="N84" si="237">IF(M84="","",IF(MONTH(M84+1)&lt;&gt;MONTH(M84),"",M84+1))</f>
        <v/>
      </c>
      <c r="O84" s="9" t="str">
        <f t="shared" ref="O84" si="238">IF(N84="","",IF(MONTH(N84+1)&lt;&gt;MONTH(N84),"",N84+1))</f>
        <v/>
      </c>
      <c r="P84" s="9" t="str">
        <f t="shared" ref="P84" si="239">IF(O84="","",IF(MONTH(O84+1)&lt;&gt;MONTH(O84),"",O84+1))</f>
        <v/>
      </c>
      <c r="R84" s="39" t="s">
        <v>2</v>
      </c>
      <c r="S84" s="31" t="s">
        <v>2</v>
      </c>
      <c r="U84" s="36"/>
      <c r="V84" s="36"/>
      <c r="W84" s="36"/>
    </row>
    <row r="85" spans="2:23" s="13" customFormat="1" ht="16.5" thickTop="1">
      <c r="B85" s="25"/>
      <c r="C85" s="25"/>
      <c r="D85" s="25"/>
      <c r="E85" s="25"/>
      <c r="F85" s="25"/>
      <c r="G85" s="27" t="s">
        <v>0</v>
      </c>
      <c r="H85" s="25" t="s">
        <v>1</v>
      </c>
      <c r="I85" s="26"/>
      <c r="J85" s="25"/>
      <c r="K85" s="25"/>
      <c r="L85" s="25"/>
      <c r="M85" s="25"/>
      <c r="N85" s="25"/>
      <c r="O85" s="27" t="s">
        <v>0</v>
      </c>
      <c r="P85" s="25" t="s">
        <v>1</v>
      </c>
      <c r="R85" s="53">
        <f>G72+G87+O72+G86</f>
        <v>0</v>
      </c>
      <c r="S85" s="50">
        <f>O86</f>
        <v>0</v>
      </c>
      <c r="U85" s="37"/>
      <c r="V85" s="37"/>
      <c r="W85" s="37"/>
    </row>
    <row r="86" spans="2:23" ht="18.75" thickBot="1">
      <c r="G86" s="28">
        <f>COUNTIF(B77:H85,"Marc")</f>
        <v>0</v>
      </c>
      <c r="H86" s="21">
        <f>COUNTIF(B77:H85,"Congé")</f>
        <v>0</v>
      </c>
      <c r="I86" s="14"/>
      <c r="O86" s="38">
        <f>COUNTIF(J77:P85,"Marc")</f>
        <v>0</v>
      </c>
      <c r="P86" s="21">
        <f>COUNTIF(J77:P85,"Congé")</f>
        <v>0</v>
      </c>
      <c r="R86" s="51"/>
      <c r="S86" s="51"/>
    </row>
    <row r="87" spans="2:23" ht="21" customHeight="1" thickTop="1">
      <c r="G87" s="33">
        <f>COUNTIF(B78:H86,"Isabelle")</f>
        <v>0</v>
      </c>
      <c r="H87" s="35"/>
      <c r="I87" s="14"/>
      <c r="O87" s="38">
        <f>COUNTIF(J77:N85,"Marc")</f>
        <v>0</v>
      </c>
      <c r="R87" s="48"/>
    </row>
    <row r="88" spans="2:23">
      <c r="I88" s="14"/>
      <c r="R88" s="49"/>
    </row>
  </sheetData>
  <mergeCells count="17">
    <mergeCell ref="D73:F73"/>
    <mergeCell ref="L73:N73"/>
    <mergeCell ref="B1:C1"/>
    <mergeCell ref="R87:R88"/>
    <mergeCell ref="S85:S86"/>
    <mergeCell ref="D29:F29"/>
    <mergeCell ref="L29:N29"/>
    <mergeCell ref="D1:F1"/>
    <mergeCell ref="L1:N1"/>
    <mergeCell ref="D15:F15"/>
    <mergeCell ref="L15:N15"/>
    <mergeCell ref="H1:J1"/>
    <mergeCell ref="R85:R86"/>
    <mergeCell ref="D45:F45"/>
    <mergeCell ref="L45:N45"/>
    <mergeCell ref="D59:F59"/>
    <mergeCell ref="L59:N59"/>
  </mergeCells>
  <phoneticPr fontId="2" type="noConversion"/>
  <conditionalFormatting sqref="B63:P84">
    <cfRule type="containsText" dxfId="90" priority="139" operator="containsText" text="Marc">
      <formula>NOT(ISERROR(SEARCH("Marc",B63)))</formula>
    </cfRule>
  </conditionalFormatting>
  <conditionalFormatting sqref="C5 D85:F85 I85:L85 D5:L14 D15:F15 H15:L15 O27:P28 O41:P42 O57:P58 O85:P86 D16:L70 C63:P84 G85:H86 O13:P14">
    <cfRule type="containsText" dxfId="89" priority="138" operator="containsText" text="Congé">
      <formula>NOT(ISERROR(SEARCH("Congé",C5)))</formula>
    </cfRule>
  </conditionalFormatting>
  <conditionalFormatting sqref="O13:P14 G27:H28 O27:P28 O41:P42 O57:P58 O71:P72 O85:P86 G41:H42 G57:H58 G71:H72 G85:H86">
    <cfRule type="containsText" dxfId="88" priority="136" operator="containsText" text="Marc">
      <formula>NOT(ISERROR(SEARCH("Marc",G13)))</formula>
    </cfRule>
  </conditionalFormatting>
  <conditionalFormatting sqref="B65">
    <cfRule type="containsText" dxfId="87" priority="92" operator="containsText" text="Congé">
      <formula>NOT(ISERROR(SEARCH("Congé",B65)))</formula>
    </cfRule>
  </conditionalFormatting>
  <conditionalFormatting sqref="K62">
    <cfRule type="containsText" dxfId="86" priority="88" operator="containsText" text="Marc">
      <formula>NOT(ISERROR(SEARCH("Marc",K62)))</formula>
    </cfRule>
  </conditionalFormatting>
  <conditionalFormatting sqref="L62">
    <cfRule type="containsText" dxfId="85" priority="87" operator="containsText" text="Marc">
      <formula>NOT(ISERROR(SEARCH("Marc",L62)))</formula>
    </cfRule>
  </conditionalFormatting>
  <conditionalFormatting sqref="H86">
    <cfRule type="containsText" dxfId="84" priority="86" operator="containsText" text="Marc">
      <formula>NOT(ISERROR(SEARCH("Marc",H86)))</formula>
    </cfRule>
  </conditionalFormatting>
  <conditionalFormatting sqref="P86">
    <cfRule type="containsText" dxfId="83" priority="85" operator="containsText" text="Marc">
      <formula>NOT(ISERROR(SEARCH("Marc",P86)))</formula>
    </cfRule>
  </conditionalFormatting>
  <conditionalFormatting sqref="D79:H79">
    <cfRule type="containsText" dxfId="82" priority="83" operator="containsText" text="Isabelle">
      <formula>NOT(ISERROR(SEARCH("Isabelle",D79)))</formula>
    </cfRule>
    <cfRule type="containsText" priority="84" operator="containsText" text="Isabelle">
      <formula>NOT(ISERROR(SEARCH("Isabelle",D79)))</formula>
    </cfRule>
  </conditionalFormatting>
  <conditionalFormatting sqref="G87">
    <cfRule type="containsText" dxfId="81" priority="82" operator="containsText" text="Congé">
      <formula>NOT(ISERROR(SEARCH("Congé",G87)))</formula>
    </cfRule>
  </conditionalFormatting>
  <conditionalFormatting sqref="G87">
    <cfRule type="containsText" dxfId="80" priority="81" operator="containsText" text="Marc">
      <formula>NOT(ISERROR(SEARCH("Marc",G87)))</formula>
    </cfRule>
  </conditionalFormatting>
  <conditionalFormatting sqref="B15:F15 H15:P15 B16:P86 B5:P14">
    <cfRule type="containsText" dxfId="79" priority="80" operator="containsText" text="Marc">
      <formula>NOT(ISERROR(SEARCH("Marc",B5)))</formula>
    </cfRule>
  </conditionalFormatting>
  <conditionalFormatting sqref="O87">
    <cfRule type="containsText" dxfId="78" priority="79" operator="containsText" text="Congé">
      <formula>NOT(ISERROR(SEARCH("Congé",O87)))</formula>
    </cfRule>
  </conditionalFormatting>
  <conditionalFormatting sqref="O87">
    <cfRule type="containsText" dxfId="77" priority="78" operator="containsText" text="Marc">
      <formula>NOT(ISERROR(SEARCH("Marc",O87)))</formula>
    </cfRule>
  </conditionalFormatting>
  <conditionalFormatting sqref="O87">
    <cfRule type="containsText" dxfId="76" priority="77" operator="containsText" text="Marc">
      <formula>NOT(ISERROR(SEARCH("Marc",O87)))</formula>
    </cfRule>
  </conditionalFormatting>
  <conditionalFormatting sqref="G15">
    <cfRule type="containsText" dxfId="75" priority="76" operator="containsText" text="Congé">
      <formula>NOT(ISERROR(SEARCH("Congé",G15)))</formula>
    </cfRule>
  </conditionalFormatting>
  <conditionalFormatting sqref="G15">
    <cfRule type="containsText" dxfId="74" priority="75" operator="containsText" text="Marc">
      <formula>NOT(ISERROR(SEARCH("Marc",G15)))</formula>
    </cfRule>
  </conditionalFormatting>
  <conditionalFormatting sqref="G15">
    <cfRule type="containsText" dxfId="73" priority="70" operator="containsText" text="Pascale">
      <formula>NOT(ISERROR(SEARCH("Pascale",G15)))</formula>
    </cfRule>
    <cfRule type="containsText" dxfId="72" priority="71" operator="containsText" text="Françoise">
      <formula>NOT(ISERROR(SEARCH("Françoise",G15)))</formula>
    </cfRule>
    <cfRule type="containsText" dxfId="71" priority="72" operator="containsText" text="Fabrice">
      <formula>NOT(ISERROR(SEARCH("Fabrice",G15)))</formula>
    </cfRule>
    <cfRule type="containsText" dxfId="70" priority="73" operator="containsText" text="Audrey">
      <formula>NOT(ISERROR(SEARCH("Audrey",G15)))</formula>
    </cfRule>
    <cfRule type="containsText" dxfId="69" priority="74" operator="containsText" text="Anne">
      <formula>NOT(ISERROR(SEARCH("Anne",G15)))</formula>
    </cfRule>
  </conditionalFormatting>
  <conditionalFormatting sqref="B5:P87">
    <cfRule type="containsText" dxfId="68" priority="69" operator="containsText" text="Congé">
      <formula>NOT(ISERROR(SEARCH("Congé",B5)))</formula>
    </cfRule>
    <cfRule type="containsText" dxfId="67" priority="68" operator="containsText" text="Marc">
      <formula>NOT(ISERROR(SEARCH("Marc",B5)))</formula>
    </cfRule>
  </conditionalFormatting>
  <conditionalFormatting sqref="G15">
    <cfRule type="containsText" dxfId="66" priority="67" operator="containsText" text="Congé">
      <formula>NOT(ISERROR(SEARCH("Congé",G15)))</formula>
    </cfRule>
  </conditionalFormatting>
  <conditionalFormatting sqref="G15">
    <cfRule type="containsText" dxfId="65" priority="66" operator="containsText" text="Marc">
      <formula>NOT(ISERROR(SEARCH("Marc",G15)))</formula>
    </cfRule>
  </conditionalFormatting>
  <conditionalFormatting sqref="O15">
    <cfRule type="containsText" dxfId="64" priority="65" operator="containsText" text="Congé">
      <formula>NOT(ISERROR(SEARCH("Congé",O15)))</formula>
    </cfRule>
  </conditionalFormatting>
  <conditionalFormatting sqref="O15">
    <cfRule type="containsText" dxfId="63" priority="64" operator="containsText" text="Marc">
      <formula>NOT(ISERROR(SEARCH("Marc",O15)))</formula>
    </cfRule>
  </conditionalFormatting>
  <conditionalFormatting sqref="O15">
    <cfRule type="containsText" dxfId="62" priority="59" operator="containsText" text="Pascale">
      <formula>NOT(ISERROR(SEARCH("Pascale",O15)))</formula>
    </cfRule>
    <cfRule type="containsText" dxfId="61" priority="60" operator="containsText" text="Françoise">
      <formula>NOT(ISERROR(SEARCH("Françoise",O15)))</formula>
    </cfRule>
    <cfRule type="containsText" dxfId="60" priority="61" operator="containsText" text="Fabrice">
      <formula>NOT(ISERROR(SEARCH("Fabrice",O15)))</formula>
    </cfRule>
    <cfRule type="containsText" dxfId="59" priority="62" operator="containsText" text="Audrey">
      <formula>NOT(ISERROR(SEARCH("Audrey",O15)))</formula>
    </cfRule>
    <cfRule type="containsText" dxfId="58" priority="63" operator="containsText" text="Anne">
      <formula>NOT(ISERROR(SEARCH("Anne",O15)))</formula>
    </cfRule>
  </conditionalFormatting>
  <conditionalFormatting sqref="O15">
    <cfRule type="containsText" dxfId="57" priority="58" operator="containsText" text="Congé">
      <formula>NOT(ISERROR(SEARCH("Congé",O15)))</formula>
    </cfRule>
  </conditionalFormatting>
  <conditionalFormatting sqref="O15">
    <cfRule type="containsText" dxfId="56" priority="57" operator="containsText" text="Marc">
      <formula>NOT(ISERROR(SEARCH("Marc",O15)))</formula>
    </cfRule>
  </conditionalFormatting>
  <conditionalFormatting sqref="K5:O5 K7">
    <cfRule type="containsText" dxfId="55" priority="56" operator="containsText" text="Isabelle">
      <formula>NOT(ISERROR(SEARCH("Isabelle",K5)))</formula>
    </cfRule>
  </conditionalFormatting>
  <conditionalFormatting sqref="F11:H11 B13:C13">
    <cfRule type="containsText" dxfId="54" priority="55" operator="containsText" text="Isabelle">
      <formula>NOT(ISERROR(SEARCH("Isabelle",B11)))</formula>
    </cfRule>
  </conditionalFormatting>
  <conditionalFormatting sqref="H14">
    <cfRule type="containsText" dxfId="53" priority="54" operator="containsText" text="Congé">
      <formula>NOT(ISERROR(SEARCH("Congé",H14)))</formula>
    </cfRule>
  </conditionalFormatting>
  <conditionalFormatting sqref="H14">
    <cfRule type="containsText" dxfId="52" priority="53" operator="containsText" text="Marc">
      <formula>NOT(ISERROR(SEARCH("Marc",H14)))</formula>
    </cfRule>
  </conditionalFormatting>
  <conditionalFormatting sqref="H14">
    <cfRule type="containsText" dxfId="51" priority="48" operator="containsText" text="Pascale">
      <formula>NOT(ISERROR(SEARCH("Pascale",H14)))</formula>
    </cfRule>
    <cfRule type="containsText" dxfId="50" priority="49" operator="containsText" text="Françoise">
      <formula>NOT(ISERROR(SEARCH("Françoise",H14)))</formula>
    </cfRule>
    <cfRule type="containsText" dxfId="49" priority="50" operator="containsText" text="Fabrice">
      <formula>NOT(ISERROR(SEARCH("Fabrice",H14)))</formula>
    </cfRule>
    <cfRule type="containsText" dxfId="48" priority="51" operator="containsText" text="Audrey">
      <formula>NOT(ISERROR(SEARCH("Audrey",H14)))</formula>
    </cfRule>
    <cfRule type="containsText" dxfId="47" priority="52" operator="containsText" text="Anne">
      <formula>NOT(ISERROR(SEARCH("Anne",H14)))</formula>
    </cfRule>
  </conditionalFormatting>
  <conditionalFormatting sqref="H14">
    <cfRule type="containsText" dxfId="46" priority="47" operator="containsText" text="Congé">
      <formula>NOT(ISERROR(SEARCH("Congé",H14)))</formula>
    </cfRule>
  </conditionalFormatting>
  <conditionalFormatting sqref="H14">
    <cfRule type="containsText" dxfId="45" priority="46" operator="containsText" text="Marc">
      <formula>NOT(ISERROR(SEARCH("Marc",H14)))</formula>
    </cfRule>
  </conditionalFormatting>
  <conditionalFormatting sqref="P14">
    <cfRule type="containsText" dxfId="44" priority="45" operator="containsText" text="Congé">
      <formula>NOT(ISERROR(SEARCH("Congé",P14)))</formula>
    </cfRule>
  </conditionalFormatting>
  <conditionalFormatting sqref="P14">
    <cfRule type="containsText" dxfId="43" priority="44" operator="containsText" text="Marc">
      <formula>NOT(ISERROR(SEARCH("Marc",P14)))</formula>
    </cfRule>
  </conditionalFormatting>
  <conditionalFormatting sqref="P14">
    <cfRule type="containsText" dxfId="42" priority="39" operator="containsText" text="Pascale">
      <formula>NOT(ISERROR(SEARCH("Pascale",P14)))</formula>
    </cfRule>
    <cfRule type="containsText" dxfId="41" priority="40" operator="containsText" text="Françoise">
      <formula>NOT(ISERROR(SEARCH("Françoise",P14)))</formula>
    </cfRule>
    <cfRule type="containsText" dxfId="40" priority="41" operator="containsText" text="Fabrice">
      <formula>NOT(ISERROR(SEARCH("Fabrice",P14)))</formula>
    </cfRule>
    <cfRule type="containsText" dxfId="39" priority="42" operator="containsText" text="Audrey">
      <formula>NOT(ISERROR(SEARCH("Audrey",P14)))</formula>
    </cfRule>
    <cfRule type="containsText" dxfId="38" priority="43" operator="containsText" text="Anne">
      <formula>NOT(ISERROR(SEARCH("Anne",P14)))</formula>
    </cfRule>
  </conditionalFormatting>
  <conditionalFormatting sqref="P14">
    <cfRule type="containsText" dxfId="37" priority="38" operator="containsText" text="Congé">
      <formula>NOT(ISERROR(SEARCH("Congé",P14)))</formula>
    </cfRule>
  </conditionalFormatting>
  <conditionalFormatting sqref="P14">
    <cfRule type="containsText" dxfId="36" priority="37" operator="containsText" text="Marc">
      <formula>NOT(ISERROR(SEARCH("Marc",P14)))</formula>
    </cfRule>
  </conditionalFormatting>
  <conditionalFormatting sqref="P14">
    <cfRule type="containsText" dxfId="35" priority="36" operator="containsText" text="Congé">
      <formula>NOT(ISERROR(SEARCH("Congé",P14)))</formula>
    </cfRule>
  </conditionalFormatting>
  <conditionalFormatting sqref="P14">
    <cfRule type="containsText" dxfId="34" priority="35" operator="containsText" text="Marc">
      <formula>NOT(ISERROR(SEARCH("Marc",P14)))</formula>
    </cfRule>
  </conditionalFormatting>
  <conditionalFormatting sqref="P14">
    <cfRule type="containsText" dxfId="33" priority="30" operator="containsText" text="Pascale">
      <formula>NOT(ISERROR(SEARCH("Pascale",P14)))</formula>
    </cfRule>
    <cfRule type="containsText" dxfId="32" priority="31" operator="containsText" text="Françoise">
      <formula>NOT(ISERROR(SEARCH("Françoise",P14)))</formula>
    </cfRule>
    <cfRule type="containsText" dxfId="31" priority="32" operator="containsText" text="Fabrice">
      <formula>NOT(ISERROR(SEARCH("Fabrice",P14)))</formula>
    </cfRule>
    <cfRule type="containsText" dxfId="30" priority="33" operator="containsText" text="Audrey">
      <formula>NOT(ISERROR(SEARCH("Audrey",P14)))</formula>
    </cfRule>
    <cfRule type="containsText" dxfId="29" priority="34" operator="containsText" text="Anne">
      <formula>NOT(ISERROR(SEARCH("Anne",P14)))</formula>
    </cfRule>
  </conditionalFormatting>
  <conditionalFormatting sqref="P14">
    <cfRule type="containsText" dxfId="28" priority="29" operator="containsText" text="Congé">
      <formula>NOT(ISERROR(SEARCH("Congé",P14)))</formula>
    </cfRule>
  </conditionalFormatting>
  <conditionalFormatting sqref="P14">
    <cfRule type="containsText" dxfId="27" priority="28" operator="containsText" text="Marc">
      <formula>NOT(ISERROR(SEARCH("Marc",P14)))</formula>
    </cfRule>
  </conditionalFormatting>
  <conditionalFormatting sqref="P14">
    <cfRule type="containsText" dxfId="26" priority="27" operator="containsText" text="Congé">
      <formula>NOT(ISERROR(SEARCH("Congé",P14)))</formula>
    </cfRule>
  </conditionalFormatting>
  <conditionalFormatting sqref="P14">
    <cfRule type="containsText" dxfId="25" priority="26" operator="containsText" text="Marc">
      <formula>NOT(ISERROR(SEARCH("Marc",P14)))</formula>
    </cfRule>
  </conditionalFormatting>
  <conditionalFormatting sqref="P14">
    <cfRule type="containsText" dxfId="24" priority="21" operator="containsText" text="Pascale">
      <formula>NOT(ISERROR(SEARCH("Pascale",P14)))</formula>
    </cfRule>
    <cfRule type="containsText" dxfId="23" priority="22" operator="containsText" text="Françoise">
      <formula>NOT(ISERROR(SEARCH("Françoise",P14)))</formula>
    </cfRule>
    <cfRule type="containsText" dxfId="22" priority="23" operator="containsText" text="Fabrice">
      <formula>NOT(ISERROR(SEARCH("Fabrice",P14)))</formula>
    </cfRule>
    <cfRule type="containsText" dxfId="21" priority="24" operator="containsText" text="Audrey">
      <formula>NOT(ISERROR(SEARCH("Audrey",P14)))</formula>
    </cfRule>
    <cfRule type="containsText" dxfId="20" priority="25" operator="containsText" text="Anne">
      <formula>NOT(ISERROR(SEARCH("Anne",P14)))</formula>
    </cfRule>
  </conditionalFormatting>
  <conditionalFormatting sqref="P14">
    <cfRule type="containsText" dxfId="19" priority="20" operator="containsText" text="Congé">
      <formula>NOT(ISERROR(SEARCH("Congé",P14)))</formula>
    </cfRule>
  </conditionalFormatting>
  <conditionalFormatting sqref="P14">
    <cfRule type="containsText" dxfId="18" priority="19" operator="containsText" text="Marc">
      <formula>NOT(ISERROR(SEARCH("Marc",P14)))</formula>
    </cfRule>
  </conditionalFormatting>
  <conditionalFormatting sqref="P14">
    <cfRule type="containsText" dxfId="17" priority="18" operator="containsText" text="Congé">
      <formula>NOT(ISERROR(SEARCH("Congé",P14)))</formula>
    </cfRule>
  </conditionalFormatting>
  <conditionalFormatting sqref="P14">
    <cfRule type="containsText" dxfId="16" priority="17" operator="containsText" text="Marc">
      <formula>NOT(ISERROR(SEARCH("Marc",P14)))</formula>
    </cfRule>
  </conditionalFormatting>
  <conditionalFormatting sqref="P14">
    <cfRule type="containsText" dxfId="15" priority="12" operator="containsText" text="Pascale">
      <formula>NOT(ISERROR(SEARCH("Pascale",P14)))</formula>
    </cfRule>
    <cfRule type="containsText" dxfId="14" priority="13" operator="containsText" text="Françoise">
      <formula>NOT(ISERROR(SEARCH("Françoise",P14)))</formula>
    </cfRule>
    <cfRule type="containsText" dxfId="13" priority="14" operator="containsText" text="Fabrice">
      <formula>NOT(ISERROR(SEARCH("Fabrice",P14)))</formula>
    </cfRule>
    <cfRule type="containsText" dxfId="12" priority="15" operator="containsText" text="Audrey">
      <formula>NOT(ISERROR(SEARCH("Audrey",P14)))</formula>
    </cfRule>
    <cfRule type="containsText" dxfId="11" priority="16" operator="containsText" text="Anne">
      <formula>NOT(ISERROR(SEARCH("Anne",P14)))</formula>
    </cfRule>
  </conditionalFormatting>
  <conditionalFormatting sqref="P14">
    <cfRule type="containsText" dxfId="10" priority="11" operator="containsText" text="Congé">
      <formula>NOT(ISERROR(SEARCH("Congé",P14)))</formula>
    </cfRule>
  </conditionalFormatting>
  <conditionalFormatting sqref="P14">
    <cfRule type="containsText" dxfId="9" priority="10" operator="containsText" text="Marc">
      <formula>NOT(ISERROR(SEARCH("Marc",P14)))</formula>
    </cfRule>
  </conditionalFormatting>
  <conditionalFormatting sqref="N14">
    <cfRule type="containsText" dxfId="8" priority="9" operator="containsText" text="Congé">
      <formula>NOT(ISERROR(SEARCH("Congé",N14)))</formula>
    </cfRule>
  </conditionalFormatting>
  <conditionalFormatting sqref="N14">
    <cfRule type="containsText" dxfId="7" priority="8" operator="containsText" text="Marc">
      <formula>NOT(ISERROR(SEARCH("Marc",N14)))</formula>
    </cfRule>
  </conditionalFormatting>
  <conditionalFormatting sqref="N14">
    <cfRule type="containsText" dxfId="6" priority="3" operator="containsText" text="Pascale">
      <formula>NOT(ISERROR(SEARCH("Pascale",N14)))</formula>
    </cfRule>
    <cfRule type="containsText" dxfId="5" priority="4" operator="containsText" text="Françoise">
      <formula>NOT(ISERROR(SEARCH("Françoise",N14)))</formula>
    </cfRule>
    <cfRule type="containsText" dxfId="4" priority="5" operator="containsText" text="Fabrice">
      <formula>NOT(ISERROR(SEARCH("Fabrice",N14)))</formula>
    </cfRule>
    <cfRule type="containsText" dxfId="3" priority="6" operator="containsText" text="Audrey">
      <formula>NOT(ISERROR(SEARCH("Audrey",N14)))</formula>
    </cfRule>
    <cfRule type="containsText" dxfId="2" priority="7" operator="containsText" text="Anne">
      <formula>NOT(ISERROR(SEARCH("Anne",N14)))</formula>
    </cfRule>
  </conditionalFormatting>
  <conditionalFormatting sqref="N14">
    <cfRule type="containsText" dxfId="1" priority="2" operator="containsText" text="Congé">
      <formula>NOT(ISERROR(SEARCH("Congé",N14)))</formula>
    </cfRule>
  </conditionalFormatting>
  <conditionalFormatting sqref="N14">
    <cfRule type="containsText" dxfId="0" priority="1" operator="containsText" text="Marc">
      <formula>NOT(ISERROR(SEARCH("Marc",N14)))</formula>
    </cfRule>
  </conditionalFormatting>
  <dataValidations count="2">
    <dataValidation type="list" allowBlank="1" showInputMessage="1" showErrorMessage="1" sqref="A3">
      <formula1>"1,2,3,4,5,6"</formula1>
    </dataValidation>
    <dataValidation type="list" allowBlank="1" showInputMessage="1" showErrorMessage="1" sqref="H1:J1">
      <formula1>"2014,2015,2016,2017,2018,2019,2020"</formula1>
    </dataValidation>
  </dataValidations>
  <pageMargins left="0.47244094488188981" right="0.19685039370078741" top="0.39370078740157483" bottom="0.39370078740157483" header="0.31496062992125984" footer="0.31496062992125984"/>
  <pageSetup paperSize="9" scale="95" fitToHeight="2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mduquesn</cp:lastModifiedBy>
  <cp:lastPrinted>2014-08-21T20:32:34Z</cp:lastPrinted>
  <dcterms:created xsi:type="dcterms:W3CDTF">2007-09-05T11:49:59Z</dcterms:created>
  <dcterms:modified xsi:type="dcterms:W3CDTF">2015-01-24T09:42:22Z</dcterms:modified>
</cp:coreProperties>
</file>