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11910"/>
  </bookViews>
  <sheets>
    <sheet name="Version_1" sheetId="1" r:id="rId1"/>
  </sheet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4" i="1"/>
  <c r="L24"/>
  <c r="K24"/>
  <c r="J24"/>
  <c r="I24"/>
  <c r="H24"/>
  <c r="G24"/>
  <c r="F24"/>
  <c r="M23"/>
  <c r="L23"/>
  <c r="K23"/>
  <c r="J23"/>
  <c r="I23"/>
  <c r="H23"/>
  <c r="G23"/>
  <c r="F23"/>
  <c r="B23"/>
  <c r="B22"/>
  <c r="B24"/>
  <c r="E23"/>
  <c r="E24"/>
  <c r="D24" l="1"/>
  <c r="D23"/>
  <c r="J25" l="1"/>
  <c r="K25"/>
  <c r="L25"/>
  <c r="M25"/>
  <c r="G25"/>
  <c r="H25"/>
  <c r="I25"/>
  <c r="F25"/>
</calcChain>
</file>

<file path=xl/comments1.xml><?xml version="1.0" encoding="utf-8"?>
<comments xmlns="http://schemas.openxmlformats.org/spreadsheetml/2006/main">
  <authors>
    <author>BRUNO</author>
  </authors>
  <commentList>
    <comment ref="B14" authorId="0">
      <text>
        <r>
          <rPr>
            <b/>
            <sz val="9"/>
            <color indexed="81"/>
            <rFont val="Tahoma"/>
            <family val="2"/>
          </rPr>
          <t>02 99 04 04 63</t>
        </r>
      </text>
    </comment>
  </commentList>
</comments>
</file>

<file path=xl/sharedStrings.xml><?xml version="1.0" encoding="utf-8"?>
<sst xmlns="http://schemas.openxmlformats.org/spreadsheetml/2006/main" count="97" uniqueCount="57">
  <si>
    <t>NFA070</t>
  </si>
  <si>
    <t>NFA071</t>
  </si>
  <si>
    <t>NFA073</t>
  </si>
  <si>
    <t>NFA074</t>
  </si>
  <si>
    <t>NFA077</t>
  </si>
  <si>
    <t>NFA078</t>
  </si>
  <si>
    <t>RSX101</t>
  </si>
  <si>
    <t>RSX112</t>
  </si>
  <si>
    <t>SEC102</t>
  </si>
  <si>
    <t>SEC101</t>
  </si>
  <si>
    <t>NSY104</t>
  </si>
  <si>
    <t>RCP101</t>
  </si>
  <si>
    <t>NFE108</t>
  </si>
  <si>
    <t>NFE113</t>
  </si>
  <si>
    <t>CCE105</t>
  </si>
  <si>
    <t>UA2B14</t>
  </si>
  <si>
    <t>Tarif</t>
  </si>
  <si>
    <t>Installation et administration du poste de travail en réseau</t>
  </si>
  <si>
    <t>Outils internet : utilisation et installation</t>
  </si>
  <si>
    <t>Conception d'un site Web</t>
  </si>
  <si>
    <t>Oct-18_Jan-19</t>
  </si>
  <si>
    <t>Technologie informatique et réseaux</t>
  </si>
  <si>
    <t>Maintenance du poste de travail en réseau</t>
  </si>
  <si>
    <t>Description</t>
  </si>
  <si>
    <t>Installation_Administration_Poste de travail Windows et linux</t>
  </si>
  <si>
    <t>Oct-17_Jan-18</t>
  </si>
  <si>
    <t>Réseaux et télécommunications</t>
  </si>
  <si>
    <t>X</t>
  </si>
  <si>
    <t>Sécurité et réseaux</t>
  </si>
  <si>
    <t>Menaces informatiques et codes malveillants : analyse et lutte</t>
  </si>
  <si>
    <t>Cybersécurité : référentiel, objectifs et déploiement</t>
  </si>
  <si>
    <t>Architectures des systèmes informatiques</t>
  </si>
  <si>
    <t>Recherche opérationnelle et aide à la décision</t>
  </si>
  <si>
    <t>Méthodologies des systèmes d'information</t>
  </si>
  <si>
    <t>Conception et administration de bases de données</t>
  </si>
  <si>
    <t>Pratiques écrites et orales de la communication professionnelle</t>
  </si>
  <si>
    <t>Test bulat niveau I</t>
  </si>
  <si>
    <t>Technicien maintenance micro réseaux et internet spécialisation cybersécurité des PME : Code diplôme CP0400A</t>
  </si>
  <si>
    <t>NFA004</t>
  </si>
  <si>
    <t>Fev-20_Juin-20</t>
  </si>
  <si>
    <t>Architecture des machines</t>
  </si>
  <si>
    <t>Licence Informatique parcours cybersécurité : Code diplôme : LG02500A</t>
  </si>
  <si>
    <t>Fev-18_Juin-18</t>
  </si>
  <si>
    <t>Oct-20_Jan-21</t>
  </si>
  <si>
    <t>Fev-21_Juin-21</t>
  </si>
  <si>
    <t>Fev-19_Juin-19</t>
  </si>
  <si>
    <t>Oct-19_Jan-20</t>
  </si>
  <si>
    <t>Payé</t>
  </si>
  <si>
    <t>O</t>
  </si>
  <si>
    <t>Technicien maintenance micro réseaux et internet spécialisation cyber sécurité des PME : Code diplôme CP0400A</t>
  </si>
  <si>
    <t>Code
UE</t>
  </si>
  <si>
    <t>Code Diplôme</t>
  </si>
  <si>
    <t>CP0400A</t>
  </si>
  <si>
    <t>LG02500A</t>
  </si>
  <si>
    <t>Montant</t>
  </si>
  <si>
    <t>Restant à payer</t>
  </si>
  <si>
    <t>Nombre Total de UE par période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</si>
</sst>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9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3" fillId="0" borderId="4" xfId="0" applyFont="1" applyBorder="1"/>
    <xf numFmtId="0" fontId="3" fillId="0" borderId="4" xfId="0" applyFont="1" applyBorder="1" applyAlignment="1">
      <alignment horizontal="center"/>
    </xf>
    <xf numFmtId="0" fontId="3" fillId="2" borderId="4" xfId="0" applyFont="1" applyFill="1" applyBorder="1"/>
    <xf numFmtId="0" fontId="3" fillId="2" borderId="4" xfId="0" applyFont="1" applyFill="1" applyBorder="1" applyAlignment="1">
      <alignment horizontal="center"/>
    </xf>
    <xf numFmtId="0" fontId="3" fillId="0" borderId="5" xfId="0" applyFont="1" applyBorder="1"/>
    <xf numFmtId="0" fontId="3" fillId="0" borderId="5" xfId="0" applyFont="1" applyBorder="1" applyAlignment="1">
      <alignment horizontal="center"/>
    </xf>
    <xf numFmtId="0" fontId="5" fillId="0" borderId="2" xfId="0" applyFont="1" applyBorder="1" applyAlignment="1">
      <alignment horizontal="left" textRotation="90"/>
    </xf>
    <xf numFmtId="0" fontId="0" fillId="0" borderId="1" xfId="0" applyBorder="1" applyAlignment="1">
      <alignment horizontal="center"/>
    </xf>
    <xf numFmtId="0" fontId="3" fillId="0" borderId="3" xfId="0" applyFont="1" applyBorder="1"/>
    <xf numFmtId="0" fontId="3" fillId="0" borderId="3" xfId="0" applyFont="1" applyBorder="1" applyAlignment="1">
      <alignment horizontal="center"/>
    </xf>
    <xf numFmtId="0" fontId="3" fillId="0" borderId="12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6" xfId="0" applyFont="1" applyFill="1" applyBorder="1"/>
    <xf numFmtId="0" fontId="3" fillId="0" borderId="8" xfId="0" applyFont="1" applyFill="1" applyBorder="1" applyAlignment="1">
      <alignment horizontal="center"/>
    </xf>
    <xf numFmtId="0" fontId="3" fillId="0" borderId="3" xfId="0" applyFont="1" applyFill="1" applyBorder="1" applyAlignment="1">
      <alignment vertical="center"/>
    </xf>
    <xf numFmtId="49" fontId="3" fillId="0" borderId="3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9" xfId="0" applyFont="1" applyFill="1" applyBorder="1" applyAlignment="1">
      <alignment horizontal="center"/>
    </xf>
    <xf numFmtId="0" fontId="3" fillId="0" borderId="11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center"/>
    </xf>
    <xf numFmtId="49" fontId="3" fillId="0" borderId="4" xfId="0" applyNumberFormat="1" applyFont="1" applyFill="1" applyBorder="1" applyAlignment="1">
      <alignment horizontal="center"/>
    </xf>
    <xf numFmtId="0" fontId="3" fillId="0" borderId="4" xfId="0" applyFont="1" applyFill="1" applyBorder="1" applyAlignment="1">
      <alignment vertical="center"/>
    </xf>
    <xf numFmtId="0" fontId="3" fillId="0" borderId="5" xfId="0" applyFont="1" applyFill="1" applyBorder="1"/>
    <xf numFmtId="0" fontId="3" fillId="0" borderId="10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left"/>
    </xf>
    <xf numFmtId="49" fontId="3" fillId="0" borderId="5" xfId="0" applyNumberFormat="1" applyFont="1" applyFill="1" applyBorder="1" applyAlignment="1">
      <alignment horizontal="center"/>
    </xf>
    <xf numFmtId="0" fontId="6" fillId="0" borderId="0" xfId="1" applyFont="1" applyAlignment="1">
      <alignment vertical="center"/>
    </xf>
    <xf numFmtId="0" fontId="3" fillId="2" borderId="9" xfId="0" applyFont="1" applyFill="1" applyBorder="1"/>
    <xf numFmtId="0" fontId="5" fillId="0" borderId="16" xfId="0" applyFont="1" applyBorder="1" applyAlignment="1">
      <alignment horizontal="center" vertical="center" textRotation="90"/>
    </xf>
    <xf numFmtId="0" fontId="5" fillId="0" borderId="17" xfId="0" applyFont="1" applyBorder="1" applyAlignment="1">
      <alignment horizontal="center" vertical="center" textRotation="90"/>
    </xf>
    <xf numFmtId="0" fontId="3" fillId="0" borderId="18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5" fillId="0" borderId="7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textRotation="90"/>
    </xf>
    <xf numFmtId="0" fontId="0" fillId="3" borderId="1" xfId="0" applyFill="1" applyBorder="1" applyAlignment="1">
      <alignment horizontal="center"/>
    </xf>
    <xf numFmtId="0" fontId="0" fillId="0" borderId="23" xfId="0" applyBorder="1"/>
    <xf numFmtId="0" fontId="0" fillId="0" borderId="7" xfId="0" applyBorder="1"/>
    <xf numFmtId="0" fontId="0" fillId="0" borderId="2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1"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nam-bretagne.fr/technicien-de-maintenance-micro-reseaux-et-internet-specialisation-cybersecurite-des-pme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5"/>
  <sheetViews>
    <sheetView tabSelected="1" topLeftCell="A5" workbookViewId="0">
      <selection activeCell="B22" sqref="B22"/>
    </sheetView>
  </sheetViews>
  <sheetFormatPr defaultColWidth="11.42578125" defaultRowHeight="15"/>
  <cols>
    <col min="1" max="1" width="10.5703125" customWidth="1"/>
    <col min="2" max="2" width="13.28515625" style="2" bestFit="1" customWidth="1"/>
    <col min="3" max="3" width="65.85546875" customWidth="1"/>
    <col min="4" max="4" width="5" style="2" bestFit="1" customWidth="1"/>
    <col min="5" max="5" width="7.85546875" style="2" customWidth="1"/>
    <col min="6" max="6" width="4" bestFit="1" customWidth="1"/>
    <col min="7" max="13" width="3.7109375" bestFit="1" customWidth="1"/>
    <col min="15" max="15" width="16.5703125" bestFit="1" customWidth="1"/>
  </cols>
  <sheetData>
    <row r="1" spans="1:13" ht="16.5" thickBot="1">
      <c r="A1" s="32" t="s">
        <v>37</v>
      </c>
      <c r="H1" s="3"/>
    </row>
    <row r="2" spans="1:13" ht="16.5" thickBot="1">
      <c r="A2" s="1"/>
      <c r="F2" s="64">
        <v>1</v>
      </c>
      <c r="G2" s="65"/>
      <c r="H2" s="64">
        <v>1</v>
      </c>
      <c r="I2" s="66"/>
      <c r="J2" s="64">
        <v>1</v>
      </c>
      <c r="K2" s="66"/>
      <c r="L2" s="65">
        <v>1</v>
      </c>
      <c r="M2" s="66"/>
    </row>
    <row r="3" spans="1:13" ht="87" thickBot="1">
      <c r="A3" s="55" t="s">
        <v>51</v>
      </c>
      <c r="B3" s="54" t="s">
        <v>50</v>
      </c>
      <c r="C3" s="4" t="s">
        <v>23</v>
      </c>
      <c r="D3" s="34" t="s">
        <v>16</v>
      </c>
      <c r="E3" s="35" t="s">
        <v>47</v>
      </c>
      <c r="F3" s="11" t="s">
        <v>25</v>
      </c>
      <c r="G3" s="11" t="s">
        <v>42</v>
      </c>
      <c r="H3" s="11" t="s">
        <v>20</v>
      </c>
      <c r="I3" s="11" t="s">
        <v>45</v>
      </c>
      <c r="J3" s="11" t="s">
        <v>46</v>
      </c>
      <c r="K3" s="11" t="s">
        <v>39</v>
      </c>
      <c r="L3" s="11" t="s">
        <v>43</v>
      </c>
      <c r="M3" s="11" t="s">
        <v>44</v>
      </c>
    </row>
    <row r="4" spans="1:13" ht="15.75">
      <c r="A4" s="18" t="s">
        <v>52</v>
      </c>
      <c r="B4" s="19" t="s">
        <v>0</v>
      </c>
      <c r="C4" s="20" t="s">
        <v>24</v>
      </c>
      <c r="D4" s="36">
        <v>160</v>
      </c>
      <c r="E4" s="37" t="s">
        <v>48</v>
      </c>
      <c r="F4" s="21" t="s">
        <v>27</v>
      </c>
      <c r="G4" s="21"/>
      <c r="H4" s="21"/>
      <c r="I4" s="21"/>
      <c r="J4" s="21"/>
      <c r="K4" s="21"/>
      <c r="L4" s="21"/>
      <c r="M4" s="21"/>
    </row>
    <row r="5" spans="1:13" ht="15.75">
      <c r="A5" s="22" t="s">
        <v>52</v>
      </c>
      <c r="B5" s="23" t="s">
        <v>1</v>
      </c>
      <c r="C5" s="24" t="s">
        <v>17</v>
      </c>
      <c r="D5" s="38">
        <v>120</v>
      </c>
      <c r="E5" s="39"/>
      <c r="F5" s="26"/>
      <c r="G5" s="26" t="s">
        <v>27</v>
      </c>
      <c r="H5" s="26"/>
      <c r="I5" s="26"/>
      <c r="J5" s="26"/>
      <c r="K5" s="26"/>
      <c r="L5" s="26"/>
      <c r="M5" s="26"/>
    </row>
    <row r="6" spans="1:13" ht="15.75">
      <c r="A6" s="22" t="s">
        <v>52</v>
      </c>
      <c r="B6" s="23" t="s">
        <v>2</v>
      </c>
      <c r="C6" s="27" t="s">
        <v>18</v>
      </c>
      <c r="D6" s="38">
        <v>160</v>
      </c>
      <c r="E6" s="39"/>
      <c r="F6" s="26"/>
      <c r="G6" s="26" t="s">
        <v>27</v>
      </c>
      <c r="H6" s="26"/>
      <c r="I6" s="26"/>
      <c r="J6" s="26"/>
      <c r="K6" s="26"/>
      <c r="L6" s="26"/>
      <c r="M6" s="26"/>
    </row>
    <row r="7" spans="1:13" ht="15.75">
      <c r="A7" s="22" t="s">
        <v>52</v>
      </c>
      <c r="B7" s="23" t="s">
        <v>3</v>
      </c>
      <c r="C7" s="27" t="s">
        <v>19</v>
      </c>
      <c r="D7" s="38">
        <v>160</v>
      </c>
      <c r="E7" s="39"/>
      <c r="F7" s="26"/>
      <c r="G7" s="26"/>
      <c r="H7" s="26" t="s">
        <v>27</v>
      </c>
      <c r="I7" s="26"/>
      <c r="J7" s="26"/>
      <c r="K7" s="26"/>
      <c r="L7" s="26"/>
      <c r="M7" s="26"/>
    </row>
    <row r="8" spans="1:13" ht="15.75">
      <c r="A8" s="22" t="s">
        <v>52</v>
      </c>
      <c r="B8" s="23" t="s">
        <v>4</v>
      </c>
      <c r="C8" s="24" t="s">
        <v>21</v>
      </c>
      <c r="D8" s="38">
        <v>120</v>
      </c>
      <c r="E8" s="39" t="s">
        <v>48</v>
      </c>
      <c r="F8" s="26" t="s">
        <v>27</v>
      </c>
      <c r="G8" s="26"/>
      <c r="H8" s="26"/>
      <c r="I8" s="26"/>
      <c r="J8" s="26"/>
      <c r="K8" s="26"/>
      <c r="L8" s="26"/>
      <c r="M8" s="26"/>
    </row>
    <row r="9" spans="1:13" ht="16.5" thickBot="1">
      <c r="A9" s="28" t="s">
        <v>52</v>
      </c>
      <c r="B9" s="29" t="s">
        <v>5</v>
      </c>
      <c r="C9" s="30" t="s">
        <v>22</v>
      </c>
      <c r="D9" s="40">
        <v>160</v>
      </c>
      <c r="E9" s="41"/>
      <c r="F9" s="31"/>
      <c r="G9" s="31"/>
      <c r="H9" s="31"/>
      <c r="I9" s="31" t="s">
        <v>27</v>
      </c>
      <c r="J9" s="31"/>
      <c r="K9" s="31"/>
      <c r="L9" s="31"/>
      <c r="M9" s="31"/>
    </row>
    <row r="10" spans="1:13" ht="15.75">
      <c r="A10" s="13" t="s">
        <v>53</v>
      </c>
      <c r="B10" s="14" t="s">
        <v>6</v>
      </c>
      <c r="C10" s="15" t="s">
        <v>26</v>
      </c>
      <c r="D10" s="42">
        <v>84</v>
      </c>
      <c r="E10" s="43"/>
      <c r="F10" s="14"/>
      <c r="G10" s="14"/>
      <c r="H10" s="14"/>
      <c r="I10" s="14"/>
      <c r="J10" s="14"/>
      <c r="K10" s="14" t="s">
        <v>27</v>
      </c>
      <c r="L10" s="14"/>
      <c r="M10" s="14"/>
    </row>
    <row r="11" spans="1:13" ht="15.75">
      <c r="A11" s="5" t="s">
        <v>53</v>
      </c>
      <c r="B11" s="6" t="s">
        <v>7</v>
      </c>
      <c r="C11" s="16" t="s">
        <v>28</v>
      </c>
      <c r="D11" s="44">
        <v>84</v>
      </c>
      <c r="E11" s="45"/>
      <c r="F11" s="6"/>
      <c r="G11" s="6"/>
      <c r="H11" s="6"/>
      <c r="I11" s="6"/>
      <c r="J11" s="6" t="s">
        <v>27</v>
      </c>
      <c r="K11" s="6"/>
      <c r="L11" s="6"/>
      <c r="M11" s="6"/>
    </row>
    <row r="12" spans="1:13" ht="15.75">
      <c r="A12" s="5" t="s">
        <v>53</v>
      </c>
      <c r="B12" s="6" t="s">
        <v>8</v>
      </c>
      <c r="C12" s="16" t="s">
        <v>29</v>
      </c>
      <c r="D12" s="44">
        <v>84</v>
      </c>
      <c r="E12" s="45"/>
      <c r="F12" s="6"/>
      <c r="G12" s="6"/>
      <c r="H12" s="6"/>
      <c r="I12" s="6"/>
      <c r="J12" s="6"/>
      <c r="K12" s="6" t="s">
        <v>27</v>
      </c>
      <c r="L12" s="6"/>
      <c r="M12" s="6"/>
    </row>
    <row r="13" spans="1:13" ht="15.75">
      <c r="A13" s="5" t="s">
        <v>53</v>
      </c>
      <c r="B13" s="6" t="s">
        <v>9</v>
      </c>
      <c r="C13" s="16" t="s">
        <v>30</v>
      </c>
      <c r="D13" s="44">
        <v>84</v>
      </c>
      <c r="E13" s="45"/>
      <c r="F13" s="6"/>
      <c r="G13" s="6"/>
      <c r="H13" s="6"/>
      <c r="I13" s="6"/>
      <c r="J13" s="6" t="s">
        <v>27</v>
      </c>
      <c r="K13" s="6"/>
      <c r="L13" s="6"/>
      <c r="M13" s="6"/>
    </row>
    <row r="14" spans="1:13" ht="15.75">
      <c r="A14" s="5" t="s">
        <v>53</v>
      </c>
      <c r="B14" s="25" t="s">
        <v>10</v>
      </c>
      <c r="C14" s="16" t="s">
        <v>31</v>
      </c>
      <c r="D14" s="44">
        <v>84</v>
      </c>
      <c r="E14" s="45"/>
      <c r="F14" s="6"/>
      <c r="G14" s="6"/>
      <c r="H14" s="6"/>
      <c r="I14" s="25" t="s">
        <v>27</v>
      </c>
      <c r="J14" s="6"/>
      <c r="K14" s="6"/>
      <c r="L14" s="6"/>
      <c r="M14" s="6"/>
    </row>
    <row r="15" spans="1:13" ht="15.75">
      <c r="A15" s="5" t="s">
        <v>53</v>
      </c>
      <c r="B15" s="6" t="s">
        <v>11</v>
      </c>
      <c r="C15" s="16" t="s">
        <v>32</v>
      </c>
      <c r="D15" s="44">
        <v>84</v>
      </c>
      <c r="E15" s="45"/>
      <c r="F15" s="6"/>
      <c r="G15" s="6"/>
      <c r="H15" s="6"/>
      <c r="I15" s="6"/>
      <c r="J15" s="6"/>
      <c r="K15" s="6"/>
      <c r="L15" s="6" t="s">
        <v>27</v>
      </c>
      <c r="M15" s="6"/>
    </row>
    <row r="16" spans="1:13" ht="15.75">
      <c r="A16" s="5" t="s">
        <v>53</v>
      </c>
      <c r="B16" s="6" t="s">
        <v>12</v>
      </c>
      <c r="C16" s="16" t="s">
        <v>33</v>
      </c>
      <c r="D16" s="44">
        <v>160</v>
      </c>
      <c r="E16" s="45"/>
      <c r="F16" s="6"/>
      <c r="G16" s="6"/>
      <c r="H16" s="6"/>
      <c r="I16" s="6"/>
      <c r="J16" s="6"/>
      <c r="K16" s="6"/>
      <c r="L16" s="6" t="s">
        <v>27</v>
      </c>
      <c r="M16" s="6"/>
    </row>
    <row r="17" spans="1:13" ht="15.75">
      <c r="A17" s="7" t="s">
        <v>53</v>
      </c>
      <c r="B17" s="8" t="s">
        <v>13</v>
      </c>
      <c r="C17" s="33" t="s">
        <v>34</v>
      </c>
      <c r="D17" s="46"/>
      <c r="E17" s="47"/>
      <c r="F17" s="8"/>
      <c r="G17" s="8"/>
      <c r="H17" s="8"/>
      <c r="I17" s="8"/>
      <c r="J17" s="8"/>
      <c r="K17" s="8"/>
      <c r="L17" s="8"/>
      <c r="M17" s="8"/>
    </row>
    <row r="18" spans="1:13" ht="15.75">
      <c r="A18" s="5" t="s">
        <v>53</v>
      </c>
      <c r="B18" s="6" t="s">
        <v>14</v>
      </c>
      <c r="C18" s="16" t="s">
        <v>35</v>
      </c>
      <c r="D18" s="44">
        <v>56</v>
      </c>
      <c r="E18" s="45"/>
      <c r="F18" s="6"/>
      <c r="G18" s="6"/>
      <c r="H18" s="6"/>
      <c r="I18" s="6"/>
      <c r="J18" s="6"/>
      <c r="K18" s="6"/>
      <c r="L18" s="6"/>
      <c r="M18" s="6" t="s">
        <v>27</v>
      </c>
    </row>
    <row r="19" spans="1:13" ht="16.5" thickBot="1">
      <c r="A19" s="9" t="s">
        <v>53</v>
      </c>
      <c r="B19" s="10" t="s">
        <v>15</v>
      </c>
      <c r="C19" s="17" t="s">
        <v>36</v>
      </c>
      <c r="D19" s="48">
        <v>92</v>
      </c>
      <c r="E19" s="49"/>
      <c r="F19" s="10"/>
      <c r="G19" s="10"/>
      <c r="H19" s="10"/>
      <c r="I19" s="10"/>
      <c r="J19" s="10"/>
      <c r="K19" s="10"/>
      <c r="L19" s="10"/>
      <c r="M19" s="10" t="s">
        <v>27</v>
      </c>
    </row>
    <row r="20" spans="1:13" ht="15.75" thickBot="1">
      <c r="A20" s="62" t="s">
        <v>53</v>
      </c>
      <c r="B20" s="52" t="s">
        <v>38</v>
      </c>
      <c r="C20" s="63" t="s">
        <v>40</v>
      </c>
      <c r="D20" s="50">
        <v>120</v>
      </c>
      <c r="E20" s="51"/>
      <c r="F20" s="52"/>
      <c r="G20" s="52"/>
      <c r="H20" s="53" t="s">
        <v>27</v>
      </c>
      <c r="I20" s="52"/>
      <c r="J20" s="52"/>
      <c r="K20" s="52"/>
      <c r="L20" s="52"/>
      <c r="M20" s="52"/>
    </row>
    <row r="22" spans="1:13" ht="88.5">
      <c r="B22" s="68" t="str">
        <f>A3</f>
        <v>Code Diplôme</v>
      </c>
      <c r="C22" s="59" t="s">
        <v>23</v>
      </c>
      <c r="D22" s="60" t="s">
        <v>54</v>
      </c>
      <c r="E22" s="60" t="s">
        <v>55</v>
      </c>
      <c r="F22" s="60" t="s">
        <v>25</v>
      </c>
      <c r="G22" s="60" t="s">
        <v>42</v>
      </c>
      <c r="H22" s="60" t="s">
        <v>20</v>
      </c>
      <c r="I22" s="60" t="s">
        <v>45</v>
      </c>
      <c r="J22" s="60" t="s">
        <v>46</v>
      </c>
      <c r="K22" s="60" t="s">
        <v>39</v>
      </c>
      <c r="L22" s="60" t="s">
        <v>43</v>
      </c>
      <c r="M22" s="60" t="s">
        <v>44</v>
      </c>
    </row>
    <row r="23" spans="1:13" ht="30">
      <c r="B23" s="67" t="str">
        <f>RIGHT(C23,7)</f>
        <v>CP0400A</v>
      </c>
      <c r="C23" s="56" t="s">
        <v>49</v>
      </c>
      <c r="D23" s="67">
        <f>SUMIF($A$4:$A$20,"CP0400A",$D$4:$D$20)</f>
        <v>880</v>
      </c>
      <c r="E23" s="67">
        <f>SUMPRODUCT(($A$4:$A$20=$B23)*($E$4:$E$20="")*($D$4:$D$20))</f>
        <v>600</v>
      </c>
      <c r="F23" s="67">
        <f>SUMPRODUCT(($A$4:$A$20=$B23)*($E$4:$E$20="")*(F4:F20="X")*($D$4:$D$20))</f>
        <v>0</v>
      </c>
      <c r="G23" s="67">
        <f t="shared" ref="G23:M23" si="0">SUMPRODUCT(($A$4:$A$20=$B23)*($E$4:$E$20="")*(G4:G20="X")*($D$4:$D$20))</f>
        <v>280</v>
      </c>
      <c r="H23" s="67">
        <f t="shared" si="0"/>
        <v>160</v>
      </c>
      <c r="I23" s="67">
        <f t="shared" si="0"/>
        <v>160</v>
      </c>
      <c r="J23" s="67">
        <f t="shared" si="0"/>
        <v>0</v>
      </c>
      <c r="K23" s="67">
        <f t="shared" si="0"/>
        <v>0</v>
      </c>
      <c r="L23" s="67">
        <f t="shared" si="0"/>
        <v>0</v>
      </c>
      <c r="M23" s="67">
        <f t="shared" si="0"/>
        <v>0</v>
      </c>
    </row>
    <row r="24" spans="1:13">
      <c r="B24" s="67" t="str">
        <f>RIGHT(C24,8)</f>
        <v>LG02500A</v>
      </c>
      <c r="C24" s="57" t="s">
        <v>41</v>
      </c>
      <c r="D24" s="12">
        <f>SUMIF($A$4:$A$20,"LG02500A",$D$4:$D$20)</f>
        <v>932</v>
      </c>
      <c r="E24" s="67">
        <f>SUMPRODUCT(($A$4:$A$20=$B24)*($E$4:$E$20="")*($D$4:$D$20))</f>
        <v>932</v>
      </c>
      <c r="F24" s="67">
        <f>SUMPRODUCT(($A$4:$A$20=$B24)*($E$4:$E$20="")*(F4:F20="X")*($D$4:$D$20))</f>
        <v>0</v>
      </c>
      <c r="G24" s="67">
        <f t="shared" ref="G24:M24" si="1">SUMPRODUCT(($A$4:$A$20=$B24)*($E$4:$E$20="")*(G4:G20="X")*($D$4:$D$20))</f>
        <v>0</v>
      </c>
      <c r="H24" s="67">
        <f t="shared" si="1"/>
        <v>120</v>
      </c>
      <c r="I24" s="67">
        <f t="shared" si="1"/>
        <v>84</v>
      </c>
      <c r="J24" s="67">
        <f t="shared" si="1"/>
        <v>168</v>
      </c>
      <c r="K24" s="67">
        <f t="shared" si="1"/>
        <v>168</v>
      </c>
      <c r="L24" s="67">
        <f t="shared" si="1"/>
        <v>244</v>
      </c>
      <c r="M24" s="67">
        <f t="shared" si="1"/>
        <v>148</v>
      </c>
    </row>
    <row r="25" spans="1:13">
      <c r="B25" s="12"/>
      <c r="C25" s="58" t="s">
        <v>56</v>
      </c>
      <c r="D25" s="61"/>
      <c r="E25" s="61"/>
      <c r="F25" s="12">
        <f t="shared" ref="F25:M25" si="2">COUNTIF(F4:F20,"X")</f>
        <v>2</v>
      </c>
      <c r="G25" s="12">
        <f t="shared" si="2"/>
        <v>2</v>
      </c>
      <c r="H25" s="12">
        <f t="shared" si="2"/>
        <v>2</v>
      </c>
      <c r="I25" s="12">
        <f t="shared" si="2"/>
        <v>2</v>
      </c>
      <c r="J25" s="12">
        <f t="shared" si="2"/>
        <v>2</v>
      </c>
      <c r="K25" s="12">
        <f t="shared" si="2"/>
        <v>2</v>
      </c>
      <c r="L25" s="12">
        <f t="shared" si="2"/>
        <v>2</v>
      </c>
      <c r="M25" s="12">
        <f t="shared" si="2"/>
        <v>2</v>
      </c>
    </row>
  </sheetData>
  <mergeCells count="4">
    <mergeCell ref="F2:G2"/>
    <mergeCell ref="H2:I2"/>
    <mergeCell ref="J2:K2"/>
    <mergeCell ref="L2:M2"/>
  </mergeCells>
  <conditionalFormatting sqref="A4:M20">
    <cfRule type="expression" dxfId="0" priority="1">
      <formula>$E4="O"</formula>
    </cfRule>
  </conditionalFormatting>
  <hyperlinks>
    <hyperlink ref="A1" r:id="rId1"/>
  </hyperlinks>
  <pageMargins left="0.7" right="0.7" top="0.75" bottom="0.75" header="0.3" footer="0.3"/>
  <pageSetup paperSize="9" orientation="landscape" horizontalDpi="4294967293" verticalDpi="0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Version_1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Carim</cp:lastModifiedBy>
  <cp:lastPrinted>2017-10-26T07:46:15Z</cp:lastPrinted>
  <dcterms:created xsi:type="dcterms:W3CDTF">2017-10-24T04:12:46Z</dcterms:created>
  <dcterms:modified xsi:type="dcterms:W3CDTF">2017-11-08T07:14:16Z</dcterms:modified>
</cp:coreProperties>
</file>