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AFF887B8-B237-426E-84C0-E471D2D974ED}" xr6:coauthVersionLast="45" xr6:coauthVersionMax="45" xr10:uidLastSave="{00000000-0000-0000-0000-000000000000}"/>
  <bookViews>
    <workbookView xWindow="-110" yWindow="-110" windowWidth="19420" windowHeight="10420" activeTab="2" xr2:uid="{00000000-000D-0000-FFFF-FFFF00000000}"/>
  </bookViews>
  <sheets>
    <sheet name="ExportV2" sheetId="4" r:id="rId1"/>
    <sheet name="Infos Marchés" sheetId="2" r:id="rId2"/>
    <sheet name="Détail production" sheetId="1" r:id="rId3"/>
    <sheet name="Objectif retraité - 11_2019" sheetId="3" r:id="rId4"/>
    <sheet name="Données" sheetId="5" r:id="rId5"/>
  </sheets>
  <functionGroups builtInGroupCount="19"/>
  <definedNames>
    <definedName name="_xlnm._FilterDatabase" localSheetId="2" hidden="1">'Détail production'!$A$4:$P$4</definedName>
    <definedName name="_xlnm._FilterDatabase" localSheetId="3">'Objectif retraité - 11_2019'!$A$5:$AT$76</definedName>
    <definedName name="DateInter">ExportV2!$T:$T</definedName>
    <definedName name="REFAFFAIRE">'Détail production'!$E:$E</definedName>
    <definedName name="RefV1">ExportV2!$B:$B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7" i="1" l="1"/>
  <c r="AU5" i="3" l="1"/>
  <c r="P5" i="3"/>
  <c r="P3" i="3" s="1"/>
  <c r="K4" i="3"/>
  <c r="O4" i="3" s="1"/>
  <c r="J4" i="3"/>
  <c r="N4" i="3" s="1"/>
  <c r="I4" i="3"/>
  <c r="M4" i="3" s="1"/>
  <c r="H4" i="3"/>
  <c r="L4" i="3" s="1"/>
  <c r="D5" i="3" l="1"/>
  <c r="E5" i="3" s="1"/>
  <c r="F5" i="3" s="1"/>
  <c r="G5" i="3" s="1"/>
  <c r="K5" i="3" s="1"/>
  <c r="O5" i="3" s="1"/>
  <c r="AV5" i="3"/>
  <c r="AU4" i="3"/>
  <c r="AU3" i="3"/>
  <c r="P4" i="3"/>
  <c r="P67" i="3" s="1"/>
  <c r="Q5" i="3"/>
  <c r="H5" i="3"/>
  <c r="L5" i="3" s="1"/>
  <c r="I5" i="3"/>
  <c r="M5" i="3" s="1"/>
  <c r="J5" i="3"/>
  <c r="N5" i="3" s="1"/>
  <c r="P16" i="3" l="1"/>
  <c r="P74" i="3"/>
  <c r="P26" i="3"/>
  <c r="P34" i="3"/>
  <c r="P52" i="3"/>
  <c r="AV3" i="3"/>
  <c r="AW5" i="3"/>
  <c r="AV4" i="3"/>
  <c r="P32" i="3"/>
  <c r="P7" i="3"/>
  <c r="P28" i="3"/>
  <c r="P8" i="3"/>
  <c r="P39" i="3"/>
  <c r="P29" i="3"/>
  <c r="P21" i="3"/>
  <c r="P61" i="3"/>
  <c r="P73" i="3"/>
  <c r="P59" i="3"/>
  <c r="P6" i="3"/>
  <c r="P12" i="3"/>
  <c r="P37" i="3"/>
  <c r="P71" i="3"/>
  <c r="P15" i="3"/>
  <c r="P76" i="3"/>
  <c r="P55" i="3"/>
  <c r="P31" i="3"/>
  <c r="P50" i="3"/>
  <c r="P46" i="3"/>
  <c r="P9" i="3"/>
  <c r="P70" i="3"/>
  <c r="P41" i="3"/>
  <c r="P14" i="3"/>
  <c r="P64" i="3"/>
  <c r="P69" i="3"/>
  <c r="P66" i="3"/>
  <c r="P44" i="3"/>
  <c r="P11" i="3"/>
  <c r="P68" i="3"/>
  <c r="P48" i="3"/>
  <c r="P57" i="3"/>
  <c r="P10" i="3"/>
  <c r="P51" i="3"/>
  <c r="P56" i="3"/>
  <c r="P27" i="3"/>
  <c r="P17" i="3"/>
  <c r="P60" i="3"/>
  <c r="P40" i="3"/>
  <c r="P18" i="3"/>
  <c r="P62" i="3"/>
  <c r="P42" i="3"/>
  <c r="P75" i="3"/>
  <c r="P22" i="3"/>
  <c r="P45" i="3"/>
  <c r="P65" i="3"/>
  <c r="P20" i="3"/>
  <c r="P24" i="3"/>
  <c r="P54" i="3"/>
  <c r="P36" i="3"/>
  <c r="P33" i="3"/>
  <c r="P58" i="3"/>
  <c r="P38" i="3"/>
  <c r="P49" i="3"/>
  <c r="P47" i="3"/>
  <c r="P53" i="3"/>
  <c r="P13" i="3"/>
  <c r="P25" i="3"/>
  <c r="P63" i="3"/>
  <c r="P19" i="3"/>
  <c r="P43" i="3"/>
  <c r="P30" i="3"/>
  <c r="P35" i="3"/>
  <c r="P72" i="3"/>
  <c r="P23" i="3"/>
  <c r="Q3" i="3"/>
  <c r="Q4" i="3"/>
  <c r="R5" i="3"/>
  <c r="AW3" i="3" l="1"/>
  <c r="AX5" i="3"/>
  <c r="AW4" i="3"/>
  <c r="S5" i="3"/>
  <c r="R3" i="3"/>
  <c r="R4" i="3"/>
  <c r="Q76" i="3"/>
  <c r="Q33" i="3"/>
  <c r="Q24" i="3"/>
  <c r="Q54" i="3"/>
  <c r="Q57" i="3"/>
  <c r="Q12" i="3"/>
  <c r="Q40" i="3"/>
  <c r="Q28" i="3"/>
  <c r="Q20" i="3"/>
  <c r="Q15" i="3"/>
  <c r="Q62" i="3"/>
  <c r="Q46" i="3"/>
  <c r="Q16" i="3"/>
  <c r="Q60" i="3"/>
  <c r="Q10" i="3"/>
  <c r="Q44" i="3"/>
  <c r="Q35" i="3"/>
  <c r="Q14" i="3"/>
  <c r="Q26" i="3"/>
  <c r="Q7" i="3"/>
  <c r="Q23" i="3"/>
  <c r="Q43" i="3"/>
  <c r="Q25" i="3"/>
  <c r="Q71" i="3"/>
  <c r="Q22" i="3"/>
  <c r="Q42" i="3"/>
  <c r="Q58" i="3"/>
  <c r="Q70" i="3"/>
  <c r="Q13" i="3"/>
  <c r="Q37" i="3"/>
  <c r="Q55" i="3"/>
  <c r="Q63" i="3"/>
  <c r="Q69" i="3"/>
  <c r="Q74" i="3"/>
  <c r="Q31" i="3"/>
  <c r="Q49" i="3"/>
  <c r="Q34" i="3"/>
  <c r="Q72" i="3"/>
  <c r="Q27" i="3"/>
  <c r="Q48" i="3"/>
  <c r="Q17" i="3"/>
  <c r="Q6" i="3"/>
  <c r="Q21" i="3"/>
  <c r="Q41" i="3"/>
  <c r="Q11" i="3"/>
  <c r="Q64" i="3"/>
  <c r="Q39" i="3"/>
  <c r="Q61" i="3"/>
  <c r="Q52" i="3"/>
  <c r="Q9" i="3"/>
  <c r="Q51" i="3"/>
  <c r="Q66" i="3"/>
  <c r="Q32" i="3"/>
  <c r="Q53" i="3"/>
  <c r="Q47" i="3"/>
  <c r="Q73" i="3"/>
  <c r="Q30" i="3"/>
  <c r="Q50" i="3"/>
  <c r="Q67" i="3"/>
  <c r="Q8" i="3"/>
  <c r="Q29" i="3"/>
  <c r="Q45" i="3"/>
  <c r="Q18" i="3"/>
  <c r="Q65" i="3"/>
  <c r="Q75" i="3"/>
  <c r="Q19" i="3"/>
  <c r="Q59" i="3"/>
  <c r="Q38" i="3"/>
  <c r="Q68" i="3"/>
  <c r="Q36" i="3"/>
  <c r="Q56" i="3"/>
  <c r="AX3" i="3" l="1"/>
  <c r="AY5" i="3"/>
  <c r="AX4" i="3"/>
  <c r="R76" i="3"/>
  <c r="R69" i="3"/>
  <c r="R64" i="3"/>
  <c r="R61" i="3"/>
  <c r="R56" i="3"/>
  <c r="R17" i="3"/>
  <c r="R59" i="3"/>
  <c r="R50" i="3"/>
  <c r="R44" i="3"/>
  <c r="R41" i="3"/>
  <c r="R71" i="3"/>
  <c r="R66" i="3"/>
  <c r="R62" i="3"/>
  <c r="R47" i="3"/>
  <c r="R33" i="3"/>
  <c r="R24" i="3"/>
  <c r="R60" i="3"/>
  <c r="R55" i="3"/>
  <c r="R52" i="3"/>
  <c r="R48" i="3"/>
  <c r="R43" i="3"/>
  <c r="R36" i="3"/>
  <c r="R31" i="3"/>
  <c r="R23" i="3"/>
  <c r="R10" i="3"/>
  <c r="R65" i="3"/>
  <c r="R34" i="3"/>
  <c r="R25" i="3"/>
  <c r="R54" i="3"/>
  <c r="R51" i="3"/>
  <c r="R45" i="3"/>
  <c r="R42" i="3"/>
  <c r="R39" i="3"/>
  <c r="R35" i="3"/>
  <c r="R30" i="3"/>
  <c r="R27" i="3"/>
  <c r="R22" i="3"/>
  <c r="R19" i="3"/>
  <c r="R14" i="3"/>
  <c r="R73" i="3"/>
  <c r="R57" i="3"/>
  <c r="R11" i="3"/>
  <c r="R26" i="3"/>
  <c r="R16" i="3"/>
  <c r="R9" i="3"/>
  <c r="R67" i="3"/>
  <c r="R46" i="3"/>
  <c r="R8" i="3"/>
  <c r="R6" i="3"/>
  <c r="R28" i="3"/>
  <c r="R58" i="3"/>
  <c r="R40" i="3"/>
  <c r="R32" i="3"/>
  <c r="R15" i="3"/>
  <c r="R7" i="3"/>
  <c r="R63" i="3"/>
  <c r="R18" i="3"/>
  <c r="R53" i="3"/>
  <c r="R38" i="3"/>
  <c r="R29" i="3"/>
  <c r="R21" i="3"/>
  <c r="R13" i="3"/>
  <c r="R12" i="3"/>
  <c r="R49" i="3"/>
  <c r="R37" i="3"/>
  <c r="R20" i="3"/>
  <c r="R72" i="3"/>
  <c r="R70" i="3"/>
  <c r="R74" i="3"/>
  <c r="R75" i="3"/>
  <c r="R68" i="3"/>
  <c r="T5" i="3"/>
  <c r="S4" i="3"/>
  <c r="S3" i="3"/>
  <c r="B5" i="1"/>
  <c r="A131" i="1"/>
  <c r="A132" i="1"/>
  <c r="A133" i="1"/>
  <c r="A134" i="1"/>
  <c r="A135" i="1"/>
  <c r="A136" i="1"/>
  <c r="A137" i="1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3" i="4"/>
  <c r="T4" i="4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5" i="1"/>
  <c r="AZ5" i="3" l="1"/>
  <c r="AY4" i="3"/>
  <c r="AY3" i="3"/>
  <c r="S33" i="3"/>
  <c r="S70" i="3"/>
  <c r="S46" i="3"/>
  <c r="S74" i="3"/>
  <c r="S73" i="3"/>
  <c r="S56" i="3"/>
  <c r="S61" i="3"/>
  <c r="S72" i="3"/>
  <c r="S24" i="3"/>
  <c r="S51" i="3"/>
  <c r="S16" i="3"/>
  <c r="S66" i="3"/>
  <c r="S58" i="3"/>
  <c r="S38" i="3"/>
  <c r="S23" i="3"/>
  <c r="S47" i="3"/>
  <c r="S68" i="3"/>
  <c r="S17" i="3"/>
  <c r="S44" i="3"/>
  <c r="S19" i="3"/>
  <c r="S59" i="3"/>
  <c r="S8" i="3"/>
  <c r="S39" i="3"/>
  <c r="S53" i="3"/>
  <c r="S75" i="3"/>
  <c r="S27" i="3"/>
  <c r="S20" i="3"/>
  <c r="S71" i="3"/>
  <c r="S18" i="3"/>
  <c r="S49" i="3"/>
  <c r="S9" i="3"/>
  <c r="S63" i="3"/>
  <c r="S54" i="3"/>
  <c r="S37" i="3"/>
  <c r="S21" i="3"/>
  <c r="S64" i="3"/>
  <c r="S69" i="3"/>
  <c r="S11" i="3"/>
  <c r="S36" i="3"/>
  <c r="S15" i="3"/>
  <c r="S55" i="3"/>
  <c r="S42" i="3"/>
  <c r="S28" i="3"/>
  <c r="S22" i="3"/>
  <c r="S12" i="3"/>
  <c r="S29" i="3"/>
  <c r="S34" i="3"/>
  <c r="S30" i="3"/>
  <c r="S65" i="3"/>
  <c r="S60" i="3"/>
  <c r="S35" i="3"/>
  <c r="S7" i="3"/>
  <c r="S25" i="3"/>
  <c r="S45" i="3"/>
  <c r="S31" i="3"/>
  <c r="S14" i="3"/>
  <c r="S76" i="3"/>
  <c r="S67" i="3"/>
  <c r="S52" i="3"/>
  <c r="S32" i="3"/>
  <c r="S13" i="3"/>
  <c r="S41" i="3"/>
  <c r="S40" i="3"/>
  <c r="S48" i="3"/>
  <c r="S62" i="3"/>
  <c r="S6" i="3"/>
  <c r="S43" i="3"/>
  <c r="S10" i="3"/>
  <c r="S50" i="3"/>
  <c r="S57" i="3"/>
  <c r="S26" i="3"/>
  <c r="T4" i="3"/>
  <c r="U5" i="3"/>
  <c r="T3" i="3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5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6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5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5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5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5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32" i="1"/>
  <c r="G33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5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5" i="1"/>
  <c r="E34" i="1"/>
  <c r="N34" i="1" s="1"/>
  <c r="O34" i="1" s="1"/>
  <c r="E35" i="1"/>
  <c r="N35" i="1" s="1"/>
  <c r="E36" i="1"/>
  <c r="N36" i="1" s="1"/>
  <c r="E37" i="1"/>
  <c r="N37" i="1" s="1"/>
  <c r="E38" i="1"/>
  <c r="N38" i="1" s="1"/>
  <c r="O38" i="1" s="1"/>
  <c r="E39" i="1"/>
  <c r="N39" i="1" s="1"/>
  <c r="O39" i="1" s="1"/>
  <c r="E40" i="1"/>
  <c r="N40" i="1" s="1"/>
  <c r="O40" i="1" s="1"/>
  <c r="E41" i="1"/>
  <c r="N41" i="1" s="1"/>
  <c r="O41" i="1" s="1"/>
  <c r="E42" i="1"/>
  <c r="N42" i="1" s="1"/>
  <c r="O42" i="1" s="1"/>
  <c r="E43" i="1"/>
  <c r="N43" i="1" s="1"/>
  <c r="E44" i="1"/>
  <c r="N44" i="1" s="1"/>
  <c r="E45" i="1"/>
  <c r="N45" i="1" s="1"/>
  <c r="E46" i="1"/>
  <c r="N46" i="1" s="1"/>
  <c r="O46" i="1" s="1"/>
  <c r="E47" i="1"/>
  <c r="N47" i="1" s="1"/>
  <c r="O47" i="1" s="1"/>
  <c r="E48" i="1"/>
  <c r="N48" i="1" s="1"/>
  <c r="O48" i="1" s="1"/>
  <c r="E49" i="1"/>
  <c r="N49" i="1" s="1"/>
  <c r="O49" i="1" s="1"/>
  <c r="E50" i="1"/>
  <c r="N50" i="1" s="1"/>
  <c r="O50" i="1" s="1"/>
  <c r="E51" i="1"/>
  <c r="N51" i="1" s="1"/>
  <c r="E52" i="1"/>
  <c r="N52" i="1" s="1"/>
  <c r="E53" i="1"/>
  <c r="N53" i="1" s="1"/>
  <c r="E54" i="1"/>
  <c r="N54" i="1" s="1"/>
  <c r="O54" i="1" s="1"/>
  <c r="E55" i="1"/>
  <c r="N55" i="1" s="1"/>
  <c r="O55" i="1" s="1"/>
  <c r="E56" i="1"/>
  <c r="N56" i="1" s="1"/>
  <c r="O56" i="1" s="1"/>
  <c r="E57" i="1"/>
  <c r="N57" i="1" s="1"/>
  <c r="O57" i="1" s="1"/>
  <c r="E58" i="1"/>
  <c r="N58" i="1" s="1"/>
  <c r="O58" i="1" s="1"/>
  <c r="E59" i="1"/>
  <c r="N59" i="1" s="1"/>
  <c r="E60" i="1"/>
  <c r="N60" i="1" s="1"/>
  <c r="E61" i="1"/>
  <c r="N61" i="1" s="1"/>
  <c r="E62" i="1"/>
  <c r="N62" i="1" s="1"/>
  <c r="O62" i="1" s="1"/>
  <c r="E63" i="1"/>
  <c r="N63" i="1" s="1"/>
  <c r="O63" i="1" s="1"/>
  <c r="E64" i="1"/>
  <c r="N64" i="1" s="1"/>
  <c r="O64" i="1" s="1"/>
  <c r="E65" i="1"/>
  <c r="N65" i="1" s="1"/>
  <c r="O65" i="1" s="1"/>
  <c r="E66" i="1"/>
  <c r="N66" i="1" s="1"/>
  <c r="O66" i="1" s="1"/>
  <c r="E67" i="1"/>
  <c r="N67" i="1" s="1"/>
  <c r="E68" i="1"/>
  <c r="N68" i="1" s="1"/>
  <c r="E69" i="1"/>
  <c r="N69" i="1" s="1"/>
  <c r="E70" i="1"/>
  <c r="N70" i="1" s="1"/>
  <c r="O70" i="1" s="1"/>
  <c r="E71" i="1"/>
  <c r="N71" i="1" s="1"/>
  <c r="O71" i="1" s="1"/>
  <c r="E72" i="1"/>
  <c r="N72" i="1" s="1"/>
  <c r="O72" i="1" s="1"/>
  <c r="E73" i="1"/>
  <c r="N73" i="1" s="1"/>
  <c r="O73" i="1" s="1"/>
  <c r="E74" i="1"/>
  <c r="N74" i="1" s="1"/>
  <c r="O74" i="1" s="1"/>
  <c r="E75" i="1"/>
  <c r="N75" i="1" s="1"/>
  <c r="E76" i="1"/>
  <c r="N76" i="1" s="1"/>
  <c r="E77" i="1"/>
  <c r="N77" i="1" s="1"/>
  <c r="E78" i="1"/>
  <c r="N78" i="1" s="1"/>
  <c r="O78" i="1" s="1"/>
  <c r="E79" i="1"/>
  <c r="N79" i="1" s="1"/>
  <c r="O79" i="1" s="1"/>
  <c r="E80" i="1"/>
  <c r="N80" i="1" s="1"/>
  <c r="O80" i="1" s="1"/>
  <c r="E81" i="1"/>
  <c r="N81" i="1" s="1"/>
  <c r="O81" i="1" s="1"/>
  <c r="E82" i="1"/>
  <c r="N82" i="1" s="1"/>
  <c r="O82" i="1" s="1"/>
  <c r="E83" i="1"/>
  <c r="N83" i="1" s="1"/>
  <c r="E84" i="1"/>
  <c r="N84" i="1" s="1"/>
  <c r="E85" i="1"/>
  <c r="N85" i="1" s="1"/>
  <c r="E86" i="1"/>
  <c r="N86" i="1" s="1"/>
  <c r="O86" i="1" s="1"/>
  <c r="E87" i="1"/>
  <c r="N87" i="1" s="1"/>
  <c r="O87" i="1" s="1"/>
  <c r="E88" i="1"/>
  <c r="N88" i="1" s="1"/>
  <c r="O88" i="1" s="1"/>
  <c r="E89" i="1"/>
  <c r="N89" i="1" s="1"/>
  <c r="O89" i="1" s="1"/>
  <c r="E90" i="1"/>
  <c r="N90" i="1" s="1"/>
  <c r="O90" i="1" s="1"/>
  <c r="E91" i="1"/>
  <c r="N91" i="1" s="1"/>
  <c r="E92" i="1"/>
  <c r="N92" i="1" s="1"/>
  <c r="E93" i="1"/>
  <c r="N93" i="1" s="1"/>
  <c r="E94" i="1"/>
  <c r="N94" i="1" s="1"/>
  <c r="O94" i="1" s="1"/>
  <c r="E95" i="1"/>
  <c r="N95" i="1" s="1"/>
  <c r="O95" i="1" s="1"/>
  <c r="E96" i="1"/>
  <c r="N96" i="1" s="1"/>
  <c r="O96" i="1" s="1"/>
  <c r="E97" i="1"/>
  <c r="N97" i="1" s="1"/>
  <c r="O97" i="1" s="1"/>
  <c r="E98" i="1"/>
  <c r="N98" i="1" s="1"/>
  <c r="O98" i="1" s="1"/>
  <c r="E99" i="1"/>
  <c r="N99" i="1" s="1"/>
  <c r="E100" i="1"/>
  <c r="N100" i="1" s="1"/>
  <c r="E101" i="1"/>
  <c r="N101" i="1" s="1"/>
  <c r="E102" i="1"/>
  <c r="N102" i="1" s="1"/>
  <c r="O102" i="1" s="1"/>
  <c r="E103" i="1"/>
  <c r="N103" i="1" s="1"/>
  <c r="O103" i="1" s="1"/>
  <c r="E104" i="1"/>
  <c r="N104" i="1" s="1"/>
  <c r="O104" i="1" s="1"/>
  <c r="E105" i="1"/>
  <c r="N105" i="1" s="1"/>
  <c r="O105" i="1" s="1"/>
  <c r="E106" i="1"/>
  <c r="N106" i="1" s="1"/>
  <c r="O106" i="1" s="1"/>
  <c r="E107" i="1"/>
  <c r="N107" i="1" s="1"/>
  <c r="E108" i="1"/>
  <c r="N108" i="1" s="1"/>
  <c r="E109" i="1"/>
  <c r="N109" i="1" s="1"/>
  <c r="E110" i="1"/>
  <c r="N110" i="1" s="1"/>
  <c r="O110" i="1" s="1"/>
  <c r="E111" i="1"/>
  <c r="N111" i="1" s="1"/>
  <c r="O111" i="1" s="1"/>
  <c r="E112" i="1"/>
  <c r="N112" i="1" s="1"/>
  <c r="O112" i="1" s="1"/>
  <c r="E113" i="1"/>
  <c r="N113" i="1" s="1"/>
  <c r="O113" i="1" s="1"/>
  <c r="E114" i="1"/>
  <c r="N114" i="1" s="1"/>
  <c r="O114" i="1" s="1"/>
  <c r="E115" i="1"/>
  <c r="N115" i="1" s="1"/>
  <c r="E116" i="1"/>
  <c r="N116" i="1" s="1"/>
  <c r="E117" i="1"/>
  <c r="N117" i="1" s="1"/>
  <c r="E118" i="1"/>
  <c r="N118" i="1" s="1"/>
  <c r="O118" i="1" s="1"/>
  <c r="E119" i="1"/>
  <c r="N119" i="1" s="1"/>
  <c r="O119" i="1" s="1"/>
  <c r="E120" i="1"/>
  <c r="N120" i="1" s="1"/>
  <c r="O120" i="1" s="1"/>
  <c r="E121" i="1"/>
  <c r="N121" i="1" s="1"/>
  <c r="O121" i="1" s="1"/>
  <c r="E122" i="1"/>
  <c r="N122" i="1" s="1"/>
  <c r="O122" i="1" s="1"/>
  <c r="E123" i="1"/>
  <c r="N123" i="1" s="1"/>
  <c r="E124" i="1"/>
  <c r="N124" i="1" s="1"/>
  <c r="E125" i="1"/>
  <c r="N125" i="1" s="1"/>
  <c r="E126" i="1"/>
  <c r="N126" i="1" s="1"/>
  <c r="O126" i="1" s="1"/>
  <c r="E127" i="1"/>
  <c r="N127" i="1" s="1"/>
  <c r="O127" i="1" s="1"/>
  <c r="E128" i="1"/>
  <c r="N128" i="1" s="1"/>
  <c r="O128" i="1" s="1"/>
  <c r="E129" i="1"/>
  <c r="N129" i="1" s="1"/>
  <c r="O129" i="1" s="1"/>
  <c r="E130" i="1"/>
  <c r="N130" i="1" s="1"/>
  <c r="O130" i="1" s="1"/>
  <c r="E131" i="1"/>
  <c r="N131" i="1" s="1"/>
  <c r="E132" i="1"/>
  <c r="N132" i="1" s="1"/>
  <c r="E133" i="1"/>
  <c r="N133" i="1" s="1"/>
  <c r="E134" i="1"/>
  <c r="N134" i="1" s="1"/>
  <c r="O134" i="1" s="1"/>
  <c r="E135" i="1"/>
  <c r="N135" i="1" s="1"/>
  <c r="O135" i="1" s="1"/>
  <c r="E136" i="1"/>
  <c r="N136" i="1" s="1"/>
  <c r="O136" i="1" s="1"/>
  <c r="E137" i="1"/>
  <c r="N137" i="1" s="1"/>
  <c r="O137" i="1" s="1"/>
  <c r="E138" i="1"/>
  <c r="N138" i="1" s="1"/>
  <c r="O138" i="1" s="1"/>
  <c r="E139" i="1"/>
  <c r="N139" i="1" s="1"/>
  <c r="E140" i="1"/>
  <c r="N140" i="1" s="1"/>
  <c r="E141" i="1"/>
  <c r="N141" i="1" s="1"/>
  <c r="E142" i="1"/>
  <c r="N142" i="1" s="1"/>
  <c r="O142" i="1" s="1"/>
  <c r="E143" i="1"/>
  <c r="N143" i="1" s="1"/>
  <c r="O143" i="1" s="1"/>
  <c r="E144" i="1"/>
  <c r="N144" i="1" s="1"/>
  <c r="O144" i="1" s="1"/>
  <c r="E145" i="1"/>
  <c r="N145" i="1" s="1"/>
  <c r="O145" i="1" s="1"/>
  <c r="E146" i="1"/>
  <c r="N146" i="1" s="1"/>
  <c r="O146" i="1" s="1"/>
  <c r="E147" i="1"/>
  <c r="N147" i="1" s="1"/>
  <c r="E148" i="1"/>
  <c r="N148" i="1" s="1"/>
  <c r="E149" i="1"/>
  <c r="N149" i="1" s="1"/>
  <c r="E150" i="1"/>
  <c r="N150" i="1" s="1"/>
  <c r="O150" i="1" s="1"/>
  <c r="E151" i="1"/>
  <c r="N151" i="1" s="1"/>
  <c r="O151" i="1" s="1"/>
  <c r="E152" i="1"/>
  <c r="N152" i="1" s="1"/>
  <c r="O152" i="1" s="1"/>
  <c r="E153" i="1"/>
  <c r="N153" i="1" s="1"/>
  <c r="O153" i="1" s="1"/>
  <c r="E154" i="1"/>
  <c r="N154" i="1" s="1"/>
  <c r="O154" i="1" s="1"/>
  <c r="E155" i="1"/>
  <c r="N155" i="1" s="1"/>
  <c r="E156" i="1"/>
  <c r="N156" i="1" s="1"/>
  <c r="E157" i="1"/>
  <c r="N157" i="1" s="1"/>
  <c r="E158" i="1"/>
  <c r="N158" i="1" s="1"/>
  <c r="O158" i="1" s="1"/>
  <c r="E159" i="1"/>
  <c r="N159" i="1" s="1"/>
  <c r="O159" i="1" s="1"/>
  <c r="E160" i="1"/>
  <c r="N160" i="1" s="1"/>
  <c r="O160" i="1" s="1"/>
  <c r="E161" i="1"/>
  <c r="N161" i="1" s="1"/>
  <c r="O161" i="1" s="1"/>
  <c r="E162" i="1"/>
  <c r="N162" i="1" s="1"/>
  <c r="O162" i="1" s="1"/>
  <c r="E163" i="1"/>
  <c r="N163" i="1" s="1"/>
  <c r="E164" i="1"/>
  <c r="N164" i="1" s="1"/>
  <c r="E165" i="1"/>
  <c r="N165" i="1" s="1"/>
  <c r="E166" i="1"/>
  <c r="N166" i="1" s="1"/>
  <c r="O166" i="1" s="1"/>
  <c r="E167" i="1"/>
  <c r="N167" i="1" s="1"/>
  <c r="O167" i="1" s="1"/>
  <c r="E168" i="1"/>
  <c r="N168" i="1" s="1"/>
  <c r="O168" i="1" s="1"/>
  <c r="E169" i="1"/>
  <c r="N169" i="1" s="1"/>
  <c r="O169" i="1" s="1"/>
  <c r="E170" i="1"/>
  <c r="N170" i="1" s="1"/>
  <c r="O170" i="1" s="1"/>
  <c r="E171" i="1"/>
  <c r="N171" i="1" s="1"/>
  <c r="E172" i="1"/>
  <c r="N172" i="1" s="1"/>
  <c r="E173" i="1"/>
  <c r="N173" i="1" s="1"/>
  <c r="E174" i="1"/>
  <c r="N174" i="1" s="1"/>
  <c r="O174" i="1" s="1"/>
  <c r="E175" i="1"/>
  <c r="N175" i="1" s="1"/>
  <c r="O175" i="1" s="1"/>
  <c r="E176" i="1"/>
  <c r="N176" i="1" s="1"/>
  <c r="O176" i="1" s="1"/>
  <c r="E177" i="1"/>
  <c r="N177" i="1" s="1"/>
  <c r="O177" i="1" s="1"/>
  <c r="E178" i="1"/>
  <c r="N178" i="1" s="1"/>
  <c r="O178" i="1" s="1"/>
  <c r="E179" i="1"/>
  <c r="N179" i="1" s="1"/>
  <c r="E180" i="1"/>
  <c r="N180" i="1" s="1"/>
  <c r="E181" i="1"/>
  <c r="N181" i="1" s="1"/>
  <c r="E182" i="1"/>
  <c r="N182" i="1" s="1"/>
  <c r="O182" i="1" s="1"/>
  <c r="E183" i="1"/>
  <c r="N183" i="1" s="1"/>
  <c r="O183" i="1" s="1"/>
  <c r="E184" i="1"/>
  <c r="N184" i="1" s="1"/>
  <c r="O184" i="1" s="1"/>
  <c r="E185" i="1"/>
  <c r="N185" i="1" s="1"/>
  <c r="O185" i="1" s="1"/>
  <c r="E186" i="1"/>
  <c r="N186" i="1" s="1"/>
  <c r="O186" i="1" s="1"/>
  <c r="E187" i="1"/>
  <c r="N187" i="1" s="1"/>
  <c r="E188" i="1"/>
  <c r="N188" i="1" s="1"/>
  <c r="E189" i="1"/>
  <c r="N189" i="1" s="1"/>
  <c r="E190" i="1"/>
  <c r="N190" i="1" s="1"/>
  <c r="O190" i="1" s="1"/>
  <c r="E191" i="1"/>
  <c r="N191" i="1" s="1"/>
  <c r="O191" i="1" s="1"/>
  <c r="E192" i="1"/>
  <c r="N192" i="1" s="1"/>
  <c r="O192" i="1" s="1"/>
  <c r="E193" i="1"/>
  <c r="N193" i="1" s="1"/>
  <c r="O193" i="1" s="1"/>
  <c r="E194" i="1"/>
  <c r="N194" i="1" s="1"/>
  <c r="O194" i="1" s="1"/>
  <c r="E195" i="1"/>
  <c r="N195" i="1" s="1"/>
  <c r="E196" i="1"/>
  <c r="N196" i="1" s="1"/>
  <c r="E197" i="1"/>
  <c r="N197" i="1" s="1"/>
  <c r="E198" i="1"/>
  <c r="N198" i="1" s="1"/>
  <c r="O198" i="1" s="1"/>
  <c r="E199" i="1"/>
  <c r="N199" i="1" s="1"/>
  <c r="O199" i="1" s="1"/>
  <c r="E200" i="1"/>
  <c r="N200" i="1" s="1"/>
  <c r="O200" i="1" s="1"/>
  <c r="E201" i="1"/>
  <c r="N201" i="1" s="1"/>
  <c r="O201" i="1" s="1"/>
  <c r="E202" i="1"/>
  <c r="N202" i="1" s="1"/>
  <c r="O202" i="1" s="1"/>
  <c r="E203" i="1"/>
  <c r="N203" i="1" s="1"/>
  <c r="E204" i="1"/>
  <c r="N204" i="1" s="1"/>
  <c r="E205" i="1"/>
  <c r="N205" i="1" s="1"/>
  <c r="E206" i="1"/>
  <c r="N206" i="1" s="1"/>
  <c r="O206" i="1" s="1"/>
  <c r="E207" i="1"/>
  <c r="N207" i="1" s="1"/>
  <c r="O207" i="1" s="1"/>
  <c r="E208" i="1"/>
  <c r="N208" i="1" s="1"/>
  <c r="O208" i="1" s="1"/>
  <c r="E209" i="1"/>
  <c r="N209" i="1" s="1"/>
  <c r="O209" i="1" s="1"/>
  <c r="E210" i="1"/>
  <c r="N210" i="1" s="1"/>
  <c r="O210" i="1" s="1"/>
  <c r="E211" i="1"/>
  <c r="N211" i="1" s="1"/>
  <c r="E212" i="1"/>
  <c r="N212" i="1" s="1"/>
  <c r="E213" i="1"/>
  <c r="N213" i="1" s="1"/>
  <c r="E214" i="1"/>
  <c r="N214" i="1" s="1"/>
  <c r="O214" i="1" s="1"/>
  <c r="E215" i="1"/>
  <c r="N215" i="1" s="1"/>
  <c r="O215" i="1" s="1"/>
  <c r="E216" i="1"/>
  <c r="N216" i="1" s="1"/>
  <c r="O216" i="1" s="1"/>
  <c r="E217" i="1"/>
  <c r="N217" i="1" s="1"/>
  <c r="O217" i="1" s="1"/>
  <c r="E218" i="1"/>
  <c r="N218" i="1" s="1"/>
  <c r="O218" i="1" s="1"/>
  <c r="E219" i="1"/>
  <c r="N219" i="1" s="1"/>
  <c r="E220" i="1"/>
  <c r="N220" i="1" s="1"/>
  <c r="E221" i="1"/>
  <c r="N221" i="1" s="1"/>
  <c r="E222" i="1"/>
  <c r="N222" i="1" s="1"/>
  <c r="O222" i="1" s="1"/>
  <c r="E223" i="1"/>
  <c r="N223" i="1" s="1"/>
  <c r="O223" i="1" s="1"/>
  <c r="E224" i="1"/>
  <c r="N224" i="1" s="1"/>
  <c r="O224" i="1" s="1"/>
  <c r="E225" i="1"/>
  <c r="N225" i="1" s="1"/>
  <c r="O225" i="1" s="1"/>
  <c r="E226" i="1"/>
  <c r="N226" i="1" s="1"/>
  <c r="O226" i="1" s="1"/>
  <c r="E227" i="1"/>
  <c r="N227" i="1" s="1"/>
  <c r="E228" i="1"/>
  <c r="N228" i="1" s="1"/>
  <c r="E229" i="1"/>
  <c r="N229" i="1" s="1"/>
  <c r="E230" i="1"/>
  <c r="N230" i="1" s="1"/>
  <c r="O230" i="1" s="1"/>
  <c r="E231" i="1"/>
  <c r="N231" i="1" s="1"/>
  <c r="O231" i="1" s="1"/>
  <c r="E232" i="1"/>
  <c r="N232" i="1" s="1"/>
  <c r="O232" i="1" s="1"/>
  <c r="E233" i="1"/>
  <c r="N233" i="1" s="1"/>
  <c r="O233" i="1" s="1"/>
  <c r="E234" i="1"/>
  <c r="N234" i="1" s="1"/>
  <c r="O234" i="1" s="1"/>
  <c r="E235" i="1"/>
  <c r="N235" i="1" s="1"/>
  <c r="E236" i="1"/>
  <c r="N236" i="1" s="1"/>
  <c r="E237" i="1"/>
  <c r="N237" i="1" s="1"/>
  <c r="E238" i="1"/>
  <c r="N238" i="1" s="1"/>
  <c r="O238" i="1" s="1"/>
  <c r="E239" i="1"/>
  <c r="N239" i="1" s="1"/>
  <c r="O239" i="1" s="1"/>
  <c r="E240" i="1"/>
  <c r="N240" i="1" s="1"/>
  <c r="O240" i="1" s="1"/>
  <c r="E241" i="1"/>
  <c r="N241" i="1" s="1"/>
  <c r="O241" i="1" s="1"/>
  <c r="E242" i="1"/>
  <c r="N242" i="1" s="1"/>
  <c r="O242" i="1" s="1"/>
  <c r="E243" i="1"/>
  <c r="N243" i="1" s="1"/>
  <c r="E244" i="1"/>
  <c r="N244" i="1" s="1"/>
  <c r="E245" i="1"/>
  <c r="N245" i="1" s="1"/>
  <c r="E246" i="1"/>
  <c r="N246" i="1" s="1"/>
  <c r="O246" i="1" s="1"/>
  <c r="E247" i="1"/>
  <c r="N247" i="1" s="1"/>
  <c r="O247" i="1" s="1"/>
  <c r="E248" i="1"/>
  <c r="N248" i="1" s="1"/>
  <c r="O248" i="1" s="1"/>
  <c r="E249" i="1"/>
  <c r="N249" i="1" s="1"/>
  <c r="O249" i="1" s="1"/>
  <c r="E250" i="1"/>
  <c r="N250" i="1" s="1"/>
  <c r="O250" i="1" s="1"/>
  <c r="E251" i="1"/>
  <c r="N251" i="1" s="1"/>
  <c r="E252" i="1"/>
  <c r="N252" i="1" s="1"/>
  <c r="E253" i="1"/>
  <c r="N253" i="1" s="1"/>
  <c r="E254" i="1"/>
  <c r="N254" i="1" s="1"/>
  <c r="O254" i="1" s="1"/>
  <c r="E255" i="1"/>
  <c r="N255" i="1" s="1"/>
  <c r="O255" i="1" s="1"/>
  <c r="E6" i="1"/>
  <c r="N6" i="1" s="1"/>
  <c r="O6" i="1" s="1"/>
  <c r="E7" i="1"/>
  <c r="E8" i="1"/>
  <c r="N8" i="1" s="1"/>
  <c r="O8" i="1" s="1"/>
  <c r="E9" i="1"/>
  <c r="N9" i="1" s="1"/>
  <c r="E10" i="1"/>
  <c r="N10" i="1" s="1"/>
  <c r="E11" i="1"/>
  <c r="N11" i="1" s="1"/>
  <c r="O11" i="1" s="1"/>
  <c r="E12" i="1"/>
  <c r="N12" i="1" s="1"/>
  <c r="O12" i="1" s="1"/>
  <c r="E13" i="1"/>
  <c r="N13" i="1" s="1"/>
  <c r="O13" i="1" s="1"/>
  <c r="E14" i="1"/>
  <c r="N14" i="1" s="1"/>
  <c r="O14" i="1" s="1"/>
  <c r="E15" i="1"/>
  <c r="N15" i="1" s="1"/>
  <c r="O15" i="1" s="1"/>
  <c r="E16" i="1"/>
  <c r="N16" i="1" s="1"/>
  <c r="O16" i="1" s="1"/>
  <c r="E17" i="1"/>
  <c r="N17" i="1" s="1"/>
  <c r="E18" i="1"/>
  <c r="N18" i="1" s="1"/>
  <c r="E19" i="1"/>
  <c r="N19" i="1" s="1"/>
  <c r="O19" i="1" s="1"/>
  <c r="E20" i="1"/>
  <c r="N20" i="1" s="1"/>
  <c r="O20" i="1" s="1"/>
  <c r="E21" i="1"/>
  <c r="N21" i="1" s="1"/>
  <c r="O21" i="1" s="1"/>
  <c r="E22" i="1"/>
  <c r="N22" i="1" s="1"/>
  <c r="O22" i="1" s="1"/>
  <c r="E23" i="1"/>
  <c r="N23" i="1" s="1"/>
  <c r="O23" i="1" s="1"/>
  <c r="E24" i="1"/>
  <c r="N24" i="1" s="1"/>
  <c r="O24" i="1" s="1"/>
  <c r="E25" i="1"/>
  <c r="N25" i="1" s="1"/>
  <c r="E26" i="1"/>
  <c r="N26" i="1" s="1"/>
  <c r="E27" i="1"/>
  <c r="N27" i="1" s="1"/>
  <c r="O27" i="1" s="1"/>
  <c r="E28" i="1"/>
  <c r="N28" i="1" s="1"/>
  <c r="O28" i="1" s="1"/>
  <c r="E29" i="1"/>
  <c r="N29" i="1" s="1"/>
  <c r="O29" i="1" s="1"/>
  <c r="E30" i="1"/>
  <c r="N30" i="1" s="1"/>
  <c r="O30" i="1" s="1"/>
  <c r="E31" i="1"/>
  <c r="N31" i="1" s="1"/>
  <c r="O31" i="1" s="1"/>
  <c r="E32" i="1"/>
  <c r="N32" i="1" s="1"/>
  <c r="O32" i="1" s="1"/>
  <c r="E33" i="1"/>
  <c r="N33" i="1" s="1"/>
  <c r="E5" i="1"/>
  <c r="N5" i="1" s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5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6" i="1"/>
  <c r="C7" i="1"/>
  <c r="C10" i="1"/>
  <c r="C11" i="1"/>
  <c r="C14" i="1"/>
  <c r="C15" i="1"/>
  <c r="C18" i="1"/>
  <c r="C19" i="1"/>
  <c r="C22" i="1"/>
  <c r="C23" i="1"/>
  <c r="C26" i="1"/>
  <c r="C27" i="1"/>
  <c r="C30" i="1"/>
  <c r="C8" i="1"/>
  <c r="C9" i="1"/>
  <c r="C12" i="1"/>
  <c r="C13" i="1"/>
  <c r="C16" i="1"/>
  <c r="C17" i="1"/>
  <c r="C20" i="1"/>
  <c r="C21" i="1"/>
  <c r="C24" i="1"/>
  <c r="C25" i="1"/>
  <c r="C28" i="1"/>
  <c r="C29" i="1"/>
  <c r="T2" i="4"/>
  <c r="C5" i="1" s="1"/>
  <c r="M85" i="1"/>
  <c r="M149" i="1"/>
  <c r="M213" i="1"/>
  <c r="M36" i="1"/>
  <c r="M46" i="1"/>
  <c r="M110" i="1"/>
  <c r="M174" i="1"/>
  <c r="M238" i="1"/>
  <c r="M228" i="1"/>
  <c r="M87" i="1"/>
  <c r="M151" i="1"/>
  <c r="M215" i="1"/>
  <c r="M51" i="1"/>
  <c r="M204" i="1"/>
  <c r="M88" i="1"/>
  <c r="M152" i="1"/>
  <c r="M216" i="1"/>
  <c r="M75" i="1"/>
  <c r="M100" i="1"/>
  <c r="M73" i="1"/>
  <c r="M137" i="1"/>
  <c r="M201" i="1"/>
  <c r="M32" i="1"/>
  <c r="M251" i="1"/>
  <c r="M50" i="1"/>
  <c r="M114" i="1"/>
  <c r="M178" i="1"/>
  <c r="M242" i="1"/>
  <c r="M203" i="1"/>
  <c r="M7" i="1"/>
  <c r="M16" i="1"/>
  <c r="M158" i="1"/>
  <c r="M172" i="1"/>
  <c r="M93" i="1"/>
  <c r="M157" i="1"/>
  <c r="M221" i="1"/>
  <c r="M60" i="1"/>
  <c r="M54" i="1"/>
  <c r="M118" i="1"/>
  <c r="M182" i="1"/>
  <c r="M246" i="1"/>
  <c r="M35" i="1"/>
  <c r="M95" i="1"/>
  <c r="M159" i="1"/>
  <c r="M223" i="1"/>
  <c r="M99" i="1"/>
  <c r="M252" i="1"/>
  <c r="M96" i="1"/>
  <c r="M160" i="1"/>
  <c r="M224" i="1"/>
  <c r="M107" i="1"/>
  <c r="M156" i="1"/>
  <c r="M81" i="1"/>
  <c r="M145" i="1"/>
  <c r="M209" i="1"/>
  <c r="M43" i="1"/>
  <c r="M34" i="1"/>
  <c r="M58" i="1"/>
  <c r="M122" i="1"/>
  <c r="M186" i="1"/>
  <c r="M250" i="1"/>
  <c r="M235" i="1"/>
  <c r="M13" i="1"/>
  <c r="M9" i="1"/>
  <c r="M37" i="1"/>
  <c r="M101" i="1"/>
  <c r="M165" i="1"/>
  <c r="M229" i="1"/>
  <c r="M92" i="1"/>
  <c r="M62" i="1"/>
  <c r="M126" i="1"/>
  <c r="M190" i="1"/>
  <c r="M254" i="1"/>
  <c r="M39" i="1"/>
  <c r="M103" i="1"/>
  <c r="M167" i="1"/>
  <c r="M231" i="1"/>
  <c r="M139" i="1"/>
  <c r="M40" i="1"/>
  <c r="M104" i="1"/>
  <c r="M168" i="1"/>
  <c r="M232" i="1"/>
  <c r="M131" i="1"/>
  <c r="M188" i="1"/>
  <c r="M89" i="1"/>
  <c r="M153" i="1"/>
  <c r="M217" i="1"/>
  <c r="M83" i="1"/>
  <c r="M84" i="1"/>
  <c r="M66" i="1"/>
  <c r="M130" i="1"/>
  <c r="M194" i="1"/>
  <c r="M25" i="1"/>
  <c r="M26" i="1"/>
  <c r="M5" i="1"/>
  <c r="M17" i="1"/>
  <c r="M69" i="1"/>
  <c r="M27" i="1"/>
  <c r="M71" i="1"/>
  <c r="M108" i="1"/>
  <c r="M31" i="1"/>
  <c r="M185" i="1"/>
  <c r="M98" i="1"/>
  <c r="M244" i="1"/>
  <c r="M205" i="1"/>
  <c r="M102" i="1"/>
  <c r="M143" i="1"/>
  <c r="M164" i="1"/>
  <c r="M59" i="1"/>
  <c r="M193" i="1"/>
  <c r="M106" i="1"/>
  <c r="M12" i="1"/>
  <c r="M45" i="1"/>
  <c r="M109" i="1"/>
  <c r="M173" i="1"/>
  <c r="M237" i="1"/>
  <c r="M140" i="1"/>
  <c r="M70" i="1"/>
  <c r="M134" i="1"/>
  <c r="M198" i="1"/>
  <c r="M21" i="1"/>
  <c r="M47" i="1"/>
  <c r="M111" i="1"/>
  <c r="M175" i="1"/>
  <c r="M239" i="1"/>
  <c r="M187" i="1"/>
  <c r="M48" i="1"/>
  <c r="M112" i="1"/>
  <c r="M176" i="1"/>
  <c r="M240" i="1"/>
  <c r="M147" i="1"/>
  <c r="M212" i="1"/>
  <c r="M97" i="1"/>
  <c r="M161" i="1"/>
  <c r="M225" i="1"/>
  <c r="M123" i="1"/>
  <c r="M116" i="1"/>
  <c r="M74" i="1"/>
  <c r="M138" i="1"/>
  <c r="M202" i="1"/>
  <c r="M33" i="1"/>
  <c r="M52" i="1"/>
  <c r="M14" i="1"/>
  <c r="M10" i="1"/>
  <c r="M133" i="1"/>
  <c r="M94" i="1"/>
  <c r="M135" i="1"/>
  <c r="M72" i="1"/>
  <c r="M243" i="1"/>
  <c r="M249" i="1"/>
  <c r="M162" i="1"/>
  <c r="M11" i="1"/>
  <c r="M77" i="1"/>
  <c r="M38" i="1"/>
  <c r="M79" i="1"/>
  <c r="M80" i="1"/>
  <c r="M68" i="1"/>
  <c r="M24" i="1"/>
  <c r="M170" i="1"/>
  <c r="M8" i="1"/>
  <c r="M53" i="1"/>
  <c r="M117" i="1"/>
  <c r="M181" i="1"/>
  <c r="M245" i="1"/>
  <c r="M196" i="1"/>
  <c r="M78" i="1"/>
  <c r="M142" i="1"/>
  <c r="M206" i="1"/>
  <c r="M29" i="1"/>
  <c r="M55" i="1"/>
  <c r="M119" i="1"/>
  <c r="M183" i="1"/>
  <c r="M247" i="1"/>
  <c r="M219" i="1"/>
  <c r="M56" i="1"/>
  <c r="M120" i="1"/>
  <c r="M184" i="1"/>
  <c r="M248" i="1"/>
  <c r="M171" i="1"/>
  <c r="M41" i="1"/>
  <c r="M105" i="1"/>
  <c r="M169" i="1"/>
  <c r="M233" i="1"/>
  <c r="M155" i="1"/>
  <c r="M148" i="1"/>
  <c r="M82" i="1"/>
  <c r="M146" i="1"/>
  <c r="M210" i="1"/>
  <c r="M67" i="1"/>
  <c r="M124" i="1"/>
  <c r="M6" i="1"/>
  <c r="M18" i="1"/>
  <c r="M197" i="1"/>
  <c r="M222" i="1"/>
  <c r="M199" i="1"/>
  <c r="M136" i="1"/>
  <c r="M57" i="1"/>
  <c r="M195" i="1"/>
  <c r="M226" i="1"/>
  <c r="M28" i="1"/>
  <c r="M230" i="1"/>
  <c r="M30" i="1"/>
  <c r="M208" i="1"/>
  <c r="M129" i="1"/>
  <c r="M42" i="1"/>
  <c r="M163" i="1"/>
  <c r="M61" i="1"/>
  <c r="M125" i="1"/>
  <c r="M189" i="1"/>
  <c r="M253" i="1"/>
  <c r="M236" i="1"/>
  <c r="M86" i="1"/>
  <c r="M150" i="1"/>
  <c r="M214" i="1"/>
  <c r="M44" i="1"/>
  <c r="M63" i="1"/>
  <c r="M127" i="1"/>
  <c r="M191" i="1"/>
  <c r="M255" i="1"/>
  <c r="M76" i="1"/>
  <c r="M64" i="1"/>
  <c r="M128" i="1"/>
  <c r="M192" i="1"/>
  <c r="M23" i="1"/>
  <c r="M211" i="1"/>
  <c r="M49" i="1"/>
  <c r="M113" i="1"/>
  <c r="M177" i="1"/>
  <c r="M241" i="1"/>
  <c r="M179" i="1"/>
  <c r="M220" i="1"/>
  <c r="M90" i="1"/>
  <c r="M154" i="1"/>
  <c r="M218" i="1"/>
  <c r="M91" i="1"/>
  <c r="M180" i="1"/>
  <c r="M15" i="1"/>
  <c r="M20" i="1"/>
  <c r="M132" i="1"/>
  <c r="M22" i="1"/>
  <c r="M200" i="1"/>
  <c r="M121" i="1"/>
  <c r="M19" i="1"/>
  <c r="M115" i="1"/>
  <c r="M141" i="1"/>
  <c r="M166" i="1"/>
  <c r="M207" i="1"/>
  <c r="M144" i="1"/>
  <c r="M65" i="1"/>
  <c r="M227" i="1"/>
  <c r="M234" i="1"/>
  <c r="P240" i="1" l="1"/>
  <c r="P80" i="1"/>
  <c r="P208" i="1"/>
  <c r="P184" i="1"/>
  <c r="P136" i="1"/>
  <c r="P64" i="1"/>
  <c r="P239" i="1"/>
  <c r="P191" i="1"/>
  <c r="P135" i="1"/>
  <c r="P111" i="1"/>
  <c r="P71" i="1"/>
  <c r="P28" i="1"/>
  <c r="P254" i="1"/>
  <c r="P246" i="1"/>
  <c r="P238" i="1"/>
  <c r="P230" i="1"/>
  <c r="P222" i="1"/>
  <c r="P214" i="1"/>
  <c r="P206" i="1"/>
  <c r="P198" i="1"/>
  <c r="P190" i="1"/>
  <c r="P182" i="1"/>
  <c r="P174" i="1"/>
  <c r="P166" i="1"/>
  <c r="P158" i="1"/>
  <c r="P150" i="1"/>
  <c r="P142" i="1"/>
  <c r="P134" i="1"/>
  <c r="P126" i="1"/>
  <c r="P118" i="1"/>
  <c r="P110" i="1"/>
  <c r="P102" i="1"/>
  <c r="P94" i="1"/>
  <c r="P86" i="1"/>
  <c r="P78" i="1"/>
  <c r="P70" i="1"/>
  <c r="P62" i="1"/>
  <c r="P54" i="1"/>
  <c r="P46" i="1"/>
  <c r="P38" i="1"/>
  <c r="P30" i="1"/>
  <c r="P224" i="1"/>
  <c r="P160" i="1"/>
  <c r="P112" i="1"/>
  <c r="P72" i="1"/>
  <c r="P255" i="1"/>
  <c r="P215" i="1"/>
  <c r="P159" i="1"/>
  <c r="P95" i="1"/>
  <c r="P39" i="1"/>
  <c r="P27" i="1"/>
  <c r="P19" i="1"/>
  <c r="P22" i="1"/>
  <c r="P216" i="1"/>
  <c r="P168" i="1"/>
  <c r="P120" i="1"/>
  <c r="P48" i="1"/>
  <c r="P21" i="1"/>
  <c r="P223" i="1"/>
  <c r="P167" i="1"/>
  <c r="P119" i="1"/>
  <c r="P47" i="1"/>
  <c r="P200" i="1"/>
  <c r="P152" i="1"/>
  <c r="P104" i="1"/>
  <c r="P88" i="1"/>
  <c r="P29" i="1"/>
  <c r="P231" i="1"/>
  <c r="P175" i="1"/>
  <c r="P127" i="1"/>
  <c r="P63" i="1"/>
  <c r="P232" i="1"/>
  <c r="P176" i="1"/>
  <c r="P128" i="1"/>
  <c r="P56" i="1"/>
  <c r="P207" i="1"/>
  <c r="P151" i="1"/>
  <c r="P103" i="1"/>
  <c r="P79" i="1"/>
  <c r="P32" i="1"/>
  <c r="P24" i="1"/>
  <c r="P250" i="1"/>
  <c r="P242" i="1"/>
  <c r="P234" i="1"/>
  <c r="P226" i="1"/>
  <c r="P218" i="1"/>
  <c r="P210" i="1"/>
  <c r="P202" i="1"/>
  <c r="P194" i="1"/>
  <c r="P186" i="1"/>
  <c r="P178" i="1"/>
  <c r="P170" i="1"/>
  <c r="P162" i="1"/>
  <c r="P154" i="1"/>
  <c r="P146" i="1"/>
  <c r="P138" i="1"/>
  <c r="P130" i="1"/>
  <c r="P122" i="1"/>
  <c r="P114" i="1"/>
  <c r="P106" i="1"/>
  <c r="P98" i="1"/>
  <c r="P90" i="1"/>
  <c r="P82" i="1"/>
  <c r="P74" i="1"/>
  <c r="P66" i="1"/>
  <c r="P58" i="1"/>
  <c r="P50" i="1"/>
  <c r="P42" i="1"/>
  <c r="P34" i="1"/>
  <c r="P248" i="1"/>
  <c r="P192" i="1"/>
  <c r="P144" i="1"/>
  <c r="P96" i="1"/>
  <c r="P40" i="1"/>
  <c r="P247" i="1"/>
  <c r="P199" i="1"/>
  <c r="P183" i="1"/>
  <c r="P143" i="1"/>
  <c r="P87" i="1"/>
  <c r="P55" i="1"/>
  <c r="P31" i="1"/>
  <c r="P23" i="1"/>
  <c r="P249" i="1"/>
  <c r="P241" i="1"/>
  <c r="P233" i="1"/>
  <c r="P225" i="1"/>
  <c r="P217" i="1"/>
  <c r="P209" i="1"/>
  <c r="P201" i="1"/>
  <c r="P193" i="1"/>
  <c r="P185" i="1"/>
  <c r="P177" i="1"/>
  <c r="P169" i="1"/>
  <c r="P161" i="1"/>
  <c r="P153" i="1"/>
  <c r="P145" i="1"/>
  <c r="P137" i="1"/>
  <c r="P129" i="1"/>
  <c r="P121" i="1"/>
  <c r="P113" i="1"/>
  <c r="P105" i="1"/>
  <c r="P97" i="1"/>
  <c r="P89" i="1"/>
  <c r="P81" i="1"/>
  <c r="P73" i="1"/>
  <c r="P65" i="1"/>
  <c r="P57" i="1"/>
  <c r="P49" i="1"/>
  <c r="P41" i="1"/>
  <c r="P6" i="1"/>
  <c r="P20" i="1"/>
  <c r="P14" i="1"/>
  <c r="P11" i="1"/>
  <c r="P12" i="1"/>
  <c r="O33" i="1"/>
  <c r="P33" i="1" s="1"/>
  <c r="O25" i="1"/>
  <c r="P25" i="1" s="1"/>
  <c r="O17" i="1"/>
  <c r="P17" i="1" s="1"/>
  <c r="O9" i="1"/>
  <c r="P9" i="1" s="1"/>
  <c r="O251" i="1"/>
  <c r="P251" i="1" s="1"/>
  <c r="O243" i="1"/>
  <c r="P243" i="1" s="1"/>
  <c r="O235" i="1"/>
  <c r="P235" i="1" s="1"/>
  <c r="O227" i="1"/>
  <c r="P227" i="1" s="1"/>
  <c r="O219" i="1"/>
  <c r="P219" i="1" s="1"/>
  <c r="O211" i="1"/>
  <c r="P211" i="1" s="1"/>
  <c r="O203" i="1"/>
  <c r="P203" i="1" s="1"/>
  <c r="O195" i="1"/>
  <c r="P195" i="1" s="1"/>
  <c r="O187" i="1"/>
  <c r="P187" i="1" s="1"/>
  <c r="O179" i="1"/>
  <c r="P179" i="1" s="1"/>
  <c r="O171" i="1"/>
  <c r="P171" i="1" s="1"/>
  <c r="O163" i="1"/>
  <c r="P163" i="1" s="1"/>
  <c r="O155" i="1"/>
  <c r="P155" i="1" s="1"/>
  <c r="O147" i="1"/>
  <c r="P147" i="1" s="1"/>
  <c r="O139" i="1"/>
  <c r="P139" i="1" s="1"/>
  <c r="O131" i="1"/>
  <c r="P131" i="1" s="1"/>
  <c r="O123" i="1"/>
  <c r="P123" i="1" s="1"/>
  <c r="O115" i="1"/>
  <c r="P115" i="1" s="1"/>
  <c r="O107" i="1"/>
  <c r="P107" i="1" s="1"/>
  <c r="O99" i="1"/>
  <c r="P99" i="1" s="1"/>
  <c r="O91" i="1"/>
  <c r="P91" i="1" s="1"/>
  <c r="O83" i="1"/>
  <c r="P83" i="1" s="1"/>
  <c r="O75" i="1"/>
  <c r="P75" i="1" s="1"/>
  <c r="O67" i="1"/>
  <c r="P67" i="1" s="1"/>
  <c r="O59" i="1"/>
  <c r="P59" i="1" s="1"/>
  <c r="O51" i="1"/>
  <c r="P51" i="1" s="1"/>
  <c r="O43" i="1"/>
  <c r="P43" i="1" s="1"/>
  <c r="O35" i="1"/>
  <c r="P35" i="1" s="1"/>
  <c r="P13" i="1"/>
  <c r="P16" i="1"/>
  <c r="P8" i="1"/>
  <c r="P15" i="1"/>
  <c r="N7" i="1"/>
  <c r="O7" i="1" s="1"/>
  <c r="P7" i="1" s="1"/>
  <c r="O5" i="1"/>
  <c r="P5" i="1" s="1"/>
  <c r="O26" i="1"/>
  <c r="P26" i="1" s="1"/>
  <c r="O18" i="1"/>
  <c r="P18" i="1" s="1"/>
  <c r="O10" i="1"/>
  <c r="P10" i="1" s="1"/>
  <c r="O252" i="1"/>
  <c r="P252" i="1" s="1"/>
  <c r="O244" i="1"/>
  <c r="P244" i="1" s="1"/>
  <c r="O236" i="1"/>
  <c r="P236" i="1" s="1"/>
  <c r="O228" i="1"/>
  <c r="P228" i="1" s="1"/>
  <c r="O220" i="1"/>
  <c r="P220" i="1" s="1"/>
  <c r="O212" i="1"/>
  <c r="P212" i="1" s="1"/>
  <c r="O204" i="1"/>
  <c r="P204" i="1" s="1"/>
  <c r="O196" i="1"/>
  <c r="P196" i="1" s="1"/>
  <c r="O188" i="1"/>
  <c r="P188" i="1" s="1"/>
  <c r="O180" i="1"/>
  <c r="P180" i="1" s="1"/>
  <c r="O172" i="1"/>
  <c r="P172" i="1" s="1"/>
  <c r="O164" i="1"/>
  <c r="P164" i="1" s="1"/>
  <c r="O156" i="1"/>
  <c r="P156" i="1" s="1"/>
  <c r="O148" i="1"/>
  <c r="P148" i="1" s="1"/>
  <c r="O140" i="1"/>
  <c r="P140" i="1" s="1"/>
  <c r="O132" i="1"/>
  <c r="P132" i="1" s="1"/>
  <c r="O124" i="1"/>
  <c r="P124" i="1" s="1"/>
  <c r="O116" i="1"/>
  <c r="P116" i="1" s="1"/>
  <c r="O108" i="1"/>
  <c r="P108" i="1" s="1"/>
  <c r="O100" i="1"/>
  <c r="P100" i="1" s="1"/>
  <c r="O92" i="1"/>
  <c r="P92" i="1" s="1"/>
  <c r="O84" i="1"/>
  <c r="P84" i="1" s="1"/>
  <c r="O76" i="1"/>
  <c r="P76" i="1" s="1"/>
  <c r="O68" i="1"/>
  <c r="P68" i="1" s="1"/>
  <c r="O60" i="1"/>
  <c r="P60" i="1" s="1"/>
  <c r="O52" i="1"/>
  <c r="P52" i="1" s="1"/>
  <c r="O44" i="1"/>
  <c r="P44" i="1" s="1"/>
  <c r="O36" i="1"/>
  <c r="P36" i="1" s="1"/>
  <c r="O253" i="1"/>
  <c r="P253" i="1" s="1"/>
  <c r="O245" i="1"/>
  <c r="P245" i="1" s="1"/>
  <c r="O237" i="1"/>
  <c r="P237" i="1" s="1"/>
  <c r="O229" i="1"/>
  <c r="P229" i="1" s="1"/>
  <c r="O221" i="1"/>
  <c r="P221" i="1" s="1"/>
  <c r="O213" i="1"/>
  <c r="P213" i="1" s="1"/>
  <c r="O205" i="1"/>
  <c r="P205" i="1" s="1"/>
  <c r="O197" i="1"/>
  <c r="P197" i="1" s="1"/>
  <c r="O189" i="1"/>
  <c r="P189" i="1" s="1"/>
  <c r="O181" i="1"/>
  <c r="P181" i="1" s="1"/>
  <c r="O173" i="1"/>
  <c r="P173" i="1" s="1"/>
  <c r="O165" i="1"/>
  <c r="P165" i="1" s="1"/>
  <c r="O157" i="1"/>
  <c r="P157" i="1" s="1"/>
  <c r="O149" i="1"/>
  <c r="P149" i="1" s="1"/>
  <c r="O141" i="1"/>
  <c r="P141" i="1" s="1"/>
  <c r="O133" i="1"/>
  <c r="P133" i="1" s="1"/>
  <c r="O125" i="1"/>
  <c r="P125" i="1" s="1"/>
  <c r="O117" i="1"/>
  <c r="P117" i="1" s="1"/>
  <c r="O109" i="1"/>
  <c r="P109" i="1" s="1"/>
  <c r="O101" i="1"/>
  <c r="P101" i="1" s="1"/>
  <c r="O93" i="1"/>
  <c r="P93" i="1" s="1"/>
  <c r="O85" i="1"/>
  <c r="P85" i="1" s="1"/>
  <c r="O77" i="1"/>
  <c r="P77" i="1" s="1"/>
  <c r="O69" i="1"/>
  <c r="P69" i="1" s="1"/>
  <c r="O61" i="1"/>
  <c r="P61" i="1" s="1"/>
  <c r="O53" i="1"/>
  <c r="P53" i="1" s="1"/>
  <c r="O45" i="1"/>
  <c r="P45" i="1" s="1"/>
  <c r="O37" i="1"/>
  <c r="P37" i="1" s="1"/>
  <c r="BA5" i="3"/>
  <c r="AZ4" i="3"/>
  <c r="AZ3" i="3"/>
  <c r="V5" i="3"/>
  <c r="U4" i="3"/>
  <c r="U3" i="3"/>
  <c r="T35" i="3"/>
  <c r="T66" i="3"/>
  <c r="T60" i="3"/>
  <c r="T55" i="3"/>
  <c r="T69" i="3"/>
  <c r="T14" i="3"/>
  <c r="T18" i="3"/>
  <c r="T42" i="3"/>
  <c r="T33" i="3"/>
  <c r="T26" i="3"/>
  <c r="T21" i="3"/>
  <c r="T52" i="3"/>
  <c r="T50" i="3"/>
  <c r="T58" i="3"/>
  <c r="T9" i="3"/>
  <c r="T76" i="3"/>
  <c r="T27" i="3"/>
  <c r="T56" i="3"/>
  <c r="T39" i="3"/>
  <c r="T10" i="3"/>
  <c r="T49" i="3"/>
  <c r="T17" i="3"/>
  <c r="T65" i="3"/>
  <c r="T67" i="3"/>
  <c r="T11" i="3"/>
  <c r="T34" i="3"/>
  <c r="T61" i="3"/>
  <c r="T28" i="3"/>
  <c r="T74" i="3"/>
  <c r="T36" i="3"/>
  <c r="T31" i="3"/>
  <c r="T72" i="3"/>
  <c r="T73" i="3"/>
  <c r="T44" i="3"/>
  <c r="T41" i="3"/>
  <c r="T6" i="3"/>
  <c r="T25" i="3"/>
  <c r="T43" i="3"/>
  <c r="T19" i="3"/>
  <c r="T70" i="3"/>
  <c r="T38" i="3"/>
  <c r="T75" i="3"/>
  <c r="T37" i="3"/>
  <c r="T63" i="3"/>
  <c r="T24" i="3"/>
  <c r="T32" i="3"/>
  <c r="T23" i="3"/>
  <c r="T12" i="3"/>
  <c r="T59" i="3"/>
  <c r="T8" i="3"/>
  <c r="T20" i="3"/>
  <c r="T15" i="3"/>
  <c r="T48" i="3"/>
  <c r="T54" i="3"/>
  <c r="T51" i="3"/>
  <c r="T13" i="3"/>
  <c r="T64" i="3"/>
  <c r="T68" i="3"/>
  <c r="T47" i="3"/>
  <c r="T71" i="3"/>
  <c r="T45" i="3"/>
  <c r="T62" i="3"/>
  <c r="T7" i="3"/>
  <c r="T30" i="3"/>
  <c r="T53" i="3"/>
  <c r="T40" i="3"/>
  <c r="T57" i="3"/>
  <c r="T22" i="3"/>
  <c r="T46" i="3"/>
  <c r="T16" i="3"/>
  <c r="T29" i="3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A3" i="3" l="1"/>
  <c r="BB5" i="3"/>
  <c r="BA4" i="3"/>
  <c r="U56" i="3"/>
  <c r="U59" i="3"/>
  <c r="U41" i="3"/>
  <c r="U28" i="3"/>
  <c r="U61" i="3"/>
  <c r="U72" i="3"/>
  <c r="U62" i="3"/>
  <c r="U53" i="3"/>
  <c r="U22" i="3"/>
  <c r="U68" i="3"/>
  <c r="U64" i="3"/>
  <c r="U12" i="3"/>
  <c r="U43" i="3"/>
  <c r="U23" i="3"/>
  <c r="U75" i="3"/>
  <c r="U44" i="3"/>
  <c r="U19" i="3"/>
  <c r="U37" i="3"/>
  <c r="U47" i="3"/>
  <c r="U76" i="3"/>
  <c r="U60" i="3"/>
  <c r="U25" i="3"/>
  <c r="U10" i="3"/>
  <c r="U27" i="3"/>
  <c r="U57" i="3"/>
  <c r="U55" i="3"/>
  <c r="U40" i="3"/>
  <c r="U20" i="3"/>
  <c r="U34" i="3"/>
  <c r="U71" i="3"/>
  <c r="U24" i="3"/>
  <c r="U51" i="3"/>
  <c r="U16" i="3"/>
  <c r="U69" i="3"/>
  <c r="U63" i="3"/>
  <c r="U58" i="3"/>
  <c r="U38" i="3"/>
  <c r="U21" i="3"/>
  <c r="U73" i="3"/>
  <c r="U36" i="3"/>
  <c r="U13" i="3"/>
  <c r="U15" i="3"/>
  <c r="U74" i="3"/>
  <c r="U30" i="3"/>
  <c r="U11" i="3"/>
  <c r="U35" i="3"/>
  <c r="U66" i="3"/>
  <c r="U45" i="3"/>
  <c r="U50" i="3"/>
  <c r="U8" i="3"/>
  <c r="U46" i="3"/>
  <c r="U48" i="3"/>
  <c r="U39" i="3"/>
  <c r="U6" i="3"/>
  <c r="U17" i="3"/>
  <c r="U18" i="3"/>
  <c r="U49" i="3"/>
  <c r="U9" i="3"/>
  <c r="U70" i="3"/>
  <c r="U33" i="3"/>
  <c r="U54" i="3"/>
  <c r="U31" i="3"/>
  <c r="U14" i="3"/>
  <c r="U67" i="3"/>
  <c r="U26" i="3"/>
  <c r="U52" i="3"/>
  <c r="U42" i="3"/>
  <c r="U65" i="3"/>
  <c r="U7" i="3"/>
  <c r="U29" i="3"/>
  <c r="U32" i="3"/>
  <c r="W5" i="3"/>
  <c r="V4" i="3"/>
  <c r="V3" i="3"/>
  <c r="BB3" i="3" l="1"/>
  <c r="BC5" i="3"/>
  <c r="BB4" i="3"/>
  <c r="V61" i="3"/>
  <c r="V52" i="3"/>
  <c r="V36" i="3"/>
  <c r="V19" i="3"/>
  <c r="V76" i="3"/>
  <c r="V56" i="3"/>
  <c r="V59" i="3"/>
  <c r="V41" i="3"/>
  <c r="V28" i="3"/>
  <c r="V63" i="3"/>
  <c r="V65" i="3"/>
  <c r="V60" i="3"/>
  <c r="V35" i="3"/>
  <c r="V7" i="3"/>
  <c r="V23" i="3"/>
  <c r="V10" i="3"/>
  <c r="V6" i="3"/>
  <c r="V74" i="3"/>
  <c r="V26" i="3"/>
  <c r="V12" i="3"/>
  <c r="V30" i="3"/>
  <c r="V18" i="3"/>
  <c r="V31" i="3"/>
  <c r="V72" i="3"/>
  <c r="V75" i="3"/>
  <c r="V34" i="3"/>
  <c r="V50" i="3"/>
  <c r="V32" i="3"/>
  <c r="V15" i="3"/>
  <c r="V33" i="3"/>
  <c r="V57" i="3"/>
  <c r="V55" i="3"/>
  <c r="V40" i="3"/>
  <c r="V20" i="3"/>
  <c r="V58" i="3"/>
  <c r="V62" i="3"/>
  <c r="V53" i="3"/>
  <c r="V22" i="3"/>
  <c r="V69" i="3"/>
  <c r="V29" i="3"/>
  <c r="V45" i="3"/>
  <c r="V68" i="3"/>
  <c r="V11" i="3"/>
  <c r="V47" i="3"/>
  <c r="V64" i="3"/>
  <c r="V9" i="3"/>
  <c r="V73" i="3"/>
  <c r="V17" i="3"/>
  <c r="V44" i="3"/>
  <c r="V27" i="3"/>
  <c r="V13" i="3"/>
  <c r="V25" i="3"/>
  <c r="V46" i="3"/>
  <c r="V48" i="3"/>
  <c r="V39" i="3"/>
  <c r="V66" i="3"/>
  <c r="V71" i="3"/>
  <c r="V24" i="3"/>
  <c r="V51" i="3"/>
  <c r="V16" i="3"/>
  <c r="V54" i="3"/>
  <c r="V38" i="3"/>
  <c r="V21" i="3"/>
  <c r="V70" i="3"/>
  <c r="V67" i="3"/>
  <c r="V37" i="3"/>
  <c r="V8" i="3"/>
  <c r="V42" i="3"/>
  <c r="V49" i="3"/>
  <c r="V43" i="3"/>
  <c r="V14" i="3"/>
  <c r="X5" i="3"/>
  <c r="W3" i="3"/>
  <c r="W4" i="3"/>
  <c r="BD5" i="3" l="1"/>
  <c r="BC4" i="3"/>
  <c r="BC3" i="3"/>
  <c r="W33" i="3"/>
  <c r="W45" i="3"/>
  <c r="W29" i="3"/>
  <c r="W10" i="3"/>
  <c r="W53" i="3"/>
  <c r="W34" i="3"/>
  <c r="W50" i="3"/>
  <c r="W32" i="3"/>
  <c r="W15" i="3"/>
  <c r="W46" i="3"/>
  <c r="W48" i="3"/>
  <c r="W39" i="3"/>
  <c r="W20" i="3"/>
  <c r="W22" i="3"/>
  <c r="W51" i="3"/>
  <c r="W62" i="3"/>
  <c r="W76" i="3"/>
  <c r="W31" i="3"/>
  <c r="W67" i="3"/>
  <c r="W19" i="3"/>
  <c r="W40" i="3"/>
  <c r="W49" i="3"/>
  <c r="W61" i="3"/>
  <c r="W73" i="3"/>
  <c r="W12" i="3"/>
  <c r="W43" i="3"/>
  <c r="W23" i="3"/>
  <c r="W8" i="3"/>
  <c r="W75" i="3"/>
  <c r="W17" i="3"/>
  <c r="W44" i="3"/>
  <c r="W27" i="3"/>
  <c r="W13" i="3"/>
  <c r="W47" i="3"/>
  <c r="W42" i="3"/>
  <c r="W35" i="3"/>
  <c r="W6" i="3"/>
  <c r="W16" i="3"/>
  <c r="W9" i="3"/>
  <c r="W57" i="3"/>
  <c r="W65" i="3"/>
  <c r="W54" i="3"/>
  <c r="W18" i="3"/>
  <c r="W36" i="3"/>
  <c r="W55" i="3"/>
  <c r="W28" i="3"/>
  <c r="W72" i="3"/>
  <c r="W64" i="3"/>
  <c r="W58" i="3"/>
  <c r="W38" i="3"/>
  <c r="W21" i="3"/>
  <c r="W24" i="3"/>
  <c r="W74" i="3"/>
  <c r="W11" i="3"/>
  <c r="W37" i="3"/>
  <c r="W26" i="3"/>
  <c r="W60" i="3"/>
  <c r="W59" i="3"/>
  <c r="W41" i="3"/>
  <c r="W30" i="3"/>
  <c r="W71" i="3"/>
  <c r="W7" i="3"/>
  <c r="W66" i="3"/>
  <c r="W68" i="3"/>
  <c r="W25" i="3"/>
  <c r="W63" i="3"/>
  <c r="W14" i="3"/>
  <c r="W52" i="3"/>
  <c r="W56" i="3"/>
  <c r="W70" i="3"/>
  <c r="W69" i="3"/>
  <c r="Y5" i="3"/>
  <c r="X4" i="3"/>
  <c r="X3" i="3"/>
  <c r="BE5" i="3" l="1"/>
  <c r="BD4" i="3"/>
  <c r="BD3" i="3"/>
  <c r="X67" i="3"/>
  <c r="X49" i="3"/>
  <c r="X32" i="3"/>
  <c r="X75" i="3"/>
  <c r="X66" i="3"/>
  <c r="X34" i="3"/>
  <c r="X52" i="3"/>
  <c r="X63" i="3"/>
  <c r="X18" i="3"/>
  <c r="X38" i="3"/>
  <c r="X47" i="3"/>
  <c r="X45" i="3"/>
  <c r="X14" i="3"/>
  <c r="X35" i="3"/>
  <c r="X12" i="3"/>
  <c r="X23" i="3"/>
  <c r="X33" i="3"/>
  <c r="X8" i="3"/>
  <c r="X28" i="3"/>
  <c r="X9" i="3"/>
  <c r="X25" i="3"/>
  <c r="X11" i="3"/>
  <c r="X21" i="3"/>
  <c r="X41" i="3"/>
  <c r="X73" i="3"/>
  <c r="X64" i="3"/>
  <c r="X24" i="3"/>
  <c r="X42" i="3"/>
  <c r="X61" i="3"/>
  <c r="X55" i="3"/>
  <c r="X37" i="3"/>
  <c r="X60" i="3"/>
  <c r="X44" i="3"/>
  <c r="X15" i="3"/>
  <c r="X36" i="3"/>
  <c r="X56" i="3"/>
  <c r="X27" i="3"/>
  <c r="X62" i="3"/>
  <c r="X10" i="3"/>
  <c r="X59" i="3"/>
  <c r="X74" i="3"/>
  <c r="X58" i="3"/>
  <c r="X48" i="3"/>
  <c r="X50" i="3"/>
  <c r="X30" i="3"/>
  <c r="X43" i="3"/>
  <c r="X6" i="3"/>
  <c r="X22" i="3"/>
  <c r="X76" i="3"/>
  <c r="X71" i="3"/>
  <c r="X68" i="3"/>
  <c r="X17" i="3"/>
  <c r="X39" i="3"/>
  <c r="X46" i="3"/>
  <c r="X51" i="3"/>
  <c r="X72" i="3"/>
  <c r="X54" i="3"/>
  <c r="X40" i="3"/>
  <c r="X16" i="3"/>
  <c r="X53" i="3"/>
  <c r="X13" i="3"/>
  <c r="X31" i="3"/>
  <c r="X70" i="3"/>
  <c r="X20" i="3"/>
  <c r="X29" i="3"/>
  <c r="X57" i="3"/>
  <c r="X65" i="3"/>
  <c r="X69" i="3"/>
  <c r="X7" i="3"/>
  <c r="X19" i="3"/>
  <c r="X26" i="3"/>
  <c r="Y4" i="3"/>
  <c r="Y3" i="3"/>
  <c r="Z5" i="3"/>
  <c r="BE3" i="3" l="1"/>
  <c r="BE4" i="3"/>
  <c r="BF5" i="3"/>
  <c r="Z3" i="3"/>
  <c r="Z4" i="3"/>
  <c r="AA5" i="3"/>
  <c r="Y71" i="3"/>
  <c r="Y68" i="3"/>
  <c r="Y24" i="3"/>
  <c r="Y57" i="3"/>
  <c r="Y18" i="3"/>
  <c r="Y34" i="3"/>
  <c r="Y45" i="3"/>
  <c r="Y54" i="3"/>
  <c r="Y37" i="3"/>
  <c r="Y28" i="3"/>
  <c r="Y69" i="3"/>
  <c r="Y62" i="3"/>
  <c r="Y64" i="3"/>
  <c r="Y63" i="3"/>
  <c r="Y59" i="3"/>
  <c r="Y47" i="3"/>
  <c r="Y60" i="3"/>
  <c r="Y12" i="3"/>
  <c r="Y43" i="3"/>
  <c r="Y52" i="3"/>
  <c r="Y36" i="3"/>
  <c r="Y17" i="3"/>
  <c r="Y73" i="3"/>
  <c r="Y75" i="3"/>
  <c r="Y46" i="3"/>
  <c r="Y25" i="3"/>
  <c r="Y49" i="3"/>
  <c r="Y44" i="3"/>
  <c r="Y76" i="3"/>
  <c r="Y61" i="3"/>
  <c r="Y66" i="3"/>
  <c r="Y56" i="3"/>
  <c r="Y55" i="3"/>
  <c r="Y33" i="3"/>
  <c r="Y53" i="3"/>
  <c r="Y51" i="3"/>
  <c r="Y38" i="3"/>
  <c r="Y50" i="3"/>
  <c r="Y32" i="3"/>
  <c r="Y67" i="3"/>
  <c r="Y65" i="3"/>
  <c r="Y74" i="3"/>
  <c r="Y70" i="3"/>
  <c r="Y58" i="3"/>
  <c r="Y30" i="3"/>
  <c r="Y27" i="3"/>
  <c r="Y16" i="3"/>
  <c r="Y48" i="3"/>
  <c r="Y22" i="3"/>
  <c r="Y29" i="3"/>
  <c r="Y72" i="3"/>
  <c r="Y9" i="3"/>
  <c r="Y21" i="3"/>
  <c r="Y8" i="3"/>
  <c r="Y40" i="3"/>
  <c r="Y15" i="3"/>
  <c r="Y13" i="3"/>
  <c r="Y42" i="3"/>
  <c r="Y26" i="3"/>
  <c r="Y31" i="3"/>
  <c r="Y23" i="3"/>
  <c r="Y7" i="3"/>
  <c r="Y20" i="3"/>
  <c r="Y39" i="3"/>
  <c r="Y14" i="3"/>
  <c r="Y41" i="3"/>
  <c r="Y35" i="3"/>
  <c r="Y11" i="3"/>
  <c r="Y10" i="3"/>
  <c r="Y6" i="3"/>
  <c r="Y19" i="3"/>
  <c r="BF3" i="3" l="1"/>
  <c r="BG5" i="3"/>
  <c r="BF4" i="3"/>
  <c r="AB5" i="3"/>
  <c r="AA3" i="3"/>
  <c r="AA4" i="3"/>
  <c r="Z45" i="3"/>
  <c r="Z30" i="3"/>
  <c r="Z10" i="3"/>
  <c r="Z18" i="3"/>
  <c r="Z65" i="3"/>
  <c r="Z14" i="3"/>
  <c r="Z33" i="3"/>
  <c r="Z52" i="3"/>
  <c r="Z28" i="3"/>
  <c r="Z40" i="3"/>
  <c r="Z60" i="3"/>
  <c r="Z59" i="3"/>
  <c r="Z12" i="3"/>
  <c r="Z76" i="3"/>
  <c r="Z67" i="3"/>
  <c r="Z68" i="3"/>
  <c r="Z64" i="3"/>
  <c r="Z74" i="3"/>
  <c r="Z54" i="3"/>
  <c r="Z61" i="3"/>
  <c r="Z11" i="3"/>
  <c r="Z23" i="3"/>
  <c r="Z17" i="3"/>
  <c r="Z42" i="3"/>
  <c r="Z20" i="3"/>
  <c r="Z9" i="3"/>
  <c r="Z55" i="3"/>
  <c r="Z24" i="3"/>
  <c r="Z26" i="3"/>
  <c r="Z25" i="3"/>
  <c r="Z50" i="3"/>
  <c r="Z21" i="3"/>
  <c r="Z39" i="3"/>
  <c r="Z49" i="3"/>
  <c r="Z37" i="3"/>
  <c r="Z51" i="3"/>
  <c r="Z75" i="3"/>
  <c r="Z73" i="3"/>
  <c r="Z72" i="3"/>
  <c r="Z57" i="3"/>
  <c r="Z13" i="3"/>
  <c r="Z41" i="3"/>
  <c r="Z36" i="3"/>
  <c r="Z62" i="3"/>
  <c r="Z16" i="3"/>
  <c r="Z47" i="3"/>
  <c r="Z58" i="3"/>
  <c r="Z38" i="3"/>
  <c r="Z19" i="3"/>
  <c r="Z6" i="3"/>
  <c r="Z44" i="3"/>
  <c r="Z53" i="3"/>
  <c r="Z8" i="3"/>
  <c r="Z27" i="3"/>
  <c r="Z43" i="3"/>
  <c r="Z7" i="3"/>
  <c r="Z22" i="3"/>
  <c r="Z32" i="3"/>
  <c r="Z15" i="3"/>
  <c r="Z29" i="3"/>
  <c r="Z46" i="3"/>
  <c r="Z71" i="3"/>
  <c r="Z56" i="3"/>
  <c r="Z69" i="3"/>
  <c r="Z35" i="3"/>
  <c r="Z31" i="3"/>
  <c r="Z66" i="3"/>
  <c r="Z48" i="3"/>
  <c r="Z34" i="3"/>
  <c r="Z70" i="3"/>
  <c r="Z63" i="3"/>
  <c r="BH5" i="3" l="1"/>
  <c r="BG4" i="3"/>
  <c r="BG3" i="3"/>
  <c r="AA66" i="3"/>
  <c r="AA54" i="3"/>
  <c r="AA64" i="3"/>
  <c r="AA36" i="3"/>
  <c r="AA42" i="3"/>
  <c r="AA33" i="3"/>
  <c r="AA27" i="3"/>
  <c r="AA9" i="3"/>
  <c r="AA43" i="3"/>
  <c r="AA28" i="3"/>
  <c r="AA6" i="3"/>
  <c r="AA70" i="3"/>
  <c r="AA67" i="3"/>
  <c r="AA11" i="3"/>
  <c r="AA35" i="3"/>
  <c r="AA7" i="3"/>
  <c r="AA72" i="3"/>
  <c r="AA69" i="3"/>
  <c r="AA56" i="3"/>
  <c r="AA52" i="3"/>
  <c r="AA25" i="3"/>
  <c r="AA41" i="3"/>
  <c r="AA51" i="3"/>
  <c r="AA60" i="3"/>
  <c r="AA38" i="3"/>
  <c r="AA21" i="3"/>
  <c r="AA26" i="3"/>
  <c r="AA32" i="3"/>
  <c r="AA47" i="3"/>
  <c r="AA75" i="3"/>
  <c r="AA76" i="3"/>
  <c r="AA44" i="3"/>
  <c r="AA14" i="3"/>
  <c r="AA13" i="3"/>
  <c r="AA65" i="3"/>
  <c r="AA68" i="3"/>
  <c r="AA61" i="3"/>
  <c r="AA17" i="3"/>
  <c r="AA50" i="3"/>
  <c r="AA59" i="3"/>
  <c r="AA39" i="3"/>
  <c r="AA49" i="3"/>
  <c r="AA22" i="3"/>
  <c r="AA18" i="3"/>
  <c r="AA10" i="3"/>
  <c r="AA19" i="3"/>
  <c r="AA71" i="3"/>
  <c r="AA57" i="3"/>
  <c r="AA62" i="3"/>
  <c r="AA58" i="3"/>
  <c r="AA48" i="3"/>
  <c r="AA31" i="3"/>
  <c r="AA45" i="3"/>
  <c r="AA74" i="3"/>
  <c r="AA34" i="3"/>
  <c r="AA23" i="3"/>
  <c r="AA53" i="3"/>
  <c r="AA24" i="3"/>
  <c r="AA63" i="3"/>
  <c r="AA37" i="3"/>
  <c r="AA8" i="3"/>
  <c r="AA30" i="3"/>
  <c r="AA40" i="3"/>
  <c r="AA46" i="3"/>
  <c r="AA29" i="3"/>
  <c r="AA15" i="3"/>
  <c r="AA16" i="3"/>
  <c r="AA55" i="3"/>
  <c r="AA12" i="3"/>
  <c r="AA20" i="3"/>
  <c r="AA73" i="3"/>
  <c r="AC5" i="3"/>
  <c r="AB4" i="3"/>
  <c r="AB3" i="3"/>
  <c r="BH3" i="3" l="1"/>
  <c r="BI5" i="3"/>
  <c r="BH4" i="3"/>
  <c r="AB68" i="3"/>
  <c r="AB41" i="3"/>
  <c r="AB52" i="3"/>
  <c r="AB70" i="3"/>
  <c r="AB33" i="3"/>
  <c r="AB15" i="3"/>
  <c r="AB54" i="3"/>
  <c r="AB30" i="3"/>
  <c r="AB66" i="3"/>
  <c r="AB25" i="3"/>
  <c r="AB23" i="3"/>
  <c r="AB53" i="3"/>
  <c r="AB55" i="3"/>
  <c r="AB67" i="3"/>
  <c r="AB39" i="3"/>
  <c r="AB60" i="3"/>
  <c r="AB62" i="3"/>
  <c r="AB35" i="3"/>
  <c r="AB32" i="3"/>
  <c r="AB31" i="3"/>
  <c r="AB49" i="3"/>
  <c r="AB45" i="3"/>
  <c r="AB58" i="3"/>
  <c r="AB38" i="3"/>
  <c r="AB27" i="3"/>
  <c r="AB9" i="3"/>
  <c r="AB74" i="3"/>
  <c r="AB69" i="3"/>
  <c r="AB50" i="3"/>
  <c r="AB10" i="3"/>
  <c r="AB7" i="3"/>
  <c r="AB19" i="3"/>
  <c r="AB36" i="3"/>
  <c r="AB24" i="3"/>
  <c r="AB48" i="3"/>
  <c r="AB6" i="3"/>
  <c r="AB12" i="3"/>
  <c r="AB40" i="3"/>
  <c r="AB73" i="3"/>
  <c r="AB63" i="3"/>
  <c r="AB44" i="3"/>
  <c r="AB8" i="3"/>
  <c r="AB76" i="3"/>
  <c r="AB51" i="3"/>
  <c r="AB61" i="3"/>
  <c r="AB75" i="3"/>
  <c r="AB16" i="3"/>
  <c r="AB17" i="3"/>
  <c r="AB43" i="3"/>
  <c r="AB22" i="3"/>
  <c r="AB46" i="3"/>
  <c r="AB13" i="3"/>
  <c r="AB26" i="3"/>
  <c r="AB57" i="3"/>
  <c r="AB28" i="3"/>
  <c r="AB11" i="3"/>
  <c r="AB42" i="3"/>
  <c r="AB47" i="3"/>
  <c r="AB59" i="3"/>
  <c r="AB71" i="3"/>
  <c r="AB21" i="3"/>
  <c r="AB64" i="3"/>
  <c r="AB18" i="3"/>
  <c r="AB14" i="3"/>
  <c r="AB20" i="3"/>
  <c r="AB72" i="3"/>
  <c r="AB34" i="3"/>
  <c r="AB56" i="3"/>
  <c r="AB65" i="3"/>
  <c r="AB29" i="3"/>
  <c r="AB37" i="3"/>
  <c r="AD5" i="3"/>
  <c r="AC3" i="3"/>
  <c r="AC4" i="3"/>
  <c r="BJ5" i="3" l="1"/>
  <c r="BI4" i="3"/>
  <c r="BI3" i="3"/>
  <c r="AE5" i="3"/>
  <c r="AD3" i="3"/>
  <c r="AD4" i="3"/>
  <c r="AC70" i="3"/>
  <c r="AC46" i="3"/>
  <c r="AC69" i="3"/>
  <c r="AC73" i="3"/>
  <c r="AC18" i="3"/>
  <c r="AC63" i="3"/>
  <c r="AC75" i="3"/>
  <c r="AC17" i="3"/>
  <c r="AC38" i="3"/>
  <c r="AC44" i="3"/>
  <c r="AC30" i="3"/>
  <c r="AC42" i="3"/>
  <c r="AC35" i="3"/>
  <c r="AC8" i="3"/>
  <c r="AC22" i="3"/>
  <c r="AC6" i="3"/>
  <c r="AC13" i="3"/>
  <c r="AC10" i="3"/>
  <c r="AC64" i="3"/>
  <c r="AC47" i="3"/>
  <c r="AC50" i="3"/>
  <c r="AC39" i="3"/>
  <c r="AC29" i="3"/>
  <c r="AC66" i="3"/>
  <c r="AC72" i="3"/>
  <c r="AC76" i="3"/>
  <c r="AC33" i="3"/>
  <c r="AC60" i="3"/>
  <c r="AC12" i="3"/>
  <c r="AC61" i="3"/>
  <c r="AC11" i="3"/>
  <c r="AC71" i="3"/>
  <c r="AC37" i="3"/>
  <c r="AC59" i="3"/>
  <c r="AC41" i="3"/>
  <c r="AC49" i="3"/>
  <c r="AC51" i="3"/>
  <c r="AC16" i="3"/>
  <c r="AC26" i="3"/>
  <c r="AC24" i="3"/>
  <c r="AC7" i="3"/>
  <c r="AC56" i="3"/>
  <c r="AC48" i="3"/>
  <c r="AC15" i="3"/>
  <c r="AC65" i="3"/>
  <c r="AC68" i="3"/>
  <c r="AC62" i="3"/>
  <c r="AC34" i="3"/>
  <c r="AC53" i="3"/>
  <c r="AC58" i="3"/>
  <c r="AC57" i="3"/>
  <c r="AC45" i="3"/>
  <c r="AC52" i="3"/>
  <c r="AC36" i="3"/>
  <c r="AC55" i="3"/>
  <c r="AC40" i="3"/>
  <c r="AC27" i="3"/>
  <c r="AC31" i="3"/>
  <c r="AC14" i="3"/>
  <c r="AC19" i="3"/>
  <c r="AC23" i="3"/>
  <c r="AC28" i="3"/>
  <c r="AC74" i="3"/>
  <c r="AC67" i="3"/>
  <c r="AC25" i="3"/>
  <c r="AC54" i="3"/>
  <c r="AC43" i="3"/>
  <c r="AC32" i="3"/>
  <c r="AC20" i="3"/>
  <c r="AC9" i="3"/>
  <c r="AC21" i="3"/>
  <c r="BJ3" i="3" l="1"/>
  <c r="BK5" i="3"/>
  <c r="BJ4" i="3"/>
  <c r="AD66" i="3"/>
  <c r="AD57" i="3"/>
  <c r="AD59" i="3"/>
  <c r="AD34" i="3"/>
  <c r="AD53" i="3"/>
  <c r="AD58" i="3"/>
  <c r="AD17" i="3"/>
  <c r="AD38" i="3"/>
  <c r="AD37" i="3"/>
  <c r="AD28" i="3"/>
  <c r="AD15" i="3"/>
  <c r="AD23" i="3"/>
  <c r="AD35" i="3"/>
  <c r="AD21" i="3"/>
  <c r="AD22" i="3"/>
  <c r="AD8" i="3"/>
  <c r="AD74" i="3"/>
  <c r="AD49" i="3"/>
  <c r="AD39" i="3"/>
  <c r="AD9" i="3"/>
  <c r="AD75" i="3"/>
  <c r="AD63" i="3"/>
  <c r="AD65" i="3"/>
  <c r="AD76" i="3"/>
  <c r="AD55" i="3"/>
  <c r="AD25" i="3"/>
  <c r="AD56" i="3"/>
  <c r="AD54" i="3"/>
  <c r="AD11" i="3"/>
  <c r="AD52" i="3"/>
  <c r="AD36" i="3"/>
  <c r="AD42" i="3"/>
  <c r="AD13" i="3"/>
  <c r="AD7" i="3"/>
  <c r="AD27" i="3"/>
  <c r="AD10" i="3"/>
  <c r="AD16" i="3"/>
  <c r="AD70" i="3"/>
  <c r="AD44" i="3"/>
  <c r="AD19" i="3"/>
  <c r="AD41" i="3"/>
  <c r="AD68" i="3"/>
  <c r="AD73" i="3"/>
  <c r="AD61" i="3"/>
  <c r="AD64" i="3"/>
  <c r="AD69" i="3"/>
  <c r="AD62" i="3"/>
  <c r="AD18" i="3"/>
  <c r="AD46" i="3"/>
  <c r="AD51" i="3"/>
  <c r="AD45" i="3"/>
  <c r="AD50" i="3"/>
  <c r="AD32" i="3"/>
  <c r="AD26" i="3"/>
  <c r="AD6" i="3"/>
  <c r="AD40" i="3"/>
  <c r="AD20" i="3"/>
  <c r="AD31" i="3"/>
  <c r="AD14" i="3"/>
  <c r="AD72" i="3"/>
  <c r="AD71" i="3"/>
  <c r="AD47" i="3"/>
  <c r="AD67" i="3"/>
  <c r="AD24" i="3"/>
  <c r="AD33" i="3"/>
  <c r="AD60" i="3"/>
  <c r="AD12" i="3"/>
  <c r="AD43" i="3"/>
  <c r="AD30" i="3"/>
  <c r="AD48" i="3"/>
  <c r="AD29" i="3"/>
  <c r="AF5" i="3"/>
  <c r="AE4" i="3"/>
  <c r="AE3" i="3"/>
  <c r="BL5" i="3" l="1"/>
  <c r="BK4" i="3"/>
  <c r="BK3" i="3"/>
  <c r="AE75" i="3"/>
  <c r="AE11" i="3"/>
  <c r="AE34" i="3"/>
  <c r="AE12" i="3"/>
  <c r="AE41" i="3"/>
  <c r="AE58" i="3"/>
  <c r="AE31" i="3"/>
  <c r="AE38" i="3"/>
  <c r="AE30" i="3"/>
  <c r="AE10" i="3"/>
  <c r="AE36" i="3"/>
  <c r="AE19" i="3"/>
  <c r="AE14" i="3"/>
  <c r="AE29" i="3"/>
  <c r="AE68" i="3"/>
  <c r="AE64" i="3"/>
  <c r="AE72" i="3"/>
  <c r="AE23" i="3"/>
  <c r="AE13" i="3"/>
  <c r="AE16" i="3"/>
  <c r="AE56" i="3"/>
  <c r="AE62" i="3"/>
  <c r="AE17" i="3"/>
  <c r="AE61" i="3"/>
  <c r="AE57" i="3"/>
  <c r="AE43" i="3"/>
  <c r="AE21" i="3"/>
  <c r="AE26" i="3"/>
  <c r="AE20" i="3"/>
  <c r="AE46" i="3"/>
  <c r="AE74" i="3"/>
  <c r="AE66" i="3"/>
  <c r="AE59" i="3"/>
  <c r="AE25" i="3"/>
  <c r="AE60" i="3"/>
  <c r="AE40" i="3"/>
  <c r="AE54" i="3"/>
  <c r="AE47" i="3"/>
  <c r="AE53" i="3"/>
  <c r="AE28" i="3"/>
  <c r="AE7" i="3"/>
  <c r="AE6" i="3"/>
  <c r="AE15" i="3"/>
  <c r="AE35" i="3"/>
  <c r="AE22" i="3"/>
  <c r="AE76" i="3"/>
  <c r="AE24" i="3"/>
  <c r="AE67" i="3"/>
  <c r="AE50" i="3"/>
  <c r="AE27" i="3"/>
  <c r="AE69" i="3"/>
  <c r="AE71" i="3"/>
  <c r="AE70" i="3"/>
  <c r="AE33" i="3"/>
  <c r="AE42" i="3"/>
  <c r="AE49" i="3"/>
  <c r="AE32" i="3"/>
  <c r="AE44" i="3"/>
  <c r="AE8" i="3"/>
  <c r="AE9" i="3"/>
  <c r="AE63" i="3"/>
  <c r="AE73" i="3"/>
  <c r="AE65" i="3"/>
  <c r="AE55" i="3"/>
  <c r="AE18" i="3"/>
  <c r="AE48" i="3"/>
  <c r="AE39" i="3"/>
  <c r="AE51" i="3"/>
  <c r="AE45" i="3"/>
  <c r="AE52" i="3"/>
  <c r="AE37" i="3"/>
  <c r="AG5" i="3"/>
  <c r="AF4" i="3"/>
  <c r="AF3" i="3"/>
  <c r="BL3" i="3" l="1"/>
  <c r="BL4" i="3"/>
  <c r="BM5" i="3"/>
  <c r="AF49" i="3"/>
  <c r="AF58" i="3"/>
  <c r="AF68" i="3"/>
  <c r="AF11" i="3"/>
  <c r="AF32" i="3"/>
  <c r="AF55" i="3"/>
  <c r="AF26" i="3"/>
  <c r="AF75" i="3"/>
  <c r="AF65" i="3"/>
  <c r="AF45" i="3"/>
  <c r="AF20" i="3"/>
  <c r="AF39" i="3"/>
  <c r="AF72" i="3"/>
  <c r="AF18" i="3"/>
  <c r="AF7" i="3"/>
  <c r="AF12" i="3"/>
  <c r="AF6" i="3"/>
  <c r="AF61" i="3"/>
  <c r="AF74" i="3"/>
  <c r="AF50" i="3"/>
  <c r="AF41" i="3"/>
  <c r="AF67" i="3"/>
  <c r="AF25" i="3"/>
  <c r="AF14" i="3"/>
  <c r="AF54" i="3"/>
  <c r="AF38" i="3"/>
  <c r="AF56" i="3"/>
  <c r="AF37" i="3"/>
  <c r="AF64" i="3"/>
  <c r="AF8" i="3"/>
  <c r="AF57" i="3"/>
  <c r="AF51" i="3"/>
  <c r="AF36" i="3"/>
  <c r="AF17" i="3"/>
  <c r="AF10" i="3"/>
  <c r="AF52" i="3"/>
  <c r="AF62" i="3"/>
  <c r="AF73" i="3"/>
  <c r="AF63" i="3"/>
  <c r="AF53" i="3"/>
  <c r="AF69" i="3"/>
  <c r="AF70" i="3"/>
  <c r="AF23" i="3"/>
  <c r="AF40" i="3"/>
  <c r="AF66" i="3"/>
  <c r="AF27" i="3"/>
  <c r="AF24" i="3"/>
  <c r="AF16" i="3"/>
  <c r="AF28" i="3"/>
  <c r="AF46" i="3"/>
  <c r="AF30" i="3"/>
  <c r="AF59" i="3"/>
  <c r="AF71" i="3"/>
  <c r="AF31" i="3"/>
  <c r="AF21" i="3"/>
  <c r="AF34" i="3"/>
  <c r="AF48" i="3"/>
  <c r="AF43" i="3"/>
  <c r="AF9" i="3"/>
  <c r="AF33" i="3"/>
  <c r="AF42" i="3"/>
  <c r="AF60" i="3"/>
  <c r="AF35" i="3"/>
  <c r="AF15" i="3"/>
  <c r="AF13" i="3"/>
  <c r="AF22" i="3"/>
  <c r="AF29" i="3"/>
  <c r="AF47" i="3"/>
  <c r="AF76" i="3"/>
  <c r="AF44" i="3"/>
  <c r="AF19" i="3"/>
  <c r="AH5" i="3"/>
  <c r="AG4" i="3"/>
  <c r="AG3" i="3"/>
  <c r="BM3" i="3" l="1"/>
  <c r="BN5" i="3"/>
  <c r="BM4" i="3"/>
  <c r="AG56" i="3"/>
  <c r="AG74" i="3"/>
  <c r="AG46" i="3"/>
  <c r="AG12" i="3"/>
  <c r="AG24" i="3"/>
  <c r="AG63" i="3"/>
  <c r="AG53" i="3"/>
  <c r="AG37" i="3"/>
  <c r="AG42" i="3"/>
  <c r="AG35" i="3"/>
  <c r="AG31" i="3"/>
  <c r="AG38" i="3"/>
  <c r="AG9" i="3"/>
  <c r="AG30" i="3"/>
  <c r="AG10" i="3"/>
  <c r="AG43" i="3"/>
  <c r="AG13" i="3"/>
  <c r="AG75" i="3"/>
  <c r="AG72" i="3"/>
  <c r="AG64" i="3"/>
  <c r="AG67" i="3"/>
  <c r="AG54" i="3"/>
  <c r="AG11" i="3"/>
  <c r="AG34" i="3"/>
  <c r="AG50" i="3"/>
  <c r="AG60" i="3"/>
  <c r="AG40" i="3"/>
  <c r="AG51" i="3"/>
  <c r="AG27" i="3"/>
  <c r="AG16" i="3"/>
  <c r="AG59" i="3"/>
  <c r="AG23" i="3"/>
  <c r="AG33" i="3"/>
  <c r="AG19" i="3"/>
  <c r="AG69" i="3"/>
  <c r="AG71" i="3"/>
  <c r="AG70" i="3"/>
  <c r="AG47" i="3"/>
  <c r="AG66" i="3"/>
  <c r="AG18" i="3"/>
  <c r="AG48" i="3"/>
  <c r="AG49" i="3"/>
  <c r="AG14" i="3"/>
  <c r="AG21" i="3"/>
  <c r="AG15" i="3"/>
  <c r="AG57" i="3"/>
  <c r="AG73" i="3"/>
  <c r="AG68" i="3"/>
  <c r="AG76" i="3"/>
  <c r="AG58" i="3"/>
  <c r="AG17" i="3"/>
  <c r="AG62" i="3"/>
  <c r="AG52" i="3"/>
  <c r="AG36" i="3"/>
  <c r="AG41" i="3"/>
  <c r="AG25" i="3"/>
  <c r="AG29" i="3"/>
  <c r="AG22" i="3"/>
  <c r="AG20" i="3"/>
  <c r="AG28" i="3"/>
  <c r="AG7" i="3"/>
  <c r="AG26" i="3"/>
  <c r="AG8" i="3"/>
  <c r="AG6" i="3"/>
  <c r="AG61" i="3"/>
  <c r="AG65" i="3"/>
  <c r="AG44" i="3"/>
  <c r="AG39" i="3"/>
  <c r="AG55" i="3"/>
  <c r="AG32" i="3"/>
  <c r="AG45" i="3"/>
  <c r="AI5" i="3"/>
  <c r="AH3" i="3"/>
  <c r="AH4" i="3"/>
  <c r="BN3" i="3" l="1"/>
  <c r="BO5" i="3"/>
  <c r="BN4" i="3"/>
  <c r="AH65" i="3"/>
  <c r="AH63" i="3"/>
  <c r="AH33" i="3"/>
  <c r="AH60" i="3"/>
  <c r="AH12" i="3"/>
  <c r="AH24" i="3"/>
  <c r="AH55" i="3"/>
  <c r="AH52" i="3"/>
  <c r="AH36" i="3"/>
  <c r="AH48" i="3"/>
  <c r="AH39" i="3"/>
  <c r="AH26" i="3"/>
  <c r="AH16" i="3"/>
  <c r="AH46" i="3"/>
  <c r="AH51" i="3"/>
  <c r="AH10" i="3"/>
  <c r="AH8" i="3"/>
  <c r="AH72" i="3"/>
  <c r="AH67" i="3"/>
  <c r="AH61" i="3"/>
  <c r="AH73" i="3"/>
  <c r="AH11" i="3"/>
  <c r="AH44" i="3"/>
  <c r="AH41" i="3"/>
  <c r="AH49" i="3"/>
  <c r="AH13" i="3"/>
  <c r="AH31" i="3"/>
  <c r="AH66" i="3"/>
  <c r="AH71" i="3"/>
  <c r="AH57" i="3"/>
  <c r="AH47" i="3"/>
  <c r="AH59" i="3"/>
  <c r="AH37" i="3"/>
  <c r="AH40" i="3"/>
  <c r="AH22" i="3"/>
  <c r="AH64" i="3"/>
  <c r="AH15" i="3"/>
  <c r="AH69" i="3"/>
  <c r="AH76" i="3"/>
  <c r="AH62" i="3"/>
  <c r="AH34" i="3"/>
  <c r="AH53" i="3"/>
  <c r="AH58" i="3"/>
  <c r="AH17" i="3"/>
  <c r="AH45" i="3"/>
  <c r="AH50" i="3"/>
  <c r="AH32" i="3"/>
  <c r="AH42" i="3"/>
  <c r="AH35" i="3"/>
  <c r="AH19" i="3"/>
  <c r="AH14" i="3"/>
  <c r="AH27" i="3"/>
  <c r="AH28" i="3"/>
  <c r="AH7" i="3"/>
  <c r="AH68" i="3"/>
  <c r="AH75" i="3"/>
  <c r="AH25" i="3"/>
  <c r="AH54" i="3"/>
  <c r="AH43" i="3"/>
  <c r="AH30" i="3"/>
  <c r="AH29" i="3"/>
  <c r="AH9" i="3"/>
  <c r="AH23" i="3"/>
  <c r="AH70" i="3"/>
  <c r="AH18" i="3"/>
  <c r="AH38" i="3"/>
  <c r="AH56" i="3"/>
  <c r="AH20" i="3"/>
  <c r="AH6" i="3"/>
  <c r="AH21" i="3"/>
  <c r="AH74" i="3"/>
  <c r="AJ5" i="3"/>
  <c r="AI4" i="3"/>
  <c r="AI3" i="3"/>
  <c r="BP5" i="3" l="1"/>
  <c r="BO4" i="3"/>
  <c r="BO3" i="3"/>
  <c r="AI67" i="3"/>
  <c r="AI57" i="3"/>
  <c r="AI55" i="3"/>
  <c r="AI18" i="3"/>
  <c r="AI62" i="3"/>
  <c r="AI75" i="3"/>
  <c r="AI38" i="3"/>
  <c r="AI54" i="3"/>
  <c r="AI37" i="3"/>
  <c r="AI28" i="3"/>
  <c r="AI27" i="3"/>
  <c r="AI13" i="3"/>
  <c r="AI7" i="3"/>
  <c r="AI21" i="3"/>
  <c r="AI22" i="3"/>
  <c r="AI35" i="3"/>
  <c r="AI74" i="3"/>
  <c r="AI73" i="3"/>
  <c r="AI47" i="3"/>
  <c r="AI65" i="3"/>
  <c r="AI71" i="3"/>
  <c r="AI34" i="3"/>
  <c r="AI53" i="3"/>
  <c r="AI51" i="3"/>
  <c r="AI45" i="3"/>
  <c r="AI11" i="3"/>
  <c r="AI50" i="3"/>
  <c r="AI32" i="3"/>
  <c r="AI41" i="3"/>
  <c r="AI19" i="3"/>
  <c r="AI6" i="3"/>
  <c r="AI29" i="3"/>
  <c r="AI40" i="3"/>
  <c r="AI14" i="3"/>
  <c r="AI46" i="3"/>
  <c r="AI69" i="3"/>
  <c r="AI64" i="3"/>
  <c r="AI59" i="3"/>
  <c r="AI12" i="3"/>
  <c r="AI49" i="3"/>
  <c r="AI58" i="3"/>
  <c r="AI30" i="3"/>
  <c r="AI31" i="3"/>
  <c r="AI23" i="3"/>
  <c r="AI20" i="3"/>
  <c r="AI39" i="3"/>
  <c r="AI61" i="3"/>
  <c r="AI56" i="3"/>
  <c r="AI76" i="3"/>
  <c r="AI66" i="3"/>
  <c r="AI72" i="3"/>
  <c r="AI68" i="3"/>
  <c r="AI60" i="3"/>
  <c r="AI24" i="3"/>
  <c r="AI63" i="3"/>
  <c r="AI17" i="3"/>
  <c r="AI52" i="3"/>
  <c r="AI36" i="3"/>
  <c r="AI48" i="3"/>
  <c r="AI26" i="3"/>
  <c r="AI8" i="3"/>
  <c r="AI42" i="3"/>
  <c r="AI10" i="3"/>
  <c r="AI16" i="3"/>
  <c r="AI70" i="3"/>
  <c r="AI33" i="3"/>
  <c r="AI25" i="3"/>
  <c r="AI43" i="3"/>
  <c r="AI44" i="3"/>
  <c r="AI15" i="3"/>
  <c r="AI9" i="3"/>
  <c r="AK5" i="3"/>
  <c r="AJ4" i="3"/>
  <c r="AJ3" i="3"/>
  <c r="BP3" i="3" l="1"/>
  <c r="BP4" i="3"/>
  <c r="BQ5" i="3"/>
  <c r="AJ21" i="3"/>
  <c r="AJ57" i="3"/>
  <c r="AJ51" i="3"/>
  <c r="AJ43" i="3"/>
  <c r="AJ27" i="3"/>
  <c r="AJ55" i="3"/>
  <c r="AJ67" i="3"/>
  <c r="AJ53" i="3"/>
  <c r="AJ34" i="3"/>
  <c r="AJ48" i="3"/>
  <c r="AJ19" i="3"/>
  <c r="AJ73" i="3"/>
  <c r="AJ23" i="3"/>
  <c r="AJ41" i="3"/>
  <c r="AJ42" i="3"/>
  <c r="AJ54" i="3"/>
  <c r="AJ33" i="3"/>
  <c r="AJ49" i="3"/>
  <c r="AJ76" i="3"/>
  <c r="AJ68" i="3"/>
  <c r="AJ45" i="3"/>
  <c r="AJ69" i="3"/>
  <c r="AJ70" i="3"/>
  <c r="AJ6" i="3"/>
  <c r="AJ74" i="3"/>
  <c r="AJ65" i="3"/>
  <c r="AJ64" i="3"/>
  <c r="AJ22" i="3"/>
  <c r="AJ18" i="3"/>
  <c r="AJ10" i="3"/>
  <c r="AJ8" i="3"/>
  <c r="AJ71" i="3"/>
  <c r="AJ46" i="3"/>
  <c r="AJ20" i="3"/>
  <c r="AJ39" i="3"/>
  <c r="AJ35" i="3"/>
  <c r="AJ25" i="3"/>
  <c r="AJ36" i="3"/>
  <c r="AJ37" i="3"/>
  <c r="AJ24" i="3"/>
  <c r="AJ31" i="3"/>
  <c r="AJ29" i="3"/>
  <c r="AJ58" i="3"/>
  <c r="AJ47" i="3"/>
  <c r="AJ62" i="3"/>
  <c r="AJ72" i="3"/>
  <c r="AJ50" i="3"/>
  <c r="AJ56" i="3"/>
  <c r="AJ12" i="3"/>
  <c r="AJ52" i="3"/>
  <c r="AJ60" i="3"/>
  <c r="AJ28" i="3"/>
  <c r="AJ17" i="3"/>
  <c r="AJ9" i="3"/>
  <c r="AJ75" i="3"/>
  <c r="AJ63" i="3"/>
  <c r="AJ40" i="3"/>
  <c r="AJ7" i="3"/>
  <c r="AJ30" i="3"/>
  <c r="AJ16" i="3"/>
  <c r="AJ44" i="3"/>
  <c r="AJ61" i="3"/>
  <c r="AJ66" i="3"/>
  <c r="AJ13" i="3"/>
  <c r="AJ11" i="3"/>
  <c r="AJ14" i="3"/>
  <c r="AJ59" i="3"/>
  <c r="AJ15" i="3"/>
  <c r="AJ32" i="3"/>
  <c r="AJ38" i="3"/>
  <c r="AJ26" i="3"/>
  <c r="AL5" i="3"/>
  <c r="AK4" i="3"/>
  <c r="AK3" i="3"/>
  <c r="BQ3" i="3" l="1"/>
  <c r="BR5" i="3"/>
  <c r="BQ4" i="3"/>
  <c r="AK71" i="3"/>
  <c r="AK64" i="3"/>
  <c r="AK46" i="3"/>
  <c r="AK66" i="3"/>
  <c r="AK11" i="3"/>
  <c r="AK55" i="3"/>
  <c r="AK25" i="3"/>
  <c r="AK41" i="3"/>
  <c r="AK53" i="3"/>
  <c r="AK70" i="3"/>
  <c r="AK38" i="3"/>
  <c r="AK36" i="3"/>
  <c r="AK10" i="3"/>
  <c r="AK52" i="3"/>
  <c r="AK15" i="3"/>
  <c r="AK14" i="3"/>
  <c r="AK29" i="3"/>
  <c r="AK9" i="3"/>
  <c r="AK40" i="3"/>
  <c r="AK60" i="3"/>
  <c r="AK54" i="3"/>
  <c r="AK7" i="3"/>
  <c r="AK27" i="3"/>
  <c r="AK13" i="3"/>
  <c r="AK37" i="3"/>
  <c r="AK45" i="3"/>
  <c r="AK23" i="3"/>
  <c r="AK6" i="3"/>
  <c r="AK8" i="3"/>
  <c r="AK28" i="3"/>
  <c r="AK22" i="3"/>
  <c r="AK75" i="3"/>
  <c r="AK63" i="3"/>
  <c r="AK76" i="3"/>
  <c r="AK56" i="3"/>
  <c r="AK57" i="3"/>
  <c r="AK74" i="3"/>
  <c r="AK18" i="3"/>
  <c r="AK51" i="3"/>
  <c r="AK35" i="3"/>
  <c r="AK20" i="3"/>
  <c r="AK72" i="3"/>
  <c r="AK65" i="3"/>
  <c r="AK67" i="3"/>
  <c r="AK17" i="3"/>
  <c r="AK34" i="3"/>
  <c r="AK42" i="3"/>
  <c r="AK31" i="3"/>
  <c r="AK44" i="3"/>
  <c r="AK19" i="3"/>
  <c r="AK30" i="3"/>
  <c r="AK73" i="3"/>
  <c r="AK68" i="3"/>
  <c r="AK62" i="3"/>
  <c r="AK69" i="3"/>
  <c r="AK24" i="3"/>
  <c r="AK33" i="3"/>
  <c r="AK47" i="3"/>
  <c r="AK48" i="3"/>
  <c r="AK39" i="3"/>
  <c r="AK49" i="3"/>
  <c r="AK50" i="3"/>
  <c r="AK26" i="3"/>
  <c r="AK32" i="3"/>
  <c r="AK61" i="3"/>
  <c r="AK59" i="3"/>
  <c r="AK12" i="3"/>
  <c r="AK43" i="3"/>
  <c r="AK21" i="3"/>
  <c r="AK58" i="3"/>
  <c r="AK16" i="3"/>
  <c r="AM5" i="3"/>
  <c r="AL3" i="3"/>
  <c r="AL4" i="3"/>
  <c r="BR3" i="3" l="1"/>
  <c r="BS5" i="3"/>
  <c r="BR4" i="3"/>
  <c r="AL27" i="3"/>
  <c r="AL13" i="3"/>
  <c r="AL57" i="3"/>
  <c r="AL63" i="3"/>
  <c r="AL12" i="3"/>
  <c r="AL67" i="3"/>
  <c r="AL11" i="3"/>
  <c r="AL50" i="3"/>
  <c r="AL34" i="3"/>
  <c r="AL48" i="3"/>
  <c r="AL39" i="3"/>
  <c r="AL49" i="3"/>
  <c r="AL28" i="3"/>
  <c r="AL9" i="3"/>
  <c r="AL25" i="3"/>
  <c r="AL21" i="3"/>
  <c r="AL26" i="3"/>
  <c r="AL8" i="3"/>
  <c r="AL74" i="3"/>
  <c r="AL43" i="3"/>
  <c r="AL40" i="3"/>
  <c r="AL23" i="3"/>
  <c r="AL70" i="3"/>
  <c r="AL75" i="3"/>
  <c r="AL64" i="3"/>
  <c r="AL62" i="3"/>
  <c r="AL58" i="3"/>
  <c r="AL61" i="3"/>
  <c r="AL66" i="3"/>
  <c r="AL44" i="3"/>
  <c r="AL18" i="3"/>
  <c r="AL42" i="3"/>
  <c r="AL35" i="3"/>
  <c r="AL31" i="3"/>
  <c r="AL22" i="3"/>
  <c r="AL45" i="3"/>
  <c r="AL60" i="3"/>
  <c r="AL10" i="3"/>
  <c r="AL19" i="3"/>
  <c r="AL6" i="3"/>
  <c r="AL68" i="3"/>
  <c r="AL73" i="3"/>
  <c r="AL69" i="3"/>
  <c r="AL56" i="3"/>
  <c r="AL54" i="3"/>
  <c r="AL24" i="3"/>
  <c r="AL33" i="3"/>
  <c r="AL37" i="3"/>
  <c r="AL59" i="3"/>
  <c r="AL41" i="3"/>
  <c r="AL53" i="3"/>
  <c r="AL29" i="3"/>
  <c r="AL16" i="3"/>
  <c r="AL38" i="3"/>
  <c r="AL7" i="3"/>
  <c r="AL15" i="3"/>
  <c r="AL32" i="3"/>
  <c r="AL72" i="3"/>
  <c r="AL71" i="3"/>
  <c r="AL65" i="3"/>
  <c r="AL46" i="3"/>
  <c r="AL76" i="3"/>
  <c r="AL17" i="3"/>
  <c r="AL52" i="3"/>
  <c r="AL36" i="3"/>
  <c r="AL55" i="3"/>
  <c r="AL51" i="3"/>
  <c r="AL14" i="3"/>
  <c r="AL47" i="3"/>
  <c r="AL20" i="3"/>
  <c r="AL30" i="3"/>
  <c r="AN5" i="3"/>
  <c r="AM3" i="3"/>
  <c r="AM4" i="3"/>
  <c r="BT5" i="3" l="1"/>
  <c r="BS4" i="3"/>
  <c r="BS3" i="3"/>
  <c r="AM56" i="3"/>
  <c r="AM63" i="3"/>
  <c r="AM18" i="3"/>
  <c r="AM12" i="3"/>
  <c r="AM17" i="3"/>
  <c r="AM43" i="3"/>
  <c r="AM44" i="3"/>
  <c r="AM30" i="3"/>
  <c r="AM42" i="3"/>
  <c r="AM35" i="3"/>
  <c r="AM28" i="3"/>
  <c r="AM9" i="3"/>
  <c r="AM13" i="3"/>
  <c r="AM21" i="3"/>
  <c r="AM19" i="3"/>
  <c r="AM66" i="3"/>
  <c r="AM69" i="3"/>
  <c r="AM74" i="3"/>
  <c r="AM75" i="3"/>
  <c r="AM46" i="3"/>
  <c r="AM60" i="3"/>
  <c r="AM58" i="3"/>
  <c r="AM11" i="3"/>
  <c r="AM38" i="3"/>
  <c r="AM37" i="3"/>
  <c r="AM59" i="3"/>
  <c r="AM41" i="3"/>
  <c r="AM22" i="3"/>
  <c r="AM6" i="3"/>
  <c r="AM49" i="3"/>
  <c r="AM10" i="3"/>
  <c r="AM8" i="3"/>
  <c r="AM61" i="3"/>
  <c r="AM25" i="3"/>
  <c r="AM67" i="3"/>
  <c r="AM34" i="3"/>
  <c r="AM45" i="3"/>
  <c r="AM39" i="3"/>
  <c r="AM15" i="3"/>
  <c r="AM29" i="3"/>
  <c r="AM76" i="3"/>
  <c r="AM20" i="3"/>
  <c r="AM64" i="3"/>
  <c r="AM24" i="3"/>
  <c r="AM32" i="3"/>
  <c r="AM31" i="3"/>
  <c r="AM23" i="3"/>
  <c r="AM72" i="3"/>
  <c r="AM70" i="3"/>
  <c r="AM71" i="3"/>
  <c r="AM47" i="3"/>
  <c r="AM53" i="3"/>
  <c r="AM54" i="3"/>
  <c r="AM33" i="3"/>
  <c r="AM52" i="3"/>
  <c r="AM36" i="3"/>
  <c r="AM55" i="3"/>
  <c r="AM40" i="3"/>
  <c r="AM51" i="3"/>
  <c r="AM16" i="3"/>
  <c r="AM26" i="3"/>
  <c r="AM27" i="3"/>
  <c r="AM7" i="3"/>
  <c r="AM57" i="3"/>
  <c r="AM65" i="3"/>
  <c r="AM68" i="3"/>
  <c r="AM73" i="3"/>
  <c r="AM50" i="3"/>
  <c r="AM48" i="3"/>
  <c r="AM14" i="3"/>
  <c r="AM62" i="3"/>
  <c r="AO5" i="3"/>
  <c r="AN4" i="3"/>
  <c r="AN3" i="3"/>
  <c r="BU5" i="3" l="1"/>
  <c r="BT4" i="3"/>
  <c r="BT3" i="3"/>
  <c r="AN74" i="3"/>
  <c r="AN63" i="3"/>
  <c r="AN45" i="3"/>
  <c r="AN12" i="3"/>
  <c r="AN6" i="3"/>
  <c r="AN71" i="3"/>
  <c r="AN25" i="3"/>
  <c r="AN20" i="3"/>
  <c r="AN32" i="3"/>
  <c r="AN34" i="3"/>
  <c r="AN37" i="3"/>
  <c r="AN56" i="3"/>
  <c r="AN10" i="3"/>
  <c r="AN43" i="3"/>
  <c r="AN73" i="3"/>
  <c r="AN46" i="3"/>
  <c r="AN40" i="3"/>
  <c r="AN23" i="3"/>
  <c r="AN51" i="3"/>
  <c r="AN59" i="3"/>
  <c r="AN75" i="3"/>
  <c r="AN31" i="3"/>
  <c r="AN67" i="3"/>
  <c r="AN36" i="3"/>
  <c r="AN47" i="3"/>
  <c r="AN19" i="3"/>
  <c r="AN39" i="3"/>
  <c r="AN22" i="3"/>
  <c r="AN66" i="3"/>
  <c r="AN7" i="3"/>
  <c r="AN49" i="3"/>
  <c r="AN54" i="3"/>
  <c r="AN18" i="3"/>
  <c r="AN16" i="3"/>
  <c r="AN70" i="3"/>
  <c r="AN28" i="3"/>
  <c r="AN65" i="3"/>
  <c r="AN69" i="3"/>
  <c r="AN27" i="3"/>
  <c r="AN41" i="3"/>
  <c r="AN52" i="3"/>
  <c r="AN60" i="3"/>
  <c r="AN13" i="3"/>
  <c r="AN26" i="3"/>
  <c r="AN62" i="3"/>
  <c r="AN68" i="3"/>
  <c r="AN30" i="3"/>
  <c r="AN9" i="3"/>
  <c r="AN44" i="3"/>
  <c r="AN21" i="3"/>
  <c r="AN72" i="3"/>
  <c r="AN48" i="3"/>
  <c r="AN8" i="3"/>
  <c r="AN58" i="3"/>
  <c r="AN53" i="3"/>
  <c r="AN76" i="3"/>
  <c r="AN14" i="3"/>
  <c r="AN55" i="3"/>
  <c r="AN29" i="3"/>
  <c r="AN42" i="3"/>
  <c r="AN11" i="3"/>
  <c r="AN57" i="3"/>
  <c r="AN38" i="3"/>
  <c r="AN35" i="3"/>
  <c r="AN15" i="3"/>
  <c r="AN64" i="3"/>
  <c r="AN17" i="3"/>
  <c r="AN50" i="3"/>
  <c r="AN61" i="3"/>
  <c r="AN24" i="3"/>
  <c r="AN33" i="3"/>
  <c r="AP5" i="3"/>
  <c r="AO4" i="3"/>
  <c r="AO3" i="3"/>
  <c r="BU3" i="3" l="1"/>
  <c r="BV5" i="3"/>
  <c r="BU4" i="3"/>
  <c r="AO66" i="3"/>
  <c r="AO68" i="3"/>
  <c r="AO64" i="3"/>
  <c r="AO55" i="3"/>
  <c r="AO46" i="3"/>
  <c r="AO60" i="3"/>
  <c r="AO58" i="3"/>
  <c r="AO65" i="3"/>
  <c r="AO38" i="3"/>
  <c r="AO37" i="3"/>
  <c r="AO28" i="3"/>
  <c r="AO15" i="3"/>
  <c r="AO6" i="3"/>
  <c r="AO11" i="3"/>
  <c r="AO20" i="3"/>
  <c r="AO17" i="3"/>
  <c r="AO16" i="3"/>
  <c r="AO27" i="3"/>
  <c r="AO69" i="3"/>
  <c r="AO73" i="3"/>
  <c r="AO59" i="3"/>
  <c r="AO18" i="3"/>
  <c r="AO49" i="3"/>
  <c r="AO44" i="3"/>
  <c r="AO19" i="3"/>
  <c r="AO23" i="3"/>
  <c r="AO10" i="3"/>
  <c r="AO74" i="3"/>
  <c r="AO67" i="3"/>
  <c r="AO62" i="3"/>
  <c r="AO33" i="3"/>
  <c r="AO71" i="3"/>
  <c r="AO47" i="3"/>
  <c r="AO53" i="3"/>
  <c r="AO54" i="3"/>
  <c r="AO24" i="3"/>
  <c r="AO52" i="3"/>
  <c r="AO36" i="3"/>
  <c r="AO29" i="3"/>
  <c r="AO13" i="3"/>
  <c r="AO40" i="3"/>
  <c r="AO48" i="3"/>
  <c r="AO42" i="3"/>
  <c r="AO14" i="3"/>
  <c r="AO70" i="3"/>
  <c r="AO75" i="3"/>
  <c r="AO56" i="3"/>
  <c r="AO12" i="3"/>
  <c r="AO43" i="3"/>
  <c r="AO30" i="3"/>
  <c r="AO7" i="3"/>
  <c r="AO35" i="3"/>
  <c r="AO72" i="3"/>
  <c r="AO76" i="3"/>
  <c r="AO61" i="3"/>
  <c r="AO25" i="3"/>
  <c r="AO63" i="3"/>
  <c r="AO34" i="3"/>
  <c r="AO57" i="3"/>
  <c r="AO51" i="3"/>
  <c r="AO45" i="3"/>
  <c r="AO50" i="3"/>
  <c r="AO32" i="3"/>
  <c r="AO26" i="3"/>
  <c r="AO8" i="3"/>
  <c r="AO39" i="3"/>
  <c r="AO41" i="3"/>
  <c r="AO21" i="3"/>
  <c r="AO31" i="3"/>
  <c r="AO9" i="3"/>
  <c r="AO22" i="3"/>
  <c r="AQ5" i="3"/>
  <c r="AP3" i="3"/>
  <c r="AP4" i="3"/>
  <c r="BV3" i="3" l="1"/>
  <c r="BW5" i="3"/>
  <c r="BV4" i="3"/>
  <c r="AR5" i="3"/>
  <c r="AQ4" i="3"/>
  <c r="AQ3" i="3"/>
  <c r="AP64" i="3"/>
  <c r="AP66" i="3"/>
  <c r="AP24" i="3"/>
  <c r="AP62" i="3"/>
  <c r="AP55" i="3"/>
  <c r="AP34" i="3"/>
  <c r="AP48" i="3"/>
  <c r="AP39" i="3"/>
  <c r="AP49" i="3"/>
  <c r="AP43" i="3"/>
  <c r="AP27" i="3"/>
  <c r="AP37" i="3"/>
  <c r="AP44" i="3"/>
  <c r="AP19" i="3"/>
  <c r="AP14" i="3"/>
  <c r="AP28" i="3"/>
  <c r="AP9" i="3"/>
  <c r="AP68" i="3"/>
  <c r="AP7" i="3"/>
  <c r="AP72" i="3"/>
  <c r="AP76" i="3"/>
  <c r="AP69" i="3"/>
  <c r="AP60" i="3"/>
  <c r="AP51" i="3"/>
  <c r="AP50" i="3"/>
  <c r="AP8" i="3"/>
  <c r="AP16" i="3"/>
  <c r="AP75" i="3"/>
  <c r="AP63" i="3"/>
  <c r="AP67" i="3"/>
  <c r="AP17" i="3"/>
  <c r="AP33" i="3"/>
  <c r="AP73" i="3"/>
  <c r="AP18" i="3"/>
  <c r="AP42" i="3"/>
  <c r="AP58" i="3"/>
  <c r="AP31" i="3"/>
  <c r="AP38" i="3"/>
  <c r="AP23" i="3"/>
  <c r="AP6" i="3"/>
  <c r="AP36" i="3"/>
  <c r="AP15" i="3"/>
  <c r="AP20" i="3"/>
  <c r="AP65" i="3"/>
  <c r="AP57" i="3"/>
  <c r="AP59" i="3"/>
  <c r="AP40" i="3"/>
  <c r="AP45" i="3"/>
  <c r="AP10" i="3"/>
  <c r="AP35" i="3"/>
  <c r="AP71" i="3"/>
  <c r="AP46" i="3"/>
  <c r="AP56" i="3"/>
  <c r="AP11" i="3"/>
  <c r="AP25" i="3"/>
  <c r="AP61" i="3"/>
  <c r="AP41" i="3"/>
  <c r="AP54" i="3"/>
  <c r="AP12" i="3"/>
  <c r="AP32" i="3"/>
  <c r="AP21" i="3"/>
  <c r="AP53" i="3"/>
  <c r="AP29" i="3"/>
  <c r="AP13" i="3"/>
  <c r="AP52" i="3"/>
  <c r="AP22" i="3"/>
  <c r="AP74" i="3"/>
  <c r="AP47" i="3"/>
  <c r="AP30" i="3"/>
  <c r="AP26" i="3"/>
  <c r="AP70" i="3"/>
  <c r="BX5" i="3" l="1"/>
  <c r="BW4" i="3"/>
  <c r="BW3" i="3"/>
  <c r="AQ73" i="3"/>
  <c r="AQ65" i="3"/>
  <c r="AQ58" i="3"/>
  <c r="AQ24" i="3"/>
  <c r="AQ46" i="3"/>
  <c r="AQ52" i="3"/>
  <c r="AQ36" i="3"/>
  <c r="AQ41" i="3"/>
  <c r="AQ18" i="3"/>
  <c r="AQ29" i="3"/>
  <c r="AQ38" i="3"/>
  <c r="AQ9" i="3"/>
  <c r="AQ32" i="3"/>
  <c r="AQ10" i="3"/>
  <c r="AQ15" i="3"/>
  <c r="AQ28" i="3"/>
  <c r="AQ71" i="3"/>
  <c r="AQ75" i="3"/>
  <c r="AQ30" i="3"/>
  <c r="AQ13" i="3"/>
  <c r="AQ63" i="3"/>
  <c r="AQ70" i="3"/>
  <c r="AQ66" i="3"/>
  <c r="AQ12" i="3"/>
  <c r="AQ56" i="3"/>
  <c r="AQ37" i="3"/>
  <c r="AQ35" i="3"/>
  <c r="AQ43" i="3"/>
  <c r="AQ55" i="3"/>
  <c r="AQ19" i="3"/>
  <c r="AQ74" i="3"/>
  <c r="AQ72" i="3"/>
  <c r="AQ54" i="3"/>
  <c r="AQ17" i="3"/>
  <c r="AQ33" i="3"/>
  <c r="AQ50" i="3"/>
  <c r="AQ60" i="3"/>
  <c r="AQ40" i="3"/>
  <c r="AQ51" i="3"/>
  <c r="AQ27" i="3"/>
  <c r="AQ22" i="3"/>
  <c r="AQ7" i="3"/>
  <c r="AQ59" i="3"/>
  <c r="AQ34" i="3"/>
  <c r="AQ62" i="3"/>
  <c r="AQ61" i="3"/>
  <c r="AQ64" i="3"/>
  <c r="AQ53" i="3"/>
  <c r="AQ42" i="3"/>
  <c r="AQ31" i="3"/>
  <c r="AQ14" i="3"/>
  <c r="AQ21" i="3"/>
  <c r="AQ57" i="3"/>
  <c r="AQ69" i="3"/>
  <c r="AQ68" i="3"/>
  <c r="AQ76" i="3"/>
  <c r="AQ11" i="3"/>
  <c r="AQ25" i="3"/>
  <c r="AQ44" i="3"/>
  <c r="AQ48" i="3"/>
  <c r="AQ39" i="3"/>
  <c r="AQ49" i="3"/>
  <c r="AQ45" i="3"/>
  <c r="AQ16" i="3"/>
  <c r="AQ20" i="3"/>
  <c r="AQ23" i="3"/>
  <c r="AQ26" i="3"/>
  <c r="AQ8" i="3"/>
  <c r="AQ47" i="3"/>
  <c r="AQ67" i="3"/>
  <c r="AQ6" i="3"/>
  <c r="AS5" i="3"/>
  <c r="AR4" i="3"/>
  <c r="AR3" i="3"/>
  <c r="BX3" i="3" l="1"/>
  <c r="BY5" i="3"/>
  <c r="BX4" i="3"/>
  <c r="AR67" i="3"/>
  <c r="AR32" i="3"/>
  <c r="AR17" i="3"/>
  <c r="AR70" i="3"/>
  <c r="AR33" i="3"/>
  <c r="AR16" i="3"/>
  <c r="AR75" i="3"/>
  <c r="AR40" i="3"/>
  <c r="AR30" i="3"/>
  <c r="AR71" i="3"/>
  <c r="AR46" i="3"/>
  <c r="AR23" i="3"/>
  <c r="AR42" i="3"/>
  <c r="AR21" i="3"/>
  <c r="AR25" i="3"/>
  <c r="AR14" i="3"/>
  <c r="AR27" i="3"/>
  <c r="AR57" i="3"/>
  <c r="AR6" i="3"/>
  <c r="AR29" i="3"/>
  <c r="AR49" i="3"/>
  <c r="AR19" i="3"/>
  <c r="AR56" i="3"/>
  <c r="AR73" i="3"/>
  <c r="AR61" i="3"/>
  <c r="AR26" i="3"/>
  <c r="AR53" i="3"/>
  <c r="AR63" i="3"/>
  <c r="AR64" i="3"/>
  <c r="AR11" i="3"/>
  <c r="AR58" i="3"/>
  <c r="AR47" i="3"/>
  <c r="AR54" i="3"/>
  <c r="AR37" i="3"/>
  <c r="AR52" i="3"/>
  <c r="AR60" i="3"/>
  <c r="AR62" i="3"/>
  <c r="AR22" i="3"/>
  <c r="AR55" i="3"/>
  <c r="AR12" i="3"/>
  <c r="AR48" i="3"/>
  <c r="AR72" i="3"/>
  <c r="AR15" i="3"/>
  <c r="AR69" i="3"/>
  <c r="AR9" i="3"/>
  <c r="AR41" i="3"/>
  <c r="AR39" i="3"/>
  <c r="AR50" i="3"/>
  <c r="AR10" i="3"/>
  <c r="AR35" i="3"/>
  <c r="AR24" i="3"/>
  <c r="AR28" i="3"/>
  <c r="AR36" i="3"/>
  <c r="AR51" i="3"/>
  <c r="AR18" i="3"/>
  <c r="AR34" i="3"/>
  <c r="AR43" i="3"/>
  <c r="AR7" i="3"/>
  <c r="AR8" i="3"/>
  <c r="AR65" i="3"/>
  <c r="AR38" i="3"/>
  <c r="AR68" i="3"/>
  <c r="AR66" i="3"/>
  <c r="AR44" i="3"/>
  <c r="AR13" i="3"/>
  <c r="AR59" i="3"/>
  <c r="AR31" i="3"/>
  <c r="AR76" i="3"/>
  <c r="AR45" i="3"/>
  <c r="AR74" i="3"/>
  <c r="AR20" i="3"/>
  <c r="AT5" i="3"/>
  <c r="AS4" i="3"/>
  <c r="AS3" i="3"/>
  <c r="BY4" i="3" l="1"/>
  <c r="BY3" i="3"/>
  <c r="AS62" i="3"/>
  <c r="AS71" i="3"/>
  <c r="AS70" i="3"/>
  <c r="AS46" i="3"/>
  <c r="AS72" i="3"/>
  <c r="AS68" i="3"/>
  <c r="AS17" i="3"/>
  <c r="AS59" i="3"/>
  <c r="AS36" i="3"/>
  <c r="AS50" i="3"/>
  <c r="AS32" i="3"/>
  <c r="AS48" i="3"/>
  <c r="AS35" i="3"/>
  <c r="AS20" i="3"/>
  <c r="AS27" i="3"/>
  <c r="AS7" i="3"/>
  <c r="AS13" i="3"/>
  <c r="AS21" i="3"/>
  <c r="AS29" i="3"/>
  <c r="AS37" i="3"/>
  <c r="AS9" i="3"/>
  <c r="AS56" i="3"/>
  <c r="AS66" i="3"/>
  <c r="AS18" i="3"/>
  <c r="AS12" i="3"/>
  <c r="AS67" i="3"/>
  <c r="AS11" i="3"/>
  <c r="AS55" i="3"/>
  <c r="AS61" i="3"/>
  <c r="AS44" i="3"/>
  <c r="AS30" i="3"/>
  <c r="AS42" i="3"/>
  <c r="AS51" i="3"/>
  <c r="AS49" i="3"/>
  <c r="AS16" i="3"/>
  <c r="AS6" i="3"/>
  <c r="AS38" i="3"/>
  <c r="AS10" i="3"/>
  <c r="AS19" i="3"/>
  <c r="AS52" i="3"/>
  <c r="AS22" i="3"/>
  <c r="AS15" i="3"/>
  <c r="AS75" i="3"/>
  <c r="AS69" i="3"/>
  <c r="AS65" i="3"/>
  <c r="AS60" i="3"/>
  <c r="AS58" i="3"/>
  <c r="AS63" i="3"/>
  <c r="AS47" i="3"/>
  <c r="AS45" i="3"/>
  <c r="AS33" i="3"/>
  <c r="AS41" i="3"/>
  <c r="AS57" i="3"/>
  <c r="AS40" i="3"/>
  <c r="AS28" i="3"/>
  <c r="AS26" i="3"/>
  <c r="AS14" i="3"/>
  <c r="AS31" i="3"/>
  <c r="AS76" i="3"/>
  <c r="AS73" i="3"/>
  <c r="AS74" i="3"/>
  <c r="AS64" i="3"/>
  <c r="AS53" i="3"/>
  <c r="AS54" i="3"/>
  <c r="AS24" i="3"/>
  <c r="AS25" i="3"/>
  <c r="AS43" i="3"/>
  <c r="AS34" i="3"/>
  <c r="AS39" i="3"/>
  <c r="AS8" i="3"/>
  <c r="AS23" i="3"/>
  <c r="AT4" i="3"/>
  <c r="AT3" i="3"/>
  <c r="AT57" i="3" l="1"/>
  <c r="AT71" i="3"/>
  <c r="AT65" i="3"/>
  <c r="AT25" i="3"/>
  <c r="AT60" i="3"/>
  <c r="AT62" i="3"/>
  <c r="AT11" i="3"/>
  <c r="D11" i="3" s="1"/>
  <c r="AT38" i="3"/>
  <c r="AT36" i="3"/>
  <c r="AT54" i="3"/>
  <c r="AT37" i="3"/>
  <c r="AT40" i="3"/>
  <c r="AT15" i="3"/>
  <c r="AT42" i="3"/>
  <c r="AT7" i="3"/>
  <c r="AT45" i="3"/>
  <c r="AT9" i="3"/>
  <c r="E9" i="3" s="1"/>
  <c r="AT68" i="3"/>
  <c r="AT67" i="3"/>
  <c r="AT73" i="3"/>
  <c r="AT61" i="3"/>
  <c r="AT18" i="3"/>
  <c r="AT64" i="3"/>
  <c r="AT41" i="3"/>
  <c r="AT44" i="3"/>
  <c r="D44" i="3" s="1"/>
  <c r="AT28" i="3"/>
  <c r="AT20" i="3"/>
  <c r="AT14" i="3"/>
  <c r="AT69" i="3"/>
  <c r="AT47" i="3"/>
  <c r="AT59" i="3"/>
  <c r="AT53" i="3"/>
  <c r="AT12" i="3"/>
  <c r="AT51" i="3"/>
  <c r="AT48" i="3"/>
  <c r="D48" i="3" s="1"/>
  <c r="AT66" i="3"/>
  <c r="AT52" i="3"/>
  <c r="AT32" i="3"/>
  <c r="AT31" i="3"/>
  <c r="AT13" i="3"/>
  <c r="AT56" i="3"/>
  <c r="F56" i="3" s="1"/>
  <c r="AT35" i="3"/>
  <c r="AT27" i="3"/>
  <c r="F27" i="3" s="1"/>
  <c r="AT29" i="3"/>
  <c r="AT74" i="3"/>
  <c r="AT39" i="3"/>
  <c r="AT6" i="3"/>
  <c r="AT70" i="3"/>
  <c r="AT75" i="3"/>
  <c r="AT63" i="3"/>
  <c r="G63" i="3" s="1"/>
  <c r="AT33" i="3"/>
  <c r="AT55" i="3"/>
  <c r="E55" i="3" s="1"/>
  <c r="AT76" i="3"/>
  <c r="AT46" i="3"/>
  <c r="AT49" i="3"/>
  <c r="AT43" i="3"/>
  <c r="AT24" i="3"/>
  <c r="F24" i="3" s="1"/>
  <c r="AT50" i="3"/>
  <c r="E50" i="3" s="1"/>
  <c r="AT30" i="3"/>
  <c r="AT26" i="3"/>
  <c r="AT8" i="3"/>
  <c r="AT22" i="3"/>
  <c r="F22" i="3" s="1"/>
  <c r="AT21" i="3"/>
  <c r="AT16" i="3"/>
  <c r="AT23" i="3"/>
  <c r="AT72" i="3"/>
  <c r="D72" i="3" s="1"/>
  <c r="AT34" i="3"/>
  <c r="AT17" i="3"/>
  <c r="AT58" i="3"/>
  <c r="AT19" i="3"/>
  <c r="G19" i="3" s="1"/>
  <c r="AT10" i="3"/>
  <c r="F10" i="3" s="1"/>
  <c r="G16" i="3" l="1"/>
  <c r="D16" i="3"/>
  <c r="F16" i="3"/>
  <c r="E16" i="3"/>
  <c r="F43" i="3"/>
  <c r="G43" i="3"/>
  <c r="E43" i="3"/>
  <c r="D43" i="3"/>
  <c r="F70" i="3"/>
  <c r="E70" i="3"/>
  <c r="D70" i="3"/>
  <c r="G70" i="3"/>
  <c r="F13" i="3"/>
  <c r="G13" i="3"/>
  <c r="D13" i="3"/>
  <c r="L13" i="3" s="1"/>
  <c r="E13" i="3"/>
  <c r="G53" i="3"/>
  <c r="F53" i="3"/>
  <c r="D53" i="3"/>
  <c r="E53" i="3"/>
  <c r="D41" i="3"/>
  <c r="E41" i="3"/>
  <c r="F41" i="3"/>
  <c r="D45" i="3"/>
  <c r="L45" i="3" s="1"/>
  <c r="G45" i="3"/>
  <c r="F45" i="3"/>
  <c r="E45" i="3"/>
  <c r="F38" i="3"/>
  <c r="D38" i="3"/>
  <c r="E38" i="3"/>
  <c r="G41" i="3"/>
  <c r="G75" i="3"/>
  <c r="E75" i="3"/>
  <c r="F36" i="3"/>
  <c r="D36" i="3"/>
  <c r="E36" i="3"/>
  <c r="G36" i="3"/>
  <c r="G21" i="3"/>
  <c r="D21" i="3"/>
  <c r="L21" i="3" s="1"/>
  <c r="F21" i="3"/>
  <c r="E21" i="3"/>
  <c r="D49" i="3"/>
  <c r="G49" i="3"/>
  <c r="F49" i="3"/>
  <c r="E49" i="3"/>
  <c r="E6" i="3"/>
  <c r="F6" i="3"/>
  <c r="D6" i="3"/>
  <c r="L6" i="3" s="1"/>
  <c r="G6" i="3"/>
  <c r="D31" i="3"/>
  <c r="E31" i="3"/>
  <c r="G31" i="3"/>
  <c r="F31" i="3"/>
  <c r="G59" i="3"/>
  <c r="D59" i="3"/>
  <c r="L59" i="3" s="1"/>
  <c r="F59" i="3"/>
  <c r="E59" i="3"/>
  <c r="D64" i="3"/>
  <c r="E64" i="3"/>
  <c r="F64" i="3"/>
  <c r="G64" i="3"/>
  <c r="D7" i="3"/>
  <c r="E7" i="3"/>
  <c r="G7" i="3"/>
  <c r="F7" i="3"/>
  <c r="G11" i="3"/>
  <c r="F11" i="3"/>
  <c r="E11" i="3"/>
  <c r="D75" i="3"/>
  <c r="E12" i="3"/>
  <c r="G12" i="3"/>
  <c r="D12" i="3"/>
  <c r="L12" i="3" s="1"/>
  <c r="F12" i="3"/>
  <c r="G39" i="3"/>
  <c r="F39" i="3"/>
  <c r="D39" i="3"/>
  <c r="E39" i="3"/>
  <c r="F32" i="3"/>
  <c r="G32" i="3"/>
  <c r="E32" i="3"/>
  <c r="D32" i="3"/>
  <c r="F47" i="3"/>
  <c r="G47" i="3"/>
  <c r="E47" i="3"/>
  <c r="F18" i="3"/>
  <c r="D18" i="3"/>
  <c r="G18" i="3"/>
  <c r="E42" i="3"/>
  <c r="F42" i="3"/>
  <c r="D42" i="3"/>
  <c r="G42" i="3"/>
  <c r="G62" i="3"/>
  <c r="F62" i="3"/>
  <c r="D62" i="3"/>
  <c r="E62" i="3"/>
  <c r="D19" i="3"/>
  <c r="L19" i="3" s="1"/>
  <c r="E19" i="3"/>
  <c r="F19" i="3"/>
  <c r="D8" i="3"/>
  <c r="E8" i="3"/>
  <c r="G8" i="3"/>
  <c r="F8" i="3"/>
  <c r="G76" i="3"/>
  <c r="E76" i="3"/>
  <c r="D76" i="3"/>
  <c r="F76" i="3"/>
  <c r="E74" i="3"/>
  <c r="F74" i="3"/>
  <c r="G74" i="3"/>
  <c r="G52" i="3"/>
  <c r="F52" i="3"/>
  <c r="E52" i="3"/>
  <c r="D52" i="3"/>
  <c r="G69" i="3"/>
  <c r="F69" i="3"/>
  <c r="D69" i="3"/>
  <c r="D61" i="3"/>
  <c r="F61" i="3"/>
  <c r="G61" i="3"/>
  <c r="E61" i="3"/>
  <c r="G15" i="3"/>
  <c r="D15" i="3"/>
  <c r="F15" i="3"/>
  <c r="E15" i="3"/>
  <c r="G60" i="3"/>
  <c r="F60" i="3"/>
  <c r="D60" i="3"/>
  <c r="L60" i="3" s="1"/>
  <c r="E60" i="3"/>
  <c r="D47" i="3"/>
  <c r="D23" i="3"/>
  <c r="G23" i="3"/>
  <c r="F23" i="3"/>
  <c r="E23" i="3"/>
  <c r="D57" i="3"/>
  <c r="G57" i="3"/>
  <c r="E57" i="3"/>
  <c r="F57" i="3"/>
  <c r="G46" i="3"/>
  <c r="E46" i="3"/>
  <c r="D46" i="3"/>
  <c r="F46" i="3"/>
  <c r="F58" i="3"/>
  <c r="E58" i="3"/>
  <c r="G58" i="3"/>
  <c r="D58" i="3"/>
  <c r="E17" i="3"/>
  <c r="D17" i="3"/>
  <c r="F17" i="3"/>
  <c r="G17" i="3"/>
  <c r="E26" i="3"/>
  <c r="D26" i="3"/>
  <c r="L26" i="3" s="1"/>
  <c r="F26" i="3"/>
  <c r="G26" i="3"/>
  <c r="F55" i="3"/>
  <c r="D55" i="3"/>
  <c r="G55" i="3"/>
  <c r="F29" i="3"/>
  <c r="E29" i="3"/>
  <c r="G29" i="3"/>
  <c r="D29" i="3"/>
  <c r="L29" i="3" s="1"/>
  <c r="E66" i="3"/>
  <c r="F66" i="3"/>
  <c r="G66" i="3"/>
  <c r="G14" i="3"/>
  <c r="D14" i="3"/>
  <c r="E14" i="3"/>
  <c r="F14" i="3"/>
  <c r="F73" i="3"/>
  <c r="D73" i="3"/>
  <c r="E73" i="3"/>
  <c r="G73" i="3"/>
  <c r="F40" i="3"/>
  <c r="E40" i="3"/>
  <c r="G40" i="3"/>
  <c r="D40" i="3"/>
  <c r="F25" i="3"/>
  <c r="D25" i="3"/>
  <c r="G25" i="3"/>
  <c r="E25" i="3"/>
  <c r="E69" i="3"/>
  <c r="E18" i="3"/>
  <c r="D56" i="3"/>
  <c r="E56" i="3"/>
  <c r="G56" i="3"/>
  <c r="F44" i="3"/>
  <c r="E44" i="3"/>
  <c r="G44" i="3"/>
  <c r="G10" i="3"/>
  <c r="D10" i="3"/>
  <c r="E10" i="3"/>
  <c r="D34" i="3"/>
  <c r="L34" i="3" s="1"/>
  <c r="E34" i="3"/>
  <c r="F34" i="3"/>
  <c r="G34" i="3"/>
  <c r="F33" i="3"/>
  <c r="G33" i="3"/>
  <c r="D33" i="3"/>
  <c r="E33" i="3"/>
  <c r="G27" i="3"/>
  <c r="D27" i="3"/>
  <c r="L27" i="3" s="1"/>
  <c r="E27" i="3"/>
  <c r="G48" i="3"/>
  <c r="F48" i="3"/>
  <c r="E48" i="3"/>
  <c r="F20" i="3"/>
  <c r="G20" i="3"/>
  <c r="D20" i="3"/>
  <c r="L20" i="3" s="1"/>
  <c r="E20" i="3"/>
  <c r="F67" i="3"/>
  <c r="E67" i="3"/>
  <c r="G67" i="3"/>
  <c r="D67" i="3"/>
  <c r="E37" i="3"/>
  <c r="G37" i="3"/>
  <c r="D37" i="3"/>
  <c r="L37" i="3" s="1"/>
  <c r="F37" i="3"/>
  <c r="E65" i="3"/>
  <c r="D65" i="3"/>
  <c r="F65" i="3"/>
  <c r="G65" i="3"/>
  <c r="F75" i="3"/>
  <c r="G24" i="3"/>
  <c r="E24" i="3"/>
  <c r="D24" i="3"/>
  <c r="L24" i="3" s="1"/>
  <c r="D9" i="3"/>
  <c r="F9" i="3"/>
  <c r="G9" i="3"/>
  <c r="E22" i="3"/>
  <c r="D22" i="3"/>
  <c r="G22" i="3"/>
  <c r="D30" i="3"/>
  <c r="L30" i="3" s="1"/>
  <c r="G30" i="3"/>
  <c r="E30" i="3"/>
  <c r="F30" i="3"/>
  <c r="E72" i="3"/>
  <c r="G72" i="3"/>
  <c r="F72" i="3"/>
  <c r="D50" i="3"/>
  <c r="G50" i="3"/>
  <c r="F50" i="3"/>
  <c r="F63" i="3"/>
  <c r="E63" i="3"/>
  <c r="D63" i="3"/>
  <c r="L63" i="3" s="1"/>
  <c r="E35" i="3"/>
  <c r="D35" i="3"/>
  <c r="F35" i="3"/>
  <c r="G35" i="3"/>
  <c r="G51" i="3"/>
  <c r="F51" i="3"/>
  <c r="D51" i="3"/>
  <c r="E51" i="3"/>
  <c r="G28" i="3"/>
  <c r="E28" i="3"/>
  <c r="F28" i="3"/>
  <c r="D28" i="3"/>
  <c r="L28" i="3" s="1"/>
  <c r="G68" i="3"/>
  <c r="D68" i="3"/>
  <c r="F68" i="3"/>
  <c r="E68" i="3"/>
  <c r="D54" i="3"/>
  <c r="L54" i="3" s="1"/>
  <c r="E54" i="3"/>
  <c r="G54" i="3"/>
  <c r="F54" i="3"/>
  <c r="G71" i="3"/>
  <c r="F71" i="3"/>
  <c r="E71" i="3"/>
  <c r="D71" i="3"/>
  <c r="G38" i="3"/>
  <c r="D66" i="3"/>
  <c r="D74" i="3"/>
  <c r="L74" i="3" s="1"/>
  <c r="L17" i="3"/>
  <c r="L43" i="3"/>
  <c r="L53" i="3"/>
  <c r="L73" i="3"/>
  <c r="L38" i="3"/>
  <c r="L10" i="3"/>
  <c r="L49" i="3"/>
  <c r="L33" i="3"/>
  <c r="L31" i="3"/>
  <c r="L48" i="3"/>
  <c r="L64" i="3"/>
  <c r="L67" i="3"/>
  <c r="L7" i="3"/>
  <c r="L11" i="3"/>
  <c r="L65" i="3"/>
  <c r="L70" i="3"/>
  <c r="L66" i="3"/>
  <c r="L41" i="3"/>
  <c r="L40" i="3"/>
  <c r="L72" i="3"/>
  <c r="L22" i="3"/>
  <c r="L50" i="3"/>
  <c r="L46" i="3"/>
  <c r="L39" i="3"/>
  <c r="L35" i="3"/>
  <c r="L32" i="3"/>
  <c r="L51" i="3"/>
  <c r="L47" i="3"/>
  <c r="L18" i="3"/>
  <c r="L68" i="3"/>
  <c r="L42" i="3"/>
  <c r="L62" i="3"/>
  <c r="L71" i="3"/>
  <c r="L16" i="3"/>
  <c r="L55" i="3"/>
  <c r="L14" i="3"/>
  <c r="L25" i="3"/>
  <c r="L58" i="3"/>
  <c r="L23" i="3"/>
  <c r="L8" i="3"/>
  <c r="L76" i="3"/>
  <c r="L75" i="3"/>
  <c r="L56" i="3"/>
  <c r="L52" i="3"/>
  <c r="L69" i="3"/>
  <c r="L44" i="3"/>
  <c r="L61" i="3"/>
  <c r="L9" i="3"/>
  <c r="L15" i="3"/>
  <c r="L36" i="3"/>
  <c r="L57" i="3"/>
  <c r="M9" i="3" l="1"/>
  <c r="M56" i="3"/>
  <c r="M25" i="3"/>
  <c r="M71" i="3"/>
  <c r="M28" i="3"/>
  <c r="M15" i="3"/>
  <c r="M69" i="3"/>
  <c r="M74" i="3"/>
  <c r="M8" i="3"/>
  <c r="M45" i="3"/>
  <c r="M16" i="3"/>
  <c r="M42" i="3"/>
  <c r="M47" i="3"/>
  <c r="M39" i="3"/>
  <c r="M22" i="3"/>
  <c r="M41" i="3"/>
  <c r="M65" i="3"/>
  <c r="M67" i="3"/>
  <c r="M48" i="3"/>
  <c r="M33" i="3"/>
  <c r="M34" i="3"/>
  <c r="M53" i="3"/>
  <c r="M43" i="3"/>
  <c r="M57" i="3"/>
  <c r="M44" i="3"/>
  <c r="M75" i="3"/>
  <c r="M23" i="3"/>
  <c r="M55" i="3"/>
  <c r="M68" i="3"/>
  <c r="M60" i="3"/>
  <c r="M61" i="3"/>
  <c r="M52" i="3"/>
  <c r="M76" i="3"/>
  <c r="M58" i="3"/>
  <c r="M13" i="3"/>
  <c r="M62" i="3"/>
  <c r="M18" i="3"/>
  <c r="M32" i="3"/>
  <c r="M46" i="3"/>
  <c r="M19" i="3"/>
  <c r="M70" i="3"/>
  <c r="M37" i="3"/>
  <c r="M20" i="3"/>
  <c r="M27" i="3"/>
  <c r="M30" i="3"/>
  <c r="M38" i="3"/>
  <c r="M36" i="3"/>
  <c r="M12" i="3"/>
  <c r="M24" i="3"/>
  <c r="M14" i="3"/>
  <c r="M54" i="3"/>
  <c r="M51" i="3"/>
  <c r="M35" i="3"/>
  <c r="M63" i="3"/>
  <c r="M50" i="3"/>
  <c r="M72" i="3"/>
  <c r="M40" i="3"/>
  <c r="M66" i="3"/>
  <c r="M26" i="3"/>
  <c r="M11" i="3"/>
  <c r="M7" i="3"/>
  <c r="M64" i="3"/>
  <c r="M59" i="3"/>
  <c r="M31" i="3"/>
  <c r="M6" i="3"/>
  <c r="M49" i="3"/>
  <c r="M21" i="3"/>
  <c r="M10" i="3"/>
  <c r="M73" i="3"/>
  <c r="M29" i="3"/>
  <c r="M17" i="3"/>
  <c r="O21" i="3" l="1"/>
  <c r="N21" i="3"/>
  <c r="O7" i="3"/>
  <c r="N7" i="3"/>
  <c r="O50" i="3"/>
  <c r="N50" i="3"/>
  <c r="O24" i="3"/>
  <c r="N24" i="3"/>
  <c r="O30" i="3"/>
  <c r="N30" i="3"/>
  <c r="O29" i="3"/>
  <c r="N29" i="3"/>
  <c r="O49" i="3"/>
  <c r="N49" i="3"/>
  <c r="O64" i="3"/>
  <c r="N64" i="3"/>
  <c r="O66" i="3"/>
  <c r="N66" i="3"/>
  <c r="O63" i="3"/>
  <c r="N63" i="3"/>
  <c r="O14" i="3"/>
  <c r="N14" i="3"/>
  <c r="O38" i="3"/>
  <c r="N38" i="3"/>
  <c r="O37" i="3"/>
  <c r="N37" i="3"/>
  <c r="O32" i="3"/>
  <c r="N32" i="3"/>
  <c r="O58" i="3"/>
  <c r="N58" i="3"/>
  <c r="O60" i="3"/>
  <c r="N60" i="3"/>
  <c r="O75" i="3"/>
  <c r="N75" i="3"/>
  <c r="O53" i="3"/>
  <c r="N53" i="3"/>
  <c r="O67" i="3"/>
  <c r="N67" i="3"/>
  <c r="O39" i="3"/>
  <c r="N39" i="3"/>
  <c r="O45" i="3"/>
  <c r="N45" i="3"/>
  <c r="O15" i="3"/>
  <c r="N15" i="3"/>
  <c r="O73" i="3"/>
  <c r="N73" i="3"/>
  <c r="O59" i="3"/>
  <c r="N59" i="3"/>
  <c r="O40" i="3"/>
  <c r="N40" i="3"/>
  <c r="O54" i="3"/>
  <c r="N54" i="3"/>
  <c r="O20" i="3"/>
  <c r="N20" i="3"/>
  <c r="O10" i="3"/>
  <c r="N10" i="3"/>
  <c r="O31" i="3"/>
  <c r="N31" i="3"/>
  <c r="O11" i="3"/>
  <c r="N11" i="3"/>
  <c r="O72" i="3"/>
  <c r="N72" i="3"/>
  <c r="O51" i="3"/>
  <c r="N51" i="3"/>
  <c r="O12" i="3"/>
  <c r="N12" i="3"/>
  <c r="O27" i="3"/>
  <c r="N27" i="3"/>
  <c r="O19" i="3"/>
  <c r="N19" i="3"/>
  <c r="O62" i="3"/>
  <c r="N62" i="3"/>
  <c r="O52" i="3"/>
  <c r="N52" i="3"/>
  <c r="O55" i="3"/>
  <c r="N55" i="3"/>
  <c r="O57" i="3"/>
  <c r="N57" i="3"/>
  <c r="O33" i="3"/>
  <c r="N33" i="3"/>
  <c r="O41" i="3"/>
  <c r="N41" i="3"/>
  <c r="O42" i="3"/>
  <c r="N42" i="3"/>
  <c r="O74" i="3"/>
  <c r="N74" i="3"/>
  <c r="O71" i="3"/>
  <c r="N71" i="3"/>
  <c r="O56" i="3"/>
  <c r="N56" i="3"/>
  <c r="O17" i="3"/>
  <c r="N17" i="3"/>
  <c r="O6" i="3"/>
  <c r="N6" i="3"/>
  <c r="O26" i="3"/>
  <c r="N26" i="3"/>
  <c r="O35" i="3"/>
  <c r="N35" i="3"/>
  <c r="O36" i="3"/>
  <c r="N36" i="3"/>
  <c r="O70" i="3"/>
  <c r="N70" i="3"/>
  <c r="O46" i="3"/>
  <c r="N46" i="3"/>
  <c r="O18" i="3"/>
  <c r="N18" i="3"/>
  <c r="O13" i="3"/>
  <c r="N13" i="3"/>
  <c r="O76" i="3"/>
  <c r="N76" i="3"/>
  <c r="O61" i="3"/>
  <c r="N61" i="3"/>
  <c r="O68" i="3"/>
  <c r="N68" i="3"/>
  <c r="O23" i="3"/>
  <c r="N23" i="3"/>
  <c r="O44" i="3"/>
  <c r="N44" i="3"/>
  <c r="O43" i="3"/>
  <c r="N43" i="3"/>
  <c r="O34" i="3"/>
  <c r="N34" i="3"/>
  <c r="O48" i="3"/>
  <c r="N48" i="3"/>
  <c r="O65" i="3"/>
  <c r="N65" i="3"/>
  <c r="O22" i="3"/>
  <c r="N22" i="3"/>
  <c r="O47" i="3"/>
  <c r="N47" i="3"/>
  <c r="O16" i="3"/>
  <c r="N16" i="3"/>
  <c r="O8" i="3"/>
  <c r="N8" i="3"/>
  <c r="O69" i="3"/>
  <c r="N69" i="3"/>
  <c r="O28" i="3"/>
  <c r="N28" i="3"/>
  <c r="O25" i="3"/>
  <c r="N25" i="3"/>
  <c r="O9" i="3"/>
  <c r="N9" i="3"/>
</calcChain>
</file>

<file path=xl/sharedStrings.xml><?xml version="1.0" encoding="utf-8"?>
<sst xmlns="http://schemas.openxmlformats.org/spreadsheetml/2006/main" count="3582" uniqueCount="1438">
  <si>
    <t>ATLANTE</t>
  </si>
  <si>
    <t>CLIENT</t>
  </si>
  <si>
    <t>REF V1</t>
  </si>
  <si>
    <t>DATE</t>
  </si>
  <si>
    <t>NOM</t>
  </si>
  <si>
    <t>ADRESSE</t>
  </si>
  <si>
    <t>CP</t>
  </si>
  <si>
    <t>VILLE</t>
  </si>
  <si>
    <t>NOM TECHNICIEN</t>
  </si>
  <si>
    <t>NB PRELEVS</t>
  </si>
  <si>
    <t>REF BA</t>
  </si>
  <si>
    <t>REF AFFAIRE</t>
  </si>
  <si>
    <t>PRESTATIONS</t>
  </si>
  <si>
    <t>AF.1.7K.9.72</t>
  </si>
  <si>
    <t>AF.1.7K.9.642</t>
  </si>
  <si>
    <t>AF.1.10.47.2</t>
  </si>
  <si>
    <t>AF.1.BH.ZY.37</t>
  </si>
  <si>
    <t>AF.1.7K.M1.3</t>
  </si>
  <si>
    <t>AF.1.E8.4B.375</t>
  </si>
  <si>
    <t>AF.1.7K.9.603</t>
  </si>
  <si>
    <t>AF.1.E8.4B.296</t>
  </si>
  <si>
    <t>AF.1.7K.9.448</t>
  </si>
  <si>
    <t>VILLE DE LIMOGES</t>
  </si>
  <si>
    <t>AF.1.A9.3.391</t>
  </si>
  <si>
    <t>AF.1.E8.4B.116</t>
  </si>
  <si>
    <t>AF.1.E8.4B.341</t>
  </si>
  <si>
    <t>AF.1.A9.3.104</t>
  </si>
  <si>
    <t>AF.1.E8.4B.10</t>
  </si>
  <si>
    <t>AF.1.7K.9.366</t>
  </si>
  <si>
    <t>AF.1.7K.9.251</t>
  </si>
  <si>
    <t>OPH DE L'INDRE - OPAC 36</t>
  </si>
  <si>
    <t>AF.1.A9.3.287</t>
  </si>
  <si>
    <t>SAINT JUNIEN HABITAT</t>
  </si>
  <si>
    <t>AF.1.E8.4B.367</t>
  </si>
  <si>
    <t>REGION NOUVELLE AQUITAINE</t>
  </si>
  <si>
    <t>BA.1.10.47.3</t>
  </si>
  <si>
    <t>BA.1.A9.3.678</t>
  </si>
  <si>
    <t>BA.1.E8.4B.295</t>
  </si>
  <si>
    <t>BA.1.BJ.34.127</t>
  </si>
  <si>
    <t>BA.1.E8.4B.13</t>
  </si>
  <si>
    <t>BA.1.A9.3.286</t>
  </si>
  <si>
    <t>BA.1.E8.4B.9</t>
  </si>
  <si>
    <t>BA.1.7K.9.255</t>
  </si>
  <si>
    <t>BA.1.E8.4B.102</t>
  </si>
  <si>
    <t>BA.1.A9.3.577</t>
  </si>
  <si>
    <t>BA.1.E8.4B.44</t>
  </si>
  <si>
    <t>BA.1.E8.4B.364</t>
  </si>
  <si>
    <t>BA.1.AZ.Q.3</t>
  </si>
  <si>
    <t>BA.1.7K.9.107</t>
  </si>
  <si>
    <t>BA.1.7K.M1.4</t>
  </si>
  <si>
    <t>002K9001241</t>
  </si>
  <si>
    <t>AF.1.7K.12R.49</t>
  </si>
  <si>
    <t>FLEURY LES AUBRAIS</t>
  </si>
  <si>
    <t>DiagGazV1 | DiagElec | DiagAmiante</t>
  </si>
  <si>
    <t>002K9001243</t>
  </si>
  <si>
    <t>DiagElec | DiagGazV1 | DiagAmiante</t>
  </si>
  <si>
    <t>002K9001237</t>
  </si>
  <si>
    <t>DiagAmiante | DiagGazV1 | DiagElec</t>
  </si>
  <si>
    <t>002K9001239</t>
  </si>
  <si>
    <t>002XV002487</t>
  </si>
  <si>
    <t>AUREIL</t>
  </si>
  <si>
    <t>DiagAmiante</t>
  </si>
  <si>
    <t>002XV002495</t>
  </si>
  <si>
    <t>ST JUNIEN</t>
  </si>
  <si>
    <t>002XV002493</t>
  </si>
  <si>
    <t>CUSSAC</t>
  </si>
  <si>
    <t>002XV002489</t>
  </si>
  <si>
    <t>MOISSANNES</t>
  </si>
  <si>
    <t>002XV002491</t>
  </si>
  <si>
    <t>VERNEUIL SUR VIENNE</t>
  </si>
  <si>
    <t>0022G000205</t>
  </si>
  <si>
    <t>AF.1.7K.9.398</t>
  </si>
  <si>
    <t>LANGEAIS</t>
  </si>
  <si>
    <t>0022G000207</t>
  </si>
  <si>
    <t>0022G000153</t>
  </si>
  <si>
    <t>JOUE LES TOURS</t>
  </si>
  <si>
    <t>0022G000219</t>
  </si>
  <si>
    <t>002K9001253</t>
  </si>
  <si>
    <t>BOURGES</t>
  </si>
  <si>
    <t>002K9001247</t>
  </si>
  <si>
    <t>ST GERMAIN DU PUY</t>
  </si>
  <si>
    <t>002K9001257</t>
  </si>
  <si>
    <t>DiagElec | DiagAmiante | DiagGazV1</t>
  </si>
  <si>
    <t>002K9001249</t>
  </si>
  <si>
    <t>002K9001255</t>
  </si>
  <si>
    <t>002K9001259</t>
  </si>
  <si>
    <t>002K9001251</t>
  </si>
  <si>
    <t>002K9001245</t>
  </si>
  <si>
    <t>ST DOULCHARD</t>
  </si>
  <si>
    <t>DiagElec</t>
  </si>
  <si>
    <t>002U0001055</t>
  </si>
  <si>
    <t>LIMOGES</t>
  </si>
  <si>
    <t>DiagGazV1 | DiagElec</t>
  </si>
  <si>
    <t>002U0001051</t>
  </si>
  <si>
    <t>DiagElec | DiagGazV1</t>
  </si>
  <si>
    <t>002U0001049</t>
  </si>
  <si>
    <t>002U0001047</t>
  </si>
  <si>
    <t>002Z3000089</t>
  </si>
  <si>
    <t>CONSEIL DEPARTEMENTAL DU CHER</t>
  </si>
  <si>
    <t>0022G000213</t>
  </si>
  <si>
    <t>AF.1.A9.3.393</t>
  </si>
  <si>
    <t>ST PIERRE DES CORPS</t>
  </si>
  <si>
    <t>0022G000215</t>
  </si>
  <si>
    <t>CHAMBRAY LES TOURS</t>
  </si>
  <si>
    <t>0022G000211</t>
  </si>
  <si>
    <t>ST CYR SUR LOIRE</t>
  </si>
  <si>
    <t>Analyses</t>
  </si>
  <si>
    <t>Objectif journalier</t>
  </si>
  <si>
    <t>CENTRE DE PROFIT</t>
  </si>
  <si>
    <t>Ref Mission</t>
  </si>
  <si>
    <t>Ref V1</t>
  </si>
  <si>
    <t>Etat</t>
  </si>
  <si>
    <t>Diag</t>
  </si>
  <si>
    <t>Ville bien</t>
  </si>
  <si>
    <t>Type Bien</t>
  </si>
  <si>
    <t>Ref Client</t>
  </si>
  <si>
    <t>Date début</t>
  </si>
  <si>
    <t>Date fin</t>
  </si>
  <si>
    <t>Technicien</t>
  </si>
  <si>
    <t>Adresse bien</t>
  </si>
  <si>
    <t>Code postal bien</t>
  </si>
  <si>
    <t>BA du bien</t>
  </si>
  <si>
    <t>Ref BA du bien</t>
  </si>
  <si>
    <t>Ref Affaire</t>
  </si>
  <si>
    <t>Agence</t>
  </si>
  <si>
    <t>Nb Prélèvements</t>
  </si>
  <si>
    <t>Laboratoire</t>
  </si>
  <si>
    <t>Date expédition Labo</t>
  </si>
  <si>
    <t>MI.1.JD.UO.1400</t>
  </si>
  <si>
    <t>002H5000835</t>
  </si>
  <si>
    <t>En attente des résultats d'analyse du laboratoire pour l'amiante_x000D_
En attente de la validation de l'écran edition rapport amiante</t>
  </si>
  <si>
    <t>LORIENT</t>
  </si>
  <si>
    <t>Appartement</t>
  </si>
  <si>
    <t>KBAT 02 01 57059</t>
  </si>
  <si>
    <t xml:space="preserve">Porte N°27 - 92 B, rue de Beauvais  </t>
  </si>
  <si>
    <t xml:space="preserve">LORIENT HABITAT </t>
  </si>
  <si>
    <t>BA.1.C5.P.182</t>
  </si>
  <si>
    <t>AF.1.C5.AZ.2</t>
  </si>
  <si>
    <t>MORBIHAN</t>
  </si>
  <si>
    <t>ACLabs Limonest</t>
  </si>
  <si>
    <t>DiagDpe | DiagErnt</t>
  </si>
  <si>
    <t>FOUESNANT</t>
  </si>
  <si>
    <t>Autres</t>
  </si>
  <si>
    <t xml:space="preserve">Située Route des Dunes et rue de Glénans   </t>
  </si>
  <si>
    <t xml:space="preserve">DIRECTION DES FINANCES PUBLIQUES DE BRETAGNE </t>
  </si>
  <si>
    <t>BA.1.D0.2E.557</t>
  </si>
  <si>
    <t>AF.1.HD.IJ.78</t>
  </si>
  <si>
    <t>FINISTERE</t>
  </si>
  <si>
    <t>Maison</t>
  </si>
  <si>
    <t>Parties communes</t>
  </si>
  <si>
    <t>AF.1.HD.IJ.12</t>
  </si>
  <si>
    <t>MI.1.J4.VE.58</t>
  </si>
  <si>
    <t>002G6000093</t>
  </si>
  <si>
    <t>EDERN</t>
  </si>
  <si>
    <t>Voirie</t>
  </si>
  <si>
    <t>Z037-S016-GC09</t>
  </si>
  <si>
    <t xml:space="preserve">PONT AOUTER  </t>
  </si>
  <si>
    <t xml:space="preserve">BOUYGUES ENERGIES ET SERVICES </t>
  </si>
  <si>
    <t>BA.1.HD.IJ.99</t>
  </si>
  <si>
    <t>AF.1.HD.IJ.72</t>
  </si>
  <si>
    <t>AF.1.C5.AZ.37</t>
  </si>
  <si>
    <t>LOUDEAC</t>
  </si>
  <si>
    <t>AF.1.D0.2E.53</t>
  </si>
  <si>
    <t xml:space="preserve">COTES D'ARMOR HABITAT </t>
  </si>
  <si>
    <t>BA.1.C5.P.183</t>
  </si>
  <si>
    <t>AF.1.7K.12R.59</t>
  </si>
  <si>
    <t>PLOUBAZLANEC</t>
  </si>
  <si>
    <t>DiagEtatParasitaire</t>
  </si>
  <si>
    <t>Immeuble</t>
  </si>
  <si>
    <t>MI.1.JD.UO.1408</t>
  </si>
  <si>
    <t>002HD000036-3</t>
  </si>
  <si>
    <t>En attente de la validation de l'écran edition rapport amiante</t>
  </si>
  <si>
    <t>PLOERMEL</t>
  </si>
  <si>
    <t>30_172_5</t>
  </si>
  <si>
    <t xml:space="preserve">13 RUE DU BAYOU TECH  </t>
  </si>
  <si>
    <t xml:space="preserve">BRETAGNE SUD HABITAT </t>
  </si>
  <si>
    <t>BA.1.8J.4.92</t>
  </si>
  <si>
    <t>AF.1.8J.4.77</t>
  </si>
  <si>
    <t>DiagCarrez</t>
  </si>
  <si>
    <t xml:space="preserve">FINISTERE HABITAT </t>
  </si>
  <si>
    <t>BA.1.C5.P.38</t>
  </si>
  <si>
    <t>AF.1.C5.AZ.3</t>
  </si>
  <si>
    <t>MI.1.PR.AZ.750</t>
  </si>
  <si>
    <t>0021N000923</t>
  </si>
  <si>
    <t>Mission finalisée_x000D_
Intervention le</t>
  </si>
  <si>
    <t>PAIMPOL</t>
  </si>
  <si>
    <t xml:space="preserve">Résidence Commandant Conniat  </t>
  </si>
  <si>
    <t>LADAN Patrick Et Martine</t>
  </si>
  <si>
    <t>BA.1.PR.AZ.421</t>
  </si>
  <si>
    <t>AF.1.J0.M1.4</t>
  </si>
  <si>
    <t>MI.1.PR.AZ.722</t>
  </si>
  <si>
    <t>0021N000089-1</t>
  </si>
  <si>
    <t>BREST</t>
  </si>
  <si>
    <t xml:space="preserve">9 square professeur rieux  </t>
  </si>
  <si>
    <t>CHAILLOUX Aurélien</t>
  </si>
  <si>
    <t>BA.1.PR.AZ.40</t>
  </si>
  <si>
    <t>MI.1.JD.UO.1404</t>
  </si>
  <si>
    <t>002HD000038-2</t>
  </si>
  <si>
    <t>30_172_4</t>
  </si>
  <si>
    <t xml:space="preserve">RUE DU BAYOU TECH  </t>
  </si>
  <si>
    <t xml:space="preserve">LANNION </t>
  </si>
  <si>
    <t>Logement</t>
  </si>
  <si>
    <t>MI.1.JM.MH.860</t>
  </si>
  <si>
    <t>002I4001233</t>
  </si>
  <si>
    <t>LANESTER</t>
  </si>
  <si>
    <t>11 5001 05 0203</t>
  </si>
  <si>
    <t xml:space="preserve">5 RUE AUGUSTE RODIN  </t>
  </si>
  <si>
    <t xml:space="preserve">ESPACIL HABITAT RENNES </t>
  </si>
  <si>
    <t>BA.1.7K.C.45</t>
  </si>
  <si>
    <t>AF.1.C5.AZ.73</t>
  </si>
  <si>
    <t>MI.1.JD.UO.1397</t>
  </si>
  <si>
    <t>002MB000797-1</t>
  </si>
  <si>
    <t>Mission finalisée</t>
  </si>
  <si>
    <t>KERVIGNAC</t>
  </si>
  <si>
    <t>20_107_90_12</t>
  </si>
  <si>
    <t xml:space="preserve">RESIDENCE DU STADE  </t>
  </si>
  <si>
    <t>Enseignement : primaire/secondaire</t>
  </si>
  <si>
    <t>MI.1.PR.AZ.726</t>
  </si>
  <si>
    <t>0021N000717-1</t>
  </si>
  <si>
    <t>LANVOLLON</t>
  </si>
  <si>
    <t xml:space="preserve">14 RUE DU TREGOR  </t>
  </si>
  <si>
    <t>DIF Serge</t>
  </si>
  <si>
    <t>BA.1.PR.AZ.316</t>
  </si>
  <si>
    <t>AF.1.PR.AZ.18</t>
  </si>
  <si>
    <t>Local commercial</t>
  </si>
  <si>
    <t>MI.1.PR.AZ.707</t>
  </si>
  <si>
    <t>002J1001861-1</t>
  </si>
  <si>
    <t>DiagEtatParasitaire | DiagCarrez</t>
  </si>
  <si>
    <t xml:space="preserve">27 Rue de Cadélac  </t>
  </si>
  <si>
    <t xml:space="preserve">TRAONOUIL </t>
  </si>
  <si>
    <t>BA.1.JT.W9.621</t>
  </si>
  <si>
    <t>AF.1.JT.W9.61</t>
  </si>
  <si>
    <t>MI.1.JM.MH.857</t>
  </si>
  <si>
    <t>002I4001227</t>
  </si>
  <si>
    <t>KGLB 05 02 32077</t>
  </si>
  <si>
    <t xml:space="preserve">Porte N°73 - 7 B, rue Sébastien Le Balp  </t>
  </si>
  <si>
    <t>MI.1.PR.AZ.678</t>
  </si>
  <si>
    <t>0021N000829</t>
  </si>
  <si>
    <t>PLOUEZEC</t>
  </si>
  <si>
    <t xml:space="preserve">26 rue du colonel henri simon  </t>
  </si>
  <si>
    <t>MEYNARD Nicolas</t>
  </si>
  <si>
    <t>BA.1.PR.AZ.380</t>
  </si>
  <si>
    <t>AF.1.D0.2E.62</t>
  </si>
  <si>
    <t>MI.1.F0.1BK.104</t>
  </si>
  <si>
    <t>002VW002201</t>
  </si>
  <si>
    <t>En attente des résultats d'analyse du laboratoire pour l'amiante</t>
  </si>
  <si>
    <t xml:space="preserve">30 RUE COMTESSE DE MALEYSSIE </t>
  </si>
  <si>
    <t xml:space="preserve">BREST MÉTROPOLE HABITAT </t>
  </si>
  <si>
    <t>BA.1.DP.2Y.5</t>
  </si>
  <si>
    <t>AF.1.7K.VQ.65</t>
  </si>
  <si>
    <t>Labocea</t>
  </si>
  <si>
    <t>MI.1.PR.AZ.681</t>
  </si>
  <si>
    <t>002RH001501-2</t>
  </si>
  <si>
    <t>MELLIONNEC</t>
  </si>
  <si>
    <t xml:space="preserve">Goas ar Golen  </t>
  </si>
  <si>
    <t>DUVAL Monique</t>
  </si>
  <si>
    <t>BA.1.D0.2E.671</t>
  </si>
  <si>
    <t>AF.1.D0.2E.43</t>
  </si>
  <si>
    <t>MI.1.JM.MH.869</t>
  </si>
  <si>
    <t>002I4001245</t>
  </si>
  <si>
    <t>2102PV20</t>
  </si>
  <si>
    <t xml:space="preserve">20 RUE TRAOU NEUZEC    </t>
  </si>
  <si>
    <t>MI.1.PR.AZ.727</t>
  </si>
  <si>
    <t>002J1001771-1</t>
  </si>
  <si>
    <t>GARLAN</t>
  </si>
  <si>
    <t xml:space="preserve">2 Rue de Plouigneau  </t>
  </si>
  <si>
    <t>COGNON Corinne</t>
  </si>
  <si>
    <t>BA.1.JT.W9.581</t>
  </si>
  <si>
    <t>DiagDpe</t>
  </si>
  <si>
    <t>AF.1.J0.M1.26</t>
  </si>
  <si>
    <t>MI.1.PU.BG.82</t>
  </si>
  <si>
    <t>0021Q000127</t>
  </si>
  <si>
    <t>PONT L ABBE</t>
  </si>
  <si>
    <t xml:space="preserve">Z117_EXE_D_NMBPLB_S007_GC_04 </t>
  </si>
  <si>
    <t xml:space="preserve">Route de St Jean   </t>
  </si>
  <si>
    <t>MI.1.J4.VE.57</t>
  </si>
  <si>
    <t>002G6000091</t>
  </si>
  <si>
    <t xml:space="preserve">Z037-NMBBRI-S016-GC 04 </t>
  </si>
  <si>
    <t xml:space="preserve">Route de COAT DREGAT KERGUSTORT  </t>
  </si>
  <si>
    <t>MI.1.JD.UO.1412</t>
  </si>
  <si>
    <t>002HD000041-3</t>
  </si>
  <si>
    <t>30_172_9</t>
  </si>
  <si>
    <t xml:space="preserve">4 RUE DU BAYOU TECH  </t>
  </si>
  <si>
    <t>MI.1.PR.AZ.618</t>
  </si>
  <si>
    <t>0021N000761</t>
  </si>
  <si>
    <t>PLOUFRAGAN</t>
  </si>
  <si>
    <t xml:space="preserve">1 Rue jean jaures B23  </t>
  </si>
  <si>
    <t>KERNIVINEN André</t>
  </si>
  <si>
    <t>BA.1.PR.AZ.343</t>
  </si>
  <si>
    <t>MI.1.JD.UO.1411</t>
  </si>
  <si>
    <t>002HD000042-3</t>
  </si>
  <si>
    <t>30_172_8</t>
  </si>
  <si>
    <t xml:space="preserve">6 RUE DU BAYOU TECH  </t>
  </si>
  <si>
    <t>MI.1.JM.MH.868</t>
  </si>
  <si>
    <t>002I4001243</t>
  </si>
  <si>
    <t>2102PV06</t>
  </si>
  <si>
    <t xml:space="preserve">6 RUE TRAOU NEUZEC    </t>
  </si>
  <si>
    <t>MI.1.JD.UO.1406</t>
  </si>
  <si>
    <t>002HD000039-2</t>
  </si>
  <si>
    <t>30_172_2</t>
  </si>
  <si>
    <t>MI.1.OL.17P.264</t>
  </si>
  <si>
    <t>0020C000525</t>
  </si>
  <si>
    <t>MI.1.JD.UO.1407</t>
  </si>
  <si>
    <t>002HD000035-2</t>
  </si>
  <si>
    <t>30_172_1</t>
  </si>
  <si>
    <t>MI.1.PR.AZ.728</t>
  </si>
  <si>
    <t>0021N000877</t>
  </si>
  <si>
    <t>HUELGOAT</t>
  </si>
  <si>
    <t xml:space="preserve">COAT MOCUN  </t>
  </si>
  <si>
    <t>LEMON Nigel</t>
  </si>
  <si>
    <t>BA.1.PR.AZ.403</t>
  </si>
  <si>
    <t>AF.1.C5.AZ.63</t>
  </si>
  <si>
    <t>MI.1.PR.AZ.654</t>
  </si>
  <si>
    <t>0021N000799</t>
  </si>
  <si>
    <t>BULAT PESTIVIEN</t>
  </si>
  <si>
    <t xml:space="preserve">5 Hent ar Bleniou  </t>
  </si>
  <si>
    <t>WALTHER Sebastian</t>
  </si>
  <si>
    <t>BA.1.PR.AZ.362</t>
  </si>
  <si>
    <t>MI.1.JD.UO.1399</t>
  </si>
  <si>
    <t>002H5000833</t>
  </si>
  <si>
    <t>DiagAmiante | DiagCrepTravaux</t>
  </si>
  <si>
    <t>KBAT 03 03 57046</t>
  </si>
  <si>
    <t xml:space="preserve">Porte N°63 - 92 E, rue de Beauvais  </t>
  </si>
  <si>
    <t>MI.1.F0.1BK.103</t>
  </si>
  <si>
    <t>002VW002199</t>
  </si>
  <si>
    <t xml:space="preserve">28 RUE COMTESSE DE MALEYSSIE </t>
  </si>
  <si>
    <t>MI.1.PU.BG.104</t>
  </si>
  <si>
    <t>0021Q000129</t>
  </si>
  <si>
    <t>PLOMODIERN</t>
  </si>
  <si>
    <t>Z036_NMBPZY_S009_GC_02</t>
  </si>
  <si>
    <t xml:space="preserve">place ST YVES  </t>
  </si>
  <si>
    <t>MI.1.PR.AZ.749</t>
  </si>
  <si>
    <t>0021N000913</t>
  </si>
  <si>
    <t>GOURIN</t>
  </si>
  <si>
    <t xml:space="preserve">24 RUE DE CARHAIX  </t>
  </si>
  <si>
    <t xml:space="preserve">GUILLAUME </t>
  </si>
  <si>
    <t>BA.1.PR.AZ.265</t>
  </si>
  <si>
    <t>AF.1.D0.2E.19</t>
  </si>
  <si>
    <t>MI.1.PR.AZ.740</t>
  </si>
  <si>
    <t>0021N000899</t>
  </si>
  <si>
    <t>PLAINTEL</t>
  </si>
  <si>
    <t xml:space="preserve">33 A LA VILLE BRESSET  </t>
  </si>
  <si>
    <t>SCI DES FORGES  Représenté Par Monsieur LAMANDE Jean Yves</t>
  </si>
  <si>
    <t>BA.1.D0.2E.331</t>
  </si>
  <si>
    <t>AF.1.D0.2E.49</t>
  </si>
  <si>
    <t>MI.1.JM.MH.835</t>
  </si>
  <si>
    <t>002I4001195</t>
  </si>
  <si>
    <t xml:space="preserve">LA17 02 02 J202 </t>
  </si>
  <si>
    <t xml:space="preserve">Logt J202 AR SANTE -  9 RUE GEORGES DANTON </t>
  </si>
  <si>
    <t>MI.1.JD.UO.1401</t>
  </si>
  <si>
    <t>002FD001313-6</t>
  </si>
  <si>
    <t>20_24_1</t>
  </si>
  <si>
    <t xml:space="preserve">RUE PASTEUR - BAT A  </t>
  </si>
  <si>
    <t>MI.1.PR.AZ.660</t>
  </si>
  <si>
    <t>0021N000809</t>
  </si>
  <si>
    <t>LE CAMBOUT</t>
  </si>
  <si>
    <t xml:space="preserve">34 TREHOREL  </t>
  </si>
  <si>
    <t>CHEREL Francois</t>
  </si>
  <si>
    <t>BA.1.PR.AZ.367</t>
  </si>
  <si>
    <t>AF.1.PR.AZ.25</t>
  </si>
  <si>
    <t>MI.1.JM.MH.839</t>
  </si>
  <si>
    <t>002I4001203</t>
  </si>
  <si>
    <t>INZINZAC LOCHRIST</t>
  </si>
  <si>
    <t>MON1 01 01 103652</t>
  </si>
  <si>
    <t xml:space="preserve">Porte N°11 - 4 rue de Verdun  Bât A  </t>
  </si>
  <si>
    <t>PLOUESCAT</t>
  </si>
  <si>
    <t>MI.1.J4.VE.55</t>
  </si>
  <si>
    <t>002G6000087</t>
  </si>
  <si>
    <t>Z037-NMBBRI-S016-GC 03</t>
  </si>
  <si>
    <t xml:space="preserve">Route de LANGOLEN  </t>
  </si>
  <si>
    <t>MI.1.JM.MH.867</t>
  </si>
  <si>
    <t>002I4001241</t>
  </si>
  <si>
    <t>2102PV11</t>
  </si>
  <si>
    <t xml:space="preserve">11 RUE TRAOU NEUZEC    </t>
  </si>
  <si>
    <t>MI.1.PU.BG.83</t>
  </si>
  <si>
    <t>002GX000648-7</t>
  </si>
  <si>
    <t>SC-N</t>
  </si>
  <si>
    <t xml:space="preserve">6, Avenue le Gorgeu  </t>
  </si>
  <si>
    <t xml:space="preserve">UNIVERSITE DE BRETAGNE OCCIDENTALE </t>
  </si>
  <si>
    <t>BA.1.C5.P.42</t>
  </si>
  <si>
    <t>AF.1.D0.2E.26</t>
  </si>
  <si>
    <t>MI.1.J4.VE.56</t>
  </si>
  <si>
    <t>002G6000089</t>
  </si>
  <si>
    <t>Z037-S016-GC 08</t>
  </si>
  <si>
    <t xml:space="preserve">KERVOAC'H  </t>
  </si>
  <si>
    <t>MI.1.F0.1BK.102</t>
  </si>
  <si>
    <t>002VW002197</t>
  </si>
  <si>
    <t>MI.1.JD.UO.1405</t>
  </si>
  <si>
    <t>002HD000040-2</t>
  </si>
  <si>
    <t>30_172_3</t>
  </si>
  <si>
    <t>CROZON</t>
  </si>
  <si>
    <t>MI.1.JT.W9.1816</t>
  </si>
  <si>
    <t>0021N000377</t>
  </si>
  <si>
    <t xml:space="preserve">Penfrat - Odalys Horizon  </t>
  </si>
  <si>
    <t>CERISIER Alain</t>
  </si>
  <si>
    <t>BA.1.JT.W9.229</t>
  </si>
  <si>
    <t>AF.1.10.5.67</t>
  </si>
  <si>
    <t>MI.1.JD.UO.1402</t>
  </si>
  <si>
    <t>002FH001517-4</t>
  </si>
  <si>
    <t>AURAY</t>
  </si>
  <si>
    <t>0017_4</t>
  </si>
  <si>
    <t xml:space="preserve">1 / 3 G Pompidou  </t>
  </si>
  <si>
    <t>MI.1.JD.UO.1396</t>
  </si>
  <si>
    <t>002MB000750-1</t>
  </si>
  <si>
    <t>20_107_90_11</t>
  </si>
  <si>
    <t>MI.1.PR.AZ.718</t>
  </si>
  <si>
    <t>002CE015519-1</t>
  </si>
  <si>
    <t>DiagCrep | DiagEtatParasitaire</t>
  </si>
  <si>
    <t>LA PRENESSAYE</t>
  </si>
  <si>
    <t xml:space="preserve">2 Le Quilleuc   </t>
  </si>
  <si>
    <t>BROUSSE Francine</t>
  </si>
  <si>
    <t>BA.1.23.J7.1722</t>
  </si>
  <si>
    <t>MI.1.PR.AZ.748</t>
  </si>
  <si>
    <t>0021N000911</t>
  </si>
  <si>
    <t>Bâtiment agricole</t>
  </si>
  <si>
    <t xml:space="preserve">TREHOREL  </t>
  </si>
  <si>
    <t>MI.1.F0.1BK.105</t>
  </si>
  <si>
    <t>002VW002203</t>
  </si>
  <si>
    <t>MI.1.JM.MH.865</t>
  </si>
  <si>
    <t>002I4000901-1</t>
  </si>
  <si>
    <t xml:space="preserve">6 résidence de Mesguen  </t>
  </si>
  <si>
    <t>MI.1.JD.UO.1398</t>
  </si>
  <si>
    <t>002MB000798-1</t>
  </si>
  <si>
    <t>20_107_90_13</t>
  </si>
  <si>
    <t>MI.1.PU.BG.116</t>
  </si>
  <si>
    <t>002VW001487-1</t>
  </si>
  <si>
    <t>467-01</t>
  </si>
  <si>
    <t xml:space="preserve">118, rue Pierre Semard  </t>
  </si>
  <si>
    <t>AF.1.7K.VQ.66</t>
  </si>
  <si>
    <t>MI.1.PU.BG.34</t>
  </si>
  <si>
    <t>0021Q000057</t>
  </si>
  <si>
    <t>DiagAmiante | DiagEtatParasitaire</t>
  </si>
  <si>
    <t>MI.1.JD.UO.1409</t>
  </si>
  <si>
    <t>002HD000037-3</t>
  </si>
  <si>
    <t>30_172_6</t>
  </si>
  <si>
    <t xml:space="preserve">15 RUE DU BAYOU TECH  </t>
  </si>
  <si>
    <t>MI.1.JD.UO.1393</t>
  </si>
  <si>
    <t>002MB000799-1</t>
  </si>
  <si>
    <t>20_107_90_14</t>
  </si>
  <si>
    <t>ALME</t>
  </si>
  <si>
    <t>MI.1.JD.UO.1410</t>
  </si>
  <si>
    <t>002HD000043-3</t>
  </si>
  <si>
    <t>30_172_7</t>
  </si>
  <si>
    <t xml:space="preserve">10 RUE DU BAYOU TECH  </t>
  </si>
  <si>
    <t>MI.1.JD.UO.1403</t>
  </si>
  <si>
    <t>002FH001518-3</t>
  </si>
  <si>
    <t>0017_5</t>
  </si>
  <si>
    <t xml:space="preserve">2 / 4 F Mitterrand  </t>
  </si>
  <si>
    <t>MI.1.J4.VE.54</t>
  </si>
  <si>
    <t>002G6000085</t>
  </si>
  <si>
    <t>Z037-S016-GC 07</t>
  </si>
  <si>
    <t xml:space="preserve">Route de Lannien  </t>
  </si>
  <si>
    <t>MI.1.JD.UO.1395</t>
  </si>
  <si>
    <t>002MB000747-1</t>
  </si>
  <si>
    <t>20_107_90_3</t>
  </si>
  <si>
    <t>MI.1.JD.UO.1394</t>
  </si>
  <si>
    <t>002MB000792-1</t>
  </si>
  <si>
    <t>20_107_90_4</t>
  </si>
  <si>
    <t>MI.1.GG.DZ.1303</t>
  </si>
  <si>
    <t xml:space="preserve">1909X004 </t>
  </si>
  <si>
    <t xml:space="preserve">chavagnac  </t>
  </si>
  <si>
    <t xml:space="preserve">SYNDICAT ENERGIES HAUTE-VIENNE (SEHV) </t>
  </si>
  <si>
    <t>HAUTE VIENNE</t>
  </si>
  <si>
    <t>FlashLab Longjumeau</t>
  </si>
  <si>
    <t>MI.1.KB.1BT.170</t>
  </si>
  <si>
    <t>UG 110890</t>
  </si>
  <si>
    <t xml:space="preserve">72 AVENUE DE LATTRE DE TASSIGNY  </t>
  </si>
  <si>
    <t xml:space="preserve">FRANCE LOIRE </t>
  </si>
  <si>
    <t>MI.1.KB.1BT.167</t>
  </si>
  <si>
    <t>RAA_ GRPI _ 113301 _</t>
  </si>
  <si>
    <t xml:space="preserve">BAT. D - ALLÉE LAURENT BILBEAU _ RÉSIDENCE GRANDE PIÈCE  </t>
  </si>
  <si>
    <t>MI.1.KB.1BT.164</t>
  </si>
  <si>
    <t>SNI_1005_5438_042417</t>
  </si>
  <si>
    <t xml:space="preserve">2 RUE ADJUDANT CHEF GAUTIER RESIDENCE LAMBALLE </t>
  </si>
  <si>
    <t xml:space="preserve">CDC HABITAT SOCIAL </t>
  </si>
  <si>
    <t>BA.1.7K.9.174</t>
  </si>
  <si>
    <t>MI.1.KB.1BT.172</t>
  </si>
  <si>
    <t>UG 115672</t>
  </si>
  <si>
    <t xml:space="preserve">1 RUE DU COLONEL FILLOUX  </t>
  </si>
  <si>
    <t>MI.1.KB.1BT.165</t>
  </si>
  <si>
    <t>DDT-SNIGRDOUEST-5438-04-42587-PP</t>
  </si>
  <si>
    <t xml:space="preserve">3 RUE DU SOUS/LT BALLOCO-PTE 301  </t>
  </si>
  <si>
    <t xml:space="preserve">CDC - SNI GRAND-OUEST </t>
  </si>
  <si>
    <t>BA.1.69.3.11</t>
  </si>
  <si>
    <t xml:space="preserve">LIMOGES HABITAT </t>
  </si>
  <si>
    <t>MI.1.KB.1BT.168</t>
  </si>
  <si>
    <t>RAA_ GRPI _ 113303 _</t>
  </si>
  <si>
    <t>MI.1.BH.ZY.756</t>
  </si>
  <si>
    <t>002IJ003659-1</t>
  </si>
  <si>
    <t>AMBAZAC</t>
  </si>
  <si>
    <t>Collège Jean MOULIN - Bâtiment C (demi pension)</t>
  </si>
  <si>
    <t xml:space="preserve">allée du Muret  </t>
  </si>
  <si>
    <t xml:space="preserve">CONSEIL DEPARTEMENTAL DE LA HAUTE VIENNE </t>
  </si>
  <si>
    <t>MI.1.BH.ZY.754</t>
  </si>
  <si>
    <t>002IJ003543-1</t>
  </si>
  <si>
    <t>GUERET</t>
  </si>
  <si>
    <t xml:space="preserve">12 R CAMILLE PETIT _  </t>
  </si>
  <si>
    <t>CREUSALIS OFFICE PUBLIC DE L HABITAT DE LA CREUSE</t>
  </si>
  <si>
    <t>AF.1.AZ.Q.4</t>
  </si>
  <si>
    <t>MI.1.GG.DZ.1307</t>
  </si>
  <si>
    <t>1907C002</t>
  </si>
  <si>
    <t xml:space="preserve">Avenue Corot  </t>
  </si>
  <si>
    <t>MI.1.KB.1BT.171</t>
  </si>
  <si>
    <t>UG 113601</t>
  </si>
  <si>
    <t xml:space="preserve">11 BOULEVARD DE L'AVENIR  </t>
  </si>
  <si>
    <t>MI.1.KB.1BT.173</t>
  </si>
  <si>
    <t>UG 003479 HP1 CHAS</t>
  </si>
  <si>
    <t xml:space="preserve">36 B rue Fernand Leger  </t>
  </si>
  <si>
    <t>MI.1.KB.1BT.169</t>
  </si>
  <si>
    <t xml:space="preserve">26 RUE DU COMMANDANT CHARCOT  </t>
  </si>
  <si>
    <t>MI.1.MT.10L.532</t>
  </si>
  <si>
    <t>120010030-2019</t>
  </si>
  <si>
    <t xml:space="preserve">25 RUE DES 3 MAISONS LOGT 30 1ER  </t>
  </si>
  <si>
    <t>MI.1.MT.10L.530</t>
  </si>
  <si>
    <t>158010183-2019</t>
  </si>
  <si>
    <t xml:space="preserve">17 RUE ADRIEN PRESSEMANE LOGT 183 RDC  </t>
  </si>
  <si>
    <t>MI.1.GG.DZ.1306</t>
  </si>
  <si>
    <t xml:space="preserve">1908C002 </t>
  </si>
  <si>
    <t xml:space="preserve">puymoroux  </t>
  </si>
  <si>
    <t>MI.1.KB.1BT.162</t>
  </si>
  <si>
    <t>SNI_1005_5438_042578</t>
  </si>
  <si>
    <t xml:space="preserve">1 RUE DU SOUS/LT BALLOCO RESIDENCE LAMBALLE </t>
  </si>
  <si>
    <t>MI.1.MT.10L.529</t>
  </si>
  <si>
    <t>074010050-2019</t>
  </si>
  <si>
    <t xml:space="preserve">3 ALLEE FROMENTIN LOGT 50 ETAGE -1  </t>
  </si>
  <si>
    <t>MI.1.GG.DZ.1304</t>
  </si>
  <si>
    <t>1605D014</t>
  </si>
  <si>
    <t xml:space="preserve">RD139  </t>
  </si>
  <si>
    <t>MI.1.KB.1BT.166</t>
  </si>
  <si>
    <t>UG 111872</t>
  </si>
  <si>
    <t xml:space="preserve">5-7 RUE LOUIS ARMAND  </t>
  </si>
  <si>
    <t>MI.1.GG.DZ.1305</t>
  </si>
  <si>
    <t>1908C001</t>
  </si>
  <si>
    <t xml:space="preserve">mallevialle  </t>
  </si>
  <si>
    <t>MI.1.KB.1BT.163</t>
  </si>
  <si>
    <t>SNI_1005_5438_042278</t>
  </si>
  <si>
    <t xml:space="preserve">7 RUE MARX DORMOY RESIDENCE LAMBALLE </t>
  </si>
  <si>
    <t>MI.1.MT.10L.528</t>
  </si>
  <si>
    <t xml:space="preserve">31 RUE DES 3 MAISONS LOGT 17 2EME  </t>
  </si>
  <si>
    <t>Marchés</t>
  </si>
  <si>
    <t>Gré à Gré</t>
  </si>
  <si>
    <t>NOM BA</t>
  </si>
  <si>
    <t>NOM DE L'OPERATION / MARCHE</t>
  </si>
  <si>
    <t>Gaz et Elec</t>
  </si>
  <si>
    <t>Amiante</t>
  </si>
  <si>
    <t>Amiante enrobés</t>
  </si>
  <si>
    <t>Amiante démolition</t>
  </si>
  <si>
    <t>Amiante (Ancien Marché)</t>
  </si>
  <si>
    <t>Amiante (Nouveau Marché)</t>
  </si>
  <si>
    <t>MAJ DTA, DAT, Logt fonction</t>
  </si>
  <si>
    <t>Tous diagnostics - Lot 4 (Creuse)</t>
  </si>
  <si>
    <t>Tous diagnostics - Lot 5 (Cher)</t>
  </si>
  <si>
    <t>POLYEXPERT CENTRE</t>
  </si>
  <si>
    <t>NOALIS - DOM'AULIM</t>
  </si>
  <si>
    <t>Cycle court</t>
  </si>
  <si>
    <t>Démolition</t>
  </si>
  <si>
    <t>SYNDICAT MIXTE LE RESEAU D'INITIATIVE PUBLIQUE - RIP 36</t>
  </si>
  <si>
    <t>SNCF MOBILITES</t>
  </si>
  <si>
    <t>Tous diagnostics bâtiment</t>
  </si>
  <si>
    <t>Gaz et Elec, Amiante, DPE</t>
  </si>
  <si>
    <t>CDC HABITAT SOCIAL – TOURS</t>
  </si>
  <si>
    <t>Tous diagnostics bâtiment et immobilier</t>
  </si>
  <si>
    <t>DiagGazV1</t>
  </si>
  <si>
    <t>TARIFS PRESTATIONS</t>
  </si>
  <si>
    <t>INFORMATION CLIENT</t>
  </si>
  <si>
    <t>Tous diagnostics immobilier</t>
  </si>
  <si>
    <t>DiagCrep</t>
  </si>
  <si>
    <t>DiagCrepTravaux</t>
  </si>
  <si>
    <t>DiagErnt</t>
  </si>
  <si>
    <t>DiagEtatConservation</t>
  </si>
  <si>
    <t>DiagEtatDesLieux</t>
  </si>
  <si>
    <t>DiagExamenVisuel</t>
  </si>
  <si>
    <t>DiagLoiBoutin</t>
  </si>
  <si>
    <t>DiagTermite</t>
  </si>
  <si>
    <t>Date d'inter courte</t>
  </si>
  <si>
    <t>BIEN</t>
  </si>
  <si>
    <t>MI.1.QH.1BC.123</t>
  </si>
  <si>
    <t>0022G000227</t>
  </si>
  <si>
    <t>En attente des résultats d'analyse du laboratoire pour l'amiante_x000D_
Intervention le</t>
  </si>
  <si>
    <t>0001C_0001C03_00010051</t>
  </si>
  <si>
    <t>DUPONT JUDICAEL</t>
  </si>
  <si>
    <t xml:space="preserve">22 RUE LT CL MAILLOUX  </t>
  </si>
  <si>
    <t xml:space="preserve">VAL TOURAINE HABITAT  </t>
  </si>
  <si>
    <t>BA.1.A9.3.680</t>
  </si>
  <si>
    <t>INDRE ET LOIRE</t>
  </si>
  <si>
    <t>ITGA</t>
  </si>
  <si>
    <t>MI.1.KG.RU.1799</t>
  </si>
  <si>
    <t>002L4003383</t>
  </si>
  <si>
    <t>DiagDpe | DiagElec</t>
  </si>
  <si>
    <t>AIRVAULT</t>
  </si>
  <si>
    <t>DUMOULIN BRUNO</t>
  </si>
  <si>
    <t xml:space="preserve">22 BIS RUE DE LA FERRONNERIE  </t>
  </si>
  <si>
    <t xml:space="preserve">DEUX-SEVRES HABITAT </t>
  </si>
  <si>
    <t>BA.1.7K.9.351</t>
  </si>
  <si>
    <t>AF.1.7K.9.199</t>
  </si>
  <si>
    <t>CHARENTE MARITIME</t>
  </si>
  <si>
    <t>GUILLOU MELVIL</t>
  </si>
  <si>
    <t>MI.1.MI.ZH.349</t>
  </si>
  <si>
    <t>002S9000623</t>
  </si>
  <si>
    <t>JONZAC</t>
  </si>
  <si>
    <t>BOURLES BRICE</t>
  </si>
  <si>
    <t xml:space="preserve">16 BOULEVARD RENE GAUTRET  </t>
  </si>
  <si>
    <t xml:space="preserve">HABITAT 17 </t>
  </si>
  <si>
    <t>BA.1.E8.4B.143</t>
  </si>
  <si>
    <t>AF.1.23.1Y.492</t>
  </si>
  <si>
    <t>MI.1.P2.185.382</t>
  </si>
  <si>
    <t>0020T000577</t>
  </si>
  <si>
    <t>En attente des résultats d'analyse du laboratoire pour l'amiante_x000D_
En attente de la validation de l'écran edition rapport amiante_x000D_
Intervention le</t>
  </si>
  <si>
    <t>SAINTES</t>
  </si>
  <si>
    <t>0413-09-1641-BOIFFIERS 210</t>
  </si>
  <si>
    <t>DROUHIN LAURENT</t>
  </si>
  <si>
    <t xml:space="preserve">6 Cours PIERRE HENRI SIMON BOIFFIERS 210 </t>
  </si>
  <si>
    <t xml:space="preserve">SEMIS </t>
  </si>
  <si>
    <t>BA.1.E8.4B.3</t>
  </si>
  <si>
    <t>AF.1.7K.C.10</t>
  </si>
  <si>
    <t>MI.1.MI.ZH.354</t>
  </si>
  <si>
    <t>002S9000633</t>
  </si>
  <si>
    <t>MI.1.MI.ZH.357</t>
  </si>
  <si>
    <t>002S9000639</t>
  </si>
  <si>
    <t>MI.1.P2.185.381</t>
  </si>
  <si>
    <t>0020T000575</t>
  </si>
  <si>
    <t>DiagErnt | DiagAmiante</t>
  </si>
  <si>
    <t>ST MAIXENT L ECOLE</t>
  </si>
  <si>
    <t>BEAUCHAMP PATRICE</t>
  </si>
  <si>
    <t xml:space="preserve">20 AVENUE DE LATTRE DE TASSIGNY  </t>
  </si>
  <si>
    <t xml:space="preserve">ADI </t>
  </si>
  <si>
    <t>BA.1.23.1Y.43</t>
  </si>
  <si>
    <t>AF.1.23.1Y.25</t>
  </si>
  <si>
    <t>DEUX-SEVRES</t>
  </si>
  <si>
    <t>MI.1.KB.1BT.174</t>
  </si>
  <si>
    <t>002K9001261</t>
  </si>
  <si>
    <t>VIERZON</t>
  </si>
  <si>
    <t>UG 020257 HP1 TCHA</t>
  </si>
  <si>
    <t>LAVIALLE MATHIEU</t>
  </si>
  <si>
    <t xml:space="preserve">2 RUE WITTELSHEIM - RESIDENCE TUNNEL CHATEAU  </t>
  </si>
  <si>
    <t>MI.1.HE.JC.830</t>
  </si>
  <si>
    <t>0021P000041-1</t>
  </si>
  <si>
    <t>AMBOISE</t>
  </si>
  <si>
    <t>0178M_0178M01_01780338</t>
  </si>
  <si>
    <t>FEILLAULT KEVIN</t>
  </si>
  <si>
    <t xml:space="preserve">1 RUE REMY BELLEAU  </t>
  </si>
  <si>
    <t>MI.1.QH.1BC.126</t>
  </si>
  <si>
    <t>0022G000231</t>
  </si>
  <si>
    <t>MONNAIE</t>
  </si>
  <si>
    <t>0105L_0105L01_01050060</t>
  </si>
  <si>
    <t xml:space="preserve">12 RUE DU COTEAU  </t>
  </si>
  <si>
    <t>MI.1.23.J7.4217</t>
  </si>
  <si>
    <t>002CE017059</t>
  </si>
  <si>
    <t>DiagLoiBoutin | DiagDpe</t>
  </si>
  <si>
    <t>FORS</t>
  </si>
  <si>
    <t>HUITEL DAVID</t>
  </si>
  <si>
    <t xml:space="preserve">81 A Route de Sanguinières  </t>
  </si>
  <si>
    <t xml:space="preserve">FONCIA GATINEAU </t>
  </si>
  <si>
    <t>BA.1.20.12.11</t>
  </si>
  <si>
    <t>AF.1.23.1Y.233</t>
  </si>
  <si>
    <t>MI.1.IE.RN.798</t>
  </si>
  <si>
    <t>002D6009297</t>
  </si>
  <si>
    <t>ROCHEFORT</t>
  </si>
  <si>
    <t>0023-13-0864</t>
  </si>
  <si>
    <t>DUCHE SEBASTIEN</t>
  </si>
  <si>
    <t xml:space="preserve">10 RUE RAMUNTCHO-M1 PETIT-MARSEILLE BAT M </t>
  </si>
  <si>
    <t xml:space="preserve">ROCHEFORT HABITAT OCEAN </t>
  </si>
  <si>
    <t>BA.1.E8.4B.53</t>
  </si>
  <si>
    <t>AF.1.7K.9.210</t>
  </si>
  <si>
    <t>MI.1.MI.ZH.353</t>
  </si>
  <si>
    <t>002S9000631</t>
  </si>
  <si>
    <t>MI.1.QH.1BC.114</t>
  </si>
  <si>
    <t>0007F_0007F02_00070076</t>
  </si>
  <si>
    <t>UNAL YASIN</t>
  </si>
  <si>
    <t xml:space="preserve">78 BOULEVARD PAUL LANGEVIN  </t>
  </si>
  <si>
    <t>MI.1.23.J7.4250</t>
  </si>
  <si>
    <t>002CE017113</t>
  </si>
  <si>
    <t>DiagTermite | DiagDpe | DiagErnt | DiagCarrez</t>
  </si>
  <si>
    <t>AZAY LE RIDEAU</t>
  </si>
  <si>
    <t>MONCOMBLE THIBAULT</t>
  </si>
  <si>
    <t xml:space="preserve">N°54  Résidence Les Jardins Renaissance - Lieu dit « Les Coteaux »  </t>
  </si>
  <si>
    <t>GERMAIN Isabelle Renée</t>
  </si>
  <si>
    <t>BA.1.23.J7.2342</t>
  </si>
  <si>
    <t>AF.1.23.J7.658</t>
  </si>
  <si>
    <t>MI.1.MI.ZH.352</t>
  </si>
  <si>
    <t>002S9000629</t>
  </si>
  <si>
    <t>MI.1.P2.185.350</t>
  </si>
  <si>
    <t>0020T000531</t>
  </si>
  <si>
    <t>DiagErnt | DiagElec | DiagAmiante | DiagGazV1 | DiagTermite | DiagDpe</t>
  </si>
  <si>
    <t>THOUARS</t>
  </si>
  <si>
    <t>07-01-0203-06-0001</t>
  </si>
  <si>
    <t xml:space="preserve">1 RUE DE LONDRES  </t>
  </si>
  <si>
    <t xml:space="preserve">IMMOBILIERE 3F IMMOBILIERE ATLANTIC AMENAGEMENT - TRANSACTION </t>
  </si>
  <si>
    <t>BA.1.E8.4B.250</t>
  </si>
  <si>
    <t>AF.1.E8.4B.199</t>
  </si>
  <si>
    <t>MI.1.QH.1BC.115</t>
  </si>
  <si>
    <t>0363A_0363A01_03630004</t>
  </si>
  <si>
    <t xml:space="preserve">1 ALLEE DES FAUVETTES  </t>
  </si>
  <si>
    <t>MI.1.QH.1BC.110</t>
  </si>
  <si>
    <t>0260B_0260B01_02600019</t>
  </si>
  <si>
    <t xml:space="preserve">10 CHEMIN DES FOUGERAIS  </t>
  </si>
  <si>
    <t>MI.1.KG.RU.1561</t>
  </si>
  <si>
    <t>002L4002929</t>
  </si>
  <si>
    <t>ARGENTON L'EGLISE</t>
  </si>
  <si>
    <t xml:space="preserve">89 RUE DU MARAIS  </t>
  </si>
  <si>
    <t>MI.1.3X.14X.489</t>
  </si>
  <si>
    <t>002DW003529</t>
  </si>
  <si>
    <t>MI.1.MI.ZH.356</t>
  </si>
  <si>
    <t>002S9000637</t>
  </si>
  <si>
    <t>MI.1.QH.1BC.111</t>
  </si>
  <si>
    <t>0717A_0717A01_07170001</t>
  </si>
  <si>
    <t xml:space="preserve">7 RUE DES LANDES  </t>
  </si>
  <si>
    <t>MI.1.O3.JF.485</t>
  </si>
  <si>
    <t>002Y4000939</t>
  </si>
  <si>
    <t>ORLEANS</t>
  </si>
  <si>
    <t>LABORIE ALEXIA</t>
  </si>
  <si>
    <t xml:space="preserve">3 Rue Saint Pierre Lantin  </t>
  </si>
  <si>
    <t xml:space="preserve">PRÉFECTURE DU LOIRET </t>
  </si>
  <si>
    <t>BA.1.E8.TX.22</t>
  </si>
  <si>
    <t>AF.1.7K.9.660</t>
  </si>
  <si>
    <t>MI.1.QH.1BC.139</t>
  </si>
  <si>
    <t>0022G000255</t>
  </si>
  <si>
    <t>ST FLOVIER</t>
  </si>
  <si>
    <t>0395B_0395B02_03950005</t>
  </si>
  <si>
    <t xml:space="preserve">9 ALLEE DES LILAS  </t>
  </si>
  <si>
    <t>MI.1.KG.RU.1815</t>
  </si>
  <si>
    <t>002L4003415</t>
  </si>
  <si>
    <t>CERIZAY</t>
  </si>
  <si>
    <t>GUILLOTON LAURENT</t>
  </si>
  <si>
    <t xml:space="preserve">28 RUE ALPHONSE DAUDET  </t>
  </si>
  <si>
    <t>MI.1.PY.1AO.21</t>
  </si>
  <si>
    <t>0021U000035</t>
  </si>
  <si>
    <t>TOURS</t>
  </si>
  <si>
    <t>039.03.006</t>
  </si>
  <si>
    <t>CARVALHO ANDY</t>
  </si>
  <si>
    <t xml:space="preserve">3 RUE ST LIDOIRE   </t>
  </si>
  <si>
    <t xml:space="preserve">TOURS HABITAT  </t>
  </si>
  <si>
    <t>BA.1.A9.3.586</t>
  </si>
  <si>
    <t>AF.1.O3.JF.24</t>
  </si>
  <si>
    <t>MI.1.MI.ZH.359</t>
  </si>
  <si>
    <t>002S9000643</t>
  </si>
  <si>
    <t>MI.1.KG.RU.1851</t>
  </si>
  <si>
    <t>002L4003485</t>
  </si>
  <si>
    <t>DiagErnt | DiagElec</t>
  </si>
  <si>
    <t>ARGENTON L EGLISE</t>
  </si>
  <si>
    <t xml:space="preserve">449 rue des lacs  </t>
  </si>
  <si>
    <t xml:space="preserve">DRAPEAU </t>
  </si>
  <si>
    <t>BA.1.12.G9.36</t>
  </si>
  <si>
    <t>AF.1.12.4Y.85</t>
  </si>
  <si>
    <t>DiagElec | DiagAmiante | DiagErnt | DiagGazV1</t>
  </si>
  <si>
    <t>SOLEYMAT FABRICE</t>
  </si>
  <si>
    <t>MI.1.P2.185.375</t>
  </si>
  <si>
    <t>0020T000569</t>
  </si>
  <si>
    <t>POITIERS</t>
  </si>
  <si>
    <t>LECOUTRE NICOLAS</t>
  </si>
  <si>
    <t xml:space="preserve">12 RUE DU COMMERCE  </t>
  </si>
  <si>
    <t xml:space="preserve">EKIDOM - OPH DE GRAND POITIERS </t>
  </si>
  <si>
    <t>BA.1.7K.9.259</t>
  </si>
  <si>
    <t>AF.1.7K.9.379</t>
  </si>
  <si>
    <t>MI.1.QH.1BC.125</t>
  </si>
  <si>
    <t>0022G000229</t>
  </si>
  <si>
    <t>CHATEAU RENAULT</t>
  </si>
  <si>
    <t>0231C_0231C02_02310092</t>
  </si>
  <si>
    <t xml:space="preserve">4 AVENUE DU MAINE  </t>
  </si>
  <si>
    <t>MI.1.P2.185.362</t>
  </si>
  <si>
    <t>0020T000555</t>
  </si>
  <si>
    <t>DiagErnt | DiagGazV1 | DiagTermite | DiagElec | DiagAmiante</t>
  </si>
  <si>
    <t xml:space="preserve">2 RUE JULES GUESDES  </t>
  </si>
  <si>
    <t>DECHARTRES ET CHESSERON GAELLE Et MANUEL</t>
  </si>
  <si>
    <t>BA.1.P2.185.57</t>
  </si>
  <si>
    <t>AF.1.23.J7.744</t>
  </si>
  <si>
    <t>MI.1.IE.RN.796</t>
  </si>
  <si>
    <t>002D6009293</t>
  </si>
  <si>
    <t>0020-01-0064</t>
  </si>
  <si>
    <t xml:space="preserve">94 RUE JEAN JAURES VAUBAN </t>
  </si>
  <si>
    <t>MI.1.KG.RU.1848</t>
  </si>
  <si>
    <t>002L4003479</t>
  </si>
  <si>
    <t>LA ROCHELLE</t>
  </si>
  <si>
    <t>3119J06</t>
  </si>
  <si>
    <t>24 AVE DE PARIS Logt 6 MIREUIL</t>
  </si>
  <si>
    <t xml:space="preserve">DE L'AGGLOMERATION DE LA ROCHELLE </t>
  </si>
  <si>
    <t>BA.1.E8.4B.168</t>
  </si>
  <si>
    <t>AF.1.E8.4B.147</t>
  </si>
  <si>
    <t>MI.1.P2.185.366</t>
  </si>
  <si>
    <t>0020T000563</t>
  </si>
  <si>
    <t>DiagElec | DiagGazV1 | DiagErnt | DiagAmiante</t>
  </si>
  <si>
    <t>GRANZAY GRIPT</t>
  </si>
  <si>
    <t>NEAUD THIERRY</t>
  </si>
  <si>
    <t xml:space="preserve">Lieu dit Jules  </t>
  </si>
  <si>
    <t>GOURGAULT Philippe</t>
  </si>
  <si>
    <t>BA.1.P2.185.59</t>
  </si>
  <si>
    <t>MI.1.MI.ZH.358</t>
  </si>
  <si>
    <t>002S9000641</t>
  </si>
  <si>
    <t>MI.1.MI.ZH.355</t>
  </si>
  <si>
    <t>002S9000635</t>
  </si>
  <si>
    <t>MI.1.P2.185.385</t>
  </si>
  <si>
    <t>0020T000579</t>
  </si>
  <si>
    <t>DiagErnt | DiagDpe | DiagAmiante | DiagGazV1 | DiagElec</t>
  </si>
  <si>
    <t>AIGONDIGNE</t>
  </si>
  <si>
    <t xml:space="preserve">44 ROUTE DE MONTAUBAN TAUCHE </t>
  </si>
  <si>
    <t>FACILIS IMMOBILIER NICOLAS DUVALLON</t>
  </si>
  <si>
    <t>BA.1.23.J7.17</t>
  </si>
  <si>
    <t>AF.1.23.J7.779</t>
  </si>
  <si>
    <t>MI.1.P2.185.343</t>
  </si>
  <si>
    <t>0020T000517</t>
  </si>
  <si>
    <t>0002-26-0302-BELLEVUE 2</t>
  </si>
  <si>
    <t xml:space="preserve">11 Avenue DE BELLEVUE BELLEVUE 2 </t>
  </si>
  <si>
    <t>MI.1.P2.185.353</t>
  </si>
  <si>
    <t>0020T000537</t>
  </si>
  <si>
    <t>DiagElec | DiagErnt | DiagTermite | DiagAmiante</t>
  </si>
  <si>
    <t>SAINT AMAND SUR SEVRE</t>
  </si>
  <si>
    <t>07-01-0391-06-0001</t>
  </si>
  <si>
    <t xml:space="preserve">28 RUE DE LA SEVRE  </t>
  </si>
  <si>
    <t>MI.1.PY.1AO.17</t>
  </si>
  <si>
    <t>0021U000027</t>
  </si>
  <si>
    <t>DiagCrepTravaux | DiagAmiante</t>
  </si>
  <si>
    <t>039.01.002</t>
  </si>
  <si>
    <t xml:space="preserve">8 RUE DE LA VICTOIRE  </t>
  </si>
  <si>
    <t>MI.1.12.4Y.320</t>
  </si>
  <si>
    <t>002PB022213</t>
  </si>
  <si>
    <t>MI.1.3X.14X.487</t>
  </si>
  <si>
    <t>002DW003525</t>
  </si>
  <si>
    <t>MI.1.KG.RU.1845</t>
  </si>
  <si>
    <t>002L4003473</t>
  </si>
  <si>
    <t>3028A46</t>
  </si>
  <si>
    <t>14 RUE DE L''ARTOIS Logt 46 PORT NEUF</t>
  </si>
  <si>
    <t>MI.1.P2.185.352</t>
  </si>
  <si>
    <t>0020T000535</t>
  </si>
  <si>
    <t>DiagAmiante | DiagElec | DiagErnt | DiagTermite | DiagGazV1</t>
  </si>
  <si>
    <t>MENIGOUTE</t>
  </si>
  <si>
    <t>07-01-0020-07-0001</t>
  </si>
  <si>
    <t xml:space="preserve">5 CHEMIN DES POLYS  </t>
  </si>
  <si>
    <t>MI.1.P2.185.368</t>
  </si>
  <si>
    <t>0020T000567</t>
  </si>
  <si>
    <t>0071-22-0011-ILOT DU MUSEE</t>
  </si>
  <si>
    <t xml:space="preserve">2 Venelle DU MUSEE ILOT DU MUSEE </t>
  </si>
  <si>
    <t>MI.1.QH.1BC.127</t>
  </si>
  <si>
    <t>0022G000233</t>
  </si>
  <si>
    <t>0798B_0798B01_07980001</t>
  </si>
  <si>
    <t xml:space="preserve">1 RUE PHILIPPE DESPORTES  </t>
  </si>
  <si>
    <t>MI.1.3X.14X.493</t>
  </si>
  <si>
    <t>002DW003537</t>
  </si>
  <si>
    <t>MI.1.HG.IZ.339</t>
  </si>
  <si>
    <t>002A2000783</t>
  </si>
  <si>
    <t>AYTRE</t>
  </si>
  <si>
    <t>07_03_0225_02</t>
  </si>
  <si>
    <t xml:space="preserve">10, 12, 14, 16 SQUARE LOUISE MICHEL  </t>
  </si>
  <si>
    <t xml:space="preserve">IMMOBILIERE 3F IMMOBILIERE ATLANTIC AMENAGEMENT </t>
  </si>
  <si>
    <t>BA.1.E8.4B.113</t>
  </si>
  <si>
    <t>AF.1.E8.4B.200</t>
  </si>
  <si>
    <t>MI.1.3X.14X.491</t>
  </si>
  <si>
    <t>002DW003533</t>
  </si>
  <si>
    <t>MI.1.23.J7.4268</t>
  </si>
  <si>
    <t>002CE011668-2</t>
  </si>
  <si>
    <t>DiagErnt | DiagTermite</t>
  </si>
  <si>
    <t>CISSE</t>
  </si>
  <si>
    <t>07-02-0182-10-0001</t>
  </si>
  <si>
    <t xml:space="preserve">12 RUE ANCIENNE POSTE  </t>
  </si>
  <si>
    <t>AF.1.E8.4B.221</t>
  </si>
  <si>
    <t>MI.1.P2.185.351</t>
  </si>
  <si>
    <t>0020T000533</t>
  </si>
  <si>
    <t>DiagErnt | DiagElec | DiagAmiante | DiagTermite</t>
  </si>
  <si>
    <t>07-01-0101-03-0001</t>
  </si>
  <si>
    <t xml:space="preserve">6 IMPASSE DES MESANGES  </t>
  </si>
  <si>
    <t>MI.1.KG.RU.1809</t>
  </si>
  <si>
    <t>002L4003403</t>
  </si>
  <si>
    <t>POMPAIRE</t>
  </si>
  <si>
    <t xml:space="preserve">17, Village de l'Aubepine  </t>
  </si>
  <si>
    <t>MI.1.IE.RN.801</t>
  </si>
  <si>
    <t>002D6009303</t>
  </si>
  <si>
    <t xml:space="preserve">9 rue LEDRU-ROLLIN  </t>
  </si>
  <si>
    <t>AF.1.KG.RU.6</t>
  </si>
  <si>
    <t>MI.1.IE.RN.800</t>
  </si>
  <si>
    <t>002D6009301</t>
  </si>
  <si>
    <t>PUILBOREAU</t>
  </si>
  <si>
    <t xml:space="preserve">3 IMPASSE DU BASSIN  </t>
  </si>
  <si>
    <t>MI.1.KG.RU.1814</t>
  </si>
  <si>
    <t>002L4003413</t>
  </si>
  <si>
    <t>MI.1.HE.JC.829</t>
  </si>
  <si>
    <t>002A0001501</t>
  </si>
  <si>
    <t>VINEUIL</t>
  </si>
  <si>
    <t>Bâtiment tertiaire</t>
  </si>
  <si>
    <t>Site Truffault -</t>
  </si>
  <si>
    <t>BLONDRON KEVIN</t>
  </si>
  <si>
    <t xml:space="preserve">19 rue des pépinières  </t>
  </si>
  <si>
    <t xml:space="preserve">VILLE DE BLOIS </t>
  </si>
  <si>
    <t>BA.1.7K.9.172</t>
  </si>
  <si>
    <t>AF.1.7K.9.176</t>
  </si>
  <si>
    <t>MI.1.OC.17R.50</t>
  </si>
  <si>
    <t>Hôtel du Département - BOURGES</t>
  </si>
  <si>
    <t>MAILLET QUENTIN</t>
  </si>
  <si>
    <t xml:space="preserve">Place Marcel Plaisant  </t>
  </si>
  <si>
    <t xml:space="preserve">CONSEIL DEPARTEMENTAL DU CHER </t>
  </si>
  <si>
    <t>MI.1.KG.RU.1842</t>
  </si>
  <si>
    <t>002L4003467</t>
  </si>
  <si>
    <t>3023A27</t>
  </si>
  <si>
    <t>1 ALLEE DU QUERCY Logt 27 PORT NEUF</t>
  </si>
  <si>
    <t>MI.1.QH.1BC.131</t>
  </si>
  <si>
    <t>0022G000239</t>
  </si>
  <si>
    <t>BOURGUEIL</t>
  </si>
  <si>
    <t>0140C_0140C01_01400009</t>
  </si>
  <si>
    <t xml:space="preserve">11 ALLEE DU PAVILLON  </t>
  </si>
  <si>
    <t>MI.1.3X.14X.490</t>
  </si>
  <si>
    <t>002DW003531</t>
  </si>
  <si>
    <t>MI.1.P2.185.393</t>
  </si>
  <si>
    <t>0020T000595</t>
  </si>
  <si>
    <t>ECHIRE</t>
  </si>
  <si>
    <t xml:space="preserve">60 IMPASSE RENAUD DU DRESNAY  </t>
  </si>
  <si>
    <t>DEBONNEVILLE ANNE LAURE</t>
  </si>
  <si>
    <t>BA.1.P2.185.68</t>
  </si>
  <si>
    <t>AF.1.23.1Y.68</t>
  </si>
  <si>
    <t>MI.1.5J.MV.742</t>
  </si>
  <si>
    <t>002LG002119</t>
  </si>
  <si>
    <t>MI.1.P2.185.376</t>
  </si>
  <si>
    <t>0020T000571</t>
  </si>
  <si>
    <t xml:space="preserve">24 RUE DE PROVENCE  </t>
  </si>
  <si>
    <t>MI.1.KG.RU.1850</t>
  </si>
  <si>
    <t>002L4003483</t>
  </si>
  <si>
    <t>DiagElec | DiagErnt</t>
  </si>
  <si>
    <t xml:space="preserve">6 rue de l'Abreuvoir - APT 4  </t>
  </si>
  <si>
    <t>MI.1.IE.RN.797</t>
  </si>
  <si>
    <t>002D6009295</t>
  </si>
  <si>
    <t>0021-07-0210</t>
  </si>
  <si>
    <t xml:space="preserve">97 RUE EMILE ZOLA SALANEUVE </t>
  </si>
  <si>
    <t>MI.1.QH.1BC.112</t>
  </si>
  <si>
    <t>0022G000209</t>
  </si>
  <si>
    <t>ST JEAN DE BRAYE</t>
  </si>
  <si>
    <t>6271L-1116</t>
  </si>
  <si>
    <t xml:space="preserve">Logt : 1116 6 Avenue Francois Rabelais  </t>
  </si>
  <si>
    <t xml:space="preserve">IMMOBILIERE 3F CENTRE LOIRE </t>
  </si>
  <si>
    <t>BA.1.7K.9.175</t>
  </si>
  <si>
    <t>AF.1.7K.9.191</t>
  </si>
  <si>
    <t>MI.1.MI.ZH.350</t>
  </si>
  <si>
    <t>002S9000625</t>
  </si>
  <si>
    <t>MI.1.MK.ZD.217</t>
  </si>
  <si>
    <t>002WE001171-1</t>
  </si>
  <si>
    <t>0069B_0069B02_00690050</t>
  </si>
  <si>
    <t xml:space="preserve">73 AVENUE DE LA REPUBLIQUE - A  </t>
  </si>
  <si>
    <t>MI.1.MI.ZH.346</t>
  </si>
  <si>
    <t>0020T000405-1</t>
  </si>
  <si>
    <t>0450-01-1501-CLOS AIGUILLE I</t>
  </si>
  <si>
    <t xml:space="preserve">15 RUE LOUISE MICHEL CLOS AIGUILLE I </t>
  </si>
  <si>
    <t>MI.1.KG.RU.1839</t>
  </si>
  <si>
    <t>002L4003461</t>
  </si>
  <si>
    <t>DiagElec | DiagDpe | DiagGazV1</t>
  </si>
  <si>
    <t xml:space="preserve">10 BD CAPUCINS - LES EGLANTINES  </t>
  </si>
  <si>
    <t>MI.1.KG.RU.1844</t>
  </si>
  <si>
    <t>002L4003471</t>
  </si>
  <si>
    <t>3018A18</t>
  </si>
  <si>
    <t>23 AVE MARECHAL JUIN Logt 18 PORT NEUF</t>
  </si>
  <si>
    <t>MI.1.P2.185.349</t>
  </si>
  <si>
    <t>0020T000529</t>
  </si>
  <si>
    <t>DiagErnt | DiagElec | DiagDpe</t>
  </si>
  <si>
    <t>LA CRECHE</t>
  </si>
  <si>
    <t xml:space="preserve">125 CHEMIN MISERE  </t>
  </si>
  <si>
    <t>AUDOUIT Patrice</t>
  </si>
  <si>
    <t>BA.1.23.J7.1522</t>
  </si>
  <si>
    <t>AF.1.23.1Y.404</t>
  </si>
  <si>
    <t>MI.1.QH.1BC.128</t>
  </si>
  <si>
    <t>002K0001239-1</t>
  </si>
  <si>
    <t>0178J_0178J01_01780265</t>
  </si>
  <si>
    <t xml:space="preserve">3 RUE JOACHIM DU BELLAY  </t>
  </si>
  <si>
    <t>MI.1.IE.RN.803</t>
  </si>
  <si>
    <t>002D6009307</t>
  </si>
  <si>
    <t>MI.1.MI.ZH.347</t>
  </si>
  <si>
    <t>002S9000619</t>
  </si>
  <si>
    <t>MI.1.QH.1BC.124</t>
  </si>
  <si>
    <t>002VE000671-1</t>
  </si>
  <si>
    <t>0001D_0001D01_00010061</t>
  </si>
  <si>
    <t xml:space="preserve">24 RUE LT CL MAILLOUX  </t>
  </si>
  <si>
    <t>MI.1.MI.ZH.348</t>
  </si>
  <si>
    <t>002S9000621</t>
  </si>
  <si>
    <t>MI.1.KB.1BT.175</t>
  </si>
  <si>
    <t>002K9001263</t>
  </si>
  <si>
    <t xml:space="preserve">36 Rue du 11 Novembre  </t>
  </si>
  <si>
    <t xml:space="preserve">AGENCE BOURGES CENTRE  </t>
  </si>
  <si>
    <t>BA.1.A9.3.655</t>
  </si>
  <si>
    <t>MI.1.QH.1BC.83</t>
  </si>
  <si>
    <t>0150H_0150H01_01500322</t>
  </si>
  <si>
    <t xml:space="preserve">5 RUE LE NOTRE  </t>
  </si>
  <si>
    <t>MI.1.MI.ZH.360</t>
  </si>
  <si>
    <t>002S9000645</t>
  </si>
  <si>
    <t>MI.1.QH.1BC.122</t>
  </si>
  <si>
    <t>0022G000225</t>
  </si>
  <si>
    <t>CHINON</t>
  </si>
  <si>
    <t xml:space="preserve">20 Rue du repos St Martin  </t>
  </si>
  <si>
    <t>VAZEREAU Brigitte</t>
  </si>
  <si>
    <t>BA.1.QH.1BC.1</t>
  </si>
  <si>
    <t>AF.1.O3.JF.6</t>
  </si>
  <si>
    <t>MI.1.3X.14X.488</t>
  </si>
  <si>
    <t>002DW003527</t>
  </si>
  <si>
    <t>MI.1.QH.1BC.117</t>
  </si>
  <si>
    <t>0092K_0092K03_00920365</t>
  </si>
  <si>
    <t xml:space="preserve">16 RUE LAVOISIER  </t>
  </si>
  <si>
    <t>MI.1.QH.1BC.140</t>
  </si>
  <si>
    <t>0022G000257</t>
  </si>
  <si>
    <t>PERRUSSON</t>
  </si>
  <si>
    <t>0200C_0200C02_02000025</t>
  </si>
  <si>
    <t xml:space="preserve">18 PLACE DES FRAMBOISIERS  </t>
  </si>
  <si>
    <t>MI.1.IE.RN.799</t>
  </si>
  <si>
    <t>002D6009299</t>
  </si>
  <si>
    <t>0027-06-2718</t>
  </si>
  <si>
    <t xml:space="preserve">4 RUE DU DR J.B. CHARCOT - H4 LA GELINERIE II - BAT. H </t>
  </si>
  <si>
    <t>MI.1.PY.1AO.18</t>
  </si>
  <si>
    <t>0021U000029</t>
  </si>
  <si>
    <t>039.02.018</t>
  </si>
  <si>
    <t xml:space="preserve">58 RUE DES TANNEURS  </t>
  </si>
  <si>
    <t>MI.1.P2.185.364</t>
  </si>
  <si>
    <t>0020T000559</t>
  </si>
  <si>
    <t xml:space="preserve">17 RESIDENCE DU VIEUX NOYER  </t>
  </si>
  <si>
    <t>MI.1.KG.RU.1843</t>
  </si>
  <si>
    <t>002L4003469</t>
  </si>
  <si>
    <t>MI.1.P2.185.380</t>
  </si>
  <si>
    <t>0020T000573</t>
  </si>
  <si>
    <t>DiagErnt | DiagDpe</t>
  </si>
  <si>
    <t xml:space="preserve">144 RUE DE BARILLEAU  </t>
  </si>
  <si>
    <t>DIEUMEGARD ANDRE</t>
  </si>
  <si>
    <t>BA.1.P2.185.61</t>
  </si>
  <si>
    <t>AF.1.23.J7.745</t>
  </si>
  <si>
    <t>MI.1.3X.14X.492</t>
  </si>
  <si>
    <t>002DW003535</t>
  </si>
  <si>
    <t>MI.1.23.J7.4233</t>
  </si>
  <si>
    <t>002CE017079</t>
  </si>
  <si>
    <t>DiagElec | DiagCarrez | DiagErnt | DiagAmiante | DiagDpe | DiagTermite</t>
  </si>
  <si>
    <t>NIORT</t>
  </si>
  <si>
    <t xml:space="preserve">10 Rue de la Chamoiserie - Appt 4  </t>
  </si>
  <si>
    <t xml:space="preserve">COGNY </t>
  </si>
  <si>
    <t>BA.1.23.J7.2333</t>
  </si>
  <si>
    <t>MI.1.IE.RN.802</t>
  </si>
  <si>
    <t>002D6009305</t>
  </si>
  <si>
    <t>MI.1.KG.RU.1853</t>
  </si>
  <si>
    <t>002CE011977-1</t>
  </si>
  <si>
    <t>PARTHENAY</t>
  </si>
  <si>
    <t>ROCHE AUDREY</t>
  </si>
  <si>
    <t xml:space="preserve">20 rue Manakara - Apt 72   </t>
  </si>
  <si>
    <t>CAHUZAC André</t>
  </si>
  <si>
    <t>BA.1.23.J7.390</t>
  </si>
  <si>
    <t>AF.1.23.J7.239</t>
  </si>
  <si>
    <t>MI.1.PY.1AO.16</t>
  </si>
  <si>
    <t>0021U000025</t>
  </si>
  <si>
    <t>039.02.010</t>
  </si>
  <si>
    <t>MI.1.KG.RU.1841</t>
  </si>
  <si>
    <t>002L4003465</t>
  </si>
  <si>
    <t>MI.1.P2.185.367</t>
  </si>
  <si>
    <t>0020T000565</t>
  </si>
  <si>
    <t>DiagGazV1 | DiagErnt | DiagLoiBoutin | DiagElec</t>
  </si>
  <si>
    <t>LE TALLUD</t>
  </si>
  <si>
    <t xml:space="preserve">5 RUE PASTEUR BOIS VERT </t>
  </si>
  <si>
    <t xml:space="preserve">DESCHAMPS IMMO </t>
  </si>
  <si>
    <t>BA.1.23.J7.1148</t>
  </si>
  <si>
    <t>AF.1.23.1Y.294</t>
  </si>
  <si>
    <t>MI.1.QH.1BC.113</t>
  </si>
  <si>
    <t>0068C_0068C01_00680053</t>
  </si>
  <si>
    <t xml:space="preserve">16 RUE EDOUARD BRANLY  </t>
  </si>
  <si>
    <t>MI.1.MI.ZH.351</t>
  </si>
  <si>
    <t>002S9000627</t>
  </si>
  <si>
    <t>MI.1.QH.1BC.102</t>
  </si>
  <si>
    <t>0022G000189</t>
  </si>
  <si>
    <t>6201L-0176</t>
  </si>
  <si>
    <t xml:space="preserve">Logt : 0176 12  RUE PARMENTIER  </t>
  </si>
  <si>
    <t>MI.1.P2.185.363</t>
  </si>
  <si>
    <t>0020T000557</t>
  </si>
  <si>
    <t>ST BENOIT</t>
  </si>
  <si>
    <t xml:space="preserve">2 CHEMIN DERRIERE LES MURS  </t>
  </si>
  <si>
    <t>MI.1.PY.1AO.19</t>
  </si>
  <si>
    <t>0021U000031</t>
  </si>
  <si>
    <t>039.03.025</t>
  </si>
  <si>
    <t xml:space="preserve">1 RUE DES 4 VENTS  </t>
  </si>
  <si>
    <t>MI.1.P2.185.365</t>
  </si>
  <si>
    <t>0020T000561</t>
  </si>
  <si>
    <t>DiagElec | DiagAmiante | DiagCrep | DiagTermite | DiagErnt</t>
  </si>
  <si>
    <t>USSEAU</t>
  </si>
  <si>
    <t xml:space="preserve">15 ROUTE DU MOULIN JOYEUX  </t>
  </si>
  <si>
    <t>OLIVIERS Nicolas</t>
  </si>
  <si>
    <t>BA.1.P2.185.58</t>
  </si>
  <si>
    <t>MI.1.KG.RU.1846</t>
  </si>
  <si>
    <t>002L4003475</t>
  </si>
  <si>
    <t>LAMBALLAIS GUILLAUME</t>
  </si>
  <si>
    <t>MI.1.P2.185.379</t>
  </si>
  <si>
    <t>002N0001483</t>
  </si>
  <si>
    <t>ANGERS</t>
  </si>
  <si>
    <t>8600_02_01_009 RESIDENCE HORGESTI</t>
  </si>
  <si>
    <t>GROUILLER GREGORY</t>
  </si>
  <si>
    <t xml:space="preserve">2 RUE D'HORGESTI  </t>
  </si>
  <si>
    <t xml:space="preserve">ANGERS LOIRE HABITAT </t>
  </si>
  <si>
    <t>BA.1.C5.P.21</t>
  </si>
  <si>
    <t>AF.1.C5.P.2</t>
  </si>
  <si>
    <t>LOIRE ATLANTIQUE</t>
  </si>
  <si>
    <t>MI.1.LN.U5.556</t>
  </si>
  <si>
    <t>002P7001315-1</t>
  </si>
  <si>
    <t>CHATEAUBRIANT</t>
  </si>
  <si>
    <t>0047_001392</t>
  </si>
  <si>
    <t>MONCOIFFE CHARLY</t>
  </si>
  <si>
    <t xml:space="preserve">3 RUE BRANLY  </t>
  </si>
  <si>
    <t xml:space="preserve">HABITAT 44 </t>
  </si>
  <si>
    <t>BA.1.C5.P.20</t>
  </si>
  <si>
    <t>AF.1.7K.9.152</t>
  </si>
  <si>
    <t>MI.1.JD.UO.1417</t>
  </si>
  <si>
    <t>002GX000727-2</t>
  </si>
  <si>
    <t>QUEVEN</t>
  </si>
  <si>
    <t>20_425_90_5</t>
  </si>
  <si>
    <t xml:space="preserve">11 RUE EDITH PIAF  </t>
  </si>
  <si>
    <t>GUILLOU MAEL</t>
  </si>
  <si>
    <t>MI.1.LN.U5.561</t>
  </si>
  <si>
    <t>002P7001323</t>
  </si>
  <si>
    <t>GUERANDE</t>
  </si>
  <si>
    <t>0081_0001</t>
  </si>
  <si>
    <t xml:space="preserve">2 RUE DU BOIS ROCHEFORT  </t>
  </si>
  <si>
    <t>MI.1.N4.11G.348</t>
  </si>
  <si>
    <t>002V1000763</t>
  </si>
  <si>
    <t>LA MONTAGNE</t>
  </si>
  <si>
    <t>0289_006664</t>
  </si>
  <si>
    <t>BENESY NICOLAS</t>
  </si>
  <si>
    <t xml:space="preserve">2 A ALLEE DU 8 MAI 1945  </t>
  </si>
  <si>
    <t>MI.1.LN.U5.557</t>
  </si>
  <si>
    <t>002P7001317</t>
  </si>
  <si>
    <t>0047_001394</t>
  </si>
  <si>
    <t xml:space="preserve">5 RUE BRANLY  </t>
  </si>
  <si>
    <t>MI.1.N4.11G.350</t>
  </si>
  <si>
    <t>002V1000767</t>
  </si>
  <si>
    <t>0289_006666</t>
  </si>
  <si>
    <t>MI.1.OC.17R.51</t>
  </si>
  <si>
    <t>002Z3000091</t>
  </si>
  <si>
    <t>Hôtel du Département - Aile gauche</t>
  </si>
  <si>
    <t>DiagDpe | DiagEtatParasitaire</t>
  </si>
  <si>
    <t>KLUVEN JOHANN</t>
  </si>
  <si>
    <t>MI.1.N4.11G.341</t>
  </si>
  <si>
    <t>002V1000751</t>
  </si>
  <si>
    <t>ST HERBLAIN</t>
  </si>
  <si>
    <t>0201_005154</t>
  </si>
  <si>
    <t xml:space="preserve">5 RUE D'ARRAS  </t>
  </si>
  <si>
    <t>MI.1.PU.BG.48</t>
  </si>
  <si>
    <t>002P7001095-1</t>
  </si>
  <si>
    <t>PONTCHATEAU</t>
  </si>
  <si>
    <t>0169_004018</t>
  </si>
  <si>
    <t xml:space="preserve">4BIS RUE DE LA JULOTTERIE  </t>
  </si>
  <si>
    <t>MI.1.JF.PI.401</t>
  </si>
  <si>
    <t>002H7001675</t>
  </si>
  <si>
    <t>0047_001469</t>
  </si>
  <si>
    <t>HIRECH ERWAN</t>
  </si>
  <si>
    <t xml:space="preserve">15 RUE JACQUARD  </t>
  </si>
  <si>
    <t>MI.1.N4.11G.342</t>
  </si>
  <si>
    <t>002V1000753</t>
  </si>
  <si>
    <t>0201_005259</t>
  </si>
  <si>
    <t xml:space="preserve">1 RUE DE LA CHICOTIERE  </t>
  </si>
  <si>
    <t>MI.1.LN.U5.555</t>
  </si>
  <si>
    <t>002P7001315</t>
  </si>
  <si>
    <t>DiagAmiante | DiagCrep | DiagElec | DiagEtatParasitaire</t>
  </si>
  <si>
    <t>MI.1.N4.11G.344</t>
  </si>
  <si>
    <t>002V1000757</t>
  </si>
  <si>
    <t>0201_005316</t>
  </si>
  <si>
    <t xml:space="preserve">15 RUE DE LA CHICOTIERE  </t>
  </si>
  <si>
    <t>MI.1.L6.KK.1490</t>
  </si>
  <si>
    <t>002P7001319-1</t>
  </si>
  <si>
    <t>DiagDpe | DiagErnt | DiagElec | DiagGazV1</t>
  </si>
  <si>
    <t>LA BAULE ESCOUBLAC</t>
  </si>
  <si>
    <t>0091_002649</t>
  </si>
  <si>
    <t xml:space="preserve">3 B AV. DES FUSAINS  </t>
  </si>
  <si>
    <t>AF.1.7K.9.153</t>
  </si>
  <si>
    <t>MI.1.PU.BG.85</t>
  </si>
  <si>
    <t>002P7001321-1</t>
  </si>
  <si>
    <t>DiagElec | DiagDpe | DiagErnt | DiagGazV1</t>
  </si>
  <si>
    <t>0312_006984</t>
  </si>
  <si>
    <t xml:space="preserve">19 RUE DU FAUBOURG SAINTE-ANNE  </t>
  </si>
  <si>
    <t>MI.1.QH.1BC.120</t>
  </si>
  <si>
    <t>0022G000221</t>
  </si>
  <si>
    <t>ST GERVAIS LA FORET</t>
  </si>
  <si>
    <t>6318L-0017</t>
  </si>
  <si>
    <t xml:space="preserve">Logt : 0017 42  RUE DE LA POISSONNIERE  </t>
  </si>
  <si>
    <t>AF.1.7K.9.192</t>
  </si>
  <si>
    <t>PIROT DAMIEN</t>
  </si>
  <si>
    <t>MI.1.F0.1BK.106</t>
  </si>
  <si>
    <t>002VW002205</t>
  </si>
  <si>
    <t>SEVEN JEREMY</t>
  </si>
  <si>
    <t xml:space="preserve">9 RUE DE CORNOUAILLE </t>
  </si>
  <si>
    <t>MI.1.LN.U5.552</t>
  </si>
  <si>
    <t>002P7001311-1</t>
  </si>
  <si>
    <t>0046_001365</t>
  </si>
  <si>
    <t xml:space="preserve">3 ALLEE ANDRE MESSAGER  </t>
  </si>
  <si>
    <t>MI.1.LN.U5.551</t>
  </si>
  <si>
    <t>002P7001311</t>
  </si>
  <si>
    <t>MI.1.LN.U5.558</t>
  </si>
  <si>
    <t>002P7001317-1</t>
  </si>
  <si>
    <t>MI.1.N4.11G.347</t>
  </si>
  <si>
    <t>002V1000761</t>
  </si>
  <si>
    <t>0289_006663</t>
  </si>
  <si>
    <t>MI.1.LN.U5.568</t>
  </si>
  <si>
    <t>002P7001337</t>
  </si>
  <si>
    <t>DONGES</t>
  </si>
  <si>
    <t>0070_002149</t>
  </si>
  <si>
    <t xml:space="preserve">17 RUE ALBERT CALMETTE  </t>
  </si>
  <si>
    <t>DiagAmiante | DiagElec | DiagCrep | DiagEtatParasitaire</t>
  </si>
  <si>
    <t>MI.1.MJ.XD.793</t>
  </si>
  <si>
    <t>002FH001760-3</t>
  </si>
  <si>
    <t>LE BIGNON</t>
  </si>
  <si>
    <t>0097_0001</t>
  </si>
  <si>
    <t>LACHAUME ESTHER</t>
  </si>
  <si>
    <t xml:space="preserve">1 RUE DES CHENES  </t>
  </si>
  <si>
    <t>MI.1.MJ.XD.795</t>
  </si>
  <si>
    <t>002T0000237-2</t>
  </si>
  <si>
    <t>0080_0004</t>
  </si>
  <si>
    <t xml:space="preserve">2 et 4 RUE DU GRAND PRE  </t>
  </si>
  <si>
    <t>MI.1.JD.UO.1416</t>
  </si>
  <si>
    <t>002GX000726-1</t>
  </si>
  <si>
    <t>20_425_90_4</t>
  </si>
  <si>
    <t xml:space="preserve">9 RUE EDITH PIAF  </t>
  </si>
  <si>
    <t>PETITPREZ JULIEN</t>
  </si>
  <si>
    <t>MI.1.JD.UO.1414</t>
  </si>
  <si>
    <t>002GX000723-2</t>
  </si>
  <si>
    <t>20_425_90_2</t>
  </si>
  <si>
    <t xml:space="preserve">5 RUE EDITH PIAF  </t>
  </si>
  <si>
    <t>MI.1.L6.KK.1582</t>
  </si>
  <si>
    <t>002XG003019-2</t>
  </si>
  <si>
    <t>CARQUEFOU</t>
  </si>
  <si>
    <t>ES 109959 - Lot 15</t>
  </si>
  <si>
    <t>LELOU ADELIN</t>
  </si>
  <si>
    <t xml:space="preserve">10 mail de la Mainguais  </t>
  </si>
  <si>
    <t xml:space="preserve">LB2S </t>
  </si>
  <si>
    <t>BA.1.10.35.14</t>
  </si>
  <si>
    <t>AF.1.10.5.68</t>
  </si>
  <si>
    <t>MI.1.N4.11G.343</t>
  </si>
  <si>
    <t>002V1000755</t>
  </si>
  <si>
    <t>0201_005315</t>
  </si>
  <si>
    <t>MI.1.LN.U5.566</t>
  </si>
  <si>
    <t>002P7001333</t>
  </si>
  <si>
    <t>0070_002148</t>
  </si>
  <si>
    <t>MI.1.JD.UO.1415</t>
  </si>
  <si>
    <t>002GX000724-1</t>
  </si>
  <si>
    <t>20_425_90_3</t>
  </si>
  <si>
    <t xml:space="preserve">7 RUE EDITH PIAF  </t>
  </si>
  <si>
    <t>MI.1.LN.U5.564</t>
  </si>
  <si>
    <t>002P7001329</t>
  </si>
  <si>
    <t>0070_002155</t>
  </si>
  <si>
    <t xml:space="preserve">19 RUE ALBERT CALMETTE  </t>
  </si>
  <si>
    <t>MI.1.P2.185.377</t>
  </si>
  <si>
    <t>002N0001485</t>
  </si>
  <si>
    <t>1701_03_01_032 RESIDENCE  J. D ARC SI LOUIS GAIN PAIR</t>
  </si>
  <si>
    <t xml:space="preserve">114 RUE LOUIS GAIN  </t>
  </si>
  <si>
    <t>MI.1.MJ.XD.798</t>
  </si>
  <si>
    <t>002T0000269-2</t>
  </si>
  <si>
    <t>0080_0002</t>
  </si>
  <si>
    <t xml:space="preserve">9 et 11 AVENUE ANNE DE BRETAGNE  </t>
  </si>
  <si>
    <t>BEAUCLAIR CHRIS</t>
  </si>
  <si>
    <t>MI.1.JD.UO.1413</t>
  </si>
  <si>
    <t>002GX000725-1</t>
  </si>
  <si>
    <t>20_425_90_1</t>
  </si>
  <si>
    <t xml:space="preserve">3 RUE EDITH PIAF  </t>
  </si>
  <si>
    <t>MI.1.N4.11G.340</t>
  </si>
  <si>
    <t>002V1000749</t>
  </si>
  <si>
    <t>0201_005375</t>
  </si>
  <si>
    <t xml:space="preserve">3 RUE DE L'ORNE  </t>
  </si>
  <si>
    <t>MI.1.LN.U5.554</t>
  </si>
  <si>
    <t>002P7001313-1</t>
  </si>
  <si>
    <t>0046_001371</t>
  </si>
  <si>
    <t xml:space="preserve">1 ALLEE ANDRE MESSAGER  </t>
  </si>
  <si>
    <t>DiagEtatParasitaire | DiagCrep | DiagErnt | DiagElec | DiagAmiante</t>
  </si>
  <si>
    <t>MI.1.FX.18Q.122</t>
  </si>
  <si>
    <t>002E8000819-1</t>
  </si>
  <si>
    <t>ST SEBASTIEN SUR LOIRE</t>
  </si>
  <si>
    <t>0219_006150</t>
  </si>
  <si>
    <t xml:space="preserve">4 RUE DE LA CROIX BLANCHE  </t>
  </si>
  <si>
    <t>MI.1.P2.185.378</t>
  </si>
  <si>
    <t>002N0001485-1</t>
  </si>
  <si>
    <t>MI.1.MJ.XD.796</t>
  </si>
  <si>
    <t>002T0000267-2</t>
  </si>
  <si>
    <t>0080_0003</t>
  </si>
  <si>
    <t xml:space="preserve">6, 8, et 10 RUE DU GRAND PRE  </t>
  </si>
  <si>
    <t>MI.1.N4.11G.345</t>
  </si>
  <si>
    <t>002LQ000656-1</t>
  </si>
  <si>
    <t>0203_005619</t>
  </si>
  <si>
    <t xml:space="preserve">24 RUE LOUIS ARAGON  </t>
  </si>
  <si>
    <t>MI.1.LN.U5.562</t>
  </si>
  <si>
    <t>002P7001325</t>
  </si>
  <si>
    <t>0081_0002</t>
  </si>
  <si>
    <t xml:space="preserve">4 RUE DU BOIS ROCHEFORT  </t>
  </si>
  <si>
    <t>DiagEtatParasitaire | DiagGazV1 | DiagElec</t>
  </si>
  <si>
    <t>MI.1.LN.U5.569</t>
  </si>
  <si>
    <t>002P7001339</t>
  </si>
  <si>
    <t>0070_002151</t>
  </si>
  <si>
    <t>MI.1.LN.U5.559</t>
  </si>
  <si>
    <t>002P7001319</t>
  </si>
  <si>
    <t>MI.1.FX.18Q.123</t>
  </si>
  <si>
    <t>002XG003515</t>
  </si>
  <si>
    <t>REZE</t>
  </si>
  <si>
    <t>0305_006900</t>
  </si>
  <si>
    <t xml:space="preserve">7 RUE RENE CASSIN  </t>
  </si>
  <si>
    <t>MI.1.MJ.XD.797</t>
  </si>
  <si>
    <t>002T0000231-1</t>
  </si>
  <si>
    <t>0080_0001</t>
  </si>
  <si>
    <t xml:space="preserve">1 et 3 RUE DU SENECHAL  </t>
  </si>
  <si>
    <t>MI.1.L6.KK.1261</t>
  </si>
  <si>
    <t>002N0001487</t>
  </si>
  <si>
    <t>2001_03_01_001 RESIDENCE JEAN XXIII</t>
  </si>
  <si>
    <t xml:space="preserve">71 AVE JEAN XXIII  </t>
  </si>
  <si>
    <t>MI.1.MJ.XD.794</t>
  </si>
  <si>
    <t>002T0000815</t>
  </si>
  <si>
    <t>0047_001462</t>
  </si>
  <si>
    <t>MI.1.L6.KK.1262</t>
  </si>
  <si>
    <t>002N0001487-1</t>
  </si>
  <si>
    <t>MI.1.L6.KK.1579</t>
  </si>
  <si>
    <t>002V1000747</t>
  </si>
  <si>
    <t>LE LOROUX BOTTEREAU</t>
  </si>
  <si>
    <t xml:space="preserve">3 Rue Ronsard  </t>
  </si>
  <si>
    <t>CASSERON Cédric</t>
  </si>
  <si>
    <t>BA.1.L6.KK.109</t>
  </si>
  <si>
    <t>AF.1.J0.M1.30</t>
  </si>
  <si>
    <t>MI.1.LN.U5.563</t>
  </si>
  <si>
    <t>002P7001327</t>
  </si>
  <si>
    <t>0070_002138</t>
  </si>
  <si>
    <t xml:space="preserve">13 RUE ALBERT CALMETTE  </t>
  </si>
  <si>
    <t>MI.1.N4.11G.349</t>
  </si>
  <si>
    <t>002V1000765</t>
  </si>
  <si>
    <t>0289_006665</t>
  </si>
  <si>
    <t>DiagErnt | DiagCarrez | DiagDpe | DiagEtatParasitaire</t>
  </si>
  <si>
    <t>MI.1.LN.U5.567</t>
  </si>
  <si>
    <t>002P7001335</t>
  </si>
  <si>
    <t>0070_002150</t>
  </si>
  <si>
    <t>MI.1.LN.U5.565</t>
  </si>
  <si>
    <t>002P7001331</t>
  </si>
  <si>
    <t>0070_002158</t>
  </si>
  <si>
    <t>MI.1.F0.1BK.107</t>
  </si>
  <si>
    <t>002VW002207</t>
  </si>
  <si>
    <t xml:space="preserve">65 RUE DE KERMENGUY </t>
  </si>
  <si>
    <t>MI.1.LN.U5.560</t>
  </si>
  <si>
    <t>002P7001321</t>
  </si>
  <si>
    <t>MI.1.LN.U5.553</t>
  </si>
  <si>
    <t>002P7001313</t>
  </si>
  <si>
    <t>DELEDALLE JULIEN</t>
  </si>
  <si>
    <t>MI.1.L6.KK.1425</t>
  </si>
  <si>
    <t>002XG003477-1</t>
  </si>
  <si>
    <t>MACHECOUL</t>
  </si>
  <si>
    <t>0120_003160</t>
  </si>
  <si>
    <t xml:space="preserve">11 Bd AUGUSTE DUTERTRE  </t>
  </si>
  <si>
    <t>MI.1.N4.11G.346</t>
  </si>
  <si>
    <t>002V1000759</t>
  </si>
  <si>
    <t>0203_005620</t>
  </si>
  <si>
    <t>MI.1.JT.W9.2308</t>
  </si>
  <si>
    <t>002J1002149</t>
  </si>
  <si>
    <t>DiagErnt | DiagLoiBoutin | DiagAmiante | DiagCrep | DiagDpe | DiagElec</t>
  </si>
  <si>
    <t>RENNES</t>
  </si>
  <si>
    <t>JOUSSELIN DAVID</t>
  </si>
  <si>
    <t xml:space="preserve">1 Rue du Chapitre  </t>
  </si>
  <si>
    <t>VITRY Yoann</t>
  </si>
  <si>
    <t>BA.1.3E.H.411</t>
  </si>
  <si>
    <t>AF.1.C5.AZ.35</t>
  </si>
  <si>
    <t>ILLE ET VILAINE</t>
  </si>
  <si>
    <t>MI.1.L6.KK.1587</t>
  </si>
  <si>
    <t>002N0001489</t>
  </si>
  <si>
    <t>1500_04_01_005 RESIDENCE GAUBERT</t>
  </si>
  <si>
    <t xml:space="preserve">1 RUE PIERRE GAUBERT  </t>
  </si>
  <si>
    <t>MI.1.JF.PI.402</t>
  </si>
  <si>
    <t>002H7001677</t>
  </si>
  <si>
    <t>0047_001468</t>
  </si>
  <si>
    <t>MI.1.L6.KK.1586</t>
  </si>
  <si>
    <t>002V1000769</t>
  </si>
  <si>
    <t>LA ROCHE SUR YON</t>
  </si>
  <si>
    <t xml:space="preserve">Rue Georges Gustave   </t>
  </si>
  <si>
    <t xml:space="preserve">GROUPE SECHE ECO SERVICE </t>
  </si>
  <si>
    <t>BA.1.L6.KK.98</t>
  </si>
  <si>
    <t>AF.1.L6.KK.7</t>
  </si>
  <si>
    <t>MI.1.JF.PI.403</t>
  </si>
  <si>
    <t>002H7001679</t>
  </si>
  <si>
    <t>0047_001601</t>
  </si>
  <si>
    <t xml:space="preserve">8 RUE GALILEE  </t>
  </si>
  <si>
    <t>MI.1.PU.BG.89</t>
  </si>
  <si>
    <t>002LQ000631-1</t>
  </si>
  <si>
    <t>DiagTermite | DiagErnt | DiagGazV1 | DiagAmiante | DiagElec | DiagDpe</t>
  </si>
  <si>
    <t>LA PLANCHE</t>
  </si>
  <si>
    <t>0108_003067</t>
  </si>
  <si>
    <t xml:space="preserve">5 RUE DES TILLEULS  </t>
  </si>
  <si>
    <t>HONORAIRES</t>
  </si>
  <si>
    <t>MONTANT PRESTATIONS</t>
  </si>
  <si>
    <t>MONTANT ANALYSES</t>
  </si>
  <si>
    <t>RETRAITE ESTIME</t>
  </si>
  <si>
    <t>PU PRELEVS</t>
  </si>
  <si>
    <t>BALARD</t>
  </si>
  <si>
    <t>DEUX SEVRES</t>
  </si>
  <si>
    <t>BA.1.JT.W9.75</t>
  </si>
  <si>
    <t>AF.1.JT.W9.13</t>
  </si>
  <si>
    <t>TERRITOIRES ET DEVELOPPEMENT</t>
  </si>
  <si>
    <t>SUR DEVIS GRE A GRE</t>
  </si>
  <si>
    <t>BA.1.7K.9.190</t>
  </si>
  <si>
    <t>AF.1.C5.AZ.81</t>
  </si>
  <si>
    <t>LE MANS METROPOLE</t>
  </si>
  <si>
    <t>2017_ETU_0112_MA -CONTRAT - 08952</t>
  </si>
  <si>
    <t>BA.1.7K.9.254</t>
  </si>
  <si>
    <t>AF.1.JT.W9.74</t>
  </si>
  <si>
    <t>REGION DES PAYS DE LA LOIRE</t>
  </si>
  <si>
    <t>2018/32617-DPI_AC_DTA_DAPP</t>
  </si>
  <si>
    <t>BA.1.J1.NS.282</t>
  </si>
  <si>
    <t>AF.1.J1.NS.183</t>
  </si>
  <si>
    <t>SDC 17 PLACE SAINTE ANNE RPT par EXA GESTION</t>
  </si>
  <si>
    <t>BA.1.J1.NS.300</t>
  </si>
  <si>
    <t>AF.1.J1.NS.194</t>
  </si>
  <si>
    <t>Société VICARTEM</t>
  </si>
  <si>
    <t>BA.1.41.VQ.1</t>
  </si>
  <si>
    <t>AF.1.7K.VQ.122</t>
  </si>
  <si>
    <t>SOGETREL</t>
  </si>
  <si>
    <t>CS19070180 - lot 03 Ille et Vilaine</t>
  </si>
  <si>
    <t>BA.1.7K.9.494</t>
  </si>
  <si>
    <t>AF.1.7K.9.665</t>
  </si>
  <si>
    <t>COLLECTIVITE EAU DU BASSIN RENNAIS</t>
  </si>
  <si>
    <t>2017-047</t>
  </si>
  <si>
    <t>AF.1.</t>
  </si>
  <si>
    <t>BREST MÉTROPOLE HABITAT</t>
  </si>
  <si>
    <t>UNIVERSITE DE BRETAGNE OCCIDENTALE</t>
  </si>
  <si>
    <t>BA.1.HD.IJ.100</t>
  </si>
  <si>
    <t>EIFFAGE</t>
  </si>
  <si>
    <t>BA.1.4Q.A7.5</t>
  </si>
  <si>
    <t>TEXA</t>
  </si>
  <si>
    <t>DAAT après sinistre</t>
  </si>
  <si>
    <t>NEW</t>
  </si>
  <si>
    <t>Semaine</t>
  </si>
  <si>
    <t>Semaines</t>
  </si>
  <si>
    <t>Retraité Réalisé / semaine</t>
  </si>
  <si>
    <t>Différence Objectif / Réalisé</t>
  </si>
  <si>
    <t>Mois</t>
  </si>
  <si>
    <t>NOM PRENOM TECHNICIEN</t>
  </si>
  <si>
    <t>FOULADOUX FABIEN</t>
  </si>
  <si>
    <t>REGNIER SAMUEL</t>
  </si>
  <si>
    <t>CRASSAT THIBAUT</t>
  </si>
  <si>
    <t>DUPUY YOANN</t>
  </si>
  <si>
    <t>BERTON ENZO</t>
  </si>
  <si>
    <t>DUPUIS GUILLAUME</t>
  </si>
  <si>
    <t>LORTHE GARY</t>
  </si>
  <si>
    <t>URBINI MAXIME</t>
  </si>
  <si>
    <t>MONCOMBLE THIBAUD</t>
  </si>
  <si>
    <t>GARDENAT LUDOVIC</t>
  </si>
  <si>
    <t>POISSON PAULINE</t>
  </si>
  <si>
    <t>BIZE SEBASTIEN</t>
  </si>
  <si>
    <t>LE CAM ANTHONY</t>
  </si>
  <si>
    <t>LE BOULZEC NICOLAS</t>
  </si>
  <si>
    <t>BOURSE FABRICE</t>
  </si>
  <si>
    <t>LE BAIL DENOIT</t>
  </si>
  <si>
    <t>RICHARD JEREMY</t>
  </si>
  <si>
    <t>SALAUN BRUNO</t>
  </si>
  <si>
    <t>SEBIRE RICHARD</t>
  </si>
  <si>
    <t>TREGLOZE AXEL</t>
  </si>
  <si>
    <t>VOGEIN THEO</t>
  </si>
  <si>
    <t>BRIAND PIERRE YVES</t>
  </si>
  <si>
    <t>Objectif Retraité / semaine</t>
  </si>
  <si>
    <t>Calcul Objectif Journalier selon Nb de jours présence</t>
  </si>
  <si>
    <t>Retraité Journalier 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</si>
</sst>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&quot;€&quot;_-;\-* #,##0.00\ &quot;€&quot;_-;_-* &quot;-&quot;??\ &quot;€&quot;_-;_-@_-"/>
    <numFmt numFmtId="165" formatCode="_-* #,##0.00\ [$€-40C]_-;\-* #,##0.00\ [$€-40C]_-;_-* &quot;-&quot;??\ [$€-40C]_-;_-@_-"/>
    <numFmt numFmtId="166" formatCode="_-* #,##0\ &quot;€&quot;_-;\-* #,##0\ &quot;€&quot;_-;_-* &quot;-&quot;??\ &quot;€&quot;_-;_-@_-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0"/>
      <name val="Arial Narrow"/>
      <family val="2"/>
    </font>
    <font>
      <sz val="9"/>
      <color theme="1"/>
      <name val="Arial Narrow"/>
      <family val="2"/>
    </font>
    <font>
      <sz val="9"/>
      <name val="Arial Narrow"/>
      <family val="2"/>
    </font>
    <font>
      <sz val="9"/>
      <color rgb="FF000000"/>
      <name val="Arial Narrow"/>
      <family val="2"/>
    </font>
    <font>
      <sz val="8"/>
      <color theme="0"/>
      <name val="Arial Narrow"/>
      <family val="2"/>
    </font>
    <font>
      <sz val="8"/>
      <name val="Arial Narrow"/>
      <family val="2"/>
    </font>
    <font>
      <sz val="8"/>
      <color theme="1"/>
      <name val="Arial Narrow"/>
      <family val="2"/>
    </font>
    <font>
      <sz val="36"/>
      <color theme="1"/>
      <name val="Bebas Neue Bold"/>
      <family val="2"/>
    </font>
    <font>
      <sz val="5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rgb="FF000000"/>
      <name val="Arial Narrow"/>
      <family val="2"/>
      <charset val="1"/>
    </font>
    <font>
      <b/>
      <sz val="10"/>
      <color theme="0"/>
      <name val="Calibri"/>
      <family val="2"/>
      <scheme val="minor"/>
    </font>
    <font>
      <sz val="4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i/>
      <sz val="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D85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C5E0B4"/>
        <bgColor rgb="FFD9D9D9"/>
      </patternFill>
    </fill>
    <fill>
      <patternFill patternType="solid">
        <fgColor rgb="FFF8CBAD"/>
        <bgColor rgb="FFD9D9D9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theme="5" tint="-0.249977111117893"/>
      </left>
      <right/>
      <top/>
      <bottom/>
      <diagonal/>
    </border>
    <border>
      <left style="thick">
        <color theme="9" tint="-0.24994659260841701"/>
      </left>
      <right/>
      <top/>
      <bottom/>
      <diagonal/>
    </border>
    <border>
      <left/>
      <right style="thick">
        <color theme="7" tint="-0.24994659260841701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4">
    <xf numFmtId="0" fontId="0" fillId="0" borderId="0" xfId="0"/>
    <xf numFmtId="0" fontId="3" fillId="6" borderId="0" xfId="0" applyFont="1" applyFill="1" applyAlignment="1">
      <alignment horizontal="center" vertical="top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4" fillId="10" borderId="0" xfId="0" applyFont="1" applyFill="1" applyAlignment="1">
      <alignment horizontal="center"/>
    </xf>
    <xf numFmtId="0" fontId="4" fillId="0" borderId="0" xfId="0" applyFont="1"/>
    <xf numFmtId="0" fontId="4" fillId="11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4" fillId="10" borderId="0" xfId="0" applyFont="1" applyFill="1" applyAlignment="1">
      <alignment horizontal="center" vertical="center"/>
    </xf>
    <xf numFmtId="0" fontId="4" fillId="11" borderId="0" xfId="0" applyFont="1" applyFill="1" applyAlignment="1">
      <alignment horizontal="center" vertical="center"/>
    </xf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left"/>
    </xf>
    <xf numFmtId="0" fontId="4" fillId="0" borderId="0" xfId="0" applyFont="1" applyFill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4" fillId="10" borderId="0" xfId="0" applyFont="1" applyFill="1" applyAlignment="1">
      <alignment horizontal="left"/>
    </xf>
    <xf numFmtId="0" fontId="4" fillId="11" borderId="0" xfId="0" applyFont="1" applyFill="1" applyAlignment="1">
      <alignment horizontal="left"/>
    </xf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left" vertical="center"/>
    </xf>
    <xf numFmtId="164" fontId="4" fillId="0" borderId="0" xfId="0" applyNumberFormat="1" applyFont="1"/>
    <xf numFmtId="164" fontId="4" fillId="0" borderId="0" xfId="1" applyNumberFormat="1" applyFont="1" applyFill="1"/>
    <xf numFmtId="164" fontId="4" fillId="0" borderId="0" xfId="0" applyNumberFormat="1" applyFont="1" applyFill="1"/>
    <xf numFmtId="164" fontId="5" fillId="5" borderId="0" xfId="0" applyNumberFormat="1" applyFont="1" applyFill="1" applyAlignment="1">
      <alignment vertical="center"/>
    </xf>
    <xf numFmtId="0" fontId="7" fillId="17" borderId="0" xfId="0" applyFont="1" applyFill="1" applyAlignment="1">
      <alignment horizontal="left" vertical="center"/>
    </xf>
    <xf numFmtId="0" fontId="7" fillId="7" borderId="0" xfId="0" applyFont="1" applyFill="1" applyAlignment="1">
      <alignment horizontal="left" vertical="center"/>
    </xf>
    <xf numFmtId="0" fontId="7" fillId="7" borderId="0" xfId="0" applyFont="1" applyFill="1" applyAlignment="1">
      <alignment horizontal="center" vertical="center"/>
    </xf>
    <xf numFmtId="164" fontId="8" fillId="13" borderId="0" xfId="0" applyNumberFormat="1" applyFont="1" applyFill="1" applyAlignment="1">
      <alignment horizontal="center" vertical="center"/>
    </xf>
    <xf numFmtId="0" fontId="9" fillId="0" borderId="0" xfId="0" applyFont="1"/>
    <xf numFmtId="14" fontId="3" fillId="6" borderId="0" xfId="0" applyNumberFormat="1" applyFont="1" applyFill="1" applyAlignment="1">
      <alignment horizontal="center" vertical="top"/>
    </xf>
    <xf numFmtId="0" fontId="3" fillId="8" borderId="0" xfId="0" applyFont="1" applyFill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/>
    <xf numFmtId="0" fontId="0" fillId="0" borderId="0" xfId="0" applyFill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164" fontId="5" fillId="9" borderId="0" xfId="0" applyNumberFormat="1" applyFont="1" applyFill="1" applyAlignment="1">
      <alignment horizontal="center" vertical="top" wrapText="1"/>
    </xf>
    <xf numFmtId="164" fontId="0" fillId="0" borderId="0" xfId="0" applyNumberFormat="1"/>
    <xf numFmtId="1" fontId="5" fillId="9" borderId="0" xfId="0" applyNumberFormat="1" applyFont="1" applyFill="1" applyAlignment="1">
      <alignment horizontal="center" vertical="top"/>
    </xf>
    <xf numFmtId="1" fontId="2" fillId="0" borderId="0" xfId="0" applyNumberFormat="1" applyFont="1" applyAlignment="1">
      <alignment horizontal="center" vertical="center" wrapText="1"/>
    </xf>
    <xf numFmtId="1" fontId="0" fillId="0" borderId="0" xfId="0" applyNumberFormat="1"/>
    <xf numFmtId="0" fontId="0" fillId="0" borderId="0" xfId="0" applyAlignment="1">
      <alignment horizontal="left"/>
    </xf>
    <xf numFmtId="0" fontId="4" fillId="5" borderId="0" xfId="0" applyFont="1" applyFill="1" applyAlignment="1">
      <alignment vertical="center"/>
    </xf>
    <xf numFmtId="0" fontId="3" fillId="6" borderId="0" xfId="0" applyFont="1" applyFill="1" applyAlignment="1">
      <alignment horizontal="left" vertical="top"/>
    </xf>
    <xf numFmtId="0" fontId="3" fillId="7" borderId="0" xfId="0" applyFont="1" applyFill="1" applyAlignment="1">
      <alignment vertical="top"/>
    </xf>
    <xf numFmtId="0" fontId="3" fillId="8" borderId="0" xfId="0" applyFont="1" applyFill="1" applyAlignment="1">
      <alignment vertical="top"/>
    </xf>
    <xf numFmtId="0" fontId="0" fillId="0" borderId="0" xfId="0" applyFill="1" applyAlignment="1">
      <alignment vertical="center"/>
    </xf>
    <xf numFmtId="0" fontId="3" fillId="8" borderId="0" xfId="0" applyFont="1" applyFill="1" applyAlignment="1">
      <alignment horizontal="left" vertical="top"/>
    </xf>
    <xf numFmtId="0" fontId="5" fillId="9" borderId="0" xfId="0" applyFont="1" applyFill="1" applyAlignment="1">
      <alignment horizontal="left" vertical="top"/>
    </xf>
    <xf numFmtId="0" fontId="5" fillId="9" borderId="0" xfId="0" applyFont="1" applyFill="1" applyAlignment="1">
      <alignment horizontal="left" vertical="top" wrapText="1"/>
    </xf>
    <xf numFmtId="0" fontId="10" fillId="0" borderId="0" xfId="0" applyFont="1" applyAlignment="1">
      <alignment vertical="center"/>
    </xf>
    <xf numFmtId="164" fontId="0" fillId="0" borderId="0" xfId="0" applyNumberFormat="1" applyFill="1"/>
    <xf numFmtId="164" fontId="4" fillId="5" borderId="0" xfId="0" applyNumberFormat="1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3" fillId="4" borderId="0" xfId="0" applyFont="1" applyFill="1" applyAlignment="1">
      <alignment vertical="center"/>
    </xf>
    <xf numFmtId="0" fontId="10" fillId="0" borderId="0" xfId="0" applyFont="1" applyAlignment="1">
      <alignment horizontal="left" vertical="center"/>
    </xf>
    <xf numFmtId="0" fontId="3" fillId="7" borderId="0" xfId="0" applyFont="1" applyFill="1" applyAlignment="1">
      <alignment horizontal="left" vertical="top"/>
    </xf>
    <xf numFmtId="164" fontId="10" fillId="0" borderId="0" xfId="0" applyNumberFormat="1" applyFont="1" applyAlignment="1">
      <alignment vertical="center"/>
    </xf>
    <xf numFmtId="165" fontId="0" fillId="0" borderId="0" xfId="0" applyNumberFormat="1"/>
    <xf numFmtId="0" fontId="0" fillId="0" borderId="0" xfId="0" applyNumberFormat="1" applyFill="1"/>
    <xf numFmtId="0" fontId="4" fillId="19" borderId="0" xfId="0" applyFont="1" applyFill="1" applyAlignment="1">
      <alignment horizontal="center"/>
    </xf>
    <xf numFmtId="0" fontId="12" fillId="10" borderId="0" xfId="0" applyFont="1" applyFill="1" applyAlignment="1">
      <alignment vertical="center" wrapText="1"/>
    </xf>
    <xf numFmtId="0" fontId="12" fillId="10" borderId="0" xfId="0" applyFont="1" applyFill="1" applyAlignment="1">
      <alignment horizontal="center" vertical="center" wrapText="1"/>
    </xf>
    <xf numFmtId="0" fontId="13" fillId="0" borderId="0" xfId="0" applyFont="1" applyAlignment="1">
      <alignment horizontal="left"/>
    </xf>
    <xf numFmtId="0" fontId="13" fillId="0" borderId="0" xfId="0" applyFont="1" applyAlignment="1">
      <alignment vertical="center"/>
    </xf>
    <xf numFmtId="0" fontId="13" fillId="20" borderId="0" xfId="0" applyFont="1" applyFill="1" applyAlignment="1">
      <alignment horizontal="center"/>
    </xf>
    <xf numFmtId="164" fontId="13" fillId="0" borderId="0" xfId="1" applyFont="1" applyBorder="1" applyAlignment="1" applyProtection="1"/>
    <xf numFmtId="0" fontId="13" fillId="21" borderId="0" xfId="0" applyFont="1" applyFill="1" applyAlignment="1">
      <alignment horizontal="center"/>
    </xf>
    <xf numFmtId="0" fontId="13" fillId="22" borderId="0" xfId="0" applyFont="1" applyFill="1" applyAlignment="1">
      <alignment horizontal="left"/>
    </xf>
    <xf numFmtId="0" fontId="13" fillId="22" borderId="0" xfId="0" applyFont="1" applyFill="1" applyAlignment="1">
      <alignment horizontal="left" vertical="center"/>
    </xf>
    <xf numFmtId="0" fontId="13" fillId="20" borderId="0" xfId="0" applyFont="1" applyFill="1" applyAlignment="1">
      <alignment horizontal="center" vertical="center"/>
    </xf>
    <xf numFmtId="166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165" fontId="12" fillId="0" borderId="0" xfId="1" applyNumberFormat="1" applyFont="1" applyAlignment="1">
      <alignment horizontal="center" vertical="center"/>
    </xf>
    <xf numFmtId="0" fontId="12" fillId="0" borderId="0" xfId="0" applyFont="1"/>
    <xf numFmtId="0" fontId="12" fillId="0" borderId="0" xfId="0" applyFont="1" applyAlignment="1">
      <alignment horizontal="left"/>
    </xf>
    <xf numFmtId="0" fontId="15" fillId="16" borderId="0" xfId="0" applyNumberFormat="1" applyFont="1" applyFill="1" applyBorder="1" applyAlignment="1">
      <alignment horizontal="center"/>
    </xf>
    <xf numFmtId="0" fontId="12" fillId="23" borderId="0" xfId="0" applyFont="1" applyFill="1" applyAlignment="1">
      <alignment horizontal="left" vertical="center"/>
    </xf>
    <xf numFmtId="165" fontId="12" fillId="23" borderId="0" xfId="1" applyNumberFormat="1" applyFont="1" applyFill="1" applyAlignment="1">
      <alignment horizontal="center" vertical="center"/>
    </xf>
    <xf numFmtId="0" fontId="12" fillId="23" borderId="0" xfId="0" applyFont="1" applyFill="1"/>
    <xf numFmtId="0" fontId="16" fillId="14" borderId="0" xfId="0" applyFont="1" applyFill="1" applyBorder="1" applyAlignment="1">
      <alignment horizontal="center"/>
    </xf>
    <xf numFmtId="0" fontId="17" fillId="12" borderId="0" xfId="0" applyFont="1" applyFill="1" applyAlignment="1">
      <alignment horizontal="center" vertical="top" wrapText="1"/>
    </xf>
    <xf numFmtId="0" fontId="16" fillId="6" borderId="0" xfId="0" applyFont="1" applyFill="1" applyBorder="1" applyAlignment="1">
      <alignment horizontal="center"/>
    </xf>
    <xf numFmtId="0" fontId="15" fillId="16" borderId="2" xfId="0" applyNumberFormat="1" applyFont="1" applyFill="1" applyBorder="1" applyAlignment="1">
      <alignment horizontal="center"/>
    </xf>
    <xf numFmtId="0" fontId="15" fillId="16" borderId="3" xfId="0" applyNumberFormat="1" applyFont="1" applyFill="1" applyBorder="1" applyAlignment="1">
      <alignment horizontal="center"/>
    </xf>
    <xf numFmtId="166" fontId="11" fillId="0" borderId="2" xfId="0" applyNumberFormat="1" applyFont="1" applyBorder="1" applyAlignment="1">
      <alignment horizontal="center" vertical="center"/>
    </xf>
    <xf numFmtId="166" fontId="11" fillId="0" borderId="0" xfId="0" applyNumberFormat="1" applyFont="1" applyBorder="1" applyAlignment="1">
      <alignment horizontal="center" vertical="center"/>
    </xf>
    <xf numFmtId="166" fontId="11" fillId="0" borderId="3" xfId="0" applyNumberFormat="1" applyFont="1" applyBorder="1" applyAlignment="1">
      <alignment horizontal="center" vertical="center"/>
    </xf>
    <xf numFmtId="166" fontId="11" fillId="23" borderId="2" xfId="0" applyNumberFormat="1" applyFont="1" applyFill="1" applyBorder="1" applyAlignment="1">
      <alignment horizontal="center" vertical="center"/>
    </xf>
    <xf numFmtId="166" fontId="11" fillId="23" borderId="0" xfId="0" applyNumberFormat="1" applyFont="1" applyFill="1" applyBorder="1" applyAlignment="1">
      <alignment horizontal="center" vertical="center"/>
    </xf>
    <xf numFmtId="166" fontId="11" fillId="23" borderId="3" xfId="0" applyNumberFormat="1" applyFont="1" applyFill="1" applyBorder="1" applyAlignment="1">
      <alignment horizontal="center" vertical="center"/>
    </xf>
    <xf numFmtId="0" fontId="17" fillId="12" borderId="0" xfId="0" applyFont="1" applyFill="1" applyBorder="1" applyAlignment="1">
      <alignment horizontal="center" vertical="top" wrapText="1"/>
    </xf>
    <xf numFmtId="0" fontId="16" fillId="6" borderId="4" xfId="0" applyFont="1" applyFill="1" applyBorder="1" applyAlignment="1">
      <alignment horizontal="center"/>
    </xf>
    <xf numFmtId="0" fontId="16" fillId="18" borderId="4" xfId="0" applyFont="1" applyFill="1" applyBorder="1" applyAlignment="1">
      <alignment horizontal="center" vertical="top" wrapText="1"/>
    </xf>
    <xf numFmtId="0" fontId="16" fillId="18" borderId="0" xfId="0" applyFont="1" applyFill="1" applyBorder="1" applyAlignment="1">
      <alignment horizontal="center" vertical="top" wrapText="1"/>
    </xf>
    <xf numFmtId="0" fontId="12" fillId="25" borderId="0" xfId="0" applyFont="1" applyFill="1" applyAlignment="1">
      <alignment horizontal="left"/>
    </xf>
    <xf numFmtId="165" fontId="12" fillId="25" borderId="0" xfId="0" applyNumberFormat="1" applyFont="1" applyFill="1"/>
    <xf numFmtId="0" fontId="16" fillId="16" borderId="2" xfId="0" applyNumberFormat="1" applyFont="1" applyFill="1" applyBorder="1" applyAlignment="1">
      <alignment horizontal="center"/>
    </xf>
    <xf numFmtId="0" fontId="16" fillId="16" borderId="0" xfId="0" applyNumberFormat="1" applyFont="1" applyFill="1" applyBorder="1" applyAlignment="1">
      <alignment horizontal="center"/>
    </xf>
    <xf numFmtId="0" fontId="16" fillId="16" borderId="3" xfId="0" applyNumberFormat="1" applyFont="1" applyFill="1" applyBorder="1" applyAlignment="1">
      <alignment horizontal="center"/>
    </xf>
    <xf numFmtId="0" fontId="17" fillId="24" borderId="0" xfId="0" applyFont="1" applyFill="1" applyAlignment="1">
      <alignment horizontal="center" vertical="top" wrapText="1"/>
    </xf>
    <xf numFmtId="165" fontId="17" fillId="24" borderId="0" xfId="0" applyNumberFormat="1" applyFont="1" applyFill="1" applyAlignment="1">
      <alignment horizontal="center" vertical="top" wrapText="1"/>
    </xf>
    <xf numFmtId="0" fontId="12" fillId="0" borderId="0" xfId="0" applyFont="1" applyAlignment="1">
      <alignment horizontal="center" vertical="top" wrapText="1"/>
    </xf>
    <xf numFmtId="165" fontId="18" fillId="25" borderId="0" xfId="0" applyNumberFormat="1" applyFont="1" applyFill="1" applyAlignment="1">
      <alignment horizontal="right"/>
    </xf>
    <xf numFmtId="16" fontId="15" fillId="17" borderId="2" xfId="0" applyNumberFormat="1" applyFont="1" applyFill="1" applyBorder="1" applyAlignment="1">
      <alignment horizontal="center" vertical="top"/>
    </xf>
    <xf numFmtId="16" fontId="15" fillId="17" borderId="0" xfId="0" applyNumberFormat="1" applyFont="1" applyFill="1" applyBorder="1" applyAlignment="1">
      <alignment horizontal="center" vertical="top"/>
    </xf>
    <xf numFmtId="16" fontId="15" fillId="17" borderId="3" xfId="0" applyNumberFormat="1" applyFont="1" applyFill="1" applyBorder="1" applyAlignment="1">
      <alignment horizontal="center" vertical="top"/>
    </xf>
    <xf numFmtId="0" fontId="19" fillId="25" borderId="0" xfId="0" applyFont="1" applyFill="1" applyAlignment="1">
      <alignment horizontal="left"/>
    </xf>
    <xf numFmtId="165" fontId="19" fillId="25" borderId="0" xfId="0" applyNumberFormat="1" applyFont="1" applyFill="1"/>
    <xf numFmtId="0" fontId="19" fillId="0" borderId="0" xfId="0" applyFont="1"/>
    <xf numFmtId="17" fontId="0" fillId="0" borderId="0" xfId="0" applyNumberFormat="1"/>
    <xf numFmtId="0" fontId="16" fillId="15" borderId="0" xfId="0" applyFont="1" applyFill="1" applyBorder="1" applyAlignment="1">
      <alignment horizontal="center"/>
    </xf>
    <xf numFmtId="0" fontId="16" fillId="13" borderId="0" xfId="0" applyFont="1" applyFill="1" applyBorder="1" applyAlignment="1">
      <alignment horizontal="center" vertical="top" wrapText="1"/>
    </xf>
    <xf numFmtId="0" fontId="16" fillId="15" borderId="5" xfId="0" applyFont="1" applyFill="1" applyBorder="1" applyAlignment="1">
      <alignment horizontal="center"/>
    </xf>
    <xf numFmtId="0" fontId="16" fillId="15" borderId="6" xfId="0" applyFont="1" applyFill="1" applyBorder="1" applyAlignment="1">
      <alignment horizontal="center"/>
    </xf>
    <xf numFmtId="0" fontId="16" fillId="13" borderId="5" xfId="0" applyFont="1" applyFill="1" applyBorder="1" applyAlignment="1">
      <alignment horizontal="center" vertical="top" wrapText="1"/>
    </xf>
    <xf numFmtId="0" fontId="16" fillId="13" borderId="6" xfId="0" applyFont="1" applyFill="1" applyBorder="1" applyAlignment="1">
      <alignment horizontal="center" vertical="top" wrapText="1"/>
    </xf>
    <xf numFmtId="166" fontId="12" fillId="0" borderId="0" xfId="0" applyNumberFormat="1" applyFont="1" applyBorder="1" applyAlignment="1">
      <alignment horizontal="center" vertical="center"/>
    </xf>
    <xf numFmtId="166" fontId="12" fillId="0" borderId="4" xfId="0" applyNumberFormat="1" applyFont="1" applyBorder="1" applyAlignment="1">
      <alignment horizontal="center" vertical="center"/>
    </xf>
    <xf numFmtId="166" fontId="12" fillId="0" borderId="5" xfId="0" applyNumberFormat="1" applyFont="1" applyBorder="1" applyAlignment="1">
      <alignment horizontal="center" vertical="center"/>
    </xf>
    <xf numFmtId="166" fontId="12" fillId="0" borderId="6" xfId="0" applyNumberFormat="1" applyFont="1" applyBorder="1" applyAlignment="1">
      <alignment horizontal="center" vertical="center"/>
    </xf>
    <xf numFmtId="166" fontId="12" fillId="23" borderId="0" xfId="0" applyNumberFormat="1" applyFont="1" applyFill="1" applyAlignment="1">
      <alignment horizontal="center" vertical="center"/>
    </xf>
    <xf numFmtId="166" fontId="12" fillId="23" borderId="0" xfId="0" applyNumberFormat="1" applyFont="1" applyFill="1" applyBorder="1" applyAlignment="1">
      <alignment horizontal="center" vertical="center"/>
    </xf>
    <xf numFmtId="166" fontId="12" fillId="23" borderId="4" xfId="0" applyNumberFormat="1" applyFont="1" applyFill="1" applyBorder="1" applyAlignment="1">
      <alignment horizontal="center" vertical="center"/>
    </xf>
    <xf numFmtId="166" fontId="12" fillId="23" borderId="5" xfId="0" applyNumberFormat="1" applyFont="1" applyFill="1" applyBorder="1" applyAlignment="1">
      <alignment horizontal="center" vertical="center"/>
    </xf>
    <xf numFmtId="166" fontId="12" fillId="23" borderId="6" xfId="0" applyNumberFormat="1" applyFont="1" applyFill="1" applyBorder="1" applyAlignment="1">
      <alignment horizontal="center" vertical="center"/>
    </xf>
    <xf numFmtId="0" fontId="16" fillId="14" borderId="2" xfId="0" applyNumberFormat="1" applyFont="1" applyFill="1" applyBorder="1" applyAlignment="1">
      <alignment horizontal="center"/>
    </xf>
    <xf numFmtId="0" fontId="16" fillId="14" borderId="0" xfId="0" applyNumberFormat="1" applyFont="1" applyFill="1" applyBorder="1" applyAlignment="1">
      <alignment horizontal="center"/>
    </xf>
    <xf numFmtId="0" fontId="16" fillId="14" borderId="3" xfId="0" applyNumberFormat="1" applyFont="1" applyFill="1" applyBorder="1" applyAlignment="1">
      <alignment horizontal="center"/>
    </xf>
    <xf numFmtId="0" fontId="15" fillId="14" borderId="2" xfId="0" applyNumberFormat="1" applyFont="1" applyFill="1" applyBorder="1" applyAlignment="1">
      <alignment horizontal="center"/>
    </xf>
    <xf numFmtId="0" fontId="15" fillId="14" borderId="0" xfId="0" applyNumberFormat="1" applyFont="1" applyFill="1" applyBorder="1" applyAlignment="1">
      <alignment horizontal="center"/>
    </xf>
    <xf numFmtId="0" fontId="15" fillId="14" borderId="3" xfId="0" applyNumberFormat="1" applyFont="1" applyFill="1" applyBorder="1" applyAlignment="1">
      <alignment horizontal="center"/>
    </xf>
    <xf numFmtId="16" fontId="15" fillId="12" borderId="2" xfId="0" applyNumberFormat="1" applyFont="1" applyFill="1" applyBorder="1" applyAlignment="1">
      <alignment horizontal="center" vertical="top"/>
    </xf>
    <xf numFmtId="16" fontId="15" fillId="12" borderId="0" xfId="0" applyNumberFormat="1" applyFont="1" applyFill="1" applyBorder="1" applyAlignment="1">
      <alignment horizontal="center" vertical="top"/>
    </xf>
    <xf numFmtId="16" fontId="15" fillId="12" borderId="3" xfId="0" applyNumberFormat="1" applyFont="1" applyFill="1" applyBorder="1" applyAlignment="1">
      <alignment horizontal="center" vertical="top"/>
    </xf>
    <xf numFmtId="164" fontId="0" fillId="26" borderId="0" xfId="0" applyNumberFormat="1" applyFill="1"/>
    <xf numFmtId="0" fontId="14" fillId="14" borderId="2" xfId="0" applyFont="1" applyFill="1" applyBorder="1" applyAlignment="1">
      <alignment horizontal="center"/>
    </xf>
    <xf numFmtId="0" fontId="14" fillId="14" borderId="0" xfId="0" applyFont="1" applyFill="1" applyBorder="1" applyAlignment="1">
      <alignment horizontal="center"/>
    </xf>
    <xf numFmtId="0" fontId="14" fillId="14" borderId="3" xfId="0" applyFont="1" applyFill="1" applyBorder="1" applyAlignment="1">
      <alignment horizontal="center"/>
    </xf>
    <xf numFmtId="17" fontId="16" fillId="14" borderId="2" xfId="0" applyNumberFormat="1" applyFont="1" applyFill="1" applyBorder="1" applyAlignment="1">
      <alignment horizontal="center"/>
    </xf>
    <xf numFmtId="0" fontId="16" fillId="14" borderId="0" xfId="0" applyFont="1" applyFill="1" applyBorder="1" applyAlignment="1">
      <alignment horizontal="center"/>
    </xf>
    <xf numFmtId="0" fontId="16" fillId="14" borderId="3" xfId="0" applyFont="1" applyFill="1" applyBorder="1" applyAlignment="1">
      <alignment horizontal="center"/>
    </xf>
    <xf numFmtId="0" fontId="14" fillId="16" borderId="2" xfId="0" applyFont="1" applyFill="1" applyBorder="1" applyAlignment="1">
      <alignment horizontal="center"/>
    </xf>
    <xf numFmtId="0" fontId="14" fillId="16" borderId="0" xfId="0" applyFont="1" applyFill="1" applyBorder="1" applyAlignment="1">
      <alignment horizontal="center"/>
    </xf>
    <xf numFmtId="0" fontId="14" fillId="16" borderId="3" xfId="0" applyFont="1" applyFill="1" applyBorder="1" applyAlignment="1">
      <alignment horizontal="center"/>
    </xf>
    <xf numFmtId="0" fontId="14" fillId="6" borderId="4" xfId="0" applyFont="1" applyFill="1" applyBorder="1" applyAlignment="1">
      <alignment horizontal="center"/>
    </xf>
    <xf numFmtId="0" fontId="14" fillId="6" borderId="0" xfId="0" applyFont="1" applyFill="1" applyBorder="1" applyAlignment="1">
      <alignment horizontal="center"/>
    </xf>
    <xf numFmtId="17" fontId="16" fillId="16" borderId="2" xfId="0" applyNumberFormat="1" applyFont="1" applyFill="1" applyBorder="1" applyAlignment="1">
      <alignment horizontal="center"/>
    </xf>
    <xf numFmtId="0" fontId="16" fillId="16" borderId="0" xfId="0" applyFont="1" applyFill="1" applyBorder="1" applyAlignment="1">
      <alignment horizontal="center"/>
    </xf>
    <xf numFmtId="0" fontId="16" fillId="16" borderId="3" xfId="0" applyFont="1" applyFill="1" applyBorder="1" applyAlignment="1">
      <alignment horizontal="center"/>
    </xf>
    <xf numFmtId="0" fontId="14" fillId="15" borderId="5" xfId="0" applyFont="1" applyFill="1" applyBorder="1" applyAlignment="1">
      <alignment horizontal="center"/>
    </xf>
    <xf numFmtId="0" fontId="14" fillId="15" borderId="0" xfId="0" applyFont="1" applyFill="1" applyBorder="1" applyAlignment="1">
      <alignment horizontal="center"/>
    </xf>
    <xf numFmtId="0" fontId="14" fillId="15" borderId="6" xfId="0" applyFont="1" applyFill="1" applyBorder="1" applyAlignment="1">
      <alignment horizontal="center"/>
    </xf>
  </cellXfs>
  <cellStyles count="2">
    <cellStyle name="Currency" xfId="1" builtinId="4"/>
    <cellStyle name="Normal" xfId="0" builtinId="0"/>
  </cellStyles>
  <dxfs count="6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rgb="FF000000"/>
      </font>
      <fill>
        <patternFill>
          <bgColor rgb="FFD9D9D9"/>
        </patternFill>
      </fill>
    </dxf>
    <dxf>
      <font>
        <color rgb="FF000000"/>
      </font>
      <fill>
        <patternFill>
          <bgColor rgb="FFD9D9D9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29</xdr:row>
      <xdr:rowOff>0</xdr:rowOff>
    </xdr:from>
    <xdr:to>
      <xdr:col>9</xdr:col>
      <xdr:colOff>304800</xdr:colOff>
      <xdr:row>30</xdr:row>
      <xdr:rowOff>76200</xdr:rowOff>
    </xdr:to>
    <xdr:sp macro="" textlink="">
      <xdr:nvSpPr>
        <xdr:cNvPr id="1026" name="AutoShape 2" descr="Résultat de recherche d'images pour &quot;Rentabilité logo&quot;">
          <a:extLst>
            <a:ext uri="{FF2B5EF4-FFF2-40B4-BE49-F238E27FC236}">
              <a16:creationId xmlns:a16="http://schemas.microsoft.com/office/drawing/2014/main" id="{00000000-0008-0000-02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5334000" y="2943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304800</xdr:colOff>
      <xdr:row>17</xdr:row>
      <xdr:rowOff>76201</xdr:rowOff>
    </xdr:to>
    <xdr:sp macro="" textlink="">
      <xdr:nvSpPr>
        <xdr:cNvPr id="1027" name="AutoShape 3" descr="Résultat de recherche d'images pour &quot;Rentabilité logo&quot;">
          <a:extLst>
            <a:ext uri="{FF2B5EF4-FFF2-40B4-BE49-F238E27FC236}">
              <a16:creationId xmlns:a16="http://schemas.microsoft.com/office/drawing/2014/main" id="{00000000-0008-0000-02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11039475" y="3705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U252"/>
  <sheetViews>
    <sheetView showZeros="0" workbookViewId="0">
      <pane xSplit="2" ySplit="1" topLeftCell="C2" activePane="bottomRight" state="frozen"/>
      <selection pane="topRight"/>
      <selection pane="bottomLeft"/>
      <selection pane="bottomRight"/>
    </sheetView>
  </sheetViews>
  <sheetFormatPr defaultColWidth="10.90625" defaultRowHeight="14.5"/>
  <cols>
    <col min="1" max="1" width="15.36328125" bestFit="1" customWidth="1"/>
    <col min="2" max="2" width="14.90625" bestFit="1" customWidth="1"/>
    <col min="3" max="3" width="7.6328125" customWidth="1"/>
    <col min="4" max="4" width="61.7265625" bestFit="1" customWidth="1"/>
    <col min="5" max="7" width="2.6328125" customWidth="1"/>
    <col min="8" max="8" width="10.90625" style="5" bestFit="1" customWidth="1"/>
    <col min="9" max="9" width="10.6328125" style="5" bestFit="1" customWidth="1"/>
    <col min="10" max="10" width="21.6328125" bestFit="1" customWidth="1"/>
    <col min="11" max="12" width="2.6328125" customWidth="1"/>
    <col min="13" max="13" width="38" customWidth="1"/>
    <col min="14" max="14" width="15.08984375" bestFit="1" customWidth="1"/>
    <col min="15" max="15" width="14" bestFit="1" customWidth="1"/>
    <col min="16" max="16" width="11" bestFit="1" customWidth="1"/>
    <col min="17" max="17" width="16.54296875" bestFit="1" customWidth="1"/>
    <col min="18" max="18" width="15.90625" bestFit="1" customWidth="1"/>
    <col min="19" max="19" width="20" style="5" bestFit="1" customWidth="1"/>
    <col min="20" max="20" width="17.6328125" style="5" bestFit="1" customWidth="1"/>
  </cols>
  <sheetData>
    <row r="1" spans="1:21">
      <c r="A1" s="6" t="s">
        <v>109</v>
      </c>
      <c r="B1" s="6" t="s">
        <v>110</v>
      </c>
      <c r="C1" s="6" t="s">
        <v>111</v>
      </c>
      <c r="D1" s="6" t="s">
        <v>112</v>
      </c>
      <c r="E1" s="6" t="s">
        <v>113</v>
      </c>
      <c r="F1" s="6" t="s">
        <v>114</v>
      </c>
      <c r="G1" s="6" t="s">
        <v>115</v>
      </c>
      <c r="H1" s="7" t="s">
        <v>116</v>
      </c>
      <c r="I1" s="7" t="s">
        <v>117</v>
      </c>
      <c r="J1" s="6" t="s">
        <v>118</v>
      </c>
      <c r="K1" s="6" t="s">
        <v>119</v>
      </c>
      <c r="L1" s="6" t="s">
        <v>120</v>
      </c>
      <c r="M1" s="6" t="s">
        <v>121</v>
      </c>
      <c r="N1" s="6" t="s">
        <v>122</v>
      </c>
      <c r="O1" s="6" t="s">
        <v>123</v>
      </c>
      <c r="P1" s="6" t="s">
        <v>124</v>
      </c>
      <c r="Q1" s="6" t="s">
        <v>125</v>
      </c>
      <c r="R1" s="6" t="s">
        <v>126</v>
      </c>
      <c r="S1" s="7" t="s">
        <v>127</v>
      </c>
      <c r="T1" s="5" t="s">
        <v>574</v>
      </c>
    </row>
    <row r="2" spans="1:21">
      <c r="A2" t="s">
        <v>128</v>
      </c>
      <c r="B2" t="s">
        <v>129</v>
      </c>
      <c r="C2" t="s">
        <v>130</v>
      </c>
      <c r="D2" t="s">
        <v>61</v>
      </c>
      <c r="E2" t="s">
        <v>131</v>
      </c>
      <c r="F2" t="s">
        <v>132</v>
      </c>
      <c r="G2" t="s">
        <v>133</v>
      </c>
      <c r="H2" s="5">
        <v>43773.593969907408</v>
      </c>
      <c r="I2" s="5">
        <v>43773.614803240744</v>
      </c>
      <c r="J2" t="s">
        <v>1072</v>
      </c>
      <c r="K2" t="s">
        <v>134</v>
      </c>
      <c r="L2">
        <v>56100</v>
      </c>
      <c r="M2" t="s">
        <v>135</v>
      </c>
      <c r="N2" t="s">
        <v>136</v>
      </c>
      <c r="O2" t="s">
        <v>137</v>
      </c>
      <c r="P2" t="s">
        <v>138</v>
      </c>
      <c r="Q2">
        <v>0</v>
      </c>
      <c r="R2" t="s">
        <v>139</v>
      </c>
      <c r="S2" s="5">
        <v>43774</v>
      </c>
      <c r="T2" s="5">
        <f>INT(H2)</f>
        <v>43773</v>
      </c>
      <c r="U2" s="5"/>
    </row>
    <row r="3" spans="1:21">
      <c r="A3" t="s">
        <v>1073</v>
      </c>
      <c r="B3" t="s">
        <v>1074</v>
      </c>
      <c r="C3" t="s">
        <v>184</v>
      </c>
      <c r="D3" t="s">
        <v>89</v>
      </c>
      <c r="E3" t="s">
        <v>1075</v>
      </c>
      <c r="F3" t="s">
        <v>132</v>
      </c>
      <c r="G3" t="s">
        <v>1076</v>
      </c>
      <c r="H3" s="5">
        <v>43774.407835648148</v>
      </c>
      <c r="I3" s="5">
        <v>43774.428668981483</v>
      </c>
      <c r="J3" t="s">
        <v>1077</v>
      </c>
      <c r="K3" t="s">
        <v>1078</v>
      </c>
      <c r="L3">
        <v>49000</v>
      </c>
      <c r="M3" t="s">
        <v>1079</v>
      </c>
      <c r="N3" t="s">
        <v>1080</v>
      </c>
      <c r="O3" t="s">
        <v>1081</v>
      </c>
      <c r="P3" t="s">
        <v>1082</v>
      </c>
      <c r="Q3">
        <v>0</v>
      </c>
      <c r="T3" s="5">
        <f t="shared" ref="T3:T66" si="0">INT(H3)</f>
        <v>43774</v>
      </c>
    </row>
    <row r="4" spans="1:21">
      <c r="A4" t="s">
        <v>576</v>
      </c>
      <c r="B4" t="s">
        <v>577</v>
      </c>
      <c r="C4" t="s">
        <v>578</v>
      </c>
      <c r="D4" t="s">
        <v>61</v>
      </c>
      <c r="E4" t="s">
        <v>105</v>
      </c>
      <c r="F4" t="s">
        <v>132</v>
      </c>
      <c r="G4" t="s">
        <v>579</v>
      </c>
      <c r="H4" s="5">
        <v>43773.625</v>
      </c>
      <c r="I4" s="5">
        <v>43773.65625</v>
      </c>
      <c r="J4" t="s">
        <v>580</v>
      </c>
      <c r="K4" t="s">
        <v>581</v>
      </c>
      <c r="L4">
        <v>37540</v>
      </c>
      <c r="M4" t="s">
        <v>582</v>
      </c>
      <c r="N4" t="s">
        <v>583</v>
      </c>
      <c r="O4" t="s">
        <v>100</v>
      </c>
      <c r="P4" t="s">
        <v>584</v>
      </c>
      <c r="Q4">
        <v>9</v>
      </c>
      <c r="R4" t="s">
        <v>585</v>
      </c>
      <c r="S4" s="5">
        <v>43774</v>
      </c>
      <c r="T4" s="5">
        <f t="shared" si="0"/>
        <v>43773</v>
      </c>
    </row>
    <row r="5" spans="1:21">
      <c r="A5" t="s">
        <v>1083</v>
      </c>
      <c r="B5" t="s">
        <v>1084</v>
      </c>
      <c r="C5" t="s">
        <v>130</v>
      </c>
      <c r="D5" t="s">
        <v>61</v>
      </c>
      <c r="E5" t="s">
        <v>1085</v>
      </c>
      <c r="F5" t="s">
        <v>132</v>
      </c>
      <c r="G5" t="s">
        <v>1086</v>
      </c>
      <c r="H5" s="5">
        <v>43773.482766203706</v>
      </c>
      <c r="I5" s="5">
        <v>43773.503599537034</v>
      </c>
      <c r="J5" t="s">
        <v>1087</v>
      </c>
      <c r="K5" t="s">
        <v>1088</v>
      </c>
      <c r="L5">
        <v>44110</v>
      </c>
      <c r="M5" t="s">
        <v>1089</v>
      </c>
      <c r="N5" t="s">
        <v>1090</v>
      </c>
      <c r="O5" t="s">
        <v>1091</v>
      </c>
      <c r="P5" t="s">
        <v>1082</v>
      </c>
      <c r="Q5">
        <v>0</v>
      </c>
      <c r="T5" s="5">
        <f t="shared" si="0"/>
        <v>43773</v>
      </c>
    </row>
    <row r="6" spans="1:21">
      <c r="A6" t="s">
        <v>586</v>
      </c>
      <c r="B6" t="s">
        <v>587</v>
      </c>
      <c r="C6" t="s">
        <v>212</v>
      </c>
      <c r="D6" t="s">
        <v>588</v>
      </c>
      <c r="E6" t="s">
        <v>589</v>
      </c>
      <c r="F6" t="s">
        <v>132</v>
      </c>
      <c r="G6">
        <v>1820006</v>
      </c>
      <c r="H6" s="5">
        <v>43774.354166666664</v>
      </c>
      <c r="I6" s="5">
        <v>43774.361111111109</v>
      </c>
      <c r="J6" t="s">
        <v>590</v>
      </c>
      <c r="K6" t="s">
        <v>591</v>
      </c>
      <c r="L6">
        <v>79600</v>
      </c>
      <c r="M6" t="s">
        <v>592</v>
      </c>
      <c r="N6" t="s">
        <v>593</v>
      </c>
      <c r="O6" t="s">
        <v>594</v>
      </c>
      <c r="P6" t="s">
        <v>595</v>
      </c>
      <c r="Q6">
        <v>0</v>
      </c>
      <c r="T6" s="5">
        <f t="shared" si="0"/>
        <v>43774</v>
      </c>
    </row>
    <row r="7" spans="1:21">
      <c r="A7" t="s">
        <v>1092</v>
      </c>
      <c r="B7" t="s">
        <v>1093</v>
      </c>
      <c r="C7" t="s">
        <v>171</v>
      </c>
      <c r="D7" t="s">
        <v>61</v>
      </c>
      <c r="E7" t="s">
        <v>1094</v>
      </c>
      <c r="F7" t="s">
        <v>132</v>
      </c>
      <c r="G7" t="s">
        <v>1095</v>
      </c>
      <c r="H7" s="5">
        <v>43775.423611111109</v>
      </c>
      <c r="I7" s="5">
        <v>43775.430555555555</v>
      </c>
      <c r="J7" t="s">
        <v>1072</v>
      </c>
      <c r="K7" t="s">
        <v>1096</v>
      </c>
      <c r="L7">
        <v>56530</v>
      </c>
      <c r="M7" t="s">
        <v>175</v>
      </c>
      <c r="N7" t="s">
        <v>176</v>
      </c>
      <c r="O7" t="s">
        <v>177</v>
      </c>
      <c r="P7" t="s">
        <v>138</v>
      </c>
      <c r="Q7">
        <v>0</v>
      </c>
      <c r="T7" s="5">
        <f t="shared" si="0"/>
        <v>43775</v>
      </c>
    </row>
    <row r="8" spans="1:21">
      <c r="A8" t="s">
        <v>151</v>
      </c>
      <c r="B8" t="s">
        <v>152</v>
      </c>
      <c r="C8" t="s">
        <v>130</v>
      </c>
      <c r="D8" t="s">
        <v>61</v>
      </c>
      <c r="E8" t="s">
        <v>153</v>
      </c>
      <c r="F8" t="s">
        <v>154</v>
      </c>
      <c r="G8" t="s">
        <v>155</v>
      </c>
      <c r="H8" s="5">
        <v>43773.784722222219</v>
      </c>
      <c r="I8" s="5">
        <v>43773.791666666664</v>
      </c>
      <c r="J8" t="s">
        <v>1097</v>
      </c>
      <c r="K8" t="s">
        <v>156</v>
      </c>
      <c r="L8">
        <v>29510</v>
      </c>
      <c r="M8" t="s">
        <v>157</v>
      </c>
      <c r="N8" t="s">
        <v>158</v>
      </c>
      <c r="O8" t="s">
        <v>159</v>
      </c>
      <c r="P8" t="s">
        <v>147</v>
      </c>
      <c r="Q8">
        <v>0</v>
      </c>
      <c r="T8" s="5">
        <f t="shared" si="0"/>
        <v>43773</v>
      </c>
    </row>
    <row r="9" spans="1:21">
      <c r="A9" t="s">
        <v>458</v>
      </c>
      <c r="B9" t="s">
        <v>59</v>
      </c>
      <c r="C9" t="s">
        <v>130</v>
      </c>
      <c r="D9" t="s">
        <v>61</v>
      </c>
      <c r="E9" t="s">
        <v>60</v>
      </c>
      <c r="F9" t="s">
        <v>154</v>
      </c>
      <c r="G9" t="s">
        <v>459</v>
      </c>
      <c r="H9" s="5">
        <v>43774.59646990741</v>
      </c>
      <c r="I9" s="5">
        <v>43774.617303240739</v>
      </c>
      <c r="J9" t="s">
        <v>596</v>
      </c>
      <c r="K9" t="s">
        <v>460</v>
      </c>
      <c r="L9">
        <v>87220</v>
      </c>
      <c r="M9" t="s">
        <v>461</v>
      </c>
      <c r="N9" t="s">
        <v>42</v>
      </c>
      <c r="O9" t="s">
        <v>28</v>
      </c>
      <c r="P9" t="s">
        <v>462</v>
      </c>
      <c r="Q9">
        <v>1</v>
      </c>
      <c r="R9" t="s">
        <v>463</v>
      </c>
      <c r="S9" s="5">
        <v>43774</v>
      </c>
      <c r="T9" s="5">
        <f t="shared" si="0"/>
        <v>43774</v>
      </c>
    </row>
    <row r="10" spans="1:21">
      <c r="A10" t="s">
        <v>597</v>
      </c>
      <c r="B10" t="s">
        <v>598</v>
      </c>
      <c r="C10" t="s">
        <v>212</v>
      </c>
      <c r="D10" t="s">
        <v>89</v>
      </c>
      <c r="E10" t="s">
        <v>599</v>
      </c>
      <c r="F10" t="s">
        <v>201</v>
      </c>
      <c r="H10" s="5">
        <v>43773.507291666669</v>
      </c>
      <c r="I10" s="5">
        <v>43773.528124999997</v>
      </c>
      <c r="J10" t="s">
        <v>600</v>
      </c>
      <c r="K10" t="s">
        <v>601</v>
      </c>
      <c r="L10">
        <v>17500</v>
      </c>
      <c r="M10" t="s">
        <v>602</v>
      </c>
      <c r="N10" t="s">
        <v>603</v>
      </c>
      <c r="O10" t="s">
        <v>604</v>
      </c>
      <c r="P10" t="s">
        <v>595</v>
      </c>
      <c r="Q10">
        <v>0</v>
      </c>
      <c r="T10" s="5">
        <f t="shared" si="0"/>
        <v>43773</v>
      </c>
    </row>
    <row r="11" spans="1:21">
      <c r="A11" t="s">
        <v>605</v>
      </c>
      <c r="B11" t="s">
        <v>606</v>
      </c>
      <c r="C11" t="s">
        <v>607</v>
      </c>
      <c r="D11" t="s">
        <v>61</v>
      </c>
      <c r="E11" t="s">
        <v>608</v>
      </c>
      <c r="F11" t="s">
        <v>132</v>
      </c>
      <c r="G11" t="s">
        <v>609</v>
      </c>
      <c r="H11" s="5">
        <v>43774.354166666664</v>
      </c>
      <c r="I11" s="5">
        <v>43774.416666666664</v>
      </c>
      <c r="J11" t="s">
        <v>610</v>
      </c>
      <c r="K11" t="s">
        <v>611</v>
      </c>
      <c r="L11">
        <v>17100</v>
      </c>
      <c r="M11" t="s">
        <v>612</v>
      </c>
      <c r="N11" t="s">
        <v>613</v>
      </c>
      <c r="O11" t="s">
        <v>614</v>
      </c>
      <c r="P11" t="s">
        <v>595</v>
      </c>
      <c r="Q11">
        <v>11</v>
      </c>
      <c r="T11" s="5">
        <f t="shared" si="0"/>
        <v>43774</v>
      </c>
    </row>
    <row r="12" spans="1:21">
      <c r="A12" t="s">
        <v>615</v>
      </c>
      <c r="B12" t="s">
        <v>616</v>
      </c>
      <c r="C12" t="s">
        <v>212</v>
      </c>
      <c r="D12" t="s">
        <v>89</v>
      </c>
      <c r="E12" t="s">
        <v>599</v>
      </c>
      <c r="F12" t="s">
        <v>201</v>
      </c>
      <c r="H12" s="5">
        <v>43773.708333333336</v>
      </c>
      <c r="I12" s="5">
        <v>43773.756944444445</v>
      </c>
      <c r="J12" t="s">
        <v>600</v>
      </c>
      <c r="K12" t="s">
        <v>601</v>
      </c>
      <c r="L12">
        <v>17500</v>
      </c>
      <c r="M12" t="s">
        <v>602</v>
      </c>
      <c r="N12" t="s">
        <v>603</v>
      </c>
      <c r="O12" t="s">
        <v>604</v>
      </c>
      <c r="P12" t="s">
        <v>595</v>
      </c>
      <c r="Q12">
        <v>0</v>
      </c>
      <c r="T12" s="5">
        <f t="shared" si="0"/>
        <v>43773</v>
      </c>
    </row>
    <row r="13" spans="1:21">
      <c r="A13" t="s">
        <v>617</v>
      </c>
      <c r="B13" t="s">
        <v>618</v>
      </c>
      <c r="C13" t="s">
        <v>212</v>
      </c>
      <c r="D13" t="s">
        <v>89</v>
      </c>
      <c r="E13" t="s">
        <v>599</v>
      </c>
      <c r="F13" t="s">
        <v>201</v>
      </c>
      <c r="H13" s="5">
        <v>43773.671550925923</v>
      </c>
      <c r="I13" s="5">
        <v>43773.692384259259</v>
      </c>
      <c r="J13" t="s">
        <v>600</v>
      </c>
      <c r="K13" t="s">
        <v>601</v>
      </c>
      <c r="L13">
        <v>17500</v>
      </c>
      <c r="M13" t="s">
        <v>602</v>
      </c>
      <c r="N13" t="s">
        <v>603</v>
      </c>
      <c r="O13" t="s">
        <v>604</v>
      </c>
      <c r="P13" t="s">
        <v>595</v>
      </c>
      <c r="Q13">
        <v>0</v>
      </c>
      <c r="T13" s="5">
        <f t="shared" si="0"/>
        <v>43773</v>
      </c>
    </row>
    <row r="14" spans="1:21">
      <c r="A14" t="s">
        <v>619</v>
      </c>
      <c r="B14" t="s">
        <v>620</v>
      </c>
      <c r="C14" t="s">
        <v>184</v>
      </c>
      <c r="D14" t="s">
        <v>621</v>
      </c>
      <c r="E14" t="s">
        <v>622</v>
      </c>
      <c r="F14" t="s">
        <v>148</v>
      </c>
      <c r="H14" s="5">
        <v>43773.583333333336</v>
      </c>
      <c r="I14" s="5">
        <v>43773.625</v>
      </c>
      <c r="J14" t="s">
        <v>623</v>
      </c>
      <c r="K14" t="s">
        <v>624</v>
      </c>
      <c r="L14">
        <v>79400</v>
      </c>
      <c r="M14" t="s">
        <v>625</v>
      </c>
      <c r="N14" t="s">
        <v>626</v>
      </c>
      <c r="O14" t="s">
        <v>627</v>
      </c>
      <c r="P14" t="s">
        <v>628</v>
      </c>
      <c r="Q14">
        <v>0</v>
      </c>
      <c r="T14" s="5">
        <f t="shared" si="0"/>
        <v>43773</v>
      </c>
    </row>
    <row r="15" spans="1:21">
      <c r="A15" t="s">
        <v>629</v>
      </c>
      <c r="B15" t="s">
        <v>630</v>
      </c>
      <c r="C15" t="s">
        <v>212</v>
      </c>
      <c r="D15" t="s">
        <v>55</v>
      </c>
      <c r="E15" t="s">
        <v>631</v>
      </c>
      <c r="F15" t="s">
        <v>132</v>
      </c>
      <c r="G15" t="s">
        <v>632</v>
      </c>
      <c r="H15" s="5">
        <v>43775.421030092592</v>
      </c>
      <c r="I15" s="5">
        <v>43775.441863425927</v>
      </c>
      <c r="J15" t="s">
        <v>633</v>
      </c>
      <c r="K15" t="s">
        <v>634</v>
      </c>
      <c r="L15">
        <v>18100</v>
      </c>
      <c r="M15" t="s">
        <v>467</v>
      </c>
      <c r="N15" t="s">
        <v>38</v>
      </c>
      <c r="O15" t="s">
        <v>19</v>
      </c>
      <c r="P15" t="s">
        <v>462</v>
      </c>
      <c r="Q15">
        <v>0</v>
      </c>
      <c r="T15" s="5">
        <f t="shared" si="0"/>
        <v>43775</v>
      </c>
    </row>
    <row r="16" spans="1:21">
      <c r="A16" t="s">
        <v>1098</v>
      </c>
      <c r="B16" t="s">
        <v>1099</v>
      </c>
      <c r="C16" t="s">
        <v>212</v>
      </c>
      <c r="D16" t="s">
        <v>61</v>
      </c>
      <c r="E16" t="s">
        <v>1100</v>
      </c>
      <c r="F16" t="s">
        <v>168</v>
      </c>
      <c r="G16" t="s">
        <v>1101</v>
      </c>
      <c r="H16" s="5">
        <v>43774.534918981481</v>
      </c>
      <c r="I16" s="5">
        <v>43774.555752314816</v>
      </c>
      <c r="J16" t="s">
        <v>1087</v>
      </c>
      <c r="K16" t="s">
        <v>1102</v>
      </c>
      <c r="L16">
        <v>44350</v>
      </c>
      <c r="M16" t="s">
        <v>1089</v>
      </c>
      <c r="N16" t="s">
        <v>1090</v>
      </c>
      <c r="O16" t="s">
        <v>1091</v>
      </c>
      <c r="P16" t="s">
        <v>1082</v>
      </c>
      <c r="Q16">
        <v>0</v>
      </c>
      <c r="T16" s="5">
        <f t="shared" si="0"/>
        <v>43774</v>
      </c>
    </row>
    <row r="17" spans="1:20">
      <c r="A17" t="s">
        <v>464</v>
      </c>
      <c r="B17" t="s">
        <v>77</v>
      </c>
      <c r="C17" t="s">
        <v>212</v>
      </c>
      <c r="D17" t="s">
        <v>55</v>
      </c>
      <c r="E17" t="s">
        <v>78</v>
      </c>
      <c r="F17" t="s">
        <v>132</v>
      </c>
      <c r="G17" t="s">
        <v>465</v>
      </c>
      <c r="H17" s="5">
        <v>43774.726261574076</v>
      </c>
      <c r="I17" s="5">
        <v>43774.747094907405</v>
      </c>
      <c r="J17" t="s">
        <v>633</v>
      </c>
      <c r="K17" t="s">
        <v>466</v>
      </c>
      <c r="L17">
        <v>18000</v>
      </c>
      <c r="M17" t="s">
        <v>467</v>
      </c>
      <c r="N17" t="s">
        <v>38</v>
      </c>
      <c r="O17" t="s">
        <v>19</v>
      </c>
      <c r="P17" t="s">
        <v>462</v>
      </c>
      <c r="Q17">
        <v>0</v>
      </c>
      <c r="T17" s="5">
        <f t="shared" si="0"/>
        <v>43774</v>
      </c>
    </row>
    <row r="18" spans="1:20">
      <c r="A18" t="s">
        <v>1103</v>
      </c>
      <c r="B18" t="s">
        <v>1104</v>
      </c>
      <c r="C18" t="s">
        <v>212</v>
      </c>
      <c r="D18" t="s">
        <v>61</v>
      </c>
      <c r="E18" t="s">
        <v>1105</v>
      </c>
      <c r="F18" t="s">
        <v>132</v>
      </c>
      <c r="G18" t="s">
        <v>1106</v>
      </c>
      <c r="H18" s="5">
        <v>43774.601678240739</v>
      </c>
      <c r="I18" s="5">
        <v>43774.622511574074</v>
      </c>
      <c r="J18" t="s">
        <v>1107</v>
      </c>
      <c r="K18" t="s">
        <v>1108</v>
      </c>
      <c r="L18">
        <v>44620</v>
      </c>
      <c r="M18" t="s">
        <v>1089</v>
      </c>
      <c r="N18" t="s">
        <v>1090</v>
      </c>
      <c r="O18" t="s">
        <v>1091</v>
      </c>
      <c r="P18" t="s">
        <v>1082</v>
      </c>
      <c r="Q18">
        <v>0</v>
      </c>
      <c r="T18" s="5">
        <f t="shared" si="0"/>
        <v>43774</v>
      </c>
    </row>
    <row r="19" spans="1:20">
      <c r="A19" t="s">
        <v>1109</v>
      </c>
      <c r="B19" t="s">
        <v>1110</v>
      </c>
      <c r="C19" t="s">
        <v>212</v>
      </c>
      <c r="D19" t="s">
        <v>61</v>
      </c>
      <c r="E19" t="s">
        <v>1085</v>
      </c>
      <c r="F19" t="s">
        <v>132</v>
      </c>
      <c r="G19" t="s">
        <v>1111</v>
      </c>
      <c r="H19" s="5">
        <v>43773.595671296294</v>
      </c>
      <c r="I19" s="5">
        <v>43773.61650462963</v>
      </c>
      <c r="J19" t="s">
        <v>1087</v>
      </c>
      <c r="K19" t="s">
        <v>1112</v>
      </c>
      <c r="L19">
        <v>44110</v>
      </c>
      <c r="M19" t="s">
        <v>1089</v>
      </c>
      <c r="N19" t="s">
        <v>1090</v>
      </c>
      <c r="O19" t="s">
        <v>1091</v>
      </c>
      <c r="P19" t="s">
        <v>1082</v>
      </c>
      <c r="Q19">
        <v>0</v>
      </c>
      <c r="T19" s="5">
        <f t="shared" si="0"/>
        <v>43773</v>
      </c>
    </row>
    <row r="20" spans="1:20">
      <c r="A20" t="s">
        <v>468</v>
      </c>
      <c r="B20" t="s">
        <v>79</v>
      </c>
      <c r="C20" t="s">
        <v>212</v>
      </c>
      <c r="D20" t="s">
        <v>53</v>
      </c>
      <c r="E20" t="s">
        <v>80</v>
      </c>
      <c r="F20" t="s">
        <v>132</v>
      </c>
      <c r="G20" t="s">
        <v>469</v>
      </c>
      <c r="H20" s="5">
        <v>43774.651412037034</v>
      </c>
      <c r="I20" s="5">
        <v>43774.67224537037</v>
      </c>
      <c r="J20" t="s">
        <v>633</v>
      </c>
      <c r="K20" t="s">
        <v>470</v>
      </c>
      <c r="L20">
        <v>18390</v>
      </c>
      <c r="M20" t="s">
        <v>467</v>
      </c>
      <c r="N20" t="s">
        <v>38</v>
      </c>
      <c r="O20" t="s">
        <v>19</v>
      </c>
      <c r="P20" t="s">
        <v>462</v>
      </c>
      <c r="Q20">
        <v>0</v>
      </c>
      <c r="T20" s="5">
        <f t="shared" si="0"/>
        <v>43774</v>
      </c>
    </row>
    <row r="21" spans="1:20">
      <c r="A21" t="s">
        <v>635</v>
      </c>
      <c r="B21" t="s">
        <v>636</v>
      </c>
      <c r="C21" t="s">
        <v>212</v>
      </c>
      <c r="D21" t="s">
        <v>61</v>
      </c>
      <c r="E21" t="s">
        <v>637</v>
      </c>
      <c r="F21" t="s">
        <v>132</v>
      </c>
      <c r="G21" t="s">
        <v>638</v>
      </c>
      <c r="H21" s="5">
        <v>43774.708333333336</v>
      </c>
      <c r="I21" s="5">
        <v>43774.715277777781</v>
      </c>
      <c r="J21" t="s">
        <v>639</v>
      </c>
      <c r="K21" t="s">
        <v>640</v>
      </c>
      <c r="L21">
        <v>37400</v>
      </c>
      <c r="M21" t="s">
        <v>582</v>
      </c>
      <c r="N21" t="s">
        <v>583</v>
      </c>
      <c r="O21" t="s">
        <v>71</v>
      </c>
      <c r="P21" t="s">
        <v>584</v>
      </c>
      <c r="Q21">
        <v>0</v>
      </c>
      <c r="T21" s="5">
        <f t="shared" si="0"/>
        <v>43774</v>
      </c>
    </row>
    <row r="22" spans="1:20">
      <c r="A22" t="s">
        <v>471</v>
      </c>
      <c r="B22" t="s">
        <v>50</v>
      </c>
      <c r="C22" t="s">
        <v>212</v>
      </c>
      <c r="D22" t="s">
        <v>53</v>
      </c>
      <c r="E22" t="s">
        <v>52</v>
      </c>
      <c r="F22" t="s">
        <v>201</v>
      </c>
      <c r="G22" t="s">
        <v>472</v>
      </c>
      <c r="H22" s="5">
        <v>43773.440729166665</v>
      </c>
      <c r="I22" s="5">
        <v>43773.461562500001</v>
      </c>
      <c r="J22" t="s">
        <v>633</v>
      </c>
      <c r="K22" t="s">
        <v>473</v>
      </c>
      <c r="L22">
        <v>45400</v>
      </c>
      <c r="M22" t="s">
        <v>474</v>
      </c>
      <c r="N22" t="s">
        <v>475</v>
      </c>
      <c r="O22" t="s">
        <v>51</v>
      </c>
      <c r="P22" t="s">
        <v>462</v>
      </c>
      <c r="Q22">
        <v>0</v>
      </c>
      <c r="T22" s="5">
        <f t="shared" si="0"/>
        <v>43773</v>
      </c>
    </row>
    <row r="23" spans="1:20">
      <c r="A23" t="s">
        <v>169</v>
      </c>
      <c r="B23" t="s">
        <v>170</v>
      </c>
      <c r="C23" t="s">
        <v>171</v>
      </c>
      <c r="D23" t="s">
        <v>61</v>
      </c>
      <c r="E23" t="s">
        <v>172</v>
      </c>
      <c r="F23" t="s">
        <v>168</v>
      </c>
      <c r="G23" t="s">
        <v>173</v>
      </c>
      <c r="H23" s="5">
        <v>43774.6875</v>
      </c>
      <c r="I23" s="5">
        <v>43774.694444444445</v>
      </c>
      <c r="J23" t="s">
        <v>1072</v>
      </c>
      <c r="K23" t="s">
        <v>174</v>
      </c>
      <c r="L23">
        <v>56800</v>
      </c>
      <c r="M23" t="s">
        <v>175</v>
      </c>
      <c r="N23" t="s">
        <v>176</v>
      </c>
      <c r="O23" t="s">
        <v>177</v>
      </c>
      <c r="P23" t="s">
        <v>138</v>
      </c>
      <c r="Q23">
        <v>0</v>
      </c>
      <c r="T23" s="5">
        <f t="shared" si="0"/>
        <v>43774</v>
      </c>
    </row>
    <row r="24" spans="1:20">
      <c r="A24" t="s">
        <v>641</v>
      </c>
      <c r="B24" t="s">
        <v>642</v>
      </c>
      <c r="C24" t="s">
        <v>578</v>
      </c>
      <c r="D24" t="s">
        <v>61</v>
      </c>
      <c r="E24" t="s">
        <v>643</v>
      </c>
      <c r="F24" t="s">
        <v>132</v>
      </c>
      <c r="G24" t="s">
        <v>644</v>
      </c>
      <c r="H24" s="5">
        <v>43774.4375</v>
      </c>
      <c r="I24" s="5">
        <v>43774.444444444445</v>
      </c>
      <c r="J24" t="s">
        <v>580</v>
      </c>
      <c r="K24" t="s">
        <v>645</v>
      </c>
      <c r="L24">
        <v>37380</v>
      </c>
      <c r="M24" t="s">
        <v>582</v>
      </c>
      <c r="N24" t="s">
        <v>583</v>
      </c>
      <c r="O24" t="s">
        <v>71</v>
      </c>
      <c r="P24" t="s">
        <v>584</v>
      </c>
      <c r="Q24">
        <v>12</v>
      </c>
      <c r="T24" s="5">
        <f t="shared" si="0"/>
        <v>43774</v>
      </c>
    </row>
    <row r="25" spans="1:20">
      <c r="A25" t="s">
        <v>646</v>
      </c>
      <c r="B25" t="s">
        <v>647</v>
      </c>
      <c r="C25" t="s">
        <v>184</v>
      </c>
      <c r="D25" t="s">
        <v>648</v>
      </c>
      <c r="E25" t="s">
        <v>649</v>
      </c>
      <c r="F25" t="s">
        <v>148</v>
      </c>
      <c r="H25" s="5">
        <v>43773.729166666664</v>
      </c>
      <c r="I25" s="5">
        <v>43773.791666666664</v>
      </c>
      <c r="J25" t="s">
        <v>650</v>
      </c>
      <c r="K25" t="s">
        <v>651</v>
      </c>
      <c r="L25">
        <v>79230</v>
      </c>
      <c r="M25" t="s">
        <v>652</v>
      </c>
      <c r="N25" t="s">
        <v>653</v>
      </c>
      <c r="O25" t="s">
        <v>654</v>
      </c>
      <c r="P25" t="s">
        <v>628</v>
      </c>
      <c r="Q25">
        <v>0</v>
      </c>
      <c r="T25" s="5">
        <f t="shared" si="0"/>
        <v>43773</v>
      </c>
    </row>
    <row r="26" spans="1:20">
      <c r="A26" t="s">
        <v>1113</v>
      </c>
      <c r="B26" t="s">
        <v>1114</v>
      </c>
      <c r="C26" t="s">
        <v>212</v>
      </c>
      <c r="D26" t="s">
        <v>61</v>
      </c>
      <c r="E26" t="s">
        <v>1105</v>
      </c>
      <c r="F26" t="s">
        <v>132</v>
      </c>
      <c r="G26" t="s">
        <v>1115</v>
      </c>
      <c r="H26" s="5">
        <v>43774.647731481484</v>
      </c>
      <c r="I26" s="5">
        <v>43774.668564814812</v>
      </c>
      <c r="J26" t="s">
        <v>1107</v>
      </c>
      <c r="K26" t="s">
        <v>1108</v>
      </c>
      <c r="L26">
        <v>44620</v>
      </c>
      <c r="M26" t="s">
        <v>1089</v>
      </c>
      <c r="N26" t="s">
        <v>1090</v>
      </c>
      <c r="O26" t="s">
        <v>1091</v>
      </c>
      <c r="P26" t="s">
        <v>1082</v>
      </c>
      <c r="Q26">
        <v>0</v>
      </c>
      <c r="T26" s="5">
        <f t="shared" si="0"/>
        <v>43774</v>
      </c>
    </row>
    <row r="27" spans="1:20">
      <c r="A27" t="s">
        <v>655</v>
      </c>
      <c r="B27" t="s">
        <v>656</v>
      </c>
      <c r="C27" t="s">
        <v>212</v>
      </c>
      <c r="D27" t="s">
        <v>562</v>
      </c>
      <c r="E27" t="s">
        <v>657</v>
      </c>
      <c r="F27" t="s">
        <v>201</v>
      </c>
      <c r="G27" t="s">
        <v>658</v>
      </c>
      <c r="H27" s="5">
        <v>43773.479166666664</v>
      </c>
      <c r="I27" s="5">
        <v>43773.5</v>
      </c>
      <c r="J27" t="s">
        <v>659</v>
      </c>
      <c r="K27" t="s">
        <v>660</v>
      </c>
      <c r="L27">
        <v>17300</v>
      </c>
      <c r="M27" t="s">
        <v>661</v>
      </c>
      <c r="N27" t="s">
        <v>662</v>
      </c>
      <c r="O27" t="s">
        <v>663</v>
      </c>
      <c r="P27" t="s">
        <v>628</v>
      </c>
      <c r="Q27">
        <v>0</v>
      </c>
      <c r="T27" s="5">
        <f t="shared" si="0"/>
        <v>43773</v>
      </c>
    </row>
    <row r="28" spans="1:20">
      <c r="A28" t="s">
        <v>1116</v>
      </c>
      <c r="B28" t="s">
        <v>1117</v>
      </c>
      <c r="C28" t="s">
        <v>245</v>
      </c>
      <c r="D28" t="s">
        <v>61</v>
      </c>
      <c r="E28" t="s">
        <v>78</v>
      </c>
      <c r="F28" t="s">
        <v>876</v>
      </c>
      <c r="G28" t="s">
        <v>1118</v>
      </c>
      <c r="H28" s="5">
        <v>43774.59710648148</v>
      </c>
      <c r="I28" s="5">
        <v>43774.617939814816</v>
      </c>
      <c r="J28" t="s">
        <v>885</v>
      </c>
      <c r="K28" t="s">
        <v>886</v>
      </c>
      <c r="L28">
        <v>18000</v>
      </c>
      <c r="M28" t="s">
        <v>887</v>
      </c>
      <c r="N28" t="s">
        <v>49</v>
      </c>
      <c r="O28" t="s">
        <v>17</v>
      </c>
      <c r="P28" t="s">
        <v>584</v>
      </c>
      <c r="Q28">
        <v>0</v>
      </c>
      <c r="T28" s="5">
        <f t="shared" si="0"/>
        <v>43774</v>
      </c>
    </row>
    <row r="29" spans="1:20">
      <c r="A29" t="s">
        <v>182</v>
      </c>
      <c r="B29" t="s">
        <v>183</v>
      </c>
      <c r="C29" t="s">
        <v>184</v>
      </c>
      <c r="D29" t="s">
        <v>1119</v>
      </c>
      <c r="E29" t="s">
        <v>185</v>
      </c>
      <c r="F29" t="s">
        <v>132</v>
      </c>
      <c r="H29" s="5">
        <v>43774.715277777781</v>
      </c>
      <c r="I29" s="5">
        <v>43774.756944444445</v>
      </c>
      <c r="J29" t="s">
        <v>1120</v>
      </c>
      <c r="K29" t="s">
        <v>186</v>
      </c>
      <c r="L29">
        <v>22500</v>
      </c>
      <c r="M29" t="s">
        <v>187</v>
      </c>
      <c r="N29" t="s">
        <v>188</v>
      </c>
      <c r="O29" t="s">
        <v>189</v>
      </c>
      <c r="P29" t="s">
        <v>138</v>
      </c>
      <c r="Q29">
        <v>0</v>
      </c>
      <c r="T29" s="5">
        <f t="shared" si="0"/>
        <v>43774</v>
      </c>
    </row>
    <row r="30" spans="1:20">
      <c r="A30" t="s">
        <v>1121</v>
      </c>
      <c r="B30" t="s">
        <v>1122</v>
      </c>
      <c r="C30" t="s">
        <v>212</v>
      </c>
      <c r="D30" t="s">
        <v>61</v>
      </c>
      <c r="E30" t="s">
        <v>1123</v>
      </c>
      <c r="F30" t="s">
        <v>132</v>
      </c>
      <c r="G30" t="s">
        <v>1124</v>
      </c>
      <c r="H30" s="5">
        <v>43774.400034722225</v>
      </c>
      <c r="I30" s="5">
        <v>43774.420868055553</v>
      </c>
      <c r="J30" t="s">
        <v>1107</v>
      </c>
      <c r="K30" t="s">
        <v>1125</v>
      </c>
      <c r="L30">
        <v>44800</v>
      </c>
      <c r="M30" t="s">
        <v>1089</v>
      </c>
      <c r="N30" t="s">
        <v>1090</v>
      </c>
      <c r="O30" t="s">
        <v>1091</v>
      </c>
      <c r="P30" t="s">
        <v>1082</v>
      </c>
      <c r="Q30">
        <v>0</v>
      </c>
      <c r="T30" s="5">
        <f t="shared" si="0"/>
        <v>43774</v>
      </c>
    </row>
    <row r="31" spans="1:20">
      <c r="A31" t="s">
        <v>664</v>
      </c>
      <c r="B31" t="s">
        <v>665</v>
      </c>
      <c r="C31" t="s">
        <v>212</v>
      </c>
      <c r="D31" t="s">
        <v>89</v>
      </c>
      <c r="E31" t="s">
        <v>599</v>
      </c>
      <c r="F31" t="s">
        <v>201</v>
      </c>
      <c r="H31" s="5">
        <v>43773.650717592594</v>
      </c>
      <c r="I31" s="5">
        <v>43773.671550925923</v>
      </c>
      <c r="J31" t="s">
        <v>600</v>
      </c>
      <c r="K31" t="s">
        <v>601</v>
      </c>
      <c r="L31">
        <v>17500</v>
      </c>
      <c r="M31" t="s">
        <v>602</v>
      </c>
      <c r="N31" t="s">
        <v>603</v>
      </c>
      <c r="O31" t="s">
        <v>604</v>
      </c>
      <c r="P31" t="s">
        <v>595</v>
      </c>
      <c r="Q31">
        <v>0</v>
      </c>
      <c r="T31" s="5">
        <f t="shared" si="0"/>
        <v>43773</v>
      </c>
    </row>
    <row r="32" spans="1:20">
      <c r="A32" t="s">
        <v>190</v>
      </c>
      <c r="B32" t="s">
        <v>191</v>
      </c>
      <c r="C32" t="s">
        <v>184</v>
      </c>
      <c r="D32" t="s">
        <v>167</v>
      </c>
      <c r="E32" t="s">
        <v>192</v>
      </c>
      <c r="F32" t="s">
        <v>132</v>
      </c>
      <c r="H32" s="5">
        <v>43773.875</v>
      </c>
      <c r="I32" s="5">
        <v>43773.881944444445</v>
      </c>
      <c r="J32" t="s">
        <v>1097</v>
      </c>
      <c r="K32" t="s">
        <v>193</v>
      </c>
      <c r="L32">
        <v>29200</v>
      </c>
      <c r="M32" t="s">
        <v>194</v>
      </c>
      <c r="N32" t="s">
        <v>195</v>
      </c>
      <c r="O32" t="s">
        <v>160</v>
      </c>
      <c r="P32" t="s">
        <v>147</v>
      </c>
      <c r="Q32">
        <v>0</v>
      </c>
      <c r="T32" s="5">
        <f t="shared" si="0"/>
        <v>43773</v>
      </c>
    </row>
    <row r="33" spans="1:20">
      <c r="A33" t="s">
        <v>666</v>
      </c>
      <c r="B33" t="s">
        <v>99</v>
      </c>
      <c r="C33" t="s">
        <v>578</v>
      </c>
      <c r="D33" t="s">
        <v>61</v>
      </c>
      <c r="E33" t="s">
        <v>101</v>
      </c>
      <c r="F33" t="s">
        <v>132</v>
      </c>
      <c r="G33" t="s">
        <v>667</v>
      </c>
      <c r="H33" s="5">
        <v>43774.375</v>
      </c>
      <c r="I33" s="5">
        <v>43774.395833333336</v>
      </c>
      <c r="J33" t="s">
        <v>668</v>
      </c>
      <c r="K33" t="s">
        <v>669</v>
      </c>
      <c r="L33">
        <v>37700</v>
      </c>
      <c r="M33" t="s">
        <v>582</v>
      </c>
      <c r="N33" t="s">
        <v>583</v>
      </c>
      <c r="O33" t="s">
        <v>100</v>
      </c>
      <c r="P33" t="s">
        <v>584</v>
      </c>
      <c r="Q33">
        <v>4</v>
      </c>
      <c r="T33" s="5">
        <f t="shared" si="0"/>
        <v>43774</v>
      </c>
    </row>
    <row r="34" spans="1:20">
      <c r="A34" t="s">
        <v>196</v>
      </c>
      <c r="B34" t="s">
        <v>197</v>
      </c>
      <c r="C34" t="s">
        <v>171</v>
      </c>
      <c r="D34" t="s">
        <v>61</v>
      </c>
      <c r="E34" t="s">
        <v>172</v>
      </c>
      <c r="F34" t="s">
        <v>168</v>
      </c>
      <c r="G34" t="s">
        <v>198</v>
      </c>
      <c r="H34" s="5">
        <v>43774.650949074072</v>
      </c>
      <c r="I34" s="5">
        <v>43774.657893518517</v>
      </c>
      <c r="J34" t="s">
        <v>1072</v>
      </c>
      <c r="K34" t="s">
        <v>199</v>
      </c>
      <c r="L34">
        <v>56800</v>
      </c>
      <c r="M34" t="s">
        <v>175</v>
      </c>
      <c r="N34" t="s">
        <v>176</v>
      </c>
      <c r="O34" t="s">
        <v>177</v>
      </c>
      <c r="P34" t="s">
        <v>138</v>
      </c>
      <c r="Q34">
        <v>0</v>
      </c>
      <c r="T34" s="5">
        <f t="shared" si="0"/>
        <v>43774</v>
      </c>
    </row>
    <row r="35" spans="1:20">
      <c r="A35" t="s">
        <v>1126</v>
      </c>
      <c r="B35" t="s">
        <v>1127</v>
      </c>
      <c r="C35" t="s">
        <v>607</v>
      </c>
      <c r="D35" t="s">
        <v>61</v>
      </c>
      <c r="E35" t="s">
        <v>1128</v>
      </c>
      <c r="F35" t="s">
        <v>132</v>
      </c>
      <c r="G35" t="s">
        <v>1129</v>
      </c>
      <c r="H35" s="5">
        <v>43775.379027777781</v>
      </c>
      <c r="I35" s="5">
        <v>43775.399861111109</v>
      </c>
      <c r="J35" t="s">
        <v>1087</v>
      </c>
      <c r="K35" t="s">
        <v>1130</v>
      </c>
      <c r="L35">
        <v>44160</v>
      </c>
      <c r="M35" t="s">
        <v>1089</v>
      </c>
      <c r="N35" t="s">
        <v>1090</v>
      </c>
      <c r="O35" t="s">
        <v>1091</v>
      </c>
      <c r="P35" t="s">
        <v>1082</v>
      </c>
      <c r="Q35">
        <v>0</v>
      </c>
      <c r="T35" s="5">
        <f t="shared" si="0"/>
        <v>43775</v>
      </c>
    </row>
    <row r="36" spans="1:20">
      <c r="A36" t="s">
        <v>1131</v>
      </c>
      <c r="B36" t="s">
        <v>1132</v>
      </c>
      <c r="C36" t="s">
        <v>130</v>
      </c>
      <c r="D36" t="s">
        <v>61</v>
      </c>
      <c r="E36" t="s">
        <v>1085</v>
      </c>
      <c r="F36" t="s">
        <v>132</v>
      </c>
      <c r="G36" t="s">
        <v>1133</v>
      </c>
      <c r="H36" s="5">
        <v>43774.450995370367</v>
      </c>
      <c r="I36" s="5">
        <v>43774.471828703703</v>
      </c>
      <c r="J36" t="s">
        <v>1134</v>
      </c>
      <c r="K36" t="s">
        <v>1135</v>
      </c>
      <c r="L36">
        <v>44110</v>
      </c>
      <c r="M36" t="s">
        <v>1089</v>
      </c>
      <c r="N36" t="s">
        <v>1090</v>
      </c>
      <c r="O36" t="s">
        <v>1091</v>
      </c>
      <c r="P36" t="s">
        <v>1082</v>
      </c>
      <c r="Q36">
        <v>0</v>
      </c>
      <c r="T36" s="5">
        <f t="shared" si="0"/>
        <v>43774</v>
      </c>
    </row>
    <row r="37" spans="1:20">
      <c r="A37" t="s">
        <v>670</v>
      </c>
      <c r="B37" t="s">
        <v>671</v>
      </c>
      <c r="C37" t="s">
        <v>184</v>
      </c>
      <c r="D37" t="s">
        <v>672</v>
      </c>
      <c r="E37" t="s">
        <v>673</v>
      </c>
      <c r="F37" t="s">
        <v>148</v>
      </c>
      <c r="H37" s="5">
        <v>43773.375</v>
      </c>
      <c r="I37" s="5">
        <v>43773.416666666664</v>
      </c>
      <c r="J37" t="s">
        <v>674</v>
      </c>
      <c r="K37" t="s">
        <v>675</v>
      </c>
      <c r="L37">
        <v>37190</v>
      </c>
      <c r="M37" t="s">
        <v>676</v>
      </c>
      <c r="N37" t="s">
        <v>677</v>
      </c>
      <c r="O37" t="s">
        <v>678</v>
      </c>
      <c r="P37" t="s">
        <v>628</v>
      </c>
      <c r="Q37">
        <v>0</v>
      </c>
      <c r="T37" s="5">
        <f t="shared" si="0"/>
        <v>43773</v>
      </c>
    </row>
    <row r="38" spans="1:20">
      <c r="A38" t="s">
        <v>679</v>
      </c>
      <c r="B38" t="s">
        <v>680</v>
      </c>
      <c r="C38" t="s">
        <v>212</v>
      </c>
      <c r="D38" t="s">
        <v>89</v>
      </c>
      <c r="E38" t="s">
        <v>599</v>
      </c>
      <c r="F38" t="s">
        <v>201</v>
      </c>
      <c r="H38" s="5">
        <v>43773.629884259259</v>
      </c>
      <c r="I38" s="5">
        <v>43773.650717592594</v>
      </c>
      <c r="J38" t="s">
        <v>600</v>
      </c>
      <c r="K38" t="s">
        <v>601</v>
      </c>
      <c r="L38">
        <v>17500</v>
      </c>
      <c r="M38" t="s">
        <v>602</v>
      </c>
      <c r="N38" t="s">
        <v>603</v>
      </c>
      <c r="O38" t="s">
        <v>604</v>
      </c>
      <c r="P38" t="s">
        <v>595</v>
      </c>
      <c r="Q38">
        <v>0</v>
      </c>
      <c r="T38" s="5">
        <f t="shared" si="0"/>
        <v>43773</v>
      </c>
    </row>
    <row r="39" spans="1:20">
      <c r="A39" t="s">
        <v>476</v>
      </c>
      <c r="B39" t="s">
        <v>81</v>
      </c>
      <c r="C39" t="s">
        <v>212</v>
      </c>
      <c r="D39" t="s">
        <v>82</v>
      </c>
      <c r="E39" t="s">
        <v>78</v>
      </c>
      <c r="F39" t="s">
        <v>132</v>
      </c>
      <c r="G39" t="s">
        <v>477</v>
      </c>
      <c r="H39" s="5">
        <v>43774.776365740741</v>
      </c>
      <c r="I39" s="5">
        <v>43774.797199074077</v>
      </c>
      <c r="J39" t="s">
        <v>633</v>
      </c>
      <c r="K39" t="s">
        <v>478</v>
      </c>
      <c r="L39">
        <v>18000</v>
      </c>
      <c r="M39" t="s">
        <v>467</v>
      </c>
      <c r="N39" t="s">
        <v>38</v>
      </c>
      <c r="O39" t="s">
        <v>19</v>
      </c>
      <c r="P39" t="s">
        <v>462</v>
      </c>
      <c r="Q39">
        <v>0</v>
      </c>
      <c r="T39" s="5">
        <f t="shared" si="0"/>
        <v>43774</v>
      </c>
    </row>
    <row r="40" spans="1:20">
      <c r="A40" t="s">
        <v>681</v>
      </c>
      <c r="B40" t="s">
        <v>682</v>
      </c>
      <c r="C40" t="s">
        <v>184</v>
      </c>
      <c r="D40" t="s">
        <v>683</v>
      </c>
      <c r="E40" t="s">
        <v>684</v>
      </c>
      <c r="F40" t="s">
        <v>148</v>
      </c>
      <c r="G40" t="s">
        <v>685</v>
      </c>
      <c r="H40" s="5">
        <v>43773.5625</v>
      </c>
      <c r="I40" s="5">
        <v>43773.666666666664</v>
      </c>
      <c r="J40" t="s">
        <v>590</v>
      </c>
      <c r="K40" t="s">
        <v>686</v>
      </c>
      <c r="L40">
        <v>79100</v>
      </c>
      <c r="M40" t="s">
        <v>687</v>
      </c>
      <c r="N40" t="s">
        <v>688</v>
      </c>
      <c r="O40" t="s">
        <v>689</v>
      </c>
      <c r="P40" t="s">
        <v>628</v>
      </c>
      <c r="Q40">
        <v>0</v>
      </c>
      <c r="T40" s="5">
        <f t="shared" si="0"/>
        <v>43773</v>
      </c>
    </row>
    <row r="41" spans="1:20">
      <c r="A41" t="s">
        <v>202</v>
      </c>
      <c r="B41" t="s">
        <v>203</v>
      </c>
      <c r="C41" t="s">
        <v>212</v>
      </c>
      <c r="D41" t="s">
        <v>61</v>
      </c>
      <c r="E41" t="s">
        <v>204</v>
      </c>
      <c r="F41" t="s">
        <v>201</v>
      </c>
      <c r="G41" t="s">
        <v>205</v>
      </c>
      <c r="H41" s="5">
        <v>43775.375</v>
      </c>
      <c r="I41" s="5">
        <v>43775.395833333336</v>
      </c>
      <c r="J41" t="s">
        <v>1072</v>
      </c>
      <c r="K41" t="s">
        <v>206</v>
      </c>
      <c r="L41">
        <v>56600</v>
      </c>
      <c r="M41" t="s">
        <v>207</v>
      </c>
      <c r="N41" t="s">
        <v>208</v>
      </c>
      <c r="O41" t="s">
        <v>209</v>
      </c>
      <c r="P41" t="s">
        <v>138</v>
      </c>
      <c r="Q41">
        <v>0</v>
      </c>
      <c r="T41" s="5">
        <f t="shared" si="0"/>
        <v>43775</v>
      </c>
    </row>
    <row r="42" spans="1:20">
      <c r="A42" t="s">
        <v>210</v>
      </c>
      <c r="B42" t="s">
        <v>211</v>
      </c>
      <c r="C42" t="s">
        <v>212</v>
      </c>
      <c r="D42" t="s">
        <v>61</v>
      </c>
      <c r="E42" t="s">
        <v>213</v>
      </c>
      <c r="F42" t="s">
        <v>132</v>
      </c>
      <c r="G42" t="s">
        <v>214</v>
      </c>
      <c r="H42" s="5">
        <v>43773.361111111109</v>
      </c>
      <c r="I42" s="5">
        <v>43773.368055555555</v>
      </c>
      <c r="J42" t="s">
        <v>1072</v>
      </c>
      <c r="K42" t="s">
        <v>215</v>
      </c>
      <c r="L42">
        <v>56700</v>
      </c>
      <c r="M42" t="s">
        <v>175</v>
      </c>
      <c r="N42" t="s">
        <v>176</v>
      </c>
      <c r="O42" t="s">
        <v>177</v>
      </c>
      <c r="P42" t="s">
        <v>138</v>
      </c>
      <c r="Q42">
        <v>0</v>
      </c>
      <c r="T42" s="5">
        <f t="shared" si="0"/>
        <v>43773</v>
      </c>
    </row>
    <row r="43" spans="1:20">
      <c r="A43" t="s">
        <v>1136</v>
      </c>
      <c r="B43" t="s">
        <v>1137</v>
      </c>
      <c r="C43" t="s">
        <v>212</v>
      </c>
      <c r="D43" t="s">
        <v>61</v>
      </c>
      <c r="E43" t="s">
        <v>1123</v>
      </c>
      <c r="F43" t="s">
        <v>132</v>
      </c>
      <c r="G43" t="s">
        <v>1138</v>
      </c>
      <c r="H43" s="5">
        <v>43774.420868055553</v>
      </c>
      <c r="I43" s="5">
        <v>43774.441701388889</v>
      </c>
      <c r="J43" t="s">
        <v>1107</v>
      </c>
      <c r="K43" t="s">
        <v>1139</v>
      </c>
      <c r="L43">
        <v>44800</v>
      </c>
      <c r="M43" t="s">
        <v>1089</v>
      </c>
      <c r="N43" t="s">
        <v>1090</v>
      </c>
      <c r="O43" t="s">
        <v>1091</v>
      </c>
      <c r="P43" t="s">
        <v>1082</v>
      </c>
      <c r="Q43">
        <v>0</v>
      </c>
      <c r="T43" s="5">
        <f t="shared" si="0"/>
        <v>43774</v>
      </c>
    </row>
    <row r="44" spans="1:20">
      <c r="A44" t="s">
        <v>690</v>
      </c>
      <c r="B44" t="s">
        <v>102</v>
      </c>
      <c r="C44" t="s">
        <v>578</v>
      </c>
      <c r="D44" t="s">
        <v>61</v>
      </c>
      <c r="E44" t="s">
        <v>103</v>
      </c>
      <c r="F44" t="s">
        <v>132</v>
      </c>
      <c r="G44" t="s">
        <v>691</v>
      </c>
      <c r="H44" s="5">
        <v>43774.416666666664</v>
      </c>
      <c r="I44" s="5">
        <v>43774.4375</v>
      </c>
      <c r="J44" t="s">
        <v>668</v>
      </c>
      <c r="K44" t="s">
        <v>692</v>
      </c>
      <c r="L44">
        <v>37170</v>
      </c>
      <c r="M44" t="s">
        <v>582</v>
      </c>
      <c r="N44" t="s">
        <v>583</v>
      </c>
      <c r="O44" t="s">
        <v>100</v>
      </c>
      <c r="P44" t="s">
        <v>584</v>
      </c>
      <c r="Q44">
        <v>5</v>
      </c>
      <c r="T44" s="5">
        <f t="shared" si="0"/>
        <v>43774</v>
      </c>
    </row>
    <row r="45" spans="1:20">
      <c r="A45" t="s">
        <v>1140</v>
      </c>
      <c r="B45" t="s">
        <v>1141</v>
      </c>
      <c r="C45" t="s">
        <v>212</v>
      </c>
      <c r="D45" t="s">
        <v>61</v>
      </c>
      <c r="E45" t="s">
        <v>1085</v>
      </c>
      <c r="F45" t="s">
        <v>132</v>
      </c>
      <c r="G45" t="s">
        <v>1086</v>
      </c>
      <c r="H45" s="5">
        <v>43773.46193287037</v>
      </c>
      <c r="I45" s="5">
        <v>43773.482766203706</v>
      </c>
      <c r="J45" t="s">
        <v>1087</v>
      </c>
      <c r="K45" t="s">
        <v>1088</v>
      </c>
      <c r="L45">
        <v>44110</v>
      </c>
      <c r="M45" t="s">
        <v>1089</v>
      </c>
      <c r="N45" t="s">
        <v>1090</v>
      </c>
      <c r="O45" t="s">
        <v>1091</v>
      </c>
      <c r="P45" t="s">
        <v>1082</v>
      </c>
      <c r="Q45">
        <v>0</v>
      </c>
      <c r="T45" s="5">
        <f t="shared" si="0"/>
        <v>43773</v>
      </c>
    </row>
    <row r="46" spans="1:20">
      <c r="A46" t="s">
        <v>693</v>
      </c>
      <c r="B46" t="s">
        <v>70</v>
      </c>
      <c r="C46" t="s">
        <v>607</v>
      </c>
      <c r="D46" t="s">
        <v>61</v>
      </c>
      <c r="E46" t="s">
        <v>72</v>
      </c>
      <c r="F46" t="s">
        <v>132</v>
      </c>
      <c r="G46" t="s">
        <v>694</v>
      </c>
      <c r="H46" s="5">
        <v>43773.583333333336</v>
      </c>
      <c r="I46" s="5">
        <v>43773.604166666664</v>
      </c>
      <c r="J46" t="s">
        <v>668</v>
      </c>
      <c r="K46" t="s">
        <v>695</v>
      </c>
      <c r="L46">
        <v>37130</v>
      </c>
      <c r="M46" t="s">
        <v>582</v>
      </c>
      <c r="N46" t="s">
        <v>583</v>
      </c>
      <c r="O46" t="s">
        <v>71</v>
      </c>
      <c r="P46" t="s">
        <v>584</v>
      </c>
      <c r="Q46">
        <v>4</v>
      </c>
      <c r="R46" t="s">
        <v>585</v>
      </c>
      <c r="S46" s="5">
        <v>43774</v>
      </c>
      <c r="T46" s="5">
        <f t="shared" si="0"/>
        <v>43773</v>
      </c>
    </row>
    <row r="47" spans="1:20">
      <c r="A47" t="s">
        <v>696</v>
      </c>
      <c r="B47" t="s">
        <v>697</v>
      </c>
      <c r="C47" t="s">
        <v>184</v>
      </c>
      <c r="D47" t="s">
        <v>268</v>
      </c>
      <c r="E47" t="s">
        <v>698</v>
      </c>
      <c r="F47" t="s">
        <v>132</v>
      </c>
      <c r="G47">
        <v>90001</v>
      </c>
      <c r="H47" s="5">
        <v>43774.75</v>
      </c>
      <c r="I47" s="5">
        <v>43774.770833333336</v>
      </c>
      <c r="J47" t="s">
        <v>590</v>
      </c>
      <c r="K47" t="s">
        <v>699</v>
      </c>
      <c r="L47">
        <v>79290</v>
      </c>
      <c r="M47" t="s">
        <v>592</v>
      </c>
      <c r="N47" t="s">
        <v>593</v>
      </c>
      <c r="O47" t="s">
        <v>594</v>
      </c>
      <c r="P47" t="s">
        <v>595</v>
      </c>
      <c r="Q47">
        <v>0</v>
      </c>
      <c r="T47" s="5">
        <f t="shared" si="0"/>
        <v>43774</v>
      </c>
    </row>
    <row r="48" spans="1:20">
      <c r="A48" t="s">
        <v>217</v>
      </c>
      <c r="B48" t="s">
        <v>218</v>
      </c>
      <c r="C48" t="s">
        <v>184</v>
      </c>
      <c r="D48" t="s">
        <v>1142</v>
      </c>
      <c r="E48" t="s">
        <v>219</v>
      </c>
      <c r="F48" t="s">
        <v>148</v>
      </c>
      <c r="H48" s="5">
        <v>43774.666666666664</v>
      </c>
      <c r="I48" s="5">
        <v>43774.715277777781</v>
      </c>
      <c r="J48" t="s">
        <v>1120</v>
      </c>
      <c r="K48" t="s">
        <v>220</v>
      </c>
      <c r="L48">
        <v>22290</v>
      </c>
      <c r="M48" t="s">
        <v>221</v>
      </c>
      <c r="N48" t="s">
        <v>222</v>
      </c>
      <c r="O48" t="s">
        <v>223</v>
      </c>
      <c r="P48" t="s">
        <v>138</v>
      </c>
      <c r="Q48">
        <v>0</v>
      </c>
      <c r="T48" s="5">
        <f t="shared" si="0"/>
        <v>43774</v>
      </c>
    </row>
    <row r="49" spans="1:20">
      <c r="A49" t="s">
        <v>1143</v>
      </c>
      <c r="B49" t="s">
        <v>1144</v>
      </c>
      <c r="C49" t="s">
        <v>212</v>
      </c>
      <c r="D49" t="s">
        <v>61</v>
      </c>
      <c r="E49" t="s">
        <v>1123</v>
      </c>
      <c r="F49" t="s">
        <v>132</v>
      </c>
      <c r="G49" t="s">
        <v>1145</v>
      </c>
      <c r="H49" s="5">
        <v>43774.462534722225</v>
      </c>
      <c r="I49" s="5">
        <v>43774.483368055553</v>
      </c>
      <c r="J49" t="s">
        <v>1107</v>
      </c>
      <c r="K49" t="s">
        <v>1146</v>
      </c>
      <c r="L49">
        <v>44800</v>
      </c>
      <c r="M49" t="s">
        <v>1089</v>
      </c>
      <c r="N49" t="s">
        <v>1090</v>
      </c>
      <c r="O49" t="s">
        <v>1091</v>
      </c>
      <c r="P49" t="s">
        <v>1082</v>
      </c>
      <c r="Q49">
        <v>0</v>
      </c>
      <c r="T49" s="5">
        <f t="shared" si="0"/>
        <v>43774</v>
      </c>
    </row>
    <row r="50" spans="1:20">
      <c r="A50" t="s">
        <v>700</v>
      </c>
      <c r="B50" t="s">
        <v>701</v>
      </c>
      <c r="C50" t="s">
        <v>212</v>
      </c>
      <c r="D50" t="s">
        <v>89</v>
      </c>
      <c r="E50" t="s">
        <v>599</v>
      </c>
      <c r="F50" t="s">
        <v>201</v>
      </c>
      <c r="H50" s="5">
        <v>43774.430555555555</v>
      </c>
      <c r="I50" s="5">
        <v>43774.444444444445</v>
      </c>
      <c r="J50" t="s">
        <v>610</v>
      </c>
      <c r="K50" t="s">
        <v>601</v>
      </c>
      <c r="L50">
        <v>17500</v>
      </c>
      <c r="M50" t="s">
        <v>602</v>
      </c>
      <c r="N50" t="s">
        <v>603</v>
      </c>
      <c r="O50" t="s">
        <v>604</v>
      </c>
      <c r="P50" t="s">
        <v>595</v>
      </c>
      <c r="Q50">
        <v>0</v>
      </c>
      <c r="T50" s="5">
        <f t="shared" si="0"/>
        <v>43774</v>
      </c>
    </row>
    <row r="51" spans="1:20">
      <c r="A51" t="s">
        <v>702</v>
      </c>
      <c r="B51" t="s">
        <v>703</v>
      </c>
      <c r="C51" t="s">
        <v>212</v>
      </c>
      <c r="D51" t="s">
        <v>89</v>
      </c>
      <c r="E51" t="s">
        <v>599</v>
      </c>
      <c r="F51" t="s">
        <v>201</v>
      </c>
      <c r="H51" s="5">
        <v>43773.791666666664</v>
      </c>
      <c r="I51" s="5">
        <v>43773.798611111109</v>
      </c>
      <c r="J51" t="s">
        <v>600</v>
      </c>
      <c r="K51" t="s">
        <v>601</v>
      </c>
      <c r="L51">
        <v>17500</v>
      </c>
      <c r="M51" t="s">
        <v>602</v>
      </c>
      <c r="N51" t="s">
        <v>603</v>
      </c>
      <c r="O51" t="s">
        <v>604</v>
      </c>
      <c r="P51" t="s">
        <v>595</v>
      </c>
      <c r="Q51">
        <v>0</v>
      </c>
      <c r="T51" s="5">
        <f t="shared" si="0"/>
        <v>43773</v>
      </c>
    </row>
    <row r="52" spans="1:20">
      <c r="A52" t="s">
        <v>479</v>
      </c>
      <c r="B52" t="s">
        <v>54</v>
      </c>
      <c r="C52" t="s">
        <v>212</v>
      </c>
      <c r="D52" t="s">
        <v>55</v>
      </c>
      <c r="E52" t="s">
        <v>52</v>
      </c>
      <c r="F52" t="s">
        <v>132</v>
      </c>
      <c r="G52" t="s">
        <v>480</v>
      </c>
      <c r="H52" s="5">
        <v>43773.461562500001</v>
      </c>
      <c r="I52" s="5">
        <v>43773.503229166665</v>
      </c>
      <c r="J52" t="s">
        <v>633</v>
      </c>
      <c r="K52" t="s">
        <v>481</v>
      </c>
      <c r="L52">
        <v>45400</v>
      </c>
      <c r="M52" t="s">
        <v>482</v>
      </c>
      <c r="N52" t="s">
        <v>483</v>
      </c>
      <c r="O52" t="s">
        <v>51</v>
      </c>
      <c r="P52" t="s">
        <v>462</v>
      </c>
      <c r="Q52">
        <v>0</v>
      </c>
      <c r="T52" s="5">
        <f t="shared" si="0"/>
        <v>43773</v>
      </c>
    </row>
    <row r="53" spans="1:20">
      <c r="A53" t="s">
        <v>704</v>
      </c>
      <c r="B53" t="s">
        <v>73</v>
      </c>
      <c r="C53" t="s">
        <v>578</v>
      </c>
      <c r="D53" t="s">
        <v>61</v>
      </c>
      <c r="E53" t="s">
        <v>72</v>
      </c>
      <c r="F53" t="s">
        <v>148</v>
      </c>
      <c r="G53" t="s">
        <v>705</v>
      </c>
      <c r="H53" s="5">
        <v>43773.458333333336</v>
      </c>
      <c r="I53" s="5">
        <v>43773.5</v>
      </c>
      <c r="J53" t="s">
        <v>668</v>
      </c>
      <c r="K53" t="s">
        <v>706</v>
      </c>
      <c r="L53">
        <v>37130</v>
      </c>
      <c r="M53" t="s">
        <v>582</v>
      </c>
      <c r="N53" t="s">
        <v>583</v>
      </c>
      <c r="O53" t="s">
        <v>71</v>
      </c>
      <c r="P53" t="s">
        <v>584</v>
      </c>
      <c r="Q53">
        <v>11</v>
      </c>
      <c r="R53" t="s">
        <v>585</v>
      </c>
      <c r="S53" s="5">
        <v>43774</v>
      </c>
      <c r="T53" s="5">
        <f t="shared" si="0"/>
        <v>43773</v>
      </c>
    </row>
    <row r="54" spans="1:20">
      <c r="A54" t="s">
        <v>1147</v>
      </c>
      <c r="B54" t="s">
        <v>1148</v>
      </c>
      <c r="C54" t="s">
        <v>184</v>
      </c>
      <c r="D54" t="s">
        <v>1149</v>
      </c>
      <c r="E54" t="s">
        <v>1150</v>
      </c>
      <c r="F54" t="s">
        <v>132</v>
      </c>
      <c r="G54" t="s">
        <v>1151</v>
      </c>
      <c r="H54" s="5">
        <v>43774.412152777775</v>
      </c>
      <c r="I54" s="5">
        <v>43774.432986111111</v>
      </c>
      <c r="J54" t="s">
        <v>1087</v>
      </c>
      <c r="K54" t="s">
        <v>1152</v>
      </c>
      <c r="L54">
        <v>44500</v>
      </c>
      <c r="M54" t="s">
        <v>1089</v>
      </c>
      <c r="N54" t="s">
        <v>1090</v>
      </c>
      <c r="O54" t="s">
        <v>1153</v>
      </c>
      <c r="P54" t="s">
        <v>1082</v>
      </c>
      <c r="Q54">
        <v>0</v>
      </c>
      <c r="T54" s="5">
        <f t="shared" si="0"/>
        <v>43774</v>
      </c>
    </row>
    <row r="55" spans="1:20">
      <c r="A55" t="s">
        <v>1154</v>
      </c>
      <c r="B55" t="s">
        <v>1155</v>
      </c>
      <c r="C55" t="s">
        <v>184</v>
      </c>
      <c r="D55" t="s">
        <v>1156</v>
      </c>
      <c r="E55" t="s">
        <v>1100</v>
      </c>
      <c r="F55" t="s">
        <v>132</v>
      </c>
      <c r="G55" t="s">
        <v>1157</v>
      </c>
      <c r="H55" s="5">
        <v>43774.486805555556</v>
      </c>
      <c r="I55" s="5">
        <v>43774.507638888892</v>
      </c>
      <c r="J55" t="s">
        <v>1087</v>
      </c>
      <c r="K55" t="s">
        <v>1158</v>
      </c>
      <c r="L55">
        <v>44350</v>
      </c>
      <c r="M55" t="s">
        <v>1089</v>
      </c>
      <c r="N55" t="s">
        <v>1090</v>
      </c>
      <c r="O55" t="s">
        <v>1153</v>
      </c>
      <c r="P55" t="s">
        <v>1082</v>
      </c>
      <c r="Q55">
        <v>0</v>
      </c>
      <c r="T55" s="5">
        <f t="shared" si="0"/>
        <v>43774</v>
      </c>
    </row>
    <row r="56" spans="1:20">
      <c r="A56" t="s">
        <v>707</v>
      </c>
      <c r="B56" t="s">
        <v>708</v>
      </c>
      <c r="C56" t="s">
        <v>578</v>
      </c>
      <c r="D56" t="s">
        <v>61</v>
      </c>
      <c r="E56" t="s">
        <v>709</v>
      </c>
      <c r="F56" t="s">
        <v>142</v>
      </c>
      <c r="H56" s="5">
        <v>43773.638379629629</v>
      </c>
      <c r="I56" s="5">
        <v>43773.659212962964</v>
      </c>
      <c r="J56" t="s">
        <v>710</v>
      </c>
      <c r="K56" t="s">
        <v>711</v>
      </c>
      <c r="L56">
        <v>45000</v>
      </c>
      <c r="M56" t="s">
        <v>712</v>
      </c>
      <c r="N56" t="s">
        <v>713</v>
      </c>
      <c r="O56" t="s">
        <v>714</v>
      </c>
      <c r="P56" t="s">
        <v>584</v>
      </c>
      <c r="Q56">
        <v>66</v>
      </c>
      <c r="T56" s="5">
        <f t="shared" si="0"/>
        <v>43773</v>
      </c>
    </row>
    <row r="57" spans="1:20">
      <c r="A57" t="s">
        <v>715</v>
      </c>
      <c r="B57" t="s">
        <v>716</v>
      </c>
      <c r="C57" t="s">
        <v>607</v>
      </c>
      <c r="D57" t="s">
        <v>61</v>
      </c>
      <c r="E57" t="s">
        <v>717</v>
      </c>
      <c r="F57" t="s">
        <v>148</v>
      </c>
      <c r="G57" t="s">
        <v>718</v>
      </c>
      <c r="H57" s="5">
        <v>43775.333333333336</v>
      </c>
      <c r="I57" s="5">
        <v>43775.375</v>
      </c>
      <c r="J57" t="s">
        <v>580</v>
      </c>
      <c r="K57" t="s">
        <v>719</v>
      </c>
      <c r="L57">
        <v>37600</v>
      </c>
      <c r="M57" t="s">
        <v>582</v>
      </c>
      <c r="N57" t="s">
        <v>583</v>
      </c>
      <c r="O57" t="s">
        <v>100</v>
      </c>
      <c r="P57" t="s">
        <v>584</v>
      </c>
      <c r="Q57">
        <v>6</v>
      </c>
      <c r="T57" s="5">
        <f t="shared" si="0"/>
        <v>43775</v>
      </c>
    </row>
    <row r="58" spans="1:20">
      <c r="A58" t="s">
        <v>720</v>
      </c>
      <c r="B58" t="s">
        <v>721</v>
      </c>
      <c r="C58" t="s">
        <v>212</v>
      </c>
      <c r="D58" t="s">
        <v>92</v>
      </c>
      <c r="E58" t="s">
        <v>722</v>
      </c>
      <c r="F58" t="s">
        <v>132</v>
      </c>
      <c r="G58">
        <v>990006</v>
      </c>
      <c r="H58" s="5">
        <v>43775.395833333336</v>
      </c>
      <c r="I58" s="5">
        <v>43775.4375</v>
      </c>
      <c r="J58" t="s">
        <v>723</v>
      </c>
      <c r="K58" t="s">
        <v>724</v>
      </c>
      <c r="L58">
        <v>79140</v>
      </c>
      <c r="M58" t="s">
        <v>592</v>
      </c>
      <c r="N58" t="s">
        <v>593</v>
      </c>
      <c r="O58" t="s">
        <v>594</v>
      </c>
      <c r="P58" t="s">
        <v>595</v>
      </c>
      <c r="Q58">
        <v>0</v>
      </c>
      <c r="T58" s="5">
        <f t="shared" si="0"/>
        <v>43775</v>
      </c>
    </row>
    <row r="59" spans="1:20">
      <c r="A59" t="s">
        <v>725</v>
      </c>
      <c r="B59" t="s">
        <v>726</v>
      </c>
      <c r="C59" t="s">
        <v>130</v>
      </c>
      <c r="D59" t="s">
        <v>320</v>
      </c>
      <c r="E59" t="s">
        <v>727</v>
      </c>
      <c r="F59" t="s">
        <v>132</v>
      </c>
      <c r="G59" t="s">
        <v>728</v>
      </c>
      <c r="H59" s="5">
        <v>43774.717870370368</v>
      </c>
      <c r="I59" s="5">
        <v>43774.738703703704</v>
      </c>
      <c r="J59" t="s">
        <v>729</v>
      </c>
      <c r="K59" t="s">
        <v>730</v>
      </c>
      <c r="L59">
        <v>37000</v>
      </c>
      <c r="M59" t="s">
        <v>731</v>
      </c>
      <c r="N59" t="s">
        <v>732</v>
      </c>
      <c r="O59" t="s">
        <v>733</v>
      </c>
      <c r="P59" t="s">
        <v>584</v>
      </c>
      <c r="Q59">
        <v>21</v>
      </c>
      <c r="T59" s="5">
        <f t="shared" si="0"/>
        <v>43774</v>
      </c>
    </row>
    <row r="60" spans="1:20">
      <c r="A60" t="s">
        <v>734</v>
      </c>
      <c r="B60" t="s">
        <v>735</v>
      </c>
      <c r="C60" t="s">
        <v>212</v>
      </c>
      <c r="D60" t="s">
        <v>89</v>
      </c>
      <c r="E60" t="s">
        <v>599</v>
      </c>
      <c r="F60" t="s">
        <v>201</v>
      </c>
      <c r="H60" s="5">
        <v>43773.8125</v>
      </c>
      <c r="I60" s="5">
        <v>43773.819444444445</v>
      </c>
      <c r="J60" t="s">
        <v>600</v>
      </c>
      <c r="K60" t="s">
        <v>601</v>
      </c>
      <c r="L60">
        <v>17500</v>
      </c>
      <c r="M60" t="s">
        <v>602</v>
      </c>
      <c r="N60" t="s">
        <v>603</v>
      </c>
      <c r="O60" t="s">
        <v>604</v>
      </c>
      <c r="P60" t="s">
        <v>595</v>
      </c>
      <c r="Q60">
        <v>0</v>
      </c>
      <c r="T60" s="5">
        <f t="shared" si="0"/>
        <v>43773</v>
      </c>
    </row>
    <row r="61" spans="1:20">
      <c r="A61" t="s">
        <v>1159</v>
      </c>
      <c r="B61" t="s">
        <v>1160</v>
      </c>
      <c r="C61" t="s">
        <v>607</v>
      </c>
      <c r="D61" t="s">
        <v>61</v>
      </c>
      <c r="E61" t="s">
        <v>1161</v>
      </c>
      <c r="F61" t="s">
        <v>148</v>
      </c>
      <c r="G61" t="s">
        <v>1162</v>
      </c>
      <c r="H61" s="5">
        <v>43775.375</v>
      </c>
      <c r="I61" s="5">
        <v>43775.4375</v>
      </c>
      <c r="J61" t="s">
        <v>639</v>
      </c>
      <c r="K61" t="s">
        <v>1163</v>
      </c>
      <c r="L61">
        <v>41350</v>
      </c>
      <c r="M61" t="s">
        <v>924</v>
      </c>
      <c r="N61" t="s">
        <v>925</v>
      </c>
      <c r="O61" t="s">
        <v>1164</v>
      </c>
      <c r="P61" t="s">
        <v>584</v>
      </c>
      <c r="Q61">
        <v>0</v>
      </c>
      <c r="T61" s="5">
        <f t="shared" si="0"/>
        <v>43775</v>
      </c>
    </row>
    <row r="62" spans="1:20">
      <c r="A62" t="s">
        <v>225</v>
      </c>
      <c r="B62" t="s">
        <v>226</v>
      </c>
      <c r="C62" t="s">
        <v>184</v>
      </c>
      <c r="D62" t="s">
        <v>227</v>
      </c>
      <c r="E62" t="s">
        <v>161</v>
      </c>
      <c r="F62" t="s">
        <v>168</v>
      </c>
      <c r="H62" s="5">
        <v>43774.416666666664</v>
      </c>
      <c r="I62" s="5">
        <v>43774.471643518518</v>
      </c>
      <c r="J62" t="s">
        <v>1165</v>
      </c>
      <c r="K62" t="s">
        <v>228</v>
      </c>
      <c r="L62">
        <v>22600</v>
      </c>
      <c r="M62" t="s">
        <v>229</v>
      </c>
      <c r="N62" t="s">
        <v>230</v>
      </c>
      <c r="O62" t="s">
        <v>231</v>
      </c>
      <c r="P62" t="s">
        <v>138</v>
      </c>
      <c r="Q62">
        <v>0</v>
      </c>
      <c r="T62" s="5">
        <f t="shared" si="0"/>
        <v>43774</v>
      </c>
    </row>
    <row r="63" spans="1:20">
      <c r="A63" t="s">
        <v>485</v>
      </c>
      <c r="B63" t="s">
        <v>83</v>
      </c>
      <c r="C63" t="s">
        <v>212</v>
      </c>
      <c r="D63" t="s">
        <v>82</v>
      </c>
      <c r="E63" t="s">
        <v>80</v>
      </c>
      <c r="F63" t="s">
        <v>132</v>
      </c>
      <c r="G63" t="s">
        <v>486</v>
      </c>
      <c r="H63" s="5">
        <v>43774.67224537037</v>
      </c>
      <c r="I63" s="5">
        <v>43774.693078703705</v>
      </c>
      <c r="J63" t="s">
        <v>633</v>
      </c>
      <c r="K63" t="s">
        <v>470</v>
      </c>
      <c r="L63">
        <v>18390</v>
      </c>
      <c r="M63" t="s">
        <v>467</v>
      </c>
      <c r="N63" t="s">
        <v>38</v>
      </c>
      <c r="O63" t="s">
        <v>19</v>
      </c>
      <c r="P63" t="s">
        <v>462</v>
      </c>
      <c r="Q63">
        <v>0</v>
      </c>
      <c r="T63" s="5">
        <f t="shared" si="0"/>
        <v>43774</v>
      </c>
    </row>
    <row r="64" spans="1:20">
      <c r="A64" t="s">
        <v>487</v>
      </c>
      <c r="B64" t="s">
        <v>488</v>
      </c>
      <c r="C64" t="s">
        <v>130</v>
      </c>
      <c r="D64" t="s">
        <v>61</v>
      </c>
      <c r="E64" t="s">
        <v>489</v>
      </c>
      <c r="F64" t="s">
        <v>216</v>
      </c>
      <c r="G64" t="s">
        <v>490</v>
      </c>
      <c r="H64" s="5">
        <v>43775.583333333336</v>
      </c>
      <c r="I64" s="5">
        <v>43775.604166666664</v>
      </c>
      <c r="J64" t="s">
        <v>745</v>
      </c>
      <c r="K64" t="s">
        <v>491</v>
      </c>
      <c r="L64">
        <v>87240</v>
      </c>
      <c r="M64" t="s">
        <v>492</v>
      </c>
      <c r="N64" t="s">
        <v>36</v>
      </c>
      <c r="O64" t="s">
        <v>23</v>
      </c>
      <c r="P64" t="s">
        <v>462</v>
      </c>
      <c r="Q64">
        <v>0</v>
      </c>
      <c r="T64" s="5">
        <f t="shared" si="0"/>
        <v>43775</v>
      </c>
    </row>
    <row r="65" spans="1:20">
      <c r="A65" t="s">
        <v>736</v>
      </c>
      <c r="B65" t="s">
        <v>737</v>
      </c>
      <c r="C65" t="s">
        <v>212</v>
      </c>
      <c r="D65" t="s">
        <v>738</v>
      </c>
      <c r="E65" t="s">
        <v>739</v>
      </c>
      <c r="F65" t="s">
        <v>201</v>
      </c>
      <c r="H65" s="5">
        <v>43774.729166666664</v>
      </c>
      <c r="I65" s="5">
        <v>43774.75</v>
      </c>
      <c r="J65" t="s">
        <v>590</v>
      </c>
      <c r="K65" t="s">
        <v>740</v>
      </c>
      <c r="L65">
        <v>79290</v>
      </c>
      <c r="M65" t="s">
        <v>741</v>
      </c>
      <c r="N65" t="s">
        <v>742</v>
      </c>
      <c r="O65" t="s">
        <v>743</v>
      </c>
      <c r="P65" t="s">
        <v>628</v>
      </c>
      <c r="Q65">
        <v>0</v>
      </c>
      <c r="T65" s="5">
        <f t="shared" si="0"/>
        <v>43774</v>
      </c>
    </row>
    <row r="66" spans="1:20">
      <c r="A66" t="s">
        <v>493</v>
      </c>
      <c r="B66" t="s">
        <v>494</v>
      </c>
      <c r="C66" t="s">
        <v>245</v>
      </c>
      <c r="D66" t="s">
        <v>744</v>
      </c>
      <c r="E66" t="s">
        <v>495</v>
      </c>
      <c r="F66" t="s">
        <v>132</v>
      </c>
      <c r="G66">
        <v>1580012</v>
      </c>
      <c r="H66" s="5">
        <v>43775.375</v>
      </c>
      <c r="I66" s="5">
        <v>43775.416666666664</v>
      </c>
      <c r="J66" t="s">
        <v>745</v>
      </c>
      <c r="K66" t="s">
        <v>496</v>
      </c>
      <c r="L66">
        <v>23000</v>
      </c>
      <c r="M66" t="s">
        <v>497</v>
      </c>
      <c r="N66" t="s">
        <v>47</v>
      </c>
      <c r="O66" t="s">
        <v>498</v>
      </c>
      <c r="P66" t="s">
        <v>462</v>
      </c>
      <c r="Q66">
        <v>3</v>
      </c>
      <c r="T66" s="5">
        <f t="shared" si="0"/>
        <v>43775</v>
      </c>
    </row>
    <row r="67" spans="1:20">
      <c r="A67" t="s">
        <v>1166</v>
      </c>
      <c r="B67" t="s">
        <v>1167</v>
      </c>
      <c r="C67" t="s">
        <v>245</v>
      </c>
      <c r="D67" t="s">
        <v>61</v>
      </c>
      <c r="E67" t="s">
        <v>192</v>
      </c>
      <c r="F67" t="s">
        <v>132</v>
      </c>
      <c r="G67">
        <v>709140002</v>
      </c>
      <c r="H67" s="5">
        <v>43775.375</v>
      </c>
      <c r="I67" s="5">
        <v>43775.395833333336</v>
      </c>
      <c r="J67" t="s">
        <v>1168</v>
      </c>
      <c r="K67" t="s">
        <v>1169</v>
      </c>
      <c r="L67">
        <v>29200</v>
      </c>
      <c r="M67" t="s">
        <v>247</v>
      </c>
      <c r="N67" t="s">
        <v>248</v>
      </c>
      <c r="O67" t="s">
        <v>249</v>
      </c>
      <c r="P67" t="s">
        <v>147</v>
      </c>
      <c r="Q67">
        <v>0</v>
      </c>
      <c r="T67" s="5">
        <f t="shared" ref="T67:T130" si="1">INT(H67)</f>
        <v>43775</v>
      </c>
    </row>
    <row r="68" spans="1:20">
      <c r="A68" t="s">
        <v>232</v>
      </c>
      <c r="B68" t="s">
        <v>233</v>
      </c>
      <c r="C68" t="s">
        <v>130</v>
      </c>
      <c r="D68" t="s">
        <v>61</v>
      </c>
      <c r="E68" t="s">
        <v>131</v>
      </c>
      <c r="F68" t="s">
        <v>132</v>
      </c>
      <c r="G68" t="s">
        <v>234</v>
      </c>
      <c r="H68" s="5">
        <v>43774.375</v>
      </c>
      <c r="I68" s="5">
        <v>43774.395833333336</v>
      </c>
      <c r="J68" t="s">
        <v>1072</v>
      </c>
      <c r="K68" t="s">
        <v>235</v>
      </c>
      <c r="L68">
        <v>56100</v>
      </c>
      <c r="M68" t="s">
        <v>135</v>
      </c>
      <c r="N68" t="s">
        <v>136</v>
      </c>
      <c r="O68" t="s">
        <v>137</v>
      </c>
      <c r="P68" t="s">
        <v>138</v>
      </c>
      <c r="Q68">
        <v>0</v>
      </c>
      <c r="R68" t="s">
        <v>139</v>
      </c>
      <c r="S68" s="5">
        <v>43774</v>
      </c>
      <c r="T68" s="5">
        <f t="shared" si="1"/>
        <v>43774</v>
      </c>
    </row>
    <row r="69" spans="1:20">
      <c r="A69" t="s">
        <v>1170</v>
      </c>
      <c r="B69" t="s">
        <v>1171</v>
      </c>
      <c r="C69" t="s">
        <v>130</v>
      </c>
      <c r="D69" t="s">
        <v>61</v>
      </c>
      <c r="E69" t="s">
        <v>1085</v>
      </c>
      <c r="F69" t="s">
        <v>132</v>
      </c>
      <c r="G69" t="s">
        <v>1172</v>
      </c>
      <c r="H69" s="5">
        <v>43773.397268518522</v>
      </c>
      <c r="I69" s="5">
        <v>43773.41810185185</v>
      </c>
      <c r="J69" t="s">
        <v>1087</v>
      </c>
      <c r="K69" t="s">
        <v>1173</v>
      </c>
      <c r="L69">
        <v>44110</v>
      </c>
      <c r="M69" t="s">
        <v>1089</v>
      </c>
      <c r="N69" t="s">
        <v>1090</v>
      </c>
      <c r="O69" t="s">
        <v>1091</v>
      </c>
      <c r="P69" t="s">
        <v>1082</v>
      </c>
      <c r="Q69">
        <v>0</v>
      </c>
      <c r="T69" s="5">
        <f t="shared" si="1"/>
        <v>43773</v>
      </c>
    </row>
    <row r="70" spans="1:20">
      <c r="A70" t="s">
        <v>1174</v>
      </c>
      <c r="B70" t="s">
        <v>1175</v>
      </c>
      <c r="C70" t="s">
        <v>212</v>
      </c>
      <c r="D70" t="s">
        <v>61</v>
      </c>
      <c r="E70" t="s">
        <v>1085</v>
      </c>
      <c r="F70" t="s">
        <v>132</v>
      </c>
      <c r="G70" t="s">
        <v>1172</v>
      </c>
      <c r="H70" s="5">
        <v>43773.376435185186</v>
      </c>
      <c r="I70" s="5">
        <v>43773.397268518522</v>
      </c>
      <c r="J70" t="s">
        <v>1087</v>
      </c>
      <c r="K70" t="s">
        <v>1173</v>
      </c>
      <c r="L70">
        <v>44110</v>
      </c>
      <c r="M70" t="s">
        <v>1089</v>
      </c>
      <c r="N70" t="s">
        <v>1090</v>
      </c>
      <c r="O70" t="s">
        <v>1091</v>
      </c>
      <c r="P70" t="s">
        <v>1082</v>
      </c>
      <c r="Q70">
        <v>0</v>
      </c>
      <c r="T70" s="5">
        <f t="shared" si="1"/>
        <v>43773</v>
      </c>
    </row>
    <row r="71" spans="1:20">
      <c r="A71" t="s">
        <v>746</v>
      </c>
      <c r="B71" t="s">
        <v>747</v>
      </c>
      <c r="C71" t="s">
        <v>578</v>
      </c>
      <c r="D71" t="s">
        <v>61</v>
      </c>
      <c r="E71" t="s">
        <v>748</v>
      </c>
      <c r="F71" t="s">
        <v>132</v>
      </c>
      <c r="H71" s="5">
        <v>43773.447916666664</v>
      </c>
      <c r="I71" s="5">
        <v>43773.479166666664</v>
      </c>
      <c r="J71" t="s">
        <v>749</v>
      </c>
      <c r="K71" t="s">
        <v>750</v>
      </c>
      <c r="L71">
        <v>86000</v>
      </c>
      <c r="M71" t="s">
        <v>751</v>
      </c>
      <c r="N71" t="s">
        <v>752</v>
      </c>
      <c r="O71" t="s">
        <v>753</v>
      </c>
      <c r="P71" t="s">
        <v>595</v>
      </c>
      <c r="Q71">
        <v>4</v>
      </c>
      <c r="T71" s="5">
        <f t="shared" si="1"/>
        <v>43773</v>
      </c>
    </row>
    <row r="72" spans="1:20">
      <c r="A72" t="s">
        <v>1176</v>
      </c>
      <c r="B72" t="s">
        <v>1177</v>
      </c>
      <c r="C72" t="s">
        <v>130</v>
      </c>
      <c r="D72" t="s">
        <v>61</v>
      </c>
      <c r="E72" t="s">
        <v>1085</v>
      </c>
      <c r="F72" t="s">
        <v>132</v>
      </c>
      <c r="G72" t="s">
        <v>1111</v>
      </c>
      <c r="H72" s="5">
        <v>43773.61650462963</v>
      </c>
      <c r="I72" s="5">
        <v>43773.637337962966</v>
      </c>
      <c r="J72" t="s">
        <v>1087</v>
      </c>
      <c r="K72" t="s">
        <v>1112</v>
      </c>
      <c r="L72">
        <v>44110</v>
      </c>
      <c r="M72" t="s">
        <v>1089</v>
      </c>
      <c r="N72" t="s">
        <v>1090</v>
      </c>
      <c r="O72" t="s">
        <v>1091</v>
      </c>
      <c r="P72" t="s">
        <v>1082</v>
      </c>
      <c r="Q72">
        <v>0</v>
      </c>
      <c r="T72" s="5">
        <f t="shared" si="1"/>
        <v>43773</v>
      </c>
    </row>
    <row r="73" spans="1:20">
      <c r="A73" t="s">
        <v>1178</v>
      </c>
      <c r="B73" t="s">
        <v>1179</v>
      </c>
      <c r="C73" t="s">
        <v>245</v>
      </c>
      <c r="D73" t="s">
        <v>61</v>
      </c>
      <c r="E73" t="s">
        <v>1105</v>
      </c>
      <c r="F73" t="s">
        <v>132</v>
      </c>
      <c r="G73" t="s">
        <v>1180</v>
      </c>
      <c r="H73" s="5">
        <v>43774.565266203703</v>
      </c>
      <c r="I73" s="5">
        <v>43774.586099537039</v>
      </c>
      <c r="J73" t="s">
        <v>1107</v>
      </c>
      <c r="K73" t="s">
        <v>1108</v>
      </c>
      <c r="L73">
        <v>44620</v>
      </c>
      <c r="M73" t="s">
        <v>1089</v>
      </c>
      <c r="N73" t="s">
        <v>1090</v>
      </c>
      <c r="O73" t="s">
        <v>1091</v>
      </c>
      <c r="P73" t="s">
        <v>1082</v>
      </c>
      <c r="Q73">
        <v>0</v>
      </c>
      <c r="T73" s="5">
        <f t="shared" si="1"/>
        <v>43774</v>
      </c>
    </row>
    <row r="74" spans="1:20">
      <c r="A74" t="s">
        <v>754</v>
      </c>
      <c r="B74" t="s">
        <v>755</v>
      </c>
      <c r="C74" t="s">
        <v>578</v>
      </c>
      <c r="D74" t="s">
        <v>61</v>
      </c>
      <c r="E74" t="s">
        <v>756</v>
      </c>
      <c r="F74" t="s">
        <v>132</v>
      </c>
      <c r="G74" t="s">
        <v>757</v>
      </c>
      <c r="H74" s="5">
        <v>43774.375</v>
      </c>
      <c r="I74" s="5">
        <v>43774.416666666664</v>
      </c>
      <c r="J74" t="s">
        <v>580</v>
      </c>
      <c r="K74" t="s">
        <v>758</v>
      </c>
      <c r="L74">
        <v>37110</v>
      </c>
      <c r="M74" t="s">
        <v>582</v>
      </c>
      <c r="N74" t="s">
        <v>583</v>
      </c>
      <c r="O74" t="s">
        <v>71</v>
      </c>
      <c r="P74" t="s">
        <v>584</v>
      </c>
      <c r="Q74">
        <v>10</v>
      </c>
      <c r="T74" s="5">
        <f t="shared" si="1"/>
        <v>43774</v>
      </c>
    </row>
    <row r="75" spans="1:20">
      <c r="A75" t="s">
        <v>1181</v>
      </c>
      <c r="B75" t="s">
        <v>1182</v>
      </c>
      <c r="C75" t="s">
        <v>212</v>
      </c>
      <c r="D75" t="s">
        <v>61</v>
      </c>
      <c r="E75" t="s">
        <v>1183</v>
      </c>
      <c r="F75" t="s">
        <v>132</v>
      </c>
      <c r="G75" t="s">
        <v>1184</v>
      </c>
      <c r="H75" s="5">
        <v>43775.25</v>
      </c>
      <c r="I75" s="5">
        <v>43775.291666666664</v>
      </c>
      <c r="J75" t="s">
        <v>1087</v>
      </c>
      <c r="K75" t="s">
        <v>1185</v>
      </c>
      <c r="L75">
        <v>44480</v>
      </c>
      <c r="M75" t="s">
        <v>1089</v>
      </c>
      <c r="N75" t="s">
        <v>1090</v>
      </c>
      <c r="O75" t="s">
        <v>1091</v>
      </c>
      <c r="P75" t="s">
        <v>1082</v>
      </c>
      <c r="Q75">
        <v>0</v>
      </c>
      <c r="T75" s="5">
        <f t="shared" si="1"/>
        <v>43775</v>
      </c>
    </row>
    <row r="76" spans="1:20">
      <c r="A76" t="s">
        <v>759</v>
      </c>
      <c r="B76" t="s">
        <v>760</v>
      </c>
      <c r="C76" t="s">
        <v>184</v>
      </c>
      <c r="D76" t="s">
        <v>761</v>
      </c>
      <c r="E76" t="s">
        <v>684</v>
      </c>
      <c r="F76" t="s">
        <v>148</v>
      </c>
      <c r="H76" s="5">
        <v>43773.354166666664</v>
      </c>
      <c r="I76" s="5">
        <v>43773.5</v>
      </c>
      <c r="J76" t="s">
        <v>590</v>
      </c>
      <c r="K76" t="s">
        <v>762</v>
      </c>
      <c r="L76">
        <v>79100</v>
      </c>
      <c r="M76" t="s">
        <v>763</v>
      </c>
      <c r="N76" t="s">
        <v>764</v>
      </c>
      <c r="O76" t="s">
        <v>765</v>
      </c>
      <c r="P76" t="s">
        <v>628</v>
      </c>
      <c r="Q76">
        <v>0</v>
      </c>
      <c r="T76" s="5">
        <f t="shared" si="1"/>
        <v>43773</v>
      </c>
    </row>
    <row r="77" spans="1:20">
      <c r="A77" t="s">
        <v>766</v>
      </c>
      <c r="B77" t="s">
        <v>767</v>
      </c>
      <c r="C77" t="s">
        <v>212</v>
      </c>
      <c r="D77" t="s">
        <v>562</v>
      </c>
      <c r="E77" t="s">
        <v>657</v>
      </c>
      <c r="F77" t="s">
        <v>201</v>
      </c>
      <c r="G77" t="s">
        <v>768</v>
      </c>
      <c r="H77" s="5">
        <v>43773.4375</v>
      </c>
      <c r="I77" s="5">
        <v>43773.458333333336</v>
      </c>
      <c r="J77" t="s">
        <v>659</v>
      </c>
      <c r="K77" t="s">
        <v>769</v>
      </c>
      <c r="L77">
        <v>17300</v>
      </c>
      <c r="M77" t="s">
        <v>661</v>
      </c>
      <c r="N77" t="s">
        <v>662</v>
      </c>
      <c r="O77" t="s">
        <v>663</v>
      </c>
      <c r="P77" t="s">
        <v>628</v>
      </c>
      <c r="Q77">
        <v>0</v>
      </c>
      <c r="T77" s="5">
        <f t="shared" si="1"/>
        <v>43773</v>
      </c>
    </row>
    <row r="78" spans="1:20">
      <c r="A78" t="s">
        <v>770</v>
      </c>
      <c r="B78" t="s">
        <v>771</v>
      </c>
      <c r="C78" t="s">
        <v>212</v>
      </c>
      <c r="D78" t="s">
        <v>562</v>
      </c>
      <c r="E78" t="s">
        <v>772</v>
      </c>
      <c r="F78" t="s">
        <v>132</v>
      </c>
      <c r="G78" t="s">
        <v>773</v>
      </c>
      <c r="H78" s="5">
        <v>43773.416666666664</v>
      </c>
      <c r="I78" s="5">
        <v>43773.4375</v>
      </c>
      <c r="J78" t="s">
        <v>659</v>
      </c>
      <c r="K78" t="s">
        <v>774</v>
      </c>
      <c r="L78">
        <v>17000</v>
      </c>
      <c r="M78" t="s">
        <v>775</v>
      </c>
      <c r="N78" t="s">
        <v>776</v>
      </c>
      <c r="O78" t="s">
        <v>777</v>
      </c>
      <c r="P78" t="s">
        <v>628</v>
      </c>
      <c r="Q78">
        <v>0</v>
      </c>
      <c r="T78" s="5">
        <f t="shared" si="1"/>
        <v>43773</v>
      </c>
    </row>
    <row r="79" spans="1:20">
      <c r="A79" t="s">
        <v>778</v>
      </c>
      <c r="B79" t="s">
        <v>779</v>
      </c>
      <c r="C79" t="s">
        <v>184</v>
      </c>
      <c r="D79" t="s">
        <v>780</v>
      </c>
      <c r="E79" t="s">
        <v>781</v>
      </c>
      <c r="F79" t="s">
        <v>148</v>
      </c>
      <c r="H79" s="5">
        <v>43773.583333333336</v>
      </c>
      <c r="I79" s="5">
        <v>43773.666666666664</v>
      </c>
      <c r="J79" t="s">
        <v>782</v>
      </c>
      <c r="K79" t="s">
        <v>783</v>
      </c>
      <c r="L79">
        <v>79360</v>
      </c>
      <c r="M79" t="s">
        <v>784</v>
      </c>
      <c r="N79" t="s">
        <v>785</v>
      </c>
      <c r="O79" t="s">
        <v>765</v>
      </c>
      <c r="P79" t="s">
        <v>628</v>
      </c>
      <c r="Q79">
        <v>0</v>
      </c>
      <c r="T79" s="5">
        <f t="shared" si="1"/>
        <v>43773</v>
      </c>
    </row>
    <row r="80" spans="1:20">
      <c r="A80" t="s">
        <v>786</v>
      </c>
      <c r="B80" t="s">
        <v>787</v>
      </c>
      <c r="C80" t="s">
        <v>212</v>
      </c>
      <c r="D80" t="s">
        <v>89</v>
      </c>
      <c r="E80" t="s">
        <v>599</v>
      </c>
      <c r="F80" t="s">
        <v>201</v>
      </c>
      <c r="H80" s="5">
        <v>43773.805555555555</v>
      </c>
      <c r="I80" s="5">
        <v>43773.8125</v>
      </c>
      <c r="J80" t="s">
        <v>600</v>
      </c>
      <c r="K80" t="s">
        <v>601</v>
      </c>
      <c r="L80">
        <v>17500</v>
      </c>
      <c r="M80" t="s">
        <v>602</v>
      </c>
      <c r="N80" t="s">
        <v>603</v>
      </c>
      <c r="O80" t="s">
        <v>604</v>
      </c>
      <c r="P80" t="s">
        <v>595</v>
      </c>
      <c r="Q80">
        <v>0</v>
      </c>
      <c r="T80" s="5">
        <f t="shared" si="1"/>
        <v>43773</v>
      </c>
    </row>
    <row r="81" spans="1:20">
      <c r="A81" t="s">
        <v>236</v>
      </c>
      <c r="B81" t="s">
        <v>237</v>
      </c>
      <c r="C81" t="s">
        <v>184</v>
      </c>
      <c r="D81" t="s">
        <v>1186</v>
      </c>
      <c r="E81" t="s">
        <v>238</v>
      </c>
      <c r="F81" t="s">
        <v>148</v>
      </c>
      <c r="H81" s="5">
        <v>43774.375</v>
      </c>
      <c r="I81" s="5">
        <v>43774.416666666664</v>
      </c>
      <c r="J81" t="s">
        <v>1120</v>
      </c>
      <c r="K81" t="s">
        <v>239</v>
      </c>
      <c r="L81">
        <v>22470</v>
      </c>
      <c r="M81" t="s">
        <v>240</v>
      </c>
      <c r="N81" t="s">
        <v>241</v>
      </c>
      <c r="O81" t="s">
        <v>242</v>
      </c>
      <c r="P81" t="s">
        <v>138</v>
      </c>
      <c r="Q81">
        <v>0</v>
      </c>
      <c r="T81" s="5">
        <f t="shared" si="1"/>
        <v>43774</v>
      </c>
    </row>
    <row r="82" spans="1:20">
      <c r="A82" t="s">
        <v>788</v>
      </c>
      <c r="B82" t="s">
        <v>789</v>
      </c>
      <c r="C82" t="s">
        <v>212</v>
      </c>
      <c r="D82" t="s">
        <v>89</v>
      </c>
      <c r="E82" t="s">
        <v>599</v>
      </c>
      <c r="F82" t="s">
        <v>201</v>
      </c>
      <c r="H82" s="5">
        <v>43773.770833333336</v>
      </c>
      <c r="I82" s="5">
        <v>43773.777777777781</v>
      </c>
      <c r="J82" t="s">
        <v>600</v>
      </c>
      <c r="K82" t="s">
        <v>601</v>
      </c>
      <c r="L82">
        <v>17500</v>
      </c>
      <c r="M82" t="s">
        <v>602</v>
      </c>
      <c r="N82" t="s">
        <v>603</v>
      </c>
      <c r="O82" t="s">
        <v>604</v>
      </c>
      <c r="P82" t="s">
        <v>595</v>
      </c>
      <c r="Q82">
        <v>0</v>
      </c>
      <c r="T82" s="5">
        <f t="shared" si="1"/>
        <v>43773</v>
      </c>
    </row>
    <row r="83" spans="1:20">
      <c r="A83" t="s">
        <v>790</v>
      </c>
      <c r="B83" t="s">
        <v>791</v>
      </c>
      <c r="C83" t="s">
        <v>184</v>
      </c>
      <c r="D83" t="s">
        <v>792</v>
      </c>
      <c r="E83" t="s">
        <v>793</v>
      </c>
      <c r="F83" t="s">
        <v>148</v>
      </c>
      <c r="H83" s="5">
        <v>43774.354166666664</v>
      </c>
      <c r="I83" s="5">
        <v>43774.4375</v>
      </c>
      <c r="J83" t="s">
        <v>650</v>
      </c>
      <c r="K83" t="s">
        <v>794</v>
      </c>
      <c r="L83">
        <v>79370</v>
      </c>
      <c r="M83" t="s">
        <v>795</v>
      </c>
      <c r="N83" t="s">
        <v>796</v>
      </c>
      <c r="O83" t="s">
        <v>797</v>
      </c>
      <c r="P83" t="s">
        <v>628</v>
      </c>
      <c r="Q83">
        <v>0</v>
      </c>
      <c r="T83" s="5">
        <f t="shared" si="1"/>
        <v>43774</v>
      </c>
    </row>
    <row r="84" spans="1:20">
      <c r="A84" t="s">
        <v>798</v>
      </c>
      <c r="B84" t="s">
        <v>799</v>
      </c>
      <c r="C84" t="s">
        <v>184</v>
      </c>
      <c r="D84" t="s">
        <v>562</v>
      </c>
      <c r="E84" t="s">
        <v>608</v>
      </c>
      <c r="F84" t="s">
        <v>132</v>
      </c>
      <c r="G84" t="s">
        <v>800</v>
      </c>
      <c r="H84" s="5">
        <v>43773.3125</v>
      </c>
      <c r="I84" s="5">
        <v>43773.333333333336</v>
      </c>
      <c r="J84" t="s">
        <v>659</v>
      </c>
      <c r="K84" t="s">
        <v>801</v>
      </c>
      <c r="L84">
        <v>17100</v>
      </c>
      <c r="M84" t="s">
        <v>612</v>
      </c>
      <c r="N84" t="s">
        <v>613</v>
      </c>
      <c r="O84" t="s">
        <v>614</v>
      </c>
      <c r="P84" t="s">
        <v>595</v>
      </c>
      <c r="Q84">
        <v>0</v>
      </c>
      <c r="T84" s="5">
        <f t="shared" si="1"/>
        <v>43773</v>
      </c>
    </row>
    <row r="85" spans="1:20">
      <c r="A85" t="s">
        <v>1187</v>
      </c>
      <c r="B85" t="s">
        <v>1188</v>
      </c>
      <c r="C85" t="s">
        <v>130</v>
      </c>
      <c r="D85" t="s">
        <v>61</v>
      </c>
      <c r="E85" t="s">
        <v>1189</v>
      </c>
      <c r="F85" t="s">
        <v>168</v>
      </c>
      <c r="G85" t="s">
        <v>1190</v>
      </c>
      <c r="H85" s="5">
        <v>43773.375</v>
      </c>
      <c r="I85" s="5">
        <v>43773.5</v>
      </c>
      <c r="J85" t="s">
        <v>1191</v>
      </c>
      <c r="K85" t="s">
        <v>1192</v>
      </c>
      <c r="L85">
        <v>44140</v>
      </c>
      <c r="M85" t="s">
        <v>1089</v>
      </c>
      <c r="N85" t="s">
        <v>1090</v>
      </c>
      <c r="O85" t="s">
        <v>1091</v>
      </c>
      <c r="P85" t="s">
        <v>1082</v>
      </c>
      <c r="Q85">
        <v>0</v>
      </c>
      <c r="R85" t="s">
        <v>585</v>
      </c>
      <c r="S85" s="5">
        <v>43773</v>
      </c>
      <c r="T85" s="5">
        <f t="shared" si="1"/>
        <v>43773</v>
      </c>
    </row>
    <row r="86" spans="1:20">
      <c r="A86" t="s">
        <v>243</v>
      </c>
      <c r="B86" t="s">
        <v>244</v>
      </c>
      <c r="C86" t="s">
        <v>245</v>
      </c>
      <c r="D86" t="s">
        <v>61</v>
      </c>
      <c r="E86" t="s">
        <v>192</v>
      </c>
      <c r="F86" t="s">
        <v>132</v>
      </c>
      <c r="G86">
        <v>715260002</v>
      </c>
      <c r="H86" s="5">
        <v>43773.575069444443</v>
      </c>
      <c r="I86" s="5">
        <v>43773.595902777779</v>
      </c>
      <c r="J86" t="s">
        <v>1168</v>
      </c>
      <c r="K86" t="s">
        <v>246</v>
      </c>
      <c r="L86">
        <v>29200</v>
      </c>
      <c r="M86" t="s">
        <v>247</v>
      </c>
      <c r="N86" t="s">
        <v>248</v>
      </c>
      <c r="O86" t="s">
        <v>249</v>
      </c>
      <c r="P86" t="s">
        <v>147</v>
      </c>
      <c r="Q86">
        <v>0</v>
      </c>
      <c r="R86" t="s">
        <v>250</v>
      </c>
      <c r="S86" s="5">
        <v>43773</v>
      </c>
      <c r="T86" s="5">
        <f t="shared" si="1"/>
        <v>43773</v>
      </c>
    </row>
    <row r="87" spans="1:20">
      <c r="A87" t="s">
        <v>802</v>
      </c>
      <c r="B87" t="s">
        <v>803</v>
      </c>
      <c r="C87" t="s">
        <v>184</v>
      </c>
      <c r="D87" t="s">
        <v>804</v>
      </c>
      <c r="E87" t="s">
        <v>805</v>
      </c>
      <c r="F87" t="s">
        <v>148</v>
      </c>
      <c r="G87" t="s">
        <v>806</v>
      </c>
      <c r="H87" s="5">
        <v>43774.583333333336</v>
      </c>
      <c r="I87" s="5">
        <v>43774.645833333336</v>
      </c>
      <c r="J87" t="s">
        <v>590</v>
      </c>
      <c r="K87" t="s">
        <v>807</v>
      </c>
      <c r="L87">
        <v>79700</v>
      </c>
      <c r="M87" t="s">
        <v>687</v>
      </c>
      <c r="N87" t="s">
        <v>688</v>
      </c>
      <c r="O87" t="s">
        <v>689</v>
      </c>
      <c r="P87" t="s">
        <v>628</v>
      </c>
      <c r="Q87">
        <v>0</v>
      </c>
      <c r="T87" s="5">
        <f t="shared" si="1"/>
        <v>43774</v>
      </c>
    </row>
    <row r="88" spans="1:20">
      <c r="A88" t="s">
        <v>499</v>
      </c>
      <c r="B88" t="s">
        <v>62</v>
      </c>
      <c r="C88" t="s">
        <v>130</v>
      </c>
      <c r="D88" t="s">
        <v>61</v>
      </c>
      <c r="E88" t="s">
        <v>63</v>
      </c>
      <c r="F88" t="s">
        <v>154</v>
      </c>
      <c r="G88" t="s">
        <v>500</v>
      </c>
      <c r="H88" s="5">
        <v>43774.708333333336</v>
      </c>
      <c r="I88" s="5">
        <v>43774.75</v>
      </c>
      <c r="J88" t="s">
        <v>596</v>
      </c>
      <c r="K88" t="s">
        <v>501</v>
      </c>
      <c r="L88">
        <v>87200</v>
      </c>
      <c r="M88" t="s">
        <v>461</v>
      </c>
      <c r="N88" t="s">
        <v>42</v>
      </c>
      <c r="O88" t="s">
        <v>28</v>
      </c>
      <c r="P88" t="s">
        <v>462</v>
      </c>
      <c r="Q88">
        <v>2</v>
      </c>
      <c r="R88" t="s">
        <v>463</v>
      </c>
      <c r="S88" s="5">
        <v>43774</v>
      </c>
      <c r="T88" s="5">
        <f t="shared" si="1"/>
        <v>43774</v>
      </c>
    </row>
    <row r="89" spans="1:20">
      <c r="A89" t="s">
        <v>1193</v>
      </c>
      <c r="B89" t="s">
        <v>1194</v>
      </c>
      <c r="C89" t="s">
        <v>130</v>
      </c>
      <c r="D89" t="s">
        <v>61</v>
      </c>
      <c r="E89" t="s">
        <v>1100</v>
      </c>
      <c r="F89" t="s">
        <v>168</v>
      </c>
      <c r="G89" t="s">
        <v>1195</v>
      </c>
      <c r="H89" s="5">
        <v>43774.375</v>
      </c>
      <c r="I89" s="5">
        <v>43774.395833333336</v>
      </c>
      <c r="J89" t="s">
        <v>1191</v>
      </c>
      <c r="K89" t="s">
        <v>1196</v>
      </c>
      <c r="L89">
        <v>44350</v>
      </c>
      <c r="M89" t="s">
        <v>1089</v>
      </c>
      <c r="N89" t="s">
        <v>1090</v>
      </c>
      <c r="O89" t="s">
        <v>1091</v>
      </c>
      <c r="P89" t="s">
        <v>1082</v>
      </c>
      <c r="Q89">
        <v>0</v>
      </c>
      <c r="T89" s="5">
        <f t="shared" si="1"/>
        <v>43774</v>
      </c>
    </row>
    <row r="90" spans="1:20">
      <c r="A90" t="s">
        <v>251</v>
      </c>
      <c r="B90" t="s">
        <v>252</v>
      </c>
      <c r="C90" t="s">
        <v>184</v>
      </c>
      <c r="D90" t="s">
        <v>167</v>
      </c>
      <c r="E90" t="s">
        <v>253</v>
      </c>
      <c r="F90" t="s">
        <v>148</v>
      </c>
      <c r="H90" s="5">
        <v>43773.576388888891</v>
      </c>
      <c r="I90" s="5">
        <v>43773.583333333336</v>
      </c>
      <c r="J90" t="s">
        <v>1165</v>
      </c>
      <c r="K90" t="s">
        <v>254</v>
      </c>
      <c r="L90">
        <v>22110</v>
      </c>
      <c r="M90" t="s">
        <v>255</v>
      </c>
      <c r="N90" t="s">
        <v>256</v>
      </c>
      <c r="O90" t="s">
        <v>257</v>
      </c>
      <c r="P90" t="s">
        <v>138</v>
      </c>
      <c r="Q90">
        <v>0</v>
      </c>
      <c r="T90" s="5">
        <f t="shared" si="1"/>
        <v>43773</v>
      </c>
    </row>
    <row r="91" spans="1:20">
      <c r="A91" t="s">
        <v>1197</v>
      </c>
      <c r="B91" t="s">
        <v>1198</v>
      </c>
      <c r="C91" t="s">
        <v>171</v>
      </c>
      <c r="D91" t="s">
        <v>61</v>
      </c>
      <c r="E91" t="s">
        <v>1094</v>
      </c>
      <c r="F91" t="s">
        <v>132</v>
      </c>
      <c r="G91" t="s">
        <v>1199</v>
      </c>
      <c r="H91" s="5">
        <v>43775.416666666664</v>
      </c>
      <c r="I91" s="5">
        <v>43775.423611111109</v>
      </c>
      <c r="J91" t="s">
        <v>1072</v>
      </c>
      <c r="K91" t="s">
        <v>1200</v>
      </c>
      <c r="L91">
        <v>56530</v>
      </c>
      <c r="M91" t="s">
        <v>175</v>
      </c>
      <c r="N91" t="s">
        <v>176</v>
      </c>
      <c r="O91" t="s">
        <v>177</v>
      </c>
      <c r="P91" t="s">
        <v>138</v>
      </c>
      <c r="Q91">
        <v>0</v>
      </c>
      <c r="T91" s="5">
        <f t="shared" si="1"/>
        <v>43775</v>
      </c>
    </row>
    <row r="92" spans="1:20">
      <c r="A92" t="s">
        <v>258</v>
      </c>
      <c r="B92" t="s">
        <v>259</v>
      </c>
      <c r="C92" t="s">
        <v>130</v>
      </c>
      <c r="D92" t="s">
        <v>61</v>
      </c>
      <c r="E92" t="s">
        <v>166</v>
      </c>
      <c r="F92" t="s">
        <v>148</v>
      </c>
      <c r="G92" t="s">
        <v>260</v>
      </c>
      <c r="H92" s="5">
        <v>43774.5625</v>
      </c>
      <c r="I92" s="5">
        <v>43774.666666666664</v>
      </c>
      <c r="J92" t="s">
        <v>1201</v>
      </c>
      <c r="K92" t="s">
        <v>261</v>
      </c>
      <c r="L92">
        <v>22620</v>
      </c>
      <c r="M92" t="s">
        <v>163</v>
      </c>
      <c r="N92" t="s">
        <v>164</v>
      </c>
      <c r="O92" t="s">
        <v>165</v>
      </c>
      <c r="P92" t="s">
        <v>138</v>
      </c>
      <c r="Q92">
        <v>0</v>
      </c>
      <c r="T92" s="5">
        <f t="shared" si="1"/>
        <v>43774</v>
      </c>
    </row>
    <row r="93" spans="1:20">
      <c r="A93" t="s">
        <v>502</v>
      </c>
      <c r="B93" t="s">
        <v>84</v>
      </c>
      <c r="C93" t="s">
        <v>212</v>
      </c>
      <c r="D93" t="s">
        <v>82</v>
      </c>
      <c r="E93" t="s">
        <v>78</v>
      </c>
      <c r="F93" t="s">
        <v>132</v>
      </c>
      <c r="G93" t="s">
        <v>503</v>
      </c>
      <c r="H93" s="5">
        <v>43774.748969907407</v>
      </c>
      <c r="I93" s="5">
        <v>43774.769803240742</v>
      </c>
      <c r="J93" t="s">
        <v>633</v>
      </c>
      <c r="K93" t="s">
        <v>504</v>
      </c>
      <c r="L93">
        <v>18000</v>
      </c>
      <c r="M93" t="s">
        <v>467</v>
      </c>
      <c r="N93" t="s">
        <v>38</v>
      </c>
      <c r="O93" t="s">
        <v>19</v>
      </c>
      <c r="P93" t="s">
        <v>462</v>
      </c>
      <c r="Q93">
        <v>0</v>
      </c>
      <c r="T93" s="5">
        <f t="shared" si="1"/>
        <v>43774</v>
      </c>
    </row>
    <row r="94" spans="1:20">
      <c r="A94" t="s">
        <v>262</v>
      </c>
      <c r="B94" t="s">
        <v>263</v>
      </c>
      <c r="C94" t="s">
        <v>184</v>
      </c>
      <c r="D94" t="s">
        <v>167</v>
      </c>
      <c r="E94" t="s">
        <v>264</v>
      </c>
      <c r="F94" t="s">
        <v>148</v>
      </c>
      <c r="H94" s="5">
        <v>43773.875</v>
      </c>
      <c r="I94" s="5">
        <v>43773.881944444445</v>
      </c>
      <c r="J94" t="s">
        <v>1097</v>
      </c>
      <c r="K94" t="s">
        <v>265</v>
      </c>
      <c r="L94">
        <v>29610</v>
      </c>
      <c r="M94" t="s">
        <v>266</v>
      </c>
      <c r="N94" t="s">
        <v>267</v>
      </c>
      <c r="O94" t="s">
        <v>150</v>
      </c>
      <c r="P94" t="s">
        <v>147</v>
      </c>
      <c r="Q94">
        <v>0</v>
      </c>
      <c r="T94" s="5">
        <f t="shared" si="1"/>
        <v>43773</v>
      </c>
    </row>
    <row r="95" spans="1:20">
      <c r="A95" t="s">
        <v>808</v>
      </c>
      <c r="B95" t="s">
        <v>809</v>
      </c>
      <c r="C95" t="s">
        <v>245</v>
      </c>
      <c r="D95" t="s">
        <v>810</v>
      </c>
      <c r="E95" t="s">
        <v>727</v>
      </c>
      <c r="F95" t="s">
        <v>132</v>
      </c>
      <c r="G95" t="s">
        <v>811</v>
      </c>
      <c r="H95" s="5">
        <v>43773.485682870371</v>
      </c>
      <c r="I95" s="5">
        <v>43773.506516203706</v>
      </c>
      <c r="J95" t="s">
        <v>729</v>
      </c>
      <c r="K95" t="s">
        <v>812</v>
      </c>
      <c r="L95">
        <v>37000</v>
      </c>
      <c r="M95" t="s">
        <v>731</v>
      </c>
      <c r="N95" t="s">
        <v>732</v>
      </c>
      <c r="O95" t="s">
        <v>733</v>
      </c>
      <c r="P95" t="s">
        <v>584</v>
      </c>
      <c r="Q95">
        <v>21</v>
      </c>
      <c r="R95" t="s">
        <v>585</v>
      </c>
      <c r="S95" s="5">
        <v>43774</v>
      </c>
      <c r="T95" s="5">
        <f t="shared" si="1"/>
        <v>43773</v>
      </c>
    </row>
    <row r="96" spans="1:20">
      <c r="A96" t="s">
        <v>1202</v>
      </c>
      <c r="B96" t="s">
        <v>1203</v>
      </c>
      <c r="C96" t="s">
        <v>171</v>
      </c>
      <c r="D96" t="s">
        <v>61</v>
      </c>
      <c r="E96" t="s">
        <v>1094</v>
      </c>
      <c r="F96" t="s">
        <v>132</v>
      </c>
      <c r="G96" t="s">
        <v>1204</v>
      </c>
      <c r="H96" s="5">
        <v>43775.402777777781</v>
      </c>
      <c r="I96" s="5">
        <v>43775.409722222219</v>
      </c>
      <c r="J96" t="s">
        <v>1072</v>
      </c>
      <c r="K96" t="s">
        <v>1205</v>
      </c>
      <c r="L96">
        <v>56530</v>
      </c>
      <c r="M96" t="s">
        <v>175</v>
      </c>
      <c r="N96" t="s">
        <v>176</v>
      </c>
      <c r="O96" t="s">
        <v>177</v>
      </c>
      <c r="P96" t="s">
        <v>138</v>
      </c>
      <c r="Q96">
        <v>0</v>
      </c>
      <c r="T96" s="5">
        <f t="shared" si="1"/>
        <v>43775</v>
      </c>
    </row>
    <row r="97" spans="1:20">
      <c r="A97" t="s">
        <v>1206</v>
      </c>
      <c r="B97" t="s">
        <v>1207</v>
      </c>
      <c r="C97" t="s">
        <v>184</v>
      </c>
      <c r="D97" t="s">
        <v>573</v>
      </c>
      <c r="E97" t="s">
        <v>1208</v>
      </c>
      <c r="F97" t="s">
        <v>132</v>
      </c>
      <c r="G97" t="s">
        <v>1209</v>
      </c>
      <c r="H97" s="5">
        <v>43774.396666666667</v>
      </c>
      <c r="I97" s="5">
        <v>43774.417511574073</v>
      </c>
      <c r="J97" t="s">
        <v>1210</v>
      </c>
      <c r="K97" t="s">
        <v>1211</v>
      </c>
      <c r="L97">
        <v>44470</v>
      </c>
      <c r="M97" t="s">
        <v>1212</v>
      </c>
      <c r="N97" t="s">
        <v>1213</v>
      </c>
      <c r="O97" t="s">
        <v>1214</v>
      </c>
      <c r="P97" t="s">
        <v>1082</v>
      </c>
      <c r="Q97">
        <v>0</v>
      </c>
      <c r="T97" s="5">
        <f t="shared" si="1"/>
        <v>43774</v>
      </c>
    </row>
    <row r="98" spans="1:20">
      <c r="A98" t="s">
        <v>813</v>
      </c>
      <c r="B98" t="s">
        <v>814</v>
      </c>
      <c r="C98" t="s">
        <v>212</v>
      </c>
      <c r="D98" t="s">
        <v>268</v>
      </c>
      <c r="E98" t="s">
        <v>599</v>
      </c>
      <c r="F98" t="s">
        <v>201</v>
      </c>
      <c r="H98" s="5">
        <v>43774.532685185186</v>
      </c>
      <c r="I98" s="5">
        <v>43774.553518518522</v>
      </c>
      <c r="J98" t="s">
        <v>623</v>
      </c>
      <c r="K98" t="s">
        <v>601</v>
      </c>
      <c r="L98">
        <v>17500</v>
      </c>
      <c r="M98" t="s">
        <v>602</v>
      </c>
      <c r="N98" t="s">
        <v>603</v>
      </c>
      <c r="O98" t="s">
        <v>604</v>
      </c>
      <c r="P98" t="s">
        <v>595</v>
      </c>
      <c r="Q98">
        <v>0</v>
      </c>
      <c r="T98" s="5">
        <f t="shared" si="1"/>
        <v>43774</v>
      </c>
    </row>
    <row r="99" spans="1:20">
      <c r="A99" t="s">
        <v>815</v>
      </c>
      <c r="B99" t="s">
        <v>816</v>
      </c>
      <c r="C99" t="s">
        <v>212</v>
      </c>
      <c r="D99" t="s">
        <v>89</v>
      </c>
      <c r="E99" t="s">
        <v>599</v>
      </c>
      <c r="F99" t="s">
        <v>201</v>
      </c>
      <c r="H99" s="5">
        <v>43774.340277777781</v>
      </c>
      <c r="I99" s="5">
        <v>43774.354166666664</v>
      </c>
      <c r="J99" t="s">
        <v>610</v>
      </c>
      <c r="K99" t="s">
        <v>601</v>
      </c>
      <c r="L99">
        <v>17500</v>
      </c>
      <c r="M99" t="s">
        <v>602</v>
      </c>
      <c r="N99" t="s">
        <v>603</v>
      </c>
      <c r="O99" t="s">
        <v>604</v>
      </c>
      <c r="P99" t="s">
        <v>595</v>
      </c>
      <c r="Q99">
        <v>0</v>
      </c>
      <c r="T99" s="5">
        <f t="shared" si="1"/>
        <v>43774</v>
      </c>
    </row>
    <row r="100" spans="1:20">
      <c r="A100" t="s">
        <v>270</v>
      </c>
      <c r="B100" t="s">
        <v>271</v>
      </c>
      <c r="C100" t="s">
        <v>130</v>
      </c>
      <c r="D100" t="s">
        <v>61</v>
      </c>
      <c r="E100" t="s">
        <v>272</v>
      </c>
      <c r="F100" t="s">
        <v>154</v>
      </c>
      <c r="G100" t="s">
        <v>273</v>
      </c>
      <c r="H100" s="5">
        <v>43773.541666666664</v>
      </c>
      <c r="I100" s="5">
        <v>43773.569444444445</v>
      </c>
      <c r="J100" t="s">
        <v>1097</v>
      </c>
      <c r="K100" t="s">
        <v>274</v>
      </c>
      <c r="L100">
        <v>29120</v>
      </c>
      <c r="M100" t="s">
        <v>157</v>
      </c>
      <c r="N100" t="s">
        <v>158</v>
      </c>
      <c r="O100" t="s">
        <v>159</v>
      </c>
      <c r="P100" t="s">
        <v>147</v>
      </c>
      <c r="Q100">
        <v>0</v>
      </c>
      <c r="T100" s="5">
        <f t="shared" si="1"/>
        <v>43773</v>
      </c>
    </row>
    <row r="101" spans="1:20">
      <c r="A101" t="s">
        <v>817</v>
      </c>
      <c r="B101" t="s">
        <v>818</v>
      </c>
      <c r="C101" t="s">
        <v>130</v>
      </c>
      <c r="D101" t="s">
        <v>61</v>
      </c>
      <c r="E101" t="s">
        <v>772</v>
      </c>
      <c r="F101" t="s">
        <v>132</v>
      </c>
      <c r="G101" t="s">
        <v>819</v>
      </c>
      <c r="H101" s="5">
        <v>43773.5625</v>
      </c>
      <c r="I101" s="5">
        <v>43773.625</v>
      </c>
      <c r="J101" t="s">
        <v>723</v>
      </c>
      <c r="K101" t="s">
        <v>820</v>
      </c>
      <c r="L101">
        <v>17000</v>
      </c>
      <c r="M101" t="s">
        <v>775</v>
      </c>
      <c r="N101" t="s">
        <v>776</v>
      </c>
      <c r="O101" t="s">
        <v>777</v>
      </c>
      <c r="P101" t="s">
        <v>628</v>
      </c>
      <c r="Q101">
        <v>35</v>
      </c>
      <c r="T101" s="5">
        <f t="shared" si="1"/>
        <v>43773</v>
      </c>
    </row>
    <row r="102" spans="1:20">
      <c r="A102" t="s">
        <v>505</v>
      </c>
      <c r="B102" t="s">
        <v>85</v>
      </c>
      <c r="C102" t="s">
        <v>212</v>
      </c>
      <c r="D102" t="s">
        <v>57</v>
      </c>
      <c r="E102" t="s">
        <v>78</v>
      </c>
      <c r="F102" t="s">
        <v>132</v>
      </c>
      <c r="G102" t="s">
        <v>506</v>
      </c>
      <c r="H102" s="5">
        <v>43774.79965277778</v>
      </c>
      <c r="I102" s="5">
        <v>43774.820486111108</v>
      </c>
      <c r="J102" t="s">
        <v>633</v>
      </c>
      <c r="K102" t="s">
        <v>507</v>
      </c>
      <c r="L102">
        <v>18000</v>
      </c>
      <c r="M102" t="s">
        <v>467</v>
      </c>
      <c r="N102" t="s">
        <v>38</v>
      </c>
      <c r="O102" t="s">
        <v>19</v>
      </c>
      <c r="P102" t="s">
        <v>462</v>
      </c>
      <c r="Q102">
        <v>0</v>
      </c>
      <c r="T102" s="5">
        <f t="shared" si="1"/>
        <v>43774</v>
      </c>
    </row>
    <row r="103" spans="1:20">
      <c r="A103" t="s">
        <v>275</v>
      </c>
      <c r="B103" t="s">
        <v>276</v>
      </c>
      <c r="C103" t="s">
        <v>130</v>
      </c>
      <c r="D103" t="s">
        <v>61</v>
      </c>
      <c r="E103" t="s">
        <v>153</v>
      </c>
      <c r="F103" t="s">
        <v>154</v>
      </c>
      <c r="G103" t="s">
        <v>277</v>
      </c>
      <c r="H103" s="5">
        <v>43773.578761574077</v>
      </c>
      <c r="I103" s="5">
        <v>43773.599594907406</v>
      </c>
      <c r="J103" t="s">
        <v>1097</v>
      </c>
      <c r="K103" t="s">
        <v>278</v>
      </c>
      <c r="L103">
        <v>29510</v>
      </c>
      <c r="M103" t="s">
        <v>157</v>
      </c>
      <c r="N103" t="s">
        <v>158</v>
      </c>
      <c r="O103" t="s">
        <v>159</v>
      </c>
      <c r="P103" t="s">
        <v>147</v>
      </c>
      <c r="Q103">
        <v>0</v>
      </c>
      <c r="T103" s="5">
        <f t="shared" si="1"/>
        <v>43773</v>
      </c>
    </row>
    <row r="104" spans="1:20">
      <c r="A104" t="s">
        <v>1215</v>
      </c>
      <c r="B104" t="s">
        <v>1216</v>
      </c>
      <c r="C104" t="s">
        <v>212</v>
      </c>
      <c r="D104" t="s">
        <v>61</v>
      </c>
      <c r="E104" t="s">
        <v>1123</v>
      </c>
      <c r="F104" t="s">
        <v>132</v>
      </c>
      <c r="G104" t="s">
        <v>1217</v>
      </c>
      <c r="H104" s="5">
        <v>43774.441701388889</v>
      </c>
      <c r="I104" s="5">
        <v>43774.462534722225</v>
      </c>
      <c r="J104" t="s">
        <v>1107</v>
      </c>
      <c r="K104" t="s">
        <v>1146</v>
      </c>
      <c r="L104">
        <v>44800</v>
      </c>
      <c r="M104" t="s">
        <v>1089</v>
      </c>
      <c r="N104" t="s">
        <v>1090</v>
      </c>
      <c r="O104" t="s">
        <v>1091</v>
      </c>
      <c r="P104" t="s">
        <v>1082</v>
      </c>
      <c r="Q104">
        <v>0</v>
      </c>
      <c r="T104" s="5">
        <f t="shared" si="1"/>
        <v>43774</v>
      </c>
    </row>
    <row r="105" spans="1:20">
      <c r="A105" t="s">
        <v>821</v>
      </c>
      <c r="B105" t="s">
        <v>822</v>
      </c>
      <c r="C105" t="s">
        <v>184</v>
      </c>
      <c r="D105" t="s">
        <v>823</v>
      </c>
      <c r="E105" t="s">
        <v>824</v>
      </c>
      <c r="F105" t="s">
        <v>148</v>
      </c>
      <c r="G105" t="s">
        <v>825</v>
      </c>
      <c r="H105" s="5">
        <v>43773.427083333336</v>
      </c>
      <c r="I105" s="5">
        <v>43773.5</v>
      </c>
      <c r="J105" t="s">
        <v>650</v>
      </c>
      <c r="K105" t="s">
        <v>826</v>
      </c>
      <c r="L105">
        <v>79340</v>
      </c>
      <c r="M105" t="s">
        <v>687</v>
      </c>
      <c r="N105" t="s">
        <v>688</v>
      </c>
      <c r="O105" t="s">
        <v>689</v>
      </c>
      <c r="P105" t="s">
        <v>628</v>
      </c>
      <c r="Q105">
        <v>0</v>
      </c>
      <c r="T105" s="5">
        <f t="shared" si="1"/>
        <v>43773</v>
      </c>
    </row>
    <row r="106" spans="1:20">
      <c r="A106" t="s">
        <v>827</v>
      </c>
      <c r="B106" t="s">
        <v>828</v>
      </c>
      <c r="C106" t="s">
        <v>184</v>
      </c>
      <c r="D106" t="s">
        <v>92</v>
      </c>
      <c r="E106" t="s">
        <v>608</v>
      </c>
      <c r="F106" t="s">
        <v>132</v>
      </c>
      <c r="G106" t="s">
        <v>829</v>
      </c>
      <c r="H106" s="5">
        <v>43773.333333333336</v>
      </c>
      <c r="I106" s="5">
        <v>43773.354166666664</v>
      </c>
      <c r="J106" t="s">
        <v>659</v>
      </c>
      <c r="K106" t="s">
        <v>830</v>
      </c>
      <c r="L106">
        <v>17100</v>
      </c>
      <c r="M106" t="s">
        <v>612</v>
      </c>
      <c r="N106" t="s">
        <v>613</v>
      </c>
      <c r="O106" t="s">
        <v>614</v>
      </c>
      <c r="P106" t="s">
        <v>595</v>
      </c>
      <c r="Q106">
        <v>0</v>
      </c>
      <c r="T106" s="5">
        <f t="shared" si="1"/>
        <v>43773</v>
      </c>
    </row>
    <row r="107" spans="1:20">
      <c r="A107" t="s">
        <v>831</v>
      </c>
      <c r="B107" t="s">
        <v>832</v>
      </c>
      <c r="C107" t="s">
        <v>578</v>
      </c>
      <c r="D107" t="s">
        <v>61</v>
      </c>
      <c r="E107" t="s">
        <v>637</v>
      </c>
      <c r="F107" t="s">
        <v>201</v>
      </c>
      <c r="G107" t="s">
        <v>833</v>
      </c>
      <c r="H107" s="5">
        <v>43774.479166666664</v>
      </c>
      <c r="I107" s="5">
        <v>43774.53125</v>
      </c>
      <c r="J107" t="s">
        <v>580</v>
      </c>
      <c r="K107" t="s">
        <v>834</v>
      </c>
      <c r="L107">
        <v>37400</v>
      </c>
      <c r="M107" t="s">
        <v>582</v>
      </c>
      <c r="N107" t="s">
        <v>583</v>
      </c>
      <c r="O107" t="s">
        <v>71</v>
      </c>
      <c r="P107" t="s">
        <v>584</v>
      </c>
      <c r="Q107">
        <v>6</v>
      </c>
      <c r="T107" s="5">
        <f t="shared" si="1"/>
        <v>43774</v>
      </c>
    </row>
    <row r="108" spans="1:20">
      <c r="A108" t="s">
        <v>508</v>
      </c>
      <c r="B108" t="s">
        <v>86</v>
      </c>
      <c r="C108" t="s">
        <v>212</v>
      </c>
      <c r="D108" t="s">
        <v>53</v>
      </c>
      <c r="E108" t="s">
        <v>78</v>
      </c>
      <c r="F108" t="s">
        <v>132</v>
      </c>
      <c r="H108" s="5">
        <v>43774.705428240741</v>
      </c>
      <c r="I108" s="5">
        <v>43774.726261574076</v>
      </c>
      <c r="J108" t="s">
        <v>633</v>
      </c>
      <c r="K108" t="s">
        <v>509</v>
      </c>
      <c r="L108">
        <v>18000</v>
      </c>
      <c r="M108" t="s">
        <v>467</v>
      </c>
      <c r="N108" t="s">
        <v>38</v>
      </c>
      <c r="O108" t="s">
        <v>19</v>
      </c>
      <c r="P108" t="s">
        <v>462</v>
      </c>
      <c r="Q108">
        <v>0</v>
      </c>
      <c r="T108" s="5">
        <f t="shared" si="1"/>
        <v>43774</v>
      </c>
    </row>
    <row r="109" spans="1:20">
      <c r="A109" t="s">
        <v>835</v>
      </c>
      <c r="B109" t="s">
        <v>836</v>
      </c>
      <c r="C109" t="s">
        <v>212</v>
      </c>
      <c r="D109" t="s">
        <v>89</v>
      </c>
      <c r="E109" t="s">
        <v>599</v>
      </c>
      <c r="F109" t="s">
        <v>201</v>
      </c>
      <c r="H109" s="5">
        <v>43774.486111111109</v>
      </c>
      <c r="I109" s="5">
        <v>43774.5</v>
      </c>
      <c r="J109" t="s">
        <v>610</v>
      </c>
      <c r="K109" t="s">
        <v>601</v>
      </c>
      <c r="L109">
        <v>17500</v>
      </c>
      <c r="M109" t="s">
        <v>602</v>
      </c>
      <c r="N109" t="s">
        <v>603</v>
      </c>
      <c r="O109" t="s">
        <v>604</v>
      </c>
      <c r="P109" t="s">
        <v>595</v>
      </c>
      <c r="Q109">
        <v>0</v>
      </c>
      <c r="T109" s="5">
        <f t="shared" si="1"/>
        <v>43774</v>
      </c>
    </row>
    <row r="110" spans="1:20">
      <c r="A110" t="s">
        <v>1218</v>
      </c>
      <c r="B110" t="s">
        <v>1219</v>
      </c>
      <c r="C110" t="s">
        <v>245</v>
      </c>
      <c r="D110" t="s">
        <v>61</v>
      </c>
      <c r="E110" t="s">
        <v>1183</v>
      </c>
      <c r="F110" t="s">
        <v>132</v>
      </c>
      <c r="G110" t="s">
        <v>1220</v>
      </c>
      <c r="H110" s="5">
        <v>43775.333333333336</v>
      </c>
      <c r="I110" s="5">
        <v>43775.375</v>
      </c>
      <c r="J110" t="s">
        <v>1087</v>
      </c>
      <c r="K110" t="s">
        <v>1185</v>
      </c>
      <c r="L110">
        <v>44480</v>
      </c>
      <c r="M110" t="s">
        <v>1089</v>
      </c>
      <c r="N110" t="s">
        <v>1090</v>
      </c>
      <c r="O110" t="s">
        <v>1091</v>
      </c>
      <c r="P110" t="s">
        <v>1082</v>
      </c>
      <c r="Q110">
        <v>0</v>
      </c>
      <c r="T110" s="5">
        <f t="shared" si="1"/>
        <v>43775</v>
      </c>
    </row>
    <row r="111" spans="1:20">
      <c r="A111" t="s">
        <v>279</v>
      </c>
      <c r="B111" t="s">
        <v>280</v>
      </c>
      <c r="C111" t="s">
        <v>171</v>
      </c>
      <c r="D111" t="s">
        <v>61</v>
      </c>
      <c r="E111" t="s">
        <v>172</v>
      </c>
      <c r="F111" t="s">
        <v>168</v>
      </c>
      <c r="G111" t="s">
        <v>281</v>
      </c>
      <c r="H111" s="5">
        <v>43774.715277777781</v>
      </c>
      <c r="I111" s="5">
        <v>43774.722222222219</v>
      </c>
      <c r="J111" t="s">
        <v>1072</v>
      </c>
      <c r="K111" t="s">
        <v>282</v>
      </c>
      <c r="L111">
        <v>56800</v>
      </c>
      <c r="M111" t="s">
        <v>175</v>
      </c>
      <c r="N111" t="s">
        <v>176</v>
      </c>
      <c r="O111" t="s">
        <v>177</v>
      </c>
      <c r="P111" t="s">
        <v>138</v>
      </c>
      <c r="Q111">
        <v>0</v>
      </c>
      <c r="T111" s="5">
        <f t="shared" si="1"/>
        <v>43774</v>
      </c>
    </row>
    <row r="112" spans="1:20">
      <c r="A112" t="s">
        <v>510</v>
      </c>
      <c r="B112" t="s">
        <v>90</v>
      </c>
      <c r="C112" t="s">
        <v>212</v>
      </c>
      <c r="D112" t="s">
        <v>92</v>
      </c>
      <c r="E112" t="s">
        <v>91</v>
      </c>
      <c r="F112" t="s">
        <v>132</v>
      </c>
      <c r="G112" t="s">
        <v>511</v>
      </c>
      <c r="H112" s="5">
        <v>43774.708333333336</v>
      </c>
      <c r="I112" s="5">
        <v>43774.715277777781</v>
      </c>
      <c r="J112" t="s">
        <v>745</v>
      </c>
      <c r="K112" t="s">
        <v>512</v>
      </c>
      <c r="L112">
        <v>87000</v>
      </c>
      <c r="M112" t="s">
        <v>484</v>
      </c>
      <c r="N112" t="s">
        <v>35</v>
      </c>
      <c r="O112" t="s">
        <v>13</v>
      </c>
      <c r="P112" t="s">
        <v>462</v>
      </c>
      <c r="Q112">
        <v>0</v>
      </c>
      <c r="T112" s="5">
        <f t="shared" si="1"/>
        <v>43774</v>
      </c>
    </row>
    <row r="113" spans="1:20">
      <c r="A113" t="s">
        <v>837</v>
      </c>
      <c r="B113" t="s">
        <v>838</v>
      </c>
      <c r="C113" t="s">
        <v>212</v>
      </c>
      <c r="D113" t="s">
        <v>268</v>
      </c>
      <c r="E113" t="s">
        <v>839</v>
      </c>
      <c r="F113" t="s">
        <v>168</v>
      </c>
      <c r="G113" t="s">
        <v>840</v>
      </c>
      <c r="H113" s="5">
        <v>43830</v>
      </c>
      <c r="I113" s="5">
        <v>43830.006944444445</v>
      </c>
      <c r="J113" t="s">
        <v>650</v>
      </c>
      <c r="K113" t="s">
        <v>841</v>
      </c>
      <c r="L113">
        <v>17440</v>
      </c>
      <c r="M113" t="s">
        <v>842</v>
      </c>
      <c r="N113" t="s">
        <v>843</v>
      </c>
      <c r="O113" t="s">
        <v>844</v>
      </c>
      <c r="P113" t="s">
        <v>628</v>
      </c>
      <c r="Q113">
        <v>0</v>
      </c>
      <c r="T113" s="5">
        <f t="shared" si="1"/>
        <v>43830</v>
      </c>
    </row>
    <row r="114" spans="1:20">
      <c r="A114" t="s">
        <v>283</v>
      </c>
      <c r="B114" t="s">
        <v>284</v>
      </c>
      <c r="C114" t="s">
        <v>184</v>
      </c>
      <c r="D114" t="s">
        <v>268</v>
      </c>
      <c r="E114" t="s">
        <v>285</v>
      </c>
      <c r="F114" t="s">
        <v>132</v>
      </c>
      <c r="H114" s="5">
        <v>43773.375</v>
      </c>
      <c r="I114" s="5">
        <v>43773.416666666664</v>
      </c>
      <c r="J114" t="s">
        <v>1165</v>
      </c>
      <c r="K114" t="s">
        <v>286</v>
      </c>
      <c r="L114">
        <v>22440</v>
      </c>
      <c r="M114" t="s">
        <v>287</v>
      </c>
      <c r="N114" t="s">
        <v>288</v>
      </c>
      <c r="O114" t="s">
        <v>269</v>
      </c>
      <c r="P114" t="s">
        <v>138</v>
      </c>
      <c r="Q114">
        <v>0</v>
      </c>
      <c r="T114" s="5">
        <f t="shared" si="1"/>
        <v>43773</v>
      </c>
    </row>
    <row r="115" spans="1:20">
      <c r="A115" t="s">
        <v>1221</v>
      </c>
      <c r="B115" t="s">
        <v>1222</v>
      </c>
      <c r="C115" t="s">
        <v>171</v>
      </c>
      <c r="D115" t="s">
        <v>61</v>
      </c>
      <c r="E115" t="s">
        <v>1094</v>
      </c>
      <c r="F115" t="s">
        <v>132</v>
      </c>
      <c r="G115" t="s">
        <v>1223</v>
      </c>
      <c r="H115" s="5">
        <v>43775.409722222219</v>
      </c>
      <c r="I115" s="5">
        <v>43775.416666666664</v>
      </c>
      <c r="J115" t="s">
        <v>1072</v>
      </c>
      <c r="K115" t="s">
        <v>1224</v>
      </c>
      <c r="L115">
        <v>56530</v>
      </c>
      <c r="M115" t="s">
        <v>175</v>
      </c>
      <c r="N115" t="s">
        <v>176</v>
      </c>
      <c r="O115" t="s">
        <v>177</v>
      </c>
      <c r="P115" t="s">
        <v>138</v>
      </c>
      <c r="Q115">
        <v>0</v>
      </c>
      <c r="T115" s="5">
        <f t="shared" si="1"/>
        <v>43775</v>
      </c>
    </row>
    <row r="116" spans="1:20">
      <c r="A116" t="s">
        <v>289</v>
      </c>
      <c r="B116" t="s">
        <v>290</v>
      </c>
      <c r="C116" t="s">
        <v>171</v>
      </c>
      <c r="D116" t="s">
        <v>61</v>
      </c>
      <c r="E116" t="s">
        <v>172</v>
      </c>
      <c r="F116" t="s">
        <v>168</v>
      </c>
      <c r="G116" t="s">
        <v>291</v>
      </c>
      <c r="H116" s="5">
        <v>43774.708333333336</v>
      </c>
      <c r="I116" s="5">
        <v>43774.715277777781</v>
      </c>
      <c r="J116" t="s">
        <v>1072</v>
      </c>
      <c r="K116" t="s">
        <v>292</v>
      </c>
      <c r="L116">
        <v>56800</v>
      </c>
      <c r="M116" t="s">
        <v>175</v>
      </c>
      <c r="N116" t="s">
        <v>176</v>
      </c>
      <c r="O116" t="s">
        <v>177</v>
      </c>
      <c r="P116" t="s">
        <v>138</v>
      </c>
      <c r="Q116">
        <v>0</v>
      </c>
      <c r="T116" s="5">
        <f t="shared" si="1"/>
        <v>43774</v>
      </c>
    </row>
    <row r="117" spans="1:20">
      <c r="A117" t="s">
        <v>845</v>
      </c>
      <c r="B117" t="s">
        <v>846</v>
      </c>
      <c r="C117" t="s">
        <v>212</v>
      </c>
      <c r="D117" t="s">
        <v>89</v>
      </c>
      <c r="E117" t="s">
        <v>599</v>
      </c>
      <c r="F117" t="s">
        <v>201</v>
      </c>
      <c r="H117" s="5">
        <v>43774.458333333336</v>
      </c>
      <c r="I117" s="5">
        <v>43774.472222222219</v>
      </c>
      <c r="J117" t="s">
        <v>610</v>
      </c>
      <c r="K117" t="s">
        <v>601</v>
      </c>
      <c r="L117">
        <v>17500</v>
      </c>
      <c r="M117" t="s">
        <v>602</v>
      </c>
      <c r="N117" t="s">
        <v>603</v>
      </c>
      <c r="O117" t="s">
        <v>604</v>
      </c>
      <c r="P117" t="s">
        <v>595</v>
      </c>
      <c r="Q117">
        <v>0</v>
      </c>
      <c r="T117" s="5">
        <f t="shared" si="1"/>
        <v>43774</v>
      </c>
    </row>
    <row r="118" spans="1:20">
      <c r="A118" t="s">
        <v>293</v>
      </c>
      <c r="B118" t="s">
        <v>294</v>
      </c>
      <c r="C118" t="s">
        <v>130</v>
      </c>
      <c r="D118" t="s">
        <v>61</v>
      </c>
      <c r="E118" t="s">
        <v>166</v>
      </c>
      <c r="F118" t="s">
        <v>148</v>
      </c>
      <c r="G118" t="s">
        <v>295</v>
      </c>
      <c r="H118" s="5">
        <v>43774.458333333336</v>
      </c>
      <c r="I118" s="5">
        <v>43774.541666666664</v>
      </c>
      <c r="J118" t="s">
        <v>1201</v>
      </c>
      <c r="K118" t="s">
        <v>296</v>
      </c>
      <c r="L118">
        <v>22620</v>
      </c>
      <c r="M118" t="s">
        <v>163</v>
      </c>
      <c r="N118" t="s">
        <v>164</v>
      </c>
      <c r="O118" t="s">
        <v>165</v>
      </c>
      <c r="P118" t="s">
        <v>138</v>
      </c>
      <c r="Q118">
        <v>0</v>
      </c>
      <c r="T118" s="5">
        <f t="shared" si="1"/>
        <v>43774</v>
      </c>
    </row>
    <row r="119" spans="1:20">
      <c r="A119" t="s">
        <v>847</v>
      </c>
      <c r="B119" t="s">
        <v>848</v>
      </c>
      <c r="C119" t="s">
        <v>212</v>
      </c>
      <c r="D119" t="s">
        <v>849</v>
      </c>
      <c r="E119" t="s">
        <v>850</v>
      </c>
      <c r="F119" t="s">
        <v>148</v>
      </c>
      <c r="G119" t="s">
        <v>851</v>
      </c>
      <c r="H119" s="5">
        <v>43775.368055555555</v>
      </c>
      <c r="I119" s="5">
        <v>43775.375</v>
      </c>
      <c r="J119" t="s">
        <v>623</v>
      </c>
      <c r="K119" t="s">
        <v>852</v>
      </c>
      <c r="L119">
        <v>86170</v>
      </c>
      <c r="M119" t="s">
        <v>687</v>
      </c>
      <c r="N119" t="s">
        <v>688</v>
      </c>
      <c r="O119" t="s">
        <v>853</v>
      </c>
      <c r="P119" t="s">
        <v>628</v>
      </c>
      <c r="Q119">
        <v>0</v>
      </c>
      <c r="T119" s="5">
        <f t="shared" si="1"/>
        <v>43775</v>
      </c>
    </row>
    <row r="120" spans="1:20">
      <c r="A120" t="s">
        <v>1225</v>
      </c>
      <c r="B120" t="s">
        <v>1226</v>
      </c>
      <c r="C120" t="s">
        <v>212</v>
      </c>
      <c r="D120" t="s">
        <v>61</v>
      </c>
      <c r="E120" t="s">
        <v>1183</v>
      </c>
      <c r="F120" t="s">
        <v>132</v>
      </c>
      <c r="G120" t="s">
        <v>1227</v>
      </c>
      <c r="H120" s="5">
        <v>43775.472546296296</v>
      </c>
      <c r="I120" s="5">
        <v>43775.493379629632</v>
      </c>
      <c r="J120" t="s">
        <v>1087</v>
      </c>
      <c r="K120" t="s">
        <v>1228</v>
      </c>
      <c r="L120">
        <v>44480</v>
      </c>
      <c r="M120" t="s">
        <v>1089</v>
      </c>
      <c r="N120" t="s">
        <v>1090</v>
      </c>
      <c r="O120" t="s">
        <v>1091</v>
      </c>
      <c r="P120" t="s">
        <v>1082</v>
      </c>
      <c r="Q120">
        <v>0</v>
      </c>
      <c r="T120" s="5">
        <f t="shared" si="1"/>
        <v>43775</v>
      </c>
    </row>
    <row r="121" spans="1:20">
      <c r="A121" t="s">
        <v>854</v>
      </c>
      <c r="B121" t="s">
        <v>855</v>
      </c>
      <c r="C121" t="s">
        <v>184</v>
      </c>
      <c r="D121" t="s">
        <v>856</v>
      </c>
      <c r="E121" t="s">
        <v>824</v>
      </c>
      <c r="F121" t="s">
        <v>148</v>
      </c>
      <c r="G121" t="s">
        <v>857</v>
      </c>
      <c r="H121" s="5">
        <v>43773.354166666664</v>
      </c>
      <c r="I121" s="5">
        <v>43773.416666666664</v>
      </c>
      <c r="J121" t="s">
        <v>650</v>
      </c>
      <c r="K121" t="s">
        <v>858</v>
      </c>
      <c r="L121">
        <v>79340</v>
      </c>
      <c r="M121" t="s">
        <v>687</v>
      </c>
      <c r="N121" t="s">
        <v>688</v>
      </c>
      <c r="O121" t="s">
        <v>689</v>
      </c>
      <c r="P121" t="s">
        <v>628</v>
      </c>
      <c r="Q121">
        <v>0</v>
      </c>
      <c r="T121" s="5">
        <f t="shared" si="1"/>
        <v>43773</v>
      </c>
    </row>
    <row r="122" spans="1:20">
      <c r="A122" t="s">
        <v>1229</v>
      </c>
      <c r="B122" t="s">
        <v>1230</v>
      </c>
      <c r="C122" t="s">
        <v>184</v>
      </c>
      <c r="D122" t="s">
        <v>89</v>
      </c>
      <c r="E122" t="s">
        <v>1075</v>
      </c>
      <c r="F122" t="s">
        <v>132</v>
      </c>
      <c r="G122" t="s">
        <v>1231</v>
      </c>
      <c r="H122" s="5">
        <v>43774.457824074074</v>
      </c>
      <c r="I122" s="5">
        <v>43774.47865740741</v>
      </c>
      <c r="J122" t="s">
        <v>1077</v>
      </c>
      <c r="K122" t="s">
        <v>1232</v>
      </c>
      <c r="L122">
        <v>49000</v>
      </c>
      <c r="M122" t="s">
        <v>1079</v>
      </c>
      <c r="N122" t="s">
        <v>1080</v>
      </c>
      <c r="O122" t="s">
        <v>1081</v>
      </c>
      <c r="P122" t="s">
        <v>1082</v>
      </c>
      <c r="Q122">
        <v>0</v>
      </c>
      <c r="T122" s="5">
        <f t="shared" si="1"/>
        <v>43774</v>
      </c>
    </row>
    <row r="123" spans="1:20">
      <c r="A123" t="s">
        <v>1233</v>
      </c>
      <c r="B123" t="s">
        <v>1234</v>
      </c>
      <c r="C123" t="s">
        <v>130</v>
      </c>
      <c r="D123" t="s">
        <v>61</v>
      </c>
      <c r="E123" t="s">
        <v>1100</v>
      </c>
      <c r="F123" t="s">
        <v>168</v>
      </c>
      <c r="G123" t="s">
        <v>1235</v>
      </c>
      <c r="H123" s="5">
        <v>43774.458333333336</v>
      </c>
      <c r="I123" s="5">
        <v>43774.479166666664</v>
      </c>
      <c r="J123" t="s">
        <v>1191</v>
      </c>
      <c r="K123" t="s">
        <v>1236</v>
      </c>
      <c r="L123">
        <v>44350</v>
      </c>
      <c r="M123" t="s">
        <v>1089</v>
      </c>
      <c r="N123" t="s">
        <v>1090</v>
      </c>
      <c r="O123" t="s">
        <v>1091</v>
      </c>
      <c r="P123" t="s">
        <v>1082</v>
      </c>
      <c r="Q123">
        <v>0</v>
      </c>
      <c r="T123" s="5">
        <f t="shared" si="1"/>
        <v>43774</v>
      </c>
    </row>
    <row r="124" spans="1:20">
      <c r="A124" t="s">
        <v>859</v>
      </c>
      <c r="B124" t="s">
        <v>860</v>
      </c>
      <c r="C124" t="s">
        <v>212</v>
      </c>
      <c r="D124" t="s">
        <v>588</v>
      </c>
      <c r="E124" t="s">
        <v>861</v>
      </c>
      <c r="F124" t="s">
        <v>132</v>
      </c>
      <c r="G124">
        <v>4210017</v>
      </c>
      <c r="H124" s="5">
        <v>43774.416666666664</v>
      </c>
      <c r="I124" s="5">
        <v>43774.458333333336</v>
      </c>
      <c r="J124" t="s">
        <v>590</v>
      </c>
      <c r="K124" t="s">
        <v>862</v>
      </c>
      <c r="L124">
        <v>79200</v>
      </c>
      <c r="M124" t="s">
        <v>592</v>
      </c>
      <c r="N124" t="s">
        <v>593</v>
      </c>
      <c r="O124" t="s">
        <v>594</v>
      </c>
      <c r="P124" t="s">
        <v>595</v>
      </c>
      <c r="Q124">
        <v>0</v>
      </c>
      <c r="T124" s="5">
        <f t="shared" si="1"/>
        <v>43774</v>
      </c>
    </row>
    <row r="125" spans="1:20">
      <c r="A125" t="s">
        <v>297</v>
      </c>
      <c r="B125" t="s">
        <v>298</v>
      </c>
      <c r="C125" t="s">
        <v>171</v>
      </c>
      <c r="D125" t="s">
        <v>61</v>
      </c>
      <c r="E125" t="s">
        <v>172</v>
      </c>
      <c r="F125" t="s">
        <v>168</v>
      </c>
      <c r="G125" t="s">
        <v>299</v>
      </c>
      <c r="H125" s="5">
        <v>43774.666666666664</v>
      </c>
      <c r="I125" s="5">
        <v>43774.673611111109</v>
      </c>
      <c r="J125" t="s">
        <v>1072</v>
      </c>
      <c r="K125" t="s">
        <v>199</v>
      </c>
      <c r="L125">
        <v>56800</v>
      </c>
      <c r="M125" t="s">
        <v>175</v>
      </c>
      <c r="N125" t="s">
        <v>176</v>
      </c>
      <c r="O125" t="s">
        <v>177</v>
      </c>
      <c r="P125" t="s">
        <v>138</v>
      </c>
      <c r="Q125">
        <v>0</v>
      </c>
      <c r="T125" s="5">
        <f t="shared" si="1"/>
        <v>43774</v>
      </c>
    </row>
    <row r="126" spans="1:20">
      <c r="A126" t="s">
        <v>300</v>
      </c>
      <c r="B126" t="s">
        <v>301</v>
      </c>
      <c r="C126" t="s">
        <v>245</v>
      </c>
      <c r="D126" t="s">
        <v>61</v>
      </c>
      <c r="E126" t="s">
        <v>192</v>
      </c>
      <c r="F126" t="s">
        <v>132</v>
      </c>
      <c r="G126">
        <v>715260016</v>
      </c>
      <c r="H126" s="5">
        <v>43774.40425925926</v>
      </c>
      <c r="I126" s="5">
        <v>43774.425092592595</v>
      </c>
      <c r="J126" t="s">
        <v>1237</v>
      </c>
      <c r="K126" t="s">
        <v>246</v>
      </c>
      <c r="L126">
        <v>29200</v>
      </c>
      <c r="M126" t="s">
        <v>247</v>
      </c>
      <c r="N126" t="s">
        <v>248</v>
      </c>
      <c r="O126" t="s">
        <v>249</v>
      </c>
      <c r="P126" t="s">
        <v>147</v>
      </c>
      <c r="Q126">
        <v>0</v>
      </c>
      <c r="T126" s="5">
        <f t="shared" si="1"/>
        <v>43774</v>
      </c>
    </row>
    <row r="127" spans="1:20">
      <c r="A127" t="s">
        <v>1238</v>
      </c>
      <c r="B127" t="s">
        <v>1239</v>
      </c>
      <c r="C127" t="s">
        <v>171</v>
      </c>
      <c r="D127" t="s">
        <v>61</v>
      </c>
      <c r="E127" t="s">
        <v>1094</v>
      </c>
      <c r="F127" t="s">
        <v>132</v>
      </c>
      <c r="G127" t="s">
        <v>1240</v>
      </c>
      <c r="H127" s="5">
        <v>43775.395833333336</v>
      </c>
      <c r="I127" s="5">
        <v>43775.402777777781</v>
      </c>
      <c r="J127" t="s">
        <v>1072</v>
      </c>
      <c r="K127" t="s">
        <v>1241</v>
      </c>
      <c r="L127">
        <v>56530</v>
      </c>
      <c r="M127" t="s">
        <v>175</v>
      </c>
      <c r="N127" t="s">
        <v>176</v>
      </c>
      <c r="O127" t="s">
        <v>177</v>
      </c>
      <c r="P127" t="s">
        <v>138</v>
      </c>
      <c r="Q127">
        <v>0</v>
      </c>
      <c r="T127" s="5">
        <f t="shared" si="1"/>
        <v>43775</v>
      </c>
    </row>
    <row r="128" spans="1:20">
      <c r="A128" t="s">
        <v>863</v>
      </c>
      <c r="B128" t="s">
        <v>864</v>
      </c>
      <c r="C128" t="s">
        <v>212</v>
      </c>
      <c r="D128" t="s">
        <v>567</v>
      </c>
      <c r="E128" t="s">
        <v>772</v>
      </c>
      <c r="F128" t="s">
        <v>132</v>
      </c>
      <c r="H128" s="5">
        <v>43775.410601851851</v>
      </c>
      <c r="I128" s="5">
        <v>43775.431435185186</v>
      </c>
      <c r="J128" t="s">
        <v>659</v>
      </c>
      <c r="K128" t="s">
        <v>865</v>
      </c>
      <c r="L128">
        <v>17000</v>
      </c>
      <c r="M128" t="s">
        <v>602</v>
      </c>
      <c r="N128" t="s">
        <v>603</v>
      </c>
      <c r="O128" t="s">
        <v>866</v>
      </c>
      <c r="P128" t="s">
        <v>595</v>
      </c>
      <c r="Q128">
        <v>0</v>
      </c>
      <c r="T128" s="5">
        <f t="shared" si="1"/>
        <v>43775</v>
      </c>
    </row>
    <row r="129" spans="1:20">
      <c r="A129" t="s">
        <v>867</v>
      </c>
      <c r="B129" t="s">
        <v>868</v>
      </c>
      <c r="C129" t="s">
        <v>212</v>
      </c>
      <c r="D129" t="s">
        <v>849</v>
      </c>
      <c r="E129" t="s">
        <v>869</v>
      </c>
      <c r="F129" t="s">
        <v>148</v>
      </c>
      <c r="H129" s="5">
        <v>43773.694016203706</v>
      </c>
      <c r="I129" s="5">
        <v>43773.714849537035</v>
      </c>
      <c r="J129" t="s">
        <v>659</v>
      </c>
      <c r="K129" t="s">
        <v>870</v>
      </c>
      <c r="L129">
        <v>17138</v>
      </c>
      <c r="M129" t="s">
        <v>687</v>
      </c>
      <c r="N129" t="s">
        <v>688</v>
      </c>
      <c r="O129" t="s">
        <v>689</v>
      </c>
      <c r="P129" t="s">
        <v>628</v>
      </c>
      <c r="Q129">
        <v>0</v>
      </c>
      <c r="T129" s="5">
        <f t="shared" si="1"/>
        <v>43773</v>
      </c>
    </row>
    <row r="130" spans="1:20">
      <c r="A130" t="s">
        <v>1242</v>
      </c>
      <c r="B130" t="s">
        <v>1243</v>
      </c>
      <c r="C130" t="s">
        <v>212</v>
      </c>
      <c r="D130" t="s">
        <v>61</v>
      </c>
      <c r="E130" t="s">
        <v>1123</v>
      </c>
      <c r="F130" t="s">
        <v>132</v>
      </c>
      <c r="G130" t="s">
        <v>1244</v>
      </c>
      <c r="H130" s="5">
        <v>43774.379201388889</v>
      </c>
      <c r="I130" s="5">
        <v>43774.400034722225</v>
      </c>
      <c r="J130" t="s">
        <v>1107</v>
      </c>
      <c r="K130" t="s">
        <v>1245</v>
      </c>
      <c r="L130">
        <v>44800</v>
      </c>
      <c r="M130" t="s">
        <v>1089</v>
      </c>
      <c r="N130" t="s">
        <v>1090</v>
      </c>
      <c r="O130" t="s">
        <v>1091</v>
      </c>
      <c r="P130" t="s">
        <v>1082</v>
      </c>
      <c r="Q130">
        <v>0</v>
      </c>
      <c r="T130" s="5">
        <f t="shared" si="1"/>
        <v>43774</v>
      </c>
    </row>
    <row r="131" spans="1:20">
      <c r="A131" t="s">
        <v>1246</v>
      </c>
      <c r="B131" t="s">
        <v>1247</v>
      </c>
      <c r="C131" t="s">
        <v>130</v>
      </c>
      <c r="D131" t="s">
        <v>61</v>
      </c>
      <c r="E131" t="s">
        <v>1085</v>
      </c>
      <c r="F131" t="s">
        <v>132</v>
      </c>
      <c r="G131" t="s">
        <v>1248</v>
      </c>
      <c r="H131" s="5">
        <v>43773.441099537034</v>
      </c>
      <c r="I131" s="5">
        <v>43773.46193287037</v>
      </c>
      <c r="J131" t="s">
        <v>1087</v>
      </c>
      <c r="K131" t="s">
        <v>1249</v>
      </c>
      <c r="L131">
        <v>44110</v>
      </c>
      <c r="M131" t="s">
        <v>1089</v>
      </c>
      <c r="N131" t="s">
        <v>1090</v>
      </c>
      <c r="O131" t="s">
        <v>1091</v>
      </c>
      <c r="P131" t="s">
        <v>1082</v>
      </c>
      <c r="Q131">
        <v>0</v>
      </c>
      <c r="T131" s="5">
        <f t="shared" ref="T131:T194" si="2">INT(H131)</f>
        <v>43773</v>
      </c>
    </row>
    <row r="132" spans="1:20">
      <c r="A132" t="s">
        <v>302</v>
      </c>
      <c r="B132" t="s">
        <v>303</v>
      </c>
      <c r="C132" t="s">
        <v>171</v>
      </c>
      <c r="D132" t="s">
        <v>61</v>
      </c>
      <c r="E132" t="s">
        <v>172</v>
      </c>
      <c r="F132" t="s">
        <v>168</v>
      </c>
      <c r="G132" t="s">
        <v>304</v>
      </c>
      <c r="H132" s="5">
        <v>43774.673611111109</v>
      </c>
      <c r="I132" s="5">
        <v>43774.680787037039</v>
      </c>
      <c r="J132" t="s">
        <v>1072</v>
      </c>
      <c r="K132" t="s">
        <v>199</v>
      </c>
      <c r="L132">
        <v>56800</v>
      </c>
      <c r="M132" t="s">
        <v>175</v>
      </c>
      <c r="N132" t="s">
        <v>176</v>
      </c>
      <c r="O132" t="s">
        <v>177</v>
      </c>
      <c r="P132" t="s">
        <v>138</v>
      </c>
      <c r="Q132">
        <v>0</v>
      </c>
      <c r="T132" s="5">
        <f t="shared" si="2"/>
        <v>43774</v>
      </c>
    </row>
    <row r="133" spans="1:20">
      <c r="A133" t="s">
        <v>871</v>
      </c>
      <c r="B133" t="s">
        <v>872</v>
      </c>
      <c r="C133" t="s">
        <v>130</v>
      </c>
      <c r="D133" t="s">
        <v>61</v>
      </c>
      <c r="E133" t="s">
        <v>722</v>
      </c>
      <c r="F133" t="s">
        <v>132</v>
      </c>
      <c r="G133">
        <v>990006</v>
      </c>
      <c r="H133" s="5">
        <v>43775.354166666664</v>
      </c>
      <c r="I133" s="5">
        <v>43775.395833333336</v>
      </c>
      <c r="J133" t="s">
        <v>723</v>
      </c>
      <c r="K133" t="s">
        <v>724</v>
      </c>
      <c r="L133">
        <v>79140</v>
      </c>
      <c r="M133" t="s">
        <v>592</v>
      </c>
      <c r="N133" t="s">
        <v>593</v>
      </c>
      <c r="O133" t="s">
        <v>594</v>
      </c>
      <c r="P133" t="s">
        <v>595</v>
      </c>
      <c r="Q133">
        <v>7</v>
      </c>
      <c r="T133" s="5">
        <f t="shared" si="2"/>
        <v>43775</v>
      </c>
    </row>
    <row r="134" spans="1:20">
      <c r="A134" t="s">
        <v>873</v>
      </c>
      <c r="B134" t="s">
        <v>874</v>
      </c>
      <c r="C134" t="s">
        <v>130</v>
      </c>
      <c r="D134" t="s">
        <v>61</v>
      </c>
      <c r="E134" t="s">
        <v>875</v>
      </c>
      <c r="F134" t="s">
        <v>876</v>
      </c>
      <c r="G134" t="s">
        <v>877</v>
      </c>
      <c r="H134" s="5">
        <v>43774.590277777781</v>
      </c>
      <c r="I134" s="5">
        <v>43774.597222222219</v>
      </c>
      <c r="J134" t="s">
        <v>878</v>
      </c>
      <c r="K134" t="s">
        <v>879</v>
      </c>
      <c r="L134">
        <v>41350</v>
      </c>
      <c r="M134" t="s">
        <v>880</v>
      </c>
      <c r="N134" t="s">
        <v>881</v>
      </c>
      <c r="O134" t="s">
        <v>882</v>
      </c>
      <c r="P134" t="s">
        <v>584</v>
      </c>
      <c r="Q134">
        <v>12</v>
      </c>
      <c r="T134" s="5">
        <f t="shared" si="2"/>
        <v>43774</v>
      </c>
    </row>
    <row r="135" spans="1:20">
      <c r="A135" t="s">
        <v>883</v>
      </c>
      <c r="B135" t="s">
        <v>97</v>
      </c>
      <c r="C135" t="s">
        <v>245</v>
      </c>
      <c r="D135" t="s">
        <v>61</v>
      </c>
      <c r="E135" t="s">
        <v>78</v>
      </c>
      <c r="F135" t="s">
        <v>876</v>
      </c>
      <c r="G135" t="s">
        <v>884</v>
      </c>
      <c r="H135" s="5">
        <v>43774.42287037037</v>
      </c>
      <c r="I135" s="5">
        <v>43774.443703703706</v>
      </c>
      <c r="J135" t="s">
        <v>885</v>
      </c>
      <c r="K135" t="s">
        <v>886</v>
      </c>
      <c r="L135">
        <v>18000</v>
      </c>
      <c r="M135" t="s">
        <v>887</v>
      </c>
      <c r="N135" t="s">
        <v>49</v>
      </c>
      <c r="O135" t="s">
        <v>17</v>
      </c>
      <c r="P135" t="s">
        <v>584</v>
      </c>
      <c r="Q135">
        <v>3</v>
      </c>
      <c r="T135" s="5">
        <f t="shared" si="2"/>
        <v>43774</v>
      </c>
    </row>
    <row r="136" spans="1:20">
      <c r="A136" t="s">
        <v>888</v>
      </c>
      <c r="B136" t="s">
        <v>889</v>
      </c>
      <c r="C136" t="s">
        <v>212</v>
      </c>
      <c r="D136" t="s">
        <v>562</v>
      </c>
      <c r="E136" t="s">
        <v>772</v>
      </c>
      <c r="F136" t="s">
        <v>132</v>
      </c>
      <c r="G136" t="s">
        <v>890</v>
      </c>
      <c r="H136" s="5">
        <v>43773.354166666664</v>
      </c>
      <c r="I136" s="5">
        <v>43773.375</v>
      </c>
      <c r="J136" t="s">
        <v>659</v>
      </c>
      <c r="K136" t="s">
        <v>891</v>
      </c>
      <c r="L136">
        <v>17000</v>
      </c>
      <c r="M136" t="s">
        <v>775</v>
      </c>
      <c r="N136" t="s">
        <v>776</v>
      </c>
      <c r="O136" t="s">
        <v>777</v>
      </c>
      <c r="P136" t="s">
        <v>628</v>
      </c>
      <c r="Q136">
        <v>0</v>
      </c>
      <c r="T136" s="5">
        <f t="shared" si="2"/>
        <v>43773</v>
      </c>
    </row>
    <row r="137" spans="1:20">
      <c r="A137" t="s">
        <v>892</v>
      </c>
      <c r="B137" t="s">
        <v>893</v>
      </c>
      <c r="C137" t="s">
        <v>607</v>
      </c>
      <c r="D137" t="s">
        <v>61</v>
      </c>
      <c r="E137" t="s">
        <v>894</v>
      </c>
      <c r="F137" t="s">
        <v>148</v>
      </c>
      <c r="G137" t="s">
        <v>895</v>
      </c>
      <c r="H137" s="5">
        <v>43775.416666666664</v>
      </c>
      <c r="I137" s="5">
        <v>43775.482002314813</v>
      </c>
      <c r="J137" t="s">
        <v>668</v>
      </c>
      <c r="K137" t="s">
        <v>896</v>
      </c>
      <c r="L137">
        <v>37140</v>
      </c>
      <c r="M137" t="s">
        <v>582</v>
      </c>
      <c r="N137" t="s">
        <v>583</v>
      </c>
      <c r="O137" t="s">
        <v>71</v>
      </c>
      <c r="P137" t="s">
        <v>584</v>
      </c>
      <c r="Q137">
        <v>18</v>
      </c>
      <c r="T137" s="5">
        <f t="shared" si="2"/>
        <v>43775</v>
      </c>
    </row>
    <row r="138" spans="1:20">
      <c r="A138" t="s">
        <v>305</v>
      </c>
      <c r="B138" t="s">
        <v>306</v>
      </c>
      <c r="C138" t="s">
        <v>184</v>
      </c>
      <c r="D138" t="s">
        <v>268</v>
      </c>
      <c r="E138" t="s">
        <v>307</v>
      </c>
      <c r="F138" t="s">
        <v>148</v>
      </c>
      <c r="H138" s="5">
        <v>43773.666666666664</v>
      </c>
      <c r="I138" s="5">
        <v>43773.68304398148</v>
      </c>
      <c r="J138" t="s">
        <v>1097</v>
      </c>
      <c r="K138" t="s">
        <v>308</v>
      </c>
      <c r="L138">
        <v>29690</v>
      </c>
      <c r="M138" t="s">
        <v>309</v>
      </c>
      <c r="N138" t="s">
        <v>310</v>
      </c>
      <c r="O138" t="s">
        <v>311</v>
      </c>
      <c r="P138" t="s">
        <v>138</v>
      </c>
      <c r="Q138">
        <v>0</v>
      </c>
      <c r="T138" s="5">
        <f t="shared" si="2"/>
        <v>43773</v>
      </c>
    </row>
    <row r="139" spans="1:20">
      <c r="A139" t="s">
        <v>312</v>
      </c>
      <c r="B139" t="s">
        <v>313</v>
      </c>
      <c r="C139" t="s">
        <v>184</v>
      </c>
      <c r="D139" t="s">
        <v>1250</v>
      </c>
      <c r="E139" t="s">
        <v>314</v>
      </c>
      <c r="F139" t="s">
        <v>148</v>
      </c>
      <c r="H139" s="5">
        <v>43773.416666666664</v>
      </c>
      <c r="I139" s="5">
        <v>43773.458333333336</v>
      </c>
      <c r="J139" t="s">
        <v>1165</v>
      </c>
      <c r="K139" t="s">
        <v>315</v>
      </c>
      <c r="L139">
        <v>22160</v>
      </c>
      <c r="M139" t="s">
        <v>316</v>
      </c>
      <c r="N139" t="s">
        <v>317</v>
      </c>
      <c r="O139" t="s">
        <v>311</v>
      </c>
      <c r="P139" t="s">
        <v>138</v>
      </c>
      <c r="Q139">
        <v>0</v>
      </c>
      <c r="T139" s="5">
        <f t="shared" si="2"/>
        <v>43773</v>
      </c>
    </row>
    <row r="140" spans="1:20">
      <c r="A140" t="s">
        <v>897</v>
      </c>
      <c r="B140" t="s">
        <v>898</v>
      </c>
      <c r="C140" t="s">
        <v>212</v>
      </c>
      <c r="D140" t="s">
        <v>89</v>
      </c>
      <c r="E140" t="s">
        <v>599</v>
      </c>
      <c r="F140" t="s">
        <v>201</v>
      </c>
      <c r="H140" s="5">
        <v>43774.444444444445</v>
      </c>
      <c r="I140" s="5">
        <v>43774.458333333336</v>
      </c>
      <c r="J140" t="s">
        <v>610</v>
      </c>
      <c r="K140" t="s">
        <v>601</v>
      </c>
      <c r="L140">
        <v>17500</v>
      </c>
      <c r="M140" t="s">
        <v>602</v>
      </c>
      <c r="N140" t="s">
        <v>603</v>
      </c>
      <c r="O140" t="s">
        <v>604</v>
      </c>
      <c r="P140" t="s">
        <v>595</v>
      </c>
      <c r="Q140">
        <v>0</v>
      </c>
      <c r="T140" s="5">
        <f t="shared" si="2"/>
        <v>43774</v>
      </c>
    </row>
    <row r="141" spans="1:20">
      <c r="A141" t="s">
        <v>899</v>
      </c>
      <c r="B141" t="s">
        <v>900</v>
      </c>
      <c r="C141" t="s">
        <v>184</v>
      </c>
      <c r="D141" t="s">
        <v>140</v>
      </c>
      <c r="E141" t="s">
        <v>901</v>
      </c>
      <c r="F141" t="s">
        <v>148</v>
      </c>
      <c r="H141" s="5">
        <v>43775.416666666664</v>
      </c>
      <c r="I141" s="5">
        <v>43775.458333333336</v>
      </c>
      <c r="J141" t="s">
        <v>782</v>
      </c>
      <c r="K141" t="s">
        <v>902</v>
      </c>
      <c r="L141">
        <v>79410</v>
      </c>
      <c r="M141" t="s">
        <v>903</v>
      </c>
      <c r="N141" t="s">
        <v>904</v>
      </c>
      <c r="O141" t="s">
        <v>905</v>
      </c>
      <c r="P141" t="s">
        <v>628</v>
      </c>
      <c r="Q141">
        <v>0</v>
      </c>
      <c r="T141" s="5">
        <f t="shared" si="2"/>
        <v>43775</v>
      </c>
    </row>
    <row r="142" spans="1:20">
      <c r="A142" t="s">
        <v>513</v>
      </c>
      <c r="B142" t="s">
        <v>93</v>
      </c>
      <c r="C142" t="s">
        <v>212</v>
      </c>
      <c r="D142" t="s">
        <v>94</v>
      </c>
      <c r="E142" t="s">
        <v>91</v>
      </c>
      <c r="F142" t="s">
        <v>132</v>
      </c>
      <c r="G142" t="s">
        <v>514</v>
      </c>
      <c r="H142" s="5">
        <v>43774.632800925923</v>
      </c>
      <c r="I142" s="5">
        <v>43774.653634259259</v>
      </c>
      <c r="J142" t="s">
        <v>745</v>
      </c>
      <c r="K142" t="s">
        <v>515</v>
      </c>
      <c r="L142">
        <v>87000</v>
      </c>
      <c r="M142" t="s">
        <v>484</v>
      </c>
      <c r="N142" t="s">
        <v>35</v>
      </c>
      <c r="O142" t="s">
        <v>13</v>
      </c>
      <c r="P142" t="s">
        <v>462</v>
      </c>
      <c r="Q142">
        <v>0</v>
      </c>
      <c r="T142" s="5">
        <f t="shared" si="2"/>
        <v>43774</v>
      </c>
    </row>
    <row r="143" spans="1:20">
      <c r="A143" t="s">
        <v>906</v>
      </c>
      <c r="B143" t="s">
        <v>907</v>
      </c>
      <c r="C143" t="s">
        <v>130</v>
      </c>
      <c r="D143" t="s">
        <v>61</v>
      </c>
      <c r="E143" t="s">
        <v>772</v>
      </c>
      <c r="F143" t="s">
        <v>132</v>
      </c>
      <c r="H143" s="5">
        <v>43774.450185185182</v>
      </c>
      <c r="I143" s="5">
        <v>43774.471018518518</v>
      </c>
      <c r="J143" t="s">
        <v>723</v>
      </c>
      <c r="K143" t="s">
        <v>865</v>
      </c>
      <c r="L143">
        <v>17000</v>
      </c>
      <c r="M143" t="s">
        <v>602</v>
      </c>
      <c r="N143" t="s">
        <v>603</v>
      </c>
      <c r="O143" t="s">
        <v>866</v>
      </c>
      <c r="P143" t="s">
        <v>595</v>
      </c>
      <c r="Q143">
        <v>42</v>
      </c>
      <c r="T143" s="5">
        <f t="shared" si="2"/>
        <v>43774</v>
      </c>
    </row>
    <row r="144" spans="1:20">
      <c r="A144" t="s">
        <v>318</v>
      </c>
      <c r="B144" t="s">
        <v>319</v>
      </c>
      <c r="C144" t="s">
        <v>130</v>
      </c>
      <c r="D144" t="s">
        <v>810</v>
      </c>
      <c r="E144" t="s">
        <v>131</v>
      </c>
      <c r="F144" t="s">
        <v>132</v>
      </c>
      <c r="G144" t="s">
        <v>321</v>
      </c>
      <c r="H144" s="5">
        <v>43773.572939814818</v>
      </c>
      <c r="I144" s="5">
        <v>43773.579884259256</v>
      </c>
      <c r="J144" t="s">
        <v>1072</v>
      </c>
      <c r="K144" t="s">
        <v>322</v>
      </c>
      <c r="L144">
        <v>56100</v>
      </c>
      <c r="M144" t="s">
        <v>135</v>
      </c>
      <c r="N144" t="s">
        <v>136</v>
      </c>
      <c r="O144" t="s">
        <v>137</v>
      </c>
      <c r="P144" t="s">
        <v>138</v>
      </c>
      <c r="Q144">
        <v>0</v>
      </c>
      <c r="R144" t="s">
        <v>139</v>
      </c>
      <c r="S144" s="5">
        <v>43774</v>
      </c>
      <c r="T144" s="5">
        <f t="shared" si="2"/>
        <v>43773</v>
      </c>
    </row>
    <row r="145" spans="1:20">
      <c r="A145" t="s">
        <v>323</v>
      </c>
      <c r="B145" t="s">
        <v>324</v>
      </c>
      <c r="C145" t="s">
        <v>245</v>
      </c>
      <c r="D145" t="s">
        <v>61</v>
      </c>
      <c r="E145" t="s">
        <v>192</v>
      </c>
      <c r="F145" t="s">
        <v>132</v>
      </c>
      <c r="G145">
        <v>715270053</v>
      </c>
      <c r="H145" s="5">
        <v>43773.425810185188</v>
      </c>
      <c r="I145" s="5">
        <v>43773.446643518517</v>
      </c>
      <c r="J145" t="s">
        <v>1168</v>
      </c>
      <c r="K145" t="s">
        <v>325</v>
      </c>
      <c r="L145">
        <v>29200</v>
      </c>
      <c r="M145" t="s">
        <v>247</v>
      </c>
      <c r="N145" t="s">
        <v>248</v>
      </c>
      <c r="O145" t="s">
        <v>249</v>
      </c>
      <c r="P145" t="s">
        <v>147</v>
      </c>
      <c r="Q145">
        <v>0</v>
      </c>
      <c r="R145" t="s">
        <v>250</v>
      </c>
      <c r="S145" s="5">
        <v>43773</v>
      </c>
      <c r="T145" s="5">
        <f t="shared" si="2"/>
        <v>43773</v>
      </c>
    </row>
    <row r="146" spans="1:20">
      <c r="A146" t="s">
        <v>516</v>
      </c>
      <c r="B146" t="s">
        <v>64</v>
      </c>
      <c r="C146" t="s">
        <v>130</v>
      </c>
      <c r="D146" t="s">
        <v>61</v>
      </c>
      <c r="E146" t="s">
        <v>65</v>
      </c>
      <c r="F146" t="s">
        <v>154</v>
      </c>
      <c r="G146" t="s">
        <v>517</v>
      </c>
      <c r="H146" s="5">
        <v>43774.65896990741</v>
      </c>
      <c r="I146" s="5">
        <v>43774.679803240739</v>
      </c>
      <c r="J146" t="s">
        <v>596</v>
      </c>
      <c r="K146" t="s">
        <v>518</v>
      </c>
      <c r="L146">
        <v>87150</v>
      </c>
      <c r="M146" t="s">
        <v>461</v>
      </c>
      <c r="N146" t="s">
        <v>42</v>
      </c>
      <c r="O146" t="s">
        <v>28</v>
      </c>
      <c r="P146" t="s">
        <v>462</v>
      </c>
      <c r="Q146">
        <v>1</v>
      </c>
      <c r="R146" t="s">
        <v>463</v>
      </c>
      <c r="S146" s="5">
        <v>43774</v>
      </c>
      <c r="T146" s="5">
        <f t="shared" si="2"/>
        <v>43774</v>
      </c>
    </row>
    <row r="147" spans="1:20">
      <c r="A147" t="s">
        <v>1251</v>
      </c>
      <c r="B147" t="s">
        <v>1252</v>
      </c>
      <c r="C147" t="s">
        <v>212</v>
      </c>
      <c r="D147" t="s">
        <v>61</v>
      </c>
      <c r="E147" t="s">
        <v>1253</v>
      </c>
      <c r="F147" t="s">
        <v>132</v>
      </c>
      <c r="G147" t="s">
        <v>1254</v>
      </c>
      <c r="H147" s="5">
        <v>43775.425879629627</v>
      </c>
      <c r="I147" s="5">
        <v>43775.446712962963</v>
      </c>
      <c r="J147" t="s">
        <v>1210</v>
      </c>
      <c r="K147" t="s">
        <v>1255</v>
      </c>
      <c r="L147">
        <v>44230</v>
      </c>
      <c r="M147" t="s">
        <v>1089</v>
      </c>
      <c r="N147" t="s">
        <v>1090</v>
      </c>
      <c r="O147" t="s">
        <v>1091</v>
      </c>
      <c r="P147" t="s">
        <v>1082</v>
      </c>
      <c r="Q147">
        <v>0</v>
      </c>
      <c r="T147" s="5">
        <f t="shared" si="2"/>
        <v>43775</v>
      </c>
    </row>
    <row r="148" spans="1:20">
      <c r="A148" t="s">
        <v>908</v>
      </c>
      <c r="B148" t="s">
        <v>909</v>
      </c>
      <c r="C148" t="s">
        <v>578</v>
      </c>
      <c r="D148" t="s">
        <v>61</v>
      </c>
      <c r="E148" t="s">
        <v>748</v>
      </c>
      <c r="F148" t="s">
        <v>149</v>
      </c>
      <c r="H148" s="5">
        <v>43773.489583333336</v>
      </c>
      <c r="I148" s="5">
        <v>43773.520833333336</v>
      </c>
      <c r="J148" t="s">
        <v>749</v>
      </c>
      <c r="K148" t="s">
        <v>910</v>
      </c>
      <c r="L148">
        <v>86000</v>
      </c>
      <c r="M148" t="s">
        <v>751</v>
      </c>
      <c r="N148" t="s">
        <v>752</v>
      </c>
      <c r="O148" t="s">
        <v>753</v>
      </c>
      <c r="P148" t="s">
        <v>595</v>
      </c>
      <c r="Q148">
        <v>3</v>
      </c>
      <c r="T148" s="5">
        <f t="shared" si="2"/>
        <v>43773</v>
      </c>
    </row>
    <row r="149" spans="1:20">
      <c r="A149" t="s">
        <v>911</v>
      </c>
      <c r="B149" t="s">
        <v>912</v>
      </c>
      <c r="C149" t="s">
        <v>212</v>
      </c>
      <c r="D149" t="s">
        <v>913</v>
      </c>
      <c r="E149" t="s">
        <v>684</v>
      </c>
      <c r="F149" t="s">
        <v>132</v>
      </c>
      <c r="H149" s="5">
        <v>43774.708333333336</v>
      </c>
      <c r="I149" s="5">
        <v>43774.729166666664</v>
      </c>
      <c r="J149" t="s">
        <v>590</v>
      </c>
      <c r="K149" t="s">
        <v>914</v>
      </c>
      <c r="L149">
        <v>79100</v>
      </c>
      <c r="M149" t="s">
        <v>741</v>
      </c>
      <c r="N149" t="s">
        <v>742</v>
      </c>
      <c r="O149" t="s">
        <v>743</v>
      </c>
      <c r="P149" t="s">
        <v>628</v>
      </c>
      <c r="Q149">
        <v>0</v>
      </c>
      <c r="T149" s="5">
        <f t="shared" si="2"/>
        <v>43774</v>
      </c>
    </row>
    <row r="150" spans="1:20">
      <c r="A150" t="s">
        <v>915</v>
      </c>
      <c r="B150" t="s">
        <v>916</v>
      </c>
      <c r="C150" t="s">
        <v>212</v>
      </c>
      <c r="D150" t="s">
        <v>562</v>
      </c>
      <c r="E150" t="s">
        <v>657</v>
      </c>
      <c r="F150" t="s">
        <v>201</v>
      </c>
      <c r="G150" t="s">
        <v>917</v>
      </c>
      <c r="H150" s="5">
        <v>43773.458333333336</v>
      </c>
      <c r="I150" s="5">
        <v>43773.479166666664</v>
      </c>
      <c r="J150" t="s">
        <v>659</v>
      </c>
      <c r="K150" t="s">
        <v>918</v>
      </c>
      <c r="L150">
        <v>17300</v>
      </c>
      <c r="M150" t="s">
        <v>661</v>
      </c>
      <c r="N150" t="s">
        <v>662</v>
      </c>
      <c r="O150" t="s">
        <v>663</v>
      </c>
      <c r="P150" t="s">
        <v>628</v>
      </c>
      <c r="Q150">
        <v>0</v>
      </c>
      <c r="T150" s="5">
        <f t="shared" si="2"/>
        <v>43773</v>
      </c>
    </row>
    <row r="151" spans="1:20">
      <c r="A151" t="s">
        <v>519</v>
      </c>
      <c r="B151" t="s">
        <v>56</v>
      </c>
      <c r="C151" t="s">
        <v>212</v>
      </c>
      <c r="D151" t="s">
        <v>57</v>
      </c>
      <c r="E151" t="s">
        <v>52</v>
      </c>
      <c r="F151" t="s">
        <v>201</v>
      </c>
      <c r="G151" t="s">
        <v>520</v>
      </c>
      <c r="H151" s="5">
        <v>43773.387800925928</v>
      </c>
      <c r="I151" s="5">
        <v>43773.408634259256</v>
      </c>
      <c r="J151" t="s">
        <v>633</v>
      </c>
      <c r="K151" t="s">
        <v>521</v>
      </c>
      <c r="L151">
        <v>45400</v>
      </c>
      <c r="M151" t="s">
        <v>474</v>
      </c>
      <c r="N151" t="s">
        <v>475</v>
      </c>
      <c r="O151" t="s">
        <v>51</v>
      </c>
      <c r="P151" t="s">
        <v>462</v>
      </c>
      <c r="Q151">
        <v>0</v>
      </c>
      <c r="T151" s="5">
        <f t="shared" si="2"/>
        <v>43773</v>
      </c>
    </row>
    <row r="152" spans="1:20">
      <c r="A152" t="s">
        <v>326</v>
      </c>
      <c r="B152" t="s">
        <v>327</v>
      </c>
      <c r="C152" t="s">
        <v>130</v>
      </c>
      <c r="D152" t="s">
        <v>61</v>
      </c>
      <c r="E152" t="s">
        <v>328</v>
      </c>
      <c r="F152" t="s">
        <v>154</v>
      </c>
      <c r="G152" t="s">
        <v>329</v>
      </c>
      <c r="H152" s="5">
        <v>43773.5</v>
      </c>
      <c r="I152" s="5">
        <v>43773.520833333336</v>
      </c>
      <c r="J152" t="s">
        <v>1097</v>
      </c>
      <c r="K152" t="s">
        <v>330</v>
      </c>
      <c r="L152">
        <v>29550</v>
      </c>
      <c r="M152" t="s">
        <v>157</v>
      </c>
      <c r="N152" t="s">
        <v>158</v>
      </c>
      <c r="O152" t="s">
        <v>159</v>
      </c>
      <c r="P152" t="s">
        <v>147</v>
      </c>
      <c r="Q152">
        <v>0</v>
      </c>
      <c r="T152" s="5">
        <f t="shared" si="2"/>
        <v>43773</v>
      </c>
    </row>
    <row r="153" spans="1:20">
      <c r="A153" t="s">
        <v>919</v>
      </c>
      <c r="B153" t="s">
        <v>920</v>
      </c>
      <c r="C153" t="s">
        <v>578</v>
      </c>
      <c r="D153" t="s">
        <v>61</v>
      </c>
      <c r="E153" t="s">
        <v>921</v>
      </c>
      <c r="F153" t="s">
        <v>132</v>
      </c>
      <c r="G153" t="s">
        <v>922</v>
      </c>
      <c r="H153" s="5">
        <v>43773.458333333336</v>
      </c>
      <c r="I153" s="5">
        <v>43773.541666666664</v>
      </c>
      <c r="J153" t="s">
        <v>580</v>
      </c>
      <c r="K153" t="s">
        <v>923</v>
      </c>
      <c r="L153">
        <v>45800</v>
      </c>
      <c r="M153" t="s">
        <v>924</v>
      </c>
      <c r="N153" t="s">
        <v>925</v>
      </c>
      <c r="O153" t="s">
        <v>926</v>
      </c>
      <c r="P153" t="s">
        <v>584</v>
      </c>
      <c r="Q153">
        <v>10</v>
      </c>
      <c r="R153" t="s">
        <v>585</v>
      </c>
      <c r="S153" s="5">
        <v>43774</v>
      </c>
      <c r="T153" s="5">
        <f t="shared" si="2"/>
        <v>43773</v>
      </c>
    </row>
    <row r="154" spans="1:20">
      <c r="A154" t="s">
        <v>1256</v>
      </c>
      <c r="B154" t="s">
        <v>1257</v>
      </c>
      <c r="C154" t="s">
        <v>607</v>
      </c>
      <c r="D154" t="s">
        <v>61</v>
      </c>
      <c r="E154" t="s">
        <v>1075</v>
      </c>
      <c r="F154" t="s">
        <v>132</v>
      </c>
      <c r="G154" t="s">
        <v>1231</v>
      </c>
      <c r="H154" s="5">
        <v>43774.47865740741</v>
      </c>
      <c r="I154" s="5">
        <v>43774.499490740738</v>
      </c>
      <c r="J154" t="s">
        <v>1077</v>
      </c>
      <c r="K154" t="s">
        <v>1232</v>
      </c>
      <c r="L154">
        <v>49000</v>
      </c>
      <c r="M154" t="s">
        <v>1079</v>
      </c>
      <c r="N154" t="s">
        <v>1080</v>
      </c>
      <c r="O154" t="s">
        <v>1081</v>
      </c>
      <c r="P154" t="s">
        <v>1082</v>
      </c>
      <c r="Q154">
        <v>0</v>
      </c>
      <c r="T154" s="5">
        <f t="shared" si="2"/>
        <v>43774</v>
      </c>
    </row>
    <row r="155" spans="1:20">
      <c r="A155" t="s">
        <v>331</v>
      </c>
      <c r="B155" t="s">
        <v>332</v>
      </c>
      <c r="C155" t="s">
        <v>184</v>
      </c>
      <c r="D155" t="s">
        <v>167</v>
      </c>
      <c r="E155" t="s">
        <v>333</v>
      </c>
      <c r="F155" t="s">
        <v>224</v>
      </c>
      <c r="H155" s="5">
        <v>43774.666666666664</v>
      </c>
      <c r="I155" s="5">
        <v>43774.708333333336</v>
      </c>
      <c r="J155" t="s">
        <v>1165</v>
      </c>
      <c r="K155" t="s">
        <v>334</v>
      </c>
      <c r="L155">
        <v>56110</v>
      </c>
      <c r="M155" t="s">
        <v>335</v>
      </c>
      <c r="N155" t="s">
        <v>336</v>
      </c>
      <c r="O155" t="s">
        <v>337</v>
      </c>
      <c r="P155" t="s">
        <v>147</v>
      </c>
      <c r="Q155">
        <v>0</v>
      </c>
      <c r="T155" s="5">
        <f t="shared" si="2"/>
        <v>43774</v>
      </c>
    </row>
    <row r="156" spans="1:20">
      <c r="A156" t="s">
        <v>927</v>
      </c>
      <c r="B156" t="s">
        <v>928</v>
      </c>
      <c r="C156" t="s">
        <v>212</v>
      </c>
      <c r="D156" t="s">
        <v>89</v>
      </c>
      <c r="E156" t="s">
        <v>599</v>
      </c>
      <c r="F156" t="s">
        <v>201</v>
      </c>
      <c r="H156" s="5">
        <v>43773.588217592594</v>
      </c>
      <c r="I156" s="5">
        <v>43773.609050925923</v>
      </c>
      <c r="J156" t="s">
        <v>600</v>
      </c>
      <c r="K156" t="s">
        <v>601</v>
      </c>
      <c r="L156">
        <v>17500</v>
      </c>
      <c r="M156" t="s">
        <v>602</v>
      </c>
      <c r="N156" t="s">
        <v>603</v>
      </c>
      <c r="O156" t="s">
        <v>604</v>
      </c>
      <c r="P156" t="s">
        <v>595</v>
      </c>
      <c r="Q156">
        <v>0</v>
      </c>
      <c r="T156" s="5">
        <f t="shared" si="2"/>
        <v>43773</v>
      </c>
    </row>
    <row r="157" spans="1:20">
      <c r="A157" t="s">
        <v>338</v>
      </c>
      <c r="B157" t="s">
        <v>339</v>
      </c>
      <c r="C157" t="s">
        <v>184</v>
      </c>
      <c r="D157" t="s">
        <v>268</v>
      </c>
      <c r="E157" t="s">
        <v>340</v>
      </c>
      <c r="F157" t="s">
        <v>148</v>
      </c>
      <c r="H157" s="5">
        <v>43774.368055555555</v>
      </c>
      <c r="I157" s="5">
        <v>43774.375</v>
      </c>
      <c r="J157" t="s">
        <v>1165</v>
      </c>
      <c r="K157" t="s">
        <v>341</v>
      </c>
      <c r="L157">
        <v>22940</v>
      </c>
      <c r="M157" t="s">
        <v>342</v>
      </c>
      <c r="N157" t="s">
        <v>343</v>
      </c>
      <c r="O157" t="s">
        <v>344</v>
      </c>
      <c r="P157" t="s">
        <v>138</v>
      </c>
      <c r="Q157">
        <v>0</v>
      </c>
      <c r="T157" s="5">
        <f t="shared" si="2"/>
        <v>43774</v>
      </c>
    </row>
    <row r="158" spans="1:20">
      <c r="A158" t="s">
        <v>929</v>
      </c>
      <c r="B158" t="s">
        <v>930</v>
      </c>
      <c r="C158" t="s">
        <v>245</v>
      </c>
      <c r="D158" t="s">
        <v>61</v>
      </c>
      <c r="E158" t="s">
        <v>727</v>
      </c>
      <c r="F158" t="s">
        <v>132</v>
      </c>
      <c r="G158" t="s">
        <v>931</v>
      </c>
      <c r="H158" s="5">
        <v>43774.562372685185</v>
      </c>
      <c r="I158" s="5">
        <v>43774.56931712963</v>
      </c>
      <c r="J158" t="s">
        <v>580</v>
      </c>
      <c r="K158" t="s">
        <v>932</v>
      </c>
      <c r="L158">
        <v>37100</v>
      </c>
      <c r="M158" t="s">
        <v>582</v>
      </c>
      <c r="N158" t="s">
        <v>583</v>
      </c>
      <c r="O158" t="s">
        <v>100</v>
      </c>
      <c r="P158" t="s">
        <v>584</v>
      </c>
      <c r="Q158">
        <v>6</v>
      </c>
      <c r="R158" t="s">
        <v>585</v>
      </c>
      <c r="S158" s="5">
        <v>43774</v>
      </c>
      <c r="T158" s="5">
        <f t="shared" si="2"/>
        <v>43774</v>
      </c>
    </row>
    <row r="159" spans="1:20">
      <c r="A159" t="s">
        <v>1258</v>
      </c>
      <c r="B159" t="s">
        <v>1259</v>
      </c>
      <c r="C159" t="s">
        <v>130</v>
      </c>
      <c r="D159" t="s">
        <v>61</v>
      </c>
      <c r="E159" t="s">
        <v>1100</v>
      </c>
      <c r="F159" t="s">
        <v>168</v>
      </c>
      <c r="G159" t="s">
        <v>1260</v>
      </c>
      <c r="H159" s="5">
        <v>43774.395833333336</v>
      </c>
      <c r="I159" s="5">
        <v>43774.416666666664</v>
      </c>
      <c r="J159" t="s">
        <v>1191</v>
      </c>
      <c r="K159" t="s">
        <v>1261</v>
      </c>
      <c r="L159">
        <v>44350</v>
      </c>
      <c r="M159" t="s">
        <v>1089</v>
      </c>
      <c r="N159" t="s">
        <v>1090</v>
      </c>
      <c r="O159" t="s">
        <v>1091</v>
      </c>
      <c r="P159" t="s">
        <v>1082</v>
      </c>
      <c r="Q159">
        <v>0</v>
      </c>
      <c r="T159" s="5">
        <f t="shared" si="2"/>
        <v>43774</v>
      </c>
    </row>
    <row r="160" spans="1:20">
      <c r="A160" t="s">
        <v>933</v>
      </c>
      <c r="B160" t="s">
        <v>934</v>
      </c>
      <c r="C160" t="s">
        <v>130</v>
      </c>
      <c r="D160" t="s">
        <v>61</v>
      </c>
      <c r="E160" t="s">
        <v>608</v>
      </c>
      <c r="F160" t="s">
        <v>148</v>
      </c>
      <c r="G160" t="s">
        <v>935</v>
      </c>
      <c r="H160" s="5">
        <v>43773.375</v>
      </c>
      <c r="I160" s="5">
        <v>43773.458333333336</v>
      </c>
      <c r="J160" t="s">
        <v>600</v>
      </c>
      <c r="K160" t="s">
        <v>936</v>
      </c>
      <c r="L160">
        <v>17100</v>
      </c>
      <c r="M160" t="s">
        <v>612</v>
      </c>
      <c r="N160" t="s">
        <v>613</v>
      </c>
      <c r="O160" t="s">
        <v>614</v>
      </c>
      <c r="P160" t="s">
        <v>595</v>
      </c>
      <c r="Q160">
        <v>2</v>
      </c>
      <c r="T160" s="5">
        <f t="shared" si="2"/>
        <v>43773</v>
      </c>
    </row>
    <row r="161" spans="1:20">
      <c r="A161" t="s">
        <v>937</v>
      </c>
      <c r="B161" t="s">
        <v>938</v>
      </c>
      <c r="C161" t="s">
        <v>212</v>
      </c>
      <c r="D161" t="s">
        <v>939</v>
      </c>
      <c r="E161" t="s">
        <v>684</v>
      </c>
      <c r="F161" t="s">
        <v>132</v>
      </c>
      <c r="G161">
        <v>260018</v>
      </c>
      <c r="H161" s="5">
        <v>43773.6875</v>
      </c>
      <c r="I161" s="5">
        <v>43773.75</v>
      </c>
      <c r="J161" t="s">
        <v>590</v>
      </c>
      <c r="K161" t="s">
        <v>940</v>
      </c>
      <c r="L161">
        <v>79100</v>
      </c>
      <c r="M161" t="s">
        <v>592</v>
      </c>
      <c r="N161" t="s">
        <v>593</v>
      </c>
      <c r="O161" t="s">
        <v>594</v>
      </c>
      <c r="P161" t="s">
        <v>595</v>
      </c>
      <c r="Q161">
        <v>0</v>
      </c>
      <c r="T161" s="5">
        <f t="shared" si="2"/>
        <v>43773</v>
      </c>
    </row>
    <row r="162" spans="1:20">
      <c r="A162" t="s">
        <v>1262</v>
      </c>
      <c r="B162" t="s">
        <v>1263</v>
      </c>
      <c r="C162" t="s">
        <v>212</v>
      </c>
      <c r="D162" t="s">
        <v>61</v>
      </c>
      <c r="E162" t="s">
        <v>1123</v>
      </c>
      <c r="F162" t="s">
        <v>132</v>
      </c>
      <c r="G162" t="s">
        <v>1264</v>
      </c>
      <c r="H162" s="5">
        <v>43774.483368055553</v>
      </c>
      <c r="I162" s="5">
        <v>43774.504201388889</v>
      </c>
      <c r="J162" t="s">
        <v>1107</v>
      </c>
      <c r="K162" t="s">
        <v>1265</v>
      </c>
      <c r="L162">
        <v>44800</v>
      </c>
      <c r="M162" t="s">
        <v>1089</v>
      </c>
      <c r="N162" t="s">
        <v>1090</v>
      </c>
      <c r="O162" t="s">
        <v>1091</v>
      </c>
      <c r="P162" t="s">
        <v>1082</v>
      </c>
      <c r="Q162">
        <v>0</v>
      </c>
      <c r="T162" s="5">
        <f t="shared" si="2"/>
        <v>43774</v>
      </c>
    </row>
    <row r="163" spans="1:20">
      <c r="A163" t="s">
        <v>941</v>
      </c>
      <c r="B163" t="s">
        <v>942</v>
      </c>
      <c r="C163" t="s">
        <v>212</v>
      </c>
      <c r="D163" t="s">
        <v>562</v>
      </c>
      <c r="E163" t="s">
        <v>772</v>
      </c>
      <c r="F163" t="s">
        <v>132</v>
      </c>
      <c r="G163" t="s">
        <v>943</v>
      </c>
      <c r="H163" s="5">
        <v>43773.375</v>
      </c>
      <c r="I163" s="5">
        <v>43773.395833333336</v>
      </c>
      <c r="J163" t="s">
        <v>659</v>
      </c>
      <c r="K163" t="s">
        <v>944</v>
      </c>
      <c r="L163">
        <v>17000</v>
      </c>
      <c r="M163" t="s">
        <v>775</v>
      </c>
      <c r="N163" t="s">
        <v>776</v>
      </c>
      <c r="O163" t="s">
        <v>777</v>
      </c>
      <c r="P163" t="s">
        <v>628</v>
      </c>
      <c r="Q163">
        <v>0</v>
      </c>
      <c r="T163" s="5">
        <f t="shared" si="2"/>
        <v>43773</v>
      </c>
    </row>
    <row r="164" spans="1:20">
      <c r="A164" t="s">
        <v>945</v>
      </c>
      <c r="B164" t="s">
        <v>946</v>
      </c>
      <c r="C164" t="s">
        <v>184</v>
      </c>
      <c r="D164" t="s">
        <v>947</v>
      </c>
      <c r="E164" t="s">
        <v>948</v>
      </c>
      <c r="F164" t="s">
        <v>148</v>
      </c>
      <c r="H164" s="5">
        <v>43773.6875</v>
      </c>
      <c r="I164" s="5">
        <v>43773.694444444445</v>
      </c>
      <c r="J164" t="s">
        <v>782</v>
      </c>
      <c r="K164" t="s">
        <v>949</v>
      </c>
      <c r="L164">
        <v>79260</v>
      </c>
      <c r="M164" t="s">
        <v>950</v>
      </c>
      <c r="N164" t="s">
        <v>951</v>
      </c>
      <c r="O164" t="s">
        <v>952</v>
      </c>
      <c r="P164" t="s">
        <v>628</v>
      </c>
      <c r="Q164">
        <v>0</v>
      </c>
      <c r="T164" s="5">
        <f t="shared" si="2"/>
        <v>43773</v>
      </c>
    </row>
    <row r="165" spans="1:20">
      <c r="A165" t="s">
        <v>345</v>
      </c>
      <c r="B165" t="s">
        <v>346</v>
      </c>
      <c r="C165" t="s">
        <v>130</v>
      </c>
      <c r="D165" t="s">
        <v>61</v>
      </c>
      <c r="E165" t="s">
        <v>200</v>
      </c>
      <c r="F165" t="s">
        <v>201</v>
      </c>
      <c r="G165" t="s">
        <v>347</v>
      </c>
      <c r="H165" s="5">
        <v>43773.375</v>
      </c>
      <c r="I165" s="5">
        <v>43773.458333333336</v>
      </c>
      <c r="J165" t="s">
        <v>1201</v>
      </c>
      <c r="K165" t="s">
        <v>348</v>
      </c>
      <c r="L165">
        <v>22300</v>
      </c>
      <c r="M165" t="s">
        <v>163</v>
      </c>
      <c r="N165" t="s">
        <v>164</v>
      </c>
      <c r="O165" t="s">
        <v>165</v>
      </c>
      <c r="P165" t="s">
        <v>138</v>
      </c>
      <c r="Q165">
        <v>0</v>
      </c>
      <c r="T165" s="5">
        <f t="shared" si="2"/>
        <v>43773</v>
      </c>
    </row>
    <row r="166" spans="1:20">
      <c r="A166" t="s">
        <v>349</v>
      </c>
      <c r="B166" t="s">
        <v>350</v>
      </c>
      <c r="C166" t="s">
        <v>171</v>
      </c>
      <c r="D166" t="s">
        <v>61</v>
      </c>
      <c r="E166" t="s">
        <v>204</v>
      </c>
      <c r="F166" t="s">
        <v>168</v>
      </c>
      <c r="G166" t="s">
        <v>351</v>
      </c>
      <c r="H166" s="5">
        <v>43774.555185185185</v>
      </c>
      <c r="I166" s="5">
        <v>43774.56212962963</v>
      </c>
      <c r="J166" t="s">
        <v>1072</v>
      </c>
      <c r="K166" t="s">
        <v>352</v>
      </c>
      <c r="L166">
        <v>56600</v>
      </c>
      <c r="M166" t="s">
        <v>175</v>
      </c>
      <c r="N166" t="s">
        <v>176</v>
      </c>
      <c r="O166" t="s">
        <v>177</v>
      </c>
      <c r="P166" t="s">
        <v>138</v>
      </c>
      <c r="Q166">
        <v>0</v>
      </c>
      <c r="T166" s="5">
        <f t="shared" si="2"/>
        <v>43774</v>
      </c>
    </row>
    <row r="167" spans="1:20">
      <c r="A167" t="s">
        <v>1266</v>
      </c>
      <c r="B167" t="s">
        <v>1267</v>
      </c>
      <c r="C167" t="s">
        <v>212</v>
      </c>
      <c r="D167" t="s">
        <v>61</v>
      </c>
      <c r="E167" t="s">
        <v>1100</v>
      </c>
      <c r="F167" t="s">
        <v>168</v>
      </c>
      <c r="G167" t="s">
        <v>1268</v>
      </c>
      <c r="H167" s="5">
        <v>43774.76630787037</v>
      </c>
      <c r="I167" s="5">
        <v>43774.787141203706</v>
      </c>
      <c r="J167" t="s">
        <v>1087</v>
      </c>
      <c r="K167" t="s">
        <v>1269</v>
      </c>
      <c r="L167">
        <v>44350</v>
      </c>
      <c r="M167" t="s">
        <v>1089</v>
      </c>
      <c r="N167" t="s">
        <v>1090</v>
      </c>
      <c r="O167" t="s">
        <v>1091</v>
      </c>
      <c r="P167" t="s">
        <v>1082</v>
      </c>
      <c r="Q167">
        <v>0</v>
      </c>
      <c r="T167" s="5">
        <f t="shared" si="2"/>
        <v>43774</v>
      </c>
    </row>
    <row r="168" spans="1:20">
      <c r="A168" t="s">
        <v>353</v>
      </c>
      <c r="B168" t="s">
        <v>354</v>
      </c>
      <c r="C168" t="s">
        <v>184</v>
      </c>
      <c r="D168" t="s">
        <v>1270</v>
      </c>
      <c r="E168" t="s">
        <v>355</v>
      </c>
      <c r="F168" t="s">
        <v>148</v>
      </c>
      <c r="H168" s="5">
        <v>43774.458333333336</v>
      </c>
      <c r="I168" s="5">
        <v>43774.5</v>
      </c>
      <c r="J168" t="s">
        <v>1165</v>
      </c>
      <c r="K168" t="s">
        <v>356</v>
      </c>
      <c r="L168">
        <v>22210</v>
      </c>
      <c r="M168" t="s">
        <v>357</v>
      </c>
      <c r="N168" t="s">
        <v>358</v>
      </c>
      <c r="O168" t="s">
        <v>359</v>
      </c>
      <c r="P168" t="s">
        <v>138</v>
      </c>
      <c r="Q168">
        <v>0</v>
      </c>
      <c r="T168" s="5">
        <f t="shared" si="2"/>
        <v>43774</v>
      </c>
    </row>
    <row r="169" spans="1:20">
      <c r="A169" t="s">
        <v>360</v>
      </c>
      <c r="B169" t="s">
        <v>361</v>
      </c>
      <c r="C169" t="s">
        <v>245</v>
      </c>
      <c r="D169" t="s">
        <v>61</v>
      </c>
      <c r="E169" t="s">
        <v>362</v>
      </c>
      <c r="F169" t="s">
        <v>132</v>
      </c>
      <c r="G169" t="s">
        <v>363</v>
      </c>
      <c r="H169" s="5">
        <v>43773.375</v>
      </c>
      <c r="I169" s="5">
        <v>43773.395833333336</v>
      </c>
      <c r="J169" t="s">
        <v>1072</v>
      </c>
      <c r="K169" t="s">
        <v>364</v>
      </c>
      <c r="L169">
        <v>56650</v>
      </c>
      <c r="M169" t="s">
        <v>135</v>
      </c>
      <c r="N169" t="s">
        <v>136</v>
      </c>
      <c r="O169" t="s">
        <v>137</v>
      </c>
      <c r="P169" t="s">
        <v>138</v>
      </c>
      <c r="Q169">
        <v>0</v>
      </c>
      <c r="R169" t="s">
        <v>139</v>
      </c>
      <c r="S169" s="5">
        <v>43774</v>
      </c>
      <c r="T169" s="5">
        <f t="shared" si="2"/>
        <v>43773</v>
      </c>
    </row>
    <row r="170" spans="1:20">
      <c r="A170" t="s">
        <v>1271</v>
      </c>
      <c r="B170" t="s">
        <v>1272</v>
      </c>
      <c r="C170" t="s">
        <v>212</v>
      </c>
      <c r="D170" t="s">
        <v>61</v>
      </c>
      <c r="E170" t="s">
        <v>1183</v>
      </c>
      <c r="F170" t="s">
        <v>132</v>
      </c>
      <c r="G170" t="s">
        <v>1273</v>
      </c>
      <c r="H170" s="5">
        <v>43775.208333333336</v>
      </c>
      <c r="I170" s="5">
        <v>43775.25</v>
      </c>
      <c r="J170" t="s">
        <v>1087</v>
      </c>
      <c r="K170" t="s">
        <v>1185</v>
      </c>
      <c r="L170">
        <v>44480</v>
      </c>
      <c r="M170" t="s">
        <v>1089</v>
      </c>
      <c r="N170" t="s">
        <v>1090</v>
      </c>
      <c r="O170" t="s">
        <v>1091</v>
      </c>
      <c r="P170" t="s">
        <v>1082</v>
      </c>
      <c r="Q170">
        <v>0</v>
      </c>
      <c r="T170" s="5">
        <f t="shared" si="2"/>
        <v>43775</v>
      </c>
    </row>
    <row r="171" spans="1:20">
      <c r="A171" t="s">
        <v>953</v>
      </c>
      <c r="B171" t="s">
        <v>954</v>
      </c>
      <c r="C171" t="s">
        <v>578</v>
      </c>
      <c r="D171" t="s">
        <v>61</v>
      </c>
      <c r="E171" t="s">
        <v>637</v>
      </c>
      <c r="F171" t="s">
        <v>142</v>
      </c>
      <c r="G171" t="s">
        <v>955</v>
      </c>
      <c r="H171" s="5">
        <v>43774.583333333336</v>
      </c>
      <c r="I171" s="5">
        <v>43774.604166666664</v>
      </c>
      <c r="J171" t="s">
        <v>580</v>
      </c>
      <c r="K171" t="s">
        <v>956</v>
      </c>
      <c r="L171">
        <v>37400</v>
      </c>
      <c r="M171" t="s">
        <v>582</v>
      </c>
      <c r="N171" t="s">
        <v>583</v>
      </c>
      <c r="O171" t="s">
        <v>71</v>
      </c>
      <c r="P171" t="s">
        <v>584</v>
      </c>
      <c r="Q171">
        <v>5</v>
      </c>
      <c r="T171" s="5">
        <f t="shared" si="2"/>
        <v>43774</v>
      </c>
    </row>
    <row r="172" spans="1:20">
      <c r="A172" t="s">
        <v>957</v>
      </c>
      <c r="B172" t="s">
        <v>958</v>
      </c>
      <c r="C172" t="s">
        <v>212</v>
      </c>
      <c r="D172" t="s">
        <v>567</v>
      </c>
      <c r="E172" t="s">
        <v>772</v>
      </c>
      <c r="F172" t="s">
        <v>132</v>
      </c>
      <c r="H172" s="5">
        <v>43775.476053240738</v>
      </c>
      <c r="I172" s="5">
        <v>43775.496886574074</v>
      </c>
      <c r="J172" t="s">
        <v>659</v>
      </c>
      <c r="K172" t="s">
        <v>865</v>
      </c>
      <c r="L172">
        <v>17000</v>
      </c>
      <c r="M172" t="s">
        <v>602</v>
      </c>
      <c r="N172" t="s">
        <v>603</v>
      </c>
      <c r="O172" t="s">
        <v>866</v>
      </c>
      <c r="P172" t="s">
        <v>595</v>
      </c>
      <c r="Q172">
        <v>0</v>
      </c>
      <c r="T172" s="5">
        <f t="shared" si="2"/>
        <v>43775</v>
      </c>
    </row>
    <row r="173" spans="1:20">
      <c r="A173" t="s">
        <v>366</v>
      </c>
      <c r="B173" t="s">
        <v>367</v>
      </c>
      <c r="C173" t="s">
        <v>130</v>
      </c>
      <c r="D173" t="s">
        <v>61</v>
      </c>
      <c r="E173" t="s">
        <v>153</v>
      </c>
      <c r="F173" t="s">
        <v>154</v>
      </c>
      <c r="G173" t="s">
        <v>368</v>
      </c>
      <c r="H173" s="5">
        <v>43773.75</v>
      </c>
      <c r="I173" s="5">
        <v>43773.756944444445</v>
      </c>
      <c r="J173" t="s">
        <v>1097</v>
      </c>
      <c r="K173" t="s">
        <v>369</v>
      </c>
      <c r="L173">
        <v>29510</v>
      </c>
      <c r="M173" t="s">
        <v>157</v>
      </c>
      <c r="N173" t="s">
        <v>158</v>
      </c>
      <c r="O173" t="s">
        <v>159</v>
      </c>
      <c r="P173" t="s">
        <v>147</v>
      </c>
      <c r="Q173">
        <v>0</v>
      </c>
      <c r="T173" s="5">
        <f t="shared" si="2"/>
        <v>43773</v>
      </c>
    </row>
    <row r="174" spans="1:20">
      <c r="A174" t="s">
        <v>959</v>
      </c>
      <c r="B174" t="s">
        <v>960</v>
      </c>
      <c r="C174" t="s">
        <v>212</v>
      </c>
      <c r="D174" t="s">
        <v>89</v>
      </c>
      <c r="E174" t="s">
        <v>599</v>
      </c>
      <c r="F174" t="s">
        <v>201</v>
      </c>
      <c r="H174" s="5">
        <v>43773.465624999997</v>
      </c>
      <c r="I174" s="5">
        <v>43773.486458333333</v>
      </c>
      <c r="J174" t="s">
        <v>600</v>
      </c>
      <c r="K174" t="s">
        <v>601</v>
      </c>
      <c r="L174">
        <v>17500</v>
      </c>
      <c r="M174" t="s">
        <v>602</v>
      </c>
      <c r="N174" t="s">
        <v>603</v>
      </c>
      <c r="O174" t="s">
        <v>604</v>
      </c>
      <c r="P174" t="s">
        <v>595</v>
      </c>
      <c r="Q174">
        <v>0</v>
      </c>
      <c r="T174" s="5">
        <f t="shared" si="2"/>
        <v>43773</v>
      </c>
    </row>
    <row r="175" spans="1:20">
      <c r="A175" t="s">
        <v>1274</v>
      </c>
      <c r="B175" t="s">
        <v>1275</v>
      </c>
      <c r="C175" t="s">
        <v>212</v>
      </c>
      <c r="D175" t="s">
        <v>61</v>
      </c>
      <c r="E175" t="s">
        <v>1150</v>
      </c>
      <c r="F175" t="s">
        <v>132</v>
      </c>
      <c r="G175" t="s">
        <v>1151</v>
      </c>
      <c r="H175" s="5">
        <v>43774.384965277779</v>
      </c>
      <c r="I175" s="5">
        <v>43774.405798611115</v>
      </c>
      <c r="J175" t="s">
        <v>1087</v>
      </c>
      <c r="K175" t="s">
        <v>1152</v>
      </c>
      <c r="L175">
        <v>44500</v>
      </c>
      <c r="M175" t="s">
        <v>1089</v>
      </c>
      <c r="N175" t="s">
        <v>1090</v>
      </c>
      <c r="O175" t="s">
        <v>1091</v>
      </c>
      <c r="P175" t="s">
        <v>1082</v>
      </c>
      <c r="Q175">
        <v>0</v>
      </c>
      <c r="T175" s="5">
        <f t="shared" si="2"/>
        <v>43774</v>
      </c>
    </row>
    <row r="176" spans="1:20">
      <c r="A176" t="s">
        <v>961</v>
      </c>
      <c r="B176" t="s">
        <v>962</v>
      </c>
      <c r="C176" t="s">
        <v>184</v>
      </c>
      <c r="D176" t="s">
        <v>61</v>
      </c>
      <c r="E176" t="s">
        <v>105</v>
      </c>
      <c r="F176" t="s">
        <v>132</v>
      </c>
      <c r="G176" t="s">
        <v>963</v>
      </c>
      <c r="H176" s="5">
        <v>43773.666666666664</v>
      </c>
      <c r="I176" s="5">
        <v>43773.673611111109</v>
      </c>
      <c r="J176" t="s">
        <v>580</v>
      </c>
      <c r="K176" t="s">
        <v>964</v>
      </c>
      <c r="L176">
        <v>37540</v>
      </c>
      <c r="M176" t="s">
        <v>582</v>
      </c>
      <c r="N176" t="s">
        <v>583</v>
      </c>
      <c r="O176" t="s">
        <v>100</v>
      </c>
      <c r="P176" t="s">
        <v>584</v>
      </c>
      <c r="Q176">
        <v>0</v>
      </c>
      <c r="T176" s="5">
        <f t="shared" si="2"/>
        <v>43773</v>
      </c>
    </row>
    <row r="177" spans="1:20">
      <c r="A177" t="s">
        <v>370</v>
      </c>
      <c r="B177" t="s">
        <v>371</v>
      </c>
      <c r="C177" t="s">
        <v>130</v>
      </c>
      <c r="D177" t="s">
        <v>61</v>
      </c>
      <c r="E177" t="s">
        <v>166</v>
      </c>
      <c r="F177" t="s">
        <v>148</v>
      </c>
      <c r="G177" t="s">
        <v>372</v>
      </c>
      <c r="H177" s="5">
        <v>43774.375</v>
      </c>
      <c r="I177" s="5">
        <v>43774.458333333336</v>
      </c>
      <c r="J177" t="s">
        <v>1201</v>
      </c>
      <c r="K177" t="s">
        <v>373</v>
      </c>
      <c r="L177">
        <v>22620</v>
      </c>
      <c r="M177" t="s">
        <v>163</v>
      </c>
      <c r="N177" t="s">
        <v>164</v>
      </c>
      <c r="O177" t="s">
        <v>165</v>
      </c>
      <c r="P177" t="s">
        <v>138</v>
      </c>
      <c r="Q177">
        <v>0</v>
      </c>
      <c r="T177" s="5">
        <f t="shared" si="2"/>
        <v>43774</v>
      </c>
    </row>
    <row r="178" spans="1:20">
      <c r="A178" t="s">
        <v>965</v>
      </c>
      <c r="B178" t="s">
        <v>966</v>
      </c>
      <c r="C178" t="s">
        <v>212</v>
      </c>
      <c r="D178" t="s">
        <v>89</v>
      </c>
      <c r="E178" t="s">
        <v>599</v>
      </c>
      <c r="F178" t="s">
        <v>201</v>
      </c>
      <c r="H178" s="5">
        <v>43773.486458333333</v>
      </c>
      <c r="I178" s="5">
        <v>43773.507291666669</v>
      </c>
      <c r="J178" t="s">
        <v>600</v>
      </c>
      <c r="K178" t="s">
        <v>601</v>
      </c>
      <c r="L178">
        <v>17500</v>
      </c>
      <c r="M178" t="s">
        <v>602</v>
      </c>
      <c r="N178" t="s">
        <v>603</v>
      </c>
      <c r="O178" t="s">
        <v>604</v>
      </c>
      <c r="P178" t="s">
        <v>595</v>
      </c>
      <c r="Q178">
        <v>0</v>
      </c>
      <c r="T178" s="5">
        <f t="shared" si="2"/>
        <v>43773</v>
      </c>
    </row>
    <row r="179" spans="1:20">
      <c r="A179" t="s">
        <v>522</v>
      </c>
      <c r="B179" t="s">
        <v>95</v>
      </c>
      <c r="C179" t="s">
        <v>212</v>
      </c>
      <c r="D179" t="s">
        <v>94</v>
      </c>
      <c r="E179" t="s">
        <v>91</v>
      </c>
      <c r="F179" t="s">
        <v>132</v>
      </c>
      <c r="G179" t="s">
        <v>523</v>
      </c>
      <c r="H179" s="5">
        <v>43774.608194444445</v>
      </c>
      <c r="I179" s="5">
        <v>43774.629027777781</v>
      </c>
      <c r="J179" t="s">
        <v>745</v>
      </c>
      <c r="K179" t="s">
        <v>524</v>
      </c>
      <c r="L179">
        <v>87000</v>
      </c>
      <c r="M179" t="s">
        <v>484</v>
      </c>
      <c r="N179" t="s">
        <v>35</v>
      </c>
      <c r="O179" t="s">
        <v>13</v>
      </c>
      <c r="P179" t="s">
        <v>462</v>
      </c>
      <c r="Q179">
        <v>0</v>
      </c>
      <c r="T179" s="5">
        <f t="shared" si="2"/>
        <v>43774</v>
      </c>
    </row>
    <row r="180" spans="1:20">
      <c r="A180" t="s">
        <v>967</v>
      </c>
      <c r="B180" t="s">
        <v>968</v>
      </c>
      <c r="C180" t="s">
        <v>212</v>
      </c>
      <c r="D180" t="s">
        <v>61</v>
      </c>
      <c r="E180" t="s">
        <v>631</v>
      </c>
      <c r="F180" t="s">
        <v>132</v>
      </c>
      <c r="G180">
        <v>21258</v>
      </c>
      <c r="H180" s="5">
        <v>43775.444282407407</v>
      </c>
      <c r="I180" s="5">
        <v>43775.465115740742</v>
      </c>
      <c r="J180" t="s">
        <v>633</v>
      </c>
      <c r="K180" t="s">
        <v>969</v>
      </c>
      <c r="L180">
        <v>18100</v>
      </c>
      <c r="M180" t="s">
        <v>970</v>
      </c>
      <c r="N180" t="s">
        <v>971</v>
      </c>
      <c r="O180" t="s">
        <v>19</v>
      </c>
      <c r="P180" t="s">
        <v>462</v>
      </c>
      <c r="Q180">
        <v>0</v>
      </c>
      <c r="T180" s="5">
        <f t="shared" si="2"/>
        <v>43775</v>
      </c>
    </row>
    <row r="181" spans="1:20">
      <c r="A181" t="s">
        <v>525</v>
      </c>
      <c r="B181" t="s">
        <v>66</v>
      </c>
      <c r="C181" t="s">
        <v>130</v>
      </c>
      <c r="D181" t="s">
        <v>61</v>
      </c>
      <c r="E181" t="s">
        <v>67</v>
      </c>
      <c r="F181" t="s">
        <v>154</v>
      </c>
      <c r="G181" t="s">
        <v>526</v>
      </c>
      <c r="H181" s="5">
        <v>43774.617303240739</v>
      </c>
      <c r="I181" s="5">
        <v>43774.638136574074</v>
      </c>
      <c r="J181" t="s">
        <v>596</v>
      </c>
      <c r="K181" t="s">
        <v>527</v>
      </c>
      <c r="L181">
        <v>87400</v>
      </c>
      <c r="M181" t="s">
        <v>461</v>
      </c>
      <c r="N181" t="s">
        <v>42</v>
      </c>
      <c r="O181" t="s">
        <v>28</v>
      </c>
      <c r="P181" t="s">
        <v>462</v>
      </c>
      <c r="Q181">
        <v>8</v>
      </c>
      <c r="R181" t="s">
        <v>463</v>
      </c>
      <c r="S181" s="5">
        <v>43774</v>
      </c>
      <c r="T181" s="5">
        <f t="shared" si="2"/>
        <v>43774</v>
      </c>
    </row>
    <row r="182" spans="1:20">
      <c r="A182" t="s">
        <v>1276</v>
      </c>
      <c r="B182" t="s">
        <v>1277</v>
      </c>
      <c r="C182" t="s">
        <v>130</v>
      </c>
      <c r="D182" t="s">
        <v>61</v>
      </c>
      <c r="E182" t="s">
        <v>1278</v>
      </c>
      <c r="F182" t="s">
        <v>132</v>
      </c>
      <c r="G182" t="s">
        <v>1279</v>
      </c>
      <c r="H182" s="5">
        <v>43775.446712962963</v>
      </c>
      <c r="I182" s="5">
        <v>43775.467546296299</v>
      </c>
      <c r="J182" t="s">
        <v>1210</v>
      </c>
      <c r="K182" t="s">
        <v>1280</v>
      </c>
      <c r="L182">
        <v>44400</v>
      </c>
      <c r="M182" t="s">
        <v>1089</v>
      </c>
      <c r="N182" t="s">
        <v>1090</v>
      </c>
      <c r="O182" t="s">
        <v>1091</v>
      </c>
      <c r="P182" t="s">
        <v>1082</v>
      </c>
      <c r="Q182">
        <v>0</v>
      </c>
      <c r="T182" s="5">
        <f t="shared" si="2"/>
        <v>43775</v>
      </c>
    </row>
    <row r="183" spans="1:20">
      <c r="A183" t="s">
        <v>972</v>
      </c>
      <c r="B183" t="s">
        <v>74</v>
      </c>
      <c r="C183" t="s">
        <v>607</v>
      </c>
      <c r="D183" t="s">
        <v>61</v>
      </c>
      <c r="E183" t="s">
        <v>75</v>
      </c>
      <c r="F183" t="s">
        <v>132</v>
      </c>
      <c r="G183" t="s">
        <v>973</v>
      </c>
      <c r="H183" s="5">
        <v>43774.576388888891</v>
      </c>
      <c r="I183" s="5">
        <v>43774.583333333336</v>
      </c>
      <c r="J183" t="s">
        <v>668</v>
      </c>
      <c r="K183" t="s">
        <v>974</v>
      </c>
      <c r="L183">
        <v>37300</v>
      </c>
      <c r="M183" t="s">
        <v>582</v>
      </c>
      <c r="N183" t="s">
        <v>583</v>
      </c>
      <c r="O183" t="s">
        <v>71</v>
      </c>
      <c r="P183" t="s">
        <v>584</v>
      </c>
      <c r="Q183">
        <v>11</v>
      </c>
      <c r="T183" s="5">
        <f t="shared" si="2"/>
        <v>43774</v>
      </c>
    </row>
    <row r="184" spans="1:20">
      <c r="A184" t="s">
        <v>1281</v>
      </c>
      <c r="B184" t="s">
        <v>1282</v>
      </c>
      <c r="C184" t="s">
        <v>130</v>
      </c>
      <c r="D184" t="s">
        <v>61</v>
      </c>
      <c r="E184" t="s">
        <v>1100</v>
      </c>
      <c r="F184" t="s">
        <v>168</v>
      </c>
      <c r="G184" t="s">
        <v>1283</v>
      </c>
      <c r="H184" s="5">
        <v>43774.416666666664</v>
      </c>
      <c r="I184" s="5">
        <v>43774.4375</v>
      </c>
      <c r="J184" t="s">
        <v>1191</v>
      </c>
      <c r="K184" t="s">
        <v>1284</v>
      </c>
      <c r="L184">
        <v>44350</v>
      </c>
      <c r="M184" t="s">
        <v>1089</v>
      </c>
      <c r="N184" t="s">
        <v>1090</v>
      </c>
      <c r="O184" t="s">
        <v>1091</v>
      </c>
      <c r="P184" t="s">
        <v>1082</v>
      </c>
      <c r="Q184">
        <v>0</v>
      </c>
      <c r="T184" s="5">
        <f t="shared" si="2"/>
        <v>43774</v>
      </c>
    </row>
    <row r="185" spans="1:20">
      <c r="A185" t="s">
        <v>374</v>
      </c>
      <c r="B185" t="s">
        <v>375</v>
      </c>
      <c r="C185" t="s">
        <v>245</v>
      </c>
      <c r="D185" t="s">
        <v>61</v>
      </c>
      <c r="E185" t="s">
        <v>192</v>
      </c>
      <c r="F185" t="s">
        <v>168</v>
      </c>
      <c r="G185" t="s">
        <v>376</v>
      </c>
      <c r="H185" s="5">
        <v>43774.333333333336</v>
      </c>
      <c r="I185" s="5">
        <v>43774.375</v>
      </c>
      <c r="J185" t="s">
        <v>1168</v>
      </c>
      <c r="K185" t="s">
        <v>377</v>
      </c>
      <c r="L185">
        <v>29200</v>
      </c>
      <c r="M185" t="s">
        <v>378</v>
      </c>
      <c r="N185" t="s">
        <v>379</v>
      </c>
      <c r="O185" t="s">
        <v>380</v>
      </c>
      <c r="P185" t="s">
        <v>147</v>
      </c>
      <c r="Q185">
        <v>0</v>
      </c>
      <c r="T185" s="5">
        <f t="shared" si="2"/>
        <v>43774</v>
      </c>
    </row>
    <row r="186" spans="1:20">
      <c r="A186" t="s">
        <v>1285</v>
      </c>
      <c r="B186" t="s">
        <v>1286</v>
      </c>
      <c r="C186" t="s">
        <v>184</v>
      </c>
      <c r="D186" t="s">
        <v>89</v>
      </c>
      <c r="E186" t="s">
        <v>1075</v>
      </c>
      <c r="F186" t="s">
        <v>132</v>
      </c>
      <c r="G186" t="s">
        <v>1287</v>
      </c>
      <c r="H186" s="5">
        <v>43774.562835648147</v>
      </c>
      <c r="I186" s="5">
        <v>43774.583668981482</v>
      </c>
      <c r="J186" t="s">
        <v>1077</v>
      </c>
      <c r="K186" t="s">
        <v>1288</v>
      </c>
      <c r="L186">
        <v>49000</v>
      </c>
      <c r="M186" t="s">
        <v>1079</v>
      </c>
      <c r="N186" t="s">
        <v>1080</v>
      </c>
      <c r="O186" t="s">
        <v>1081</v>
      </c>
      <c r="P186" t="s">
        <v>1082</v>
      </c>
      <c r="Q186">
        <v>0</v>
      </c>
      <c r="T186" s="5">
        <f t="shared" si="2"/>
        <v>43774</v>
      </c>
    </row>
    <row r="187" spans="1:20">
      <c r="A187" t="s">
        <v>975</v>
      </c>
      <c r="B187" t="s">
        <v>976</v>
      </c>
      <c r="C187" t="s">
        <v>212</v>
      </c>
      <c r="D187" t="s">
        <v>89</v>
      </c>
      <c r="E187" t="s">
        <v>599</v>
      </c>
      <c r="F187" t="s">
        <v>201</v>
      </c>
      <c r="H187" s="5">
        <v>43773.819444444445</v>
      </c>
      <c r="I187" s="5">
        <v>43773.826388888891</v>
      </c>
      <c r="J187" t="s">
        <v>600</v>
      </c>
      <c r="K187" t="s">
        <v>601</v>
      </c>
      <c r="L187">
        <v>17500</v>
      </c>
      <c r="M187" t="s">
        <v>602</v>
      </c>
      <c r="N187" t="s">
        <v>603</v>
      </c>
      <c r="O187" t="s">
        <v>604</v>
      </c>
      <c r="P187" t="s">
        <v>595</v>
      </c>
      <c r="Q187">
        <v>0</v>
      </c>
      <c r="T187" s="5">
        <f t="shared" si="2"/>
        <v>43773</v>
      </c>
    </row>
    <row r="188" spans="1:20">
      <c r="A188" t="s">
        <v>381</v>
      </c>
      <c r="B188" t="s">
        <v>382</v>
      </c>
      <c r="C188" t="s">
        <v>130</v>
      </c>
      <c r="D188" t="s">
        <v>61</v>
      </c>
      <c r="E188" t="s">
        <v>153</v>
      </c>
      <c r="F188" t="s">
        <v>154</v>
      </c>
      <c r="G188" t="s">
        <v>383</v>
      </c>
      <c r="H188" s="5">
        <v>43773.715277777781</v>
      </c>
      <c r="I188" s="5">
        <v>43773.722222222219</v>
      </c>
      <c r="J188" t="s">
        <v>1097</v>
      </c>
      <c r="K188" t="s">
        <v>384</v>
      </c>
      <c r="L188">
        <v>29510</v>
      </c>
      <c r="M188" t="s">
        <v>157</v>
      </c>
      <c r="N188" t="s">
        <v>158</v>
      </c>
      <c r="O188" t="s">
        <v>159</v>
      </c>
      <c r="P188" t="s">
        <v>147</v>
      </c>
      <c r="Q188">
        <v>0</v>
      </c>
      <c r="T188" s="5">
        <f t="shared" si="2"/>
        <v>43773</v>
      </c>
    </row>
    <row r="189" spans="1:20">
      <c r="A189" t="s">
        <v>977</v>
      </c>
      <c r="B189" t="s">
        <v>978</v>
      </c>
      <c r="C189" t="s">
        <v>184</v>
      </c>
      <c r="D189" t="s">
        <v>268</v>
      </c>
      <c r="E189" t="s">
        <v>979</v>
      </c>
      <c r="F189" t="s">
        <v>148</v>
      </c>
      <c r="H189" s="5">
        <v>43773.479166666664</v>
      </c>
      <c r="I189" s="5">
        <v>43773.520833333336</v>
      </c>
      <c r="J189" t="s">
        <v>674</v>
      </c>
      <c r="K189" t="s">
        <v>980</v>
      </c>
      <c r="L189">
        <v>37500</v>
      </c>
      <c r="M189" t="s">
        <v>981</v>
      </c>
      <c r="N189" t="s">
        <v>982</v>
      </c>
      <c r="O189" t="s">
        <v>983</v>
      </c>
      <c r="P189" t="s">
        <v>584</v>
      </c>
      <c r="Q189">
        <v>0</v>
      </c>
      <c r="T189" s="5">
        <f t="shared" si="2"/>
        <v>43773</v>
      </c>
    </row>
    <row r="190" spans="1:20">
      <c r="A190" t="s">
        <v>1289</v>
      </c>
      <c r="B190" t="s">
        <v>1290</v>
      </c>
      <c r="C190" t="s">
        <v>130</v>
      </c>
      <c r="D190" t="s">
        <v>61</v>
      </c>
      <c r="E190" t="s">
        <v>1085</v>
      </c>
      <c r="F190" t="s">
        <v>132</v>
      </c>
      <c r="G190" t="s">
        <v>1291</v>
      </c>
      <c r="H190" s="5">
        <v>43773.583333333336</v>
      </c>
      <c r="I190" s="5">
        <v>43773.666666666664</v>
      </c>
      <c r="J190" t="s">
        <v>1191</v>
      </c>
      <c r="K190" t="s">
        <v>1135</v>
      </c>
      <c r="L190">
        <v>44110</v>
      </c>
      <c r="M190" t="s">
        <v>1089</v>
      </c>
      <c r="N190" t="s">
        <v>1090</v>
      </c>
      <c r="O190" t="s">
        <v>1091</v>
      </c>
      <c r="P190" t="s">
        <v>1082</v>
      </c>
      <c r="Q190">
        <v>0</v>
      </c>
      <c r="T190" s="5">
        <f t="shared" si="2"/>
        <v>43773</v>
      </c>
    </row>
    <row r="191" spans="1:20">
      <c r="A191" t="s">
        <v>385</v>
      </c>
      <c r="B191" t="s">
        <v>386</v>
      </c>
      <c r="C191" t="s">
        <v>245</v>
      </c>
      <c r="D191" t="s">
        <v>61</v>
      </c>
      <c r="E191" t="s">
        <v>192</v>
      </c>
      <c r="F191" t="s">
        <v>132</v>
      </c>
      <c r="G191">
        <v>715270040</v>
      </c>
      <c r="H191" s="5">
        <v>43773.381979166668</v>
      </c>
      <c r="I191" s="5">
        <v>43773.402812499997</v>
      </c>
      <c r="J191" t="s">
        <v>1168</v>
      </c>
      <c r="K191" t="s">
        <v>325</v>
      </c>
      <c r="L191">
        <v>29200</v>
      </c>
      <c r="M191" t="s">
        <v>247</v>
      </c>
      <c r="N191" t="s">
        <v>248</v>
      </c>
      <c r="O191" t="s">
        <v>249</v>
      </c>
      <c r="P191" t="s">
        <v>147</v>
      </c>
      <c r="Q191">
        <v>0</v>
      </c>
      <c r="R191" t="s">
        <v>250</v>
      </c>
      <c r="S191" s="5">
        <v>43773</v>
      </c>
      <c r="T191" s="5">
        <f t="shared" si="2"/>
        <v>43773</v>
      </c>
    </row>
    <row r="192" spans="1:20">
      <c r="A192" t="s">
        <v>984</v>
      </c>
      <c r="B192" t="s">
        <v>985</v>
      </c>
      <c r="C192" t="s">
        <v>212</v>
      </c>
      <c r="D192" t="s">
        <v>89</v>
      </c>
      <c r="E192" t="s">
        <v>599</v>
      </c>
      <c r="F192" t="s">
        <v>201</v>
      </c>
      <c r="H192" s="5">
        <v>43774.416666666664</v>
      </c>
      <c r="I192" s="5">
        <v>43774.430555555555</v>
      </c>
      <c r="J192" t="s">
        <v>610</v>
      </c>
      <c r="K192" t="s">
        <v>601</v>
      </c>
      <c r="L192">
        <v>17500</v>
      </c>
      <c r="M192" t="s">
        <v>602</v>
      </c>
      <c r="N192" t="s">
        <v>603</v>
      </c>
      <c r="O192" t="s">
        <v>604</v>
      </c>
      <c r="P192" t="s">
        <v>595</v>
      </c>
      <c r="Q192">
        <v>0</v>
      </c>
      <c r="T192" s="5">
        <f t="shared" si="2"/>
        <v>43774</v>
      </c>
    </row>
    <row r="193" spans="1:20">
      <c r="A193" t="s">
        <v>1292</v>
      </c>
      <c r="B193" t="s">
        <v>1293</v>
      </c>
      <c r="C193" t="s">
        <v>607</v>
      </c>
      <c r="D193" t="s">
        <v>61</v>
      </c>
      <c r="E193" t="s">
        <v>1075</v>
      </c>
      <c r="F193" t="s">
        <v>132</v>
      </c>
      <c r="G193" t="s">
        <v>1287</v>
      </c>
      <c r="H193" s="5">
        <v>43774.583668981482</v>
      </c>
      <c r="I193" s="5">
        <v>43774.604502314818</v>
      </c>
      <c r="J193" t="s">
        <v>1077</v>
      </c>
      <c r="K193" t="s">
        <v>1288</v>
      </c>
      <c r="L193">
        <v>49000</v>
      </c>
      <c r="M193" t="s">
        <v>1079</v>
      </c>
      <c r="N193" t="s">
        <v>1080</v>
      </c>
      <c r="O193" t="s">
        <v>1081</v>
      </c>
      <c r="P193" t="s">
        <v>1082</v>
      </c>
      <c r="Q193">
        <v>0</v>
      </c>
      <c r="T193" s="5">
        <f t="shared" si="2"/>
        <v>43774</v>
      </c>
    </row>
    <row r="194" spans="1:20">
      <c r="A194" t="s">
        <v>986</v>
      </c>
      <c r="B194" t="s">
        <v>76</v>
      </c>
      <c r="C194" t="s">
        <v>607</v>
      </c>
      <c r="D194" t="s">
        <v>61</v>
      </c>
      <c r="E194" t="s">
        <v>75</v>
      </c>
      <c r="F194" t="s">
        <v>132</v>
      </c>
      <c r="G194" t="s">
        <v>987</v>
      </c>
      <c r="H194" s="5">
        <v>43774.583333333336</v>
      </c>
      <c r="I194" s="5">
        <v>43774.666666666664</v>
      </c>
      <c r="J194" t="s">
        <v>668</v>
      </c>
      <c r="K194" t="s">
        <v>988</v>
      </c>
      <c r="L194">
        <v>37300</v>
      </c>
      <c r="M194" t="s">
        <v>582</v>
      </c>
      <c r="N194" t="s">
        <v>583</v>
      </c>
      <c r="O194" t="s">
        <v>71</v>
      </c>
      <c r="P194" t="s">
        <v>584</v>
      </c>
      <c r="Q194">
        <v>19</v>
      </c>
      <c r="T194" s="5">
        <f t="shared" si="2"/>
        <v>43774</v>
      </c>
    </row>
    <row r="195" spans="1:20">
      <c r="A195" t="s">
        <v>528</v>
      </c>
      <c r="B195" t="s">
        <v>87</v>
      </c>
      <c r="C195" t="s">
        <v>212</v>
      </c>
      <c r="D195" t="s">
        <v>89</v>
      </c>
      <c r="E195" t="s">
        <v>88</v>
      </c>
      <c r="F195" t="s">
        <v>132</v>
      </c>
      <c r="G195" t="s">
        <v>529</v>
      </c>
      <c r="H195" s="5">
        <v>43774.625590277778</v>
      </c>
      <c r="I195" s="5">
        <v>43774.646423611113</v>
      </c>
      <c r="J195" t="s">
        <v>633</v>
      </c>
      <c r="K195" t="s">
        <v>530</v>
      </c>
      <c r="L195">
        <v>18230</v>
      </c>
      <c r="M195" t="s">
        <v>467</v>
      </c>
      <c r="N195" t="s">
        <v>38</v>
      </c>
      <c r="O195" t="s">
        <v>19</v>
      </c>
      <c r="P195" t="s">
        <v>462</v>
      </c>
      <c r="Q195">
        <v>0</v>
      </c>
      <c r="T195" s="5">
        <f t="shared" ref="T195:T252" si="3">INT(H195)</f>
        <v>43774</v>
      </c>
    </row>
    <row r="196" spans="1:20">
      <c r="A196" t="s">
        <v>387</v>
      </c>
      <c r="B196" t="s">
        <v>388</v>
      </c>
      <c r="C196" t="s">
        <v>171</v>
      </c>
      <c r="D196" t="s">
        <v>61</v>
      </c>
      <c r="E196" t="s">
        <v>172</v>
      </c>
      <c r="F196" t="s">
        <v>168</v>
      </c>
      <c r="G196" t="s">
        <v>389</v>
      </c>
      <c r="H196" s="5">
        <v>43774.659722222219</v>
      </c>
      <c r="I196" s="5">
        <v>43774.666666666664</v>
      </c>
      <c r="J196" t="s">
        <v>1072</v>
      </c>
      <c r="K196" t="s">
        <v>199</v>
      </c>
      <c r="L196">
        <v>56800</v>
      </c>
      <c r="M196" t="s">
        <v>175</v>
      </c>
      <c r="N196" t="s">
        <v>176</v>
      </c>
      <c r="O196" t="s">
        <v>177</v>
      </c>
      <c r="P196" t="s">
        <v>138</v>
      </c>
      <c r="Q196">
        <v>0</v>
      </c>
      <c r="T196" s="5">
        <f t="shared" si="3"/>
        <v>43774</v>
      </c>
    </row>
    <row r="197" spans="1:20">
      <c r="A197" t="s">
        <v>989</v>
      </c>
      <c r="B197" t="s">
        <v>990</v>
      </c>
      <c r="C197" t="s">
        <v>607</v>
      </c>
      <c r="D197" t="s">
        <v>61</v>
      </c>
      <c r="E197" t="s">
        <v>991</v>
      </c>
      <c r="F197" t="s">
        <v>132</v>
      </c>
      <c r="G197" t="s">
        <v>992</v>
      </c>
      <c r="H197" s="5">
        <v>43775.4375</v>
      </c>
      <c r="I197" s="5">
        <v>43775.479166666664</v>
      </c>
      <c r="J197" t="s">
        <v>580</v>
      </c>
      <c r="K197" t="s">
        <v>993</v>
      </c>
      <c r="L197">
        <v>37600</v>
      </c>
      <c r="M197" t="s">
        <v>582</v>
      </c>
      <c r="N197" t="s">
        <v>583</v>
      </c>
      <c r="O197" t="s">
        <v>100</v>
      </c>
      <c r="P197" t="s">
        <v>584</v>
      </c>
      <c r="Q197">
        <v>14</v>
      </c>
      <c r="T197" s="5">
        <f t="shared" si="3"/>
        <v>43775</v>
      </c>
    </row>
    <row r="198" spans="1:20">
      <c r="A198" t="s">
        <v>1294</v>
      </c>
      <c r="B198" t="s">
        <v>1295</v>
      </c>
      <c r="C198" t="s">
        <v>184</v>
      </c>
      <c r="D198" t="s">
        <v>268</v>
      </c>
      <c r="E198" t="s">
        <v>1296</v>
      </c>
      <c r="F198" t="s">
        <v>132</v>
      </c>
      <c r="H198" s="5">
        <v>43773.405613425923</v>
      </c>
      <c r="I198" s="5">
        <v>43773.426446759258</v>
      </c>
      <c r="J198" t="s">
        <v>1107</v>
      </c>
      <c r="K198" t="s">
        <v>1297</v>
      </c>
      <c r="L198">
        <v>44430</v>
      </c>
      <c r="M198" t="s">
        <v>1298</v>
      </c>
      <c r="N198" t="s">
        <v>1299</v>
      </c>
      <c r="O198" t="s">
        <v>1300</v>
      </c>
      <c r="P198" t="s">
        <v>1082</v>
      </c>
      <c r="Q198">
        <v>0</v>
      </c>
      <c r="T198" s="5">
        <f t="shared" si="3"/>
        <v>43773</v>
      </c>
    </row>
    <row r="199" spans="1:20">
      <c r="A199" t="s">
        <v>531</v>
      </c>
      <c r="B199" t="s">
        <v>68</v>
      </c>
      <c r="C199" t="s">
        <v>130</v>
      </c>
      <c r="D199" t="s">
        <v>61</v>
      </c>
      <c r="E199" t="s">
        <v>69</v>
      </c>
      <c r="F199" t="s">
        <v>154</v>
      </c>
      <c r="G199" t="s">
        <v>532</v>
      </c>
      <c r="H199" s="5">
        <v>43774.638136574074</v>
      </c>
      <c r="I199" s="5">
        <v>43774.65896990741</v>
      </c>
      <c r="J199" t="s">
        <v>596</v>
      </c>
      <c r="K199" t="s">
        <v>533</v>
      </c>
      <c r="L199">
        <v>87430</v>
      </c>
      <c r="M199" t="s">
        <v>461</v>
      </c>
      <c r="N199" t="s">
        <v>42</v>
      </c>
      <c r="O199" t="s">
        <v>28</v>
      </c>
      <c r="P199" t="s">
        <v>462</v>
      </c>
      <c r="Q199">
        <v>3</v>
      </c>
      <c r="R199" t="s">
        <v>463</v>
      </c>
      <c r="S199" s="5">
        <v>43774</v>
      </c>
      <c r="T199" s="5">
        <f t="shared" si="3"/>
        <v>43774</v>
      </c>
    </row>
    <row r="200" spans="1:20">
      <c r="A200" t="s">
        <v>1301</v>
      </c>
      <c r="B200" t="s">
        <v>1302</v>
      </c>
      <c r="C200" t="s">
        <v>212</v>
      </c>
      <c r="D200" t="s">
        <v>61</v>
      </c>
      <c r="E200" t="s">
        <v>1183</v>
      </c>
      <c r="F200" t="s">
        <v>132</v>
      </c>
      <c r="G200" t="s">
        <v>1303</v>
      </c>
      <c r="H200" s="5">
        <v>43775.45171296296</v>
      </c>
      <c r="I200" s="5">
        <v>43775.472546296296</v>
      </c>
      <c r="J200" t="s">
        <v>1087</v>
      </c>
      <c r="K200" t="s">
        <v>1304</v>
      </c>
      <c r="L200">
        <v>44480</v>
      </c>
      <c r="M200" t="s">
        <v>1089</v>
      </c>
      <c r="N200" t="s">
        <v>1090</v>
      </c>
      <c r="O200" t="s">
        <v>1091</v>
      </c>
      <c r="P200" t="s">
        <v>1082</v>
      </c>
      <c r="Q200">
        <v>0</v>
      </c>
      <c r="T200" s="5">
        <f t="shared" si="3"/>
        <v>43775</v>
      </c>
    </row>
    <row r="201" spans="1:20">
      <c r="A201" t="s">
        <v>1305</v>
      </c>
      <c r="B201" t="s">
        <v>1306</v>
      </c>
      <c r="C201" t="s">
        <v>212</v>
      </c>
      <c r="D201" t="s">
        <v>61</v>
      </c>
      <c r="E201" t="s">
        <v>1105</v>
      </c>
      <c r="F201" t="s">
        <v>132</v>
      </c>
      <c r="G201" t="s">
        <v>1307</v>
      </c>
      <c r="H201" s="5">
        <v>43774.626898148148</v>
      </c>
      <c r="I201" s="5">
        <v>43774.647731481484</v>
      </c>
      <c r="J201" t="s">
        <v>1107</v>
      </c>
      <c r="K201" t="s">
        <v>1108</v>
      </c>
      <c r="L201">
        <v>44620</v>
      </c>
      <c r="M201" t="s">
        <v>1089</v>
      </c>
      <c r="N201" t="s">
        <v>1090</v>
      </c>
      <c r="O201" t="s">
        <v>1091</v>
      </c>
      <c r="P201" t="s">
        <v>1082</v>
      </c>
      <c r="Q201">
        <v>0</v>
      </c>
      <c r="T201" s="5">
        <f t="shared" si="3"/>
        <v>43774</v>
      </c>
    </row>
    <row r="202" spans="1:20">
      <c r="A202" t="s">
        <v>391</v>
      </c>
      <c r="B202" t="s">
        <v>392</v>
      </c>
      <c r="C202" t="s">
        <v>184</v>
      </c>
      <c r="D202" t="s">
        <v>1308</v>
      </c>
      <c r="E202" t="s">
        <v>390</v>
      </c>
      <c r="F202" t="s">
        <v>132</v>
      </c>
      <c r="H202" s="5">
        <v>43773.375</v>
      </c>
      <c r="I202" s="5">
        <v>43773.4375</v>
      </c>
      <c r="J202" t="s">
        <v>1097</v>
      </c>
      <c r="K202" t="s">
        <v>393</v>
      </c>
      <c r="L202">
        <v>29160</v>
      </c>
      <c r="M202" t="s">
        <v>394</v>
      </c>
      <c r="N202" t="s">
        <v>395</v>
      </c>
      <c r="O202" t="s">
        <v>396</v>
      </c>
      <c r="P202" t="s">
        <v>147</v>
      </c>
      <c r="Q202">
        <v>0</v>
      </c>
      <c r="T202" s="5">
        <f t="shared" si="3"/>
        <v>43773</v>
      </c>
    </row>
    <row r="203" spans="1:20">
      <c r="A203" t="s">
        <v>994</v>
      </c>
      <c r="B203" t="s">
        <v>995</v>
      </c>
      <c r="C203" t="s">
        <v>212</v>
      </c>
      <c r="D203" t="s">
        <v>562</v>
      </c>
      <c r="E203" t="s">
        <v>657</v>
      </c>
      <c r="F203" t="s">
        <v>201</v>
      </c>
      <c r="G203" t="s">
        <v>996</v>
      </c>
      <c r="H203" s="5">
        <v>43773.5</v>
      </c>
      <c r="I203" s="5">
        <v>43773.520833333336</v>
      </c>
      <c r="J203" t="s">
        <v>659</v>
      </c>
      <c r="K203" t="s">
        <v>997</v>
      </c>
      <c r="L203">
        <v>17300</v>
      </c>
      <c r="M203" t="s">
        <v>661</v>
      </c>
      <c r="N203" t="s">
        <v>662</v>
      </c>
      <c r="O203" t="s">
        <v>663</v>
      </c>
      <c r="P203" t="s">
        <v>628</v>
      </c>
      <c r="Q203">
        <v>0</v>
      </c>
      <c r="T203" s="5">
        <f t="shared" si="3"/>
        <v>43773</v>
      </c>
    </row>
    <row r="204" spans="1:20">
      <c r="A204" t="s">
        <v>998</v>
      </c>
      <c r="B204" t="s">
        <v>999</v>
      </c>
      <c r="C204" t="s">
        <v>245</v>
      </c>
      <c r="D204" t="s">
        <v>810</v>
      </c>
      <c r="E204" t="s">
        <v>727</v>
      </c>
      <c r="F204" t="s">
        <v>132</v>
      </c>
      <c r="G204" t="s">
        <v>1000</v>
      </c>
      <c r="H204" s="5">
        <v>43773.594942129632</v>
      </c>
      <c r="I204" s="5">
        <v>43773.61577546296</v>
      </c>
      <c r="J204" t="s">
        <v>729</v>
      </c>
      <c r="K204" t="s">
        <v>1001</v>
      </c>
      <c r="L204">
        <v>37000</v>
      </c>
      <c r="M204" t="s">
        <v>731</v>
      </c>
      <c r="N204" t="s">
        <v>732</v>
      </c>
      <c r="O204" t="s">
        <v>733</v>
      </c>
      <c r="P204" t="s">
        <v>584</v>
      </c>
      <c r="Q204">
        <v>20</v>
      </c>
      <c r="R204" t="s">
        <v>585</v>
      </c>
      <c r="S204" s="5">
        <v>43774</v>
      </c>
      <c r="T204" s="5">
        <f t="shared" si="3"/>
        <v>43773</v>
      </c>
    </row>
    <row r="205" spans="1:20">
      <c r="A205" t="s">
        <v>1309</v>
      </c>
      <c r="B205" t="s">
        <v>1310</v>
      </c>
      <c r="C205" t="s">
        <v>212</v>
      </c>
      <c r="D205" t="s">
        <v>61</v>
      </c>
      <c r="E205" t="s">
        <v>1183</v>
      </c>
      <c r="F205" t="s">
        <v>132</v>
      </c>
      <c r="G205" t="s">
        <v>1311</v>
      </c>
      <c r="H205" s="5">
        <v>43775.291666666664</v>
      </c>
      <c r="I205" s="5">
        <v>43775.333333333336</v>
      </c>
      <c r="J205" t="s">
        <v>1087</v>
      </c>
      <c r="K205" t="s">
        <v>1185</v>
      </c>
      <c r="L205">
        <v>44480</v>
      </c>
      <c r="M205" t="s">
        <v>1089</v>
      </c>
      <c r="N205" t="s">
        <v>1090</v>
      </c>
      <c r="O205" t="s">
        <v>1091</v>
      </c>
      <c r="P205" t="s">
        <v>1082</v>
      </c>
      <c r="Q205">
        <v>0</v>
      </c>
      <c r="T205" s="5">
        <f t="shared" si="3"/>
        <v>43775</v>
      </c>
    </row>
    <row r="206" spans="1:20">
      <c r="A206" t="s">
        <v>397</v>
      </c>
      <c r="B206" t="s">
        <v>398</v>
      </c>
      <c r="C206" t="s">
        <v>130</v>
      </c>
      <c r="D206" t="s">
        <v>61</v>
      </c>
      <c r="E206" t="s">
        <v>399</v>
      </c>
      <c r="F206" t="s">
        <v>168</v>
      </c>
      <c r="G206" t="s">
        <v>400</v>
      </c>
      <c r="H206" s="5">
        <v>43774.585462962961</v>
      </c>
      <c r="I206" s="5">
        <v>43774.592407407406</v>
      </c>
      <c r="J206" t="s">
        <v>1072</v>
      </c>
      <c r="K206" t="s">
        <v>401</v>
      </c>
      <c r="L206">
        <v>56400</v>
      </c>
      <c r="M206" t="s">
        <v>175</v>
      </c>
      <c r="N206" t="s">
        <v>176</v>
      </c>
      <c r="O206" t="s">
        <v>177</v>
      </c>
      <c r="P206" t="s">
        <v>138</v>
      </c>
      <c r="Q206">
        <v>0</v>
      </c>
      <c r="T206" s="5">
        <f t="shared" si="3"/>
        <v>43774</v>
      </c>
    </row>
    <row r="207" spans="1:20">
      <c r="A207" t="s">
        <v>1312</v>
      </c>
      <c r="B207" t="s">
        <v>1313</v>
      </c>
      <c r="C207" t="s">
        <v>212</v>
      </c>
      <c r="D207" t="s">
        <v>61</v>
      </c>
      <c r="E207" t="s">
        <v>1183</v>
      </c>
      <c r="F207" t="s">
        <v>132</v>
      </c>
      <c r="G207" t="s">
        <v>1314</v>
      </c>
      <c r="H207" s="5">
        <v>43775.5</v>
      </c>
      <c r="I207" s="5">
        <v>43775.541666666664</v>
      </c>
      <c r="J207" t="s">
        <v>1087</v>
      </c>
      <c r="K207" t="s">
        <v>1228</v>
      </c>
      <c r="L207">
        <v>44480</v>
      </c>
      <c r="M207" t="s">
        <v>1089</v>
      </c>
      <c r="N207" t="s">
        <v>1090</v>
      </c>
      <c r="O207" t="s">
        <v>1091</v>
      </c>
      <c r="P207" t="s">
        <v>1082</v>
      </c>
      <c r="Q207">
        <v>0</v>
      </c>
      <c r="T207" s="5">
        <f t="shared" si="3"/>
        <v>43775</v>
      </c>
    </row>
    <row r="208" spans="1:20">
      <c r="A208" t="s">
        <v>402</v>
      </c>
      <c r="B208" t="s">
        <v>403</v>
      </c>
      <c r="C208" t="s">
        <v>212</v>
      </c>
      <c r="D208" t="s">
        <v>61</v>
      </c>
      <c r="E208" t="s">
        <v>213</v>
      </c>
      <c r="F208" t="s">
        <v>132</v>
      </c>
      <c r="G208" t="s">
        <v>404</v>
      </c>
      <c r="H208" s="5">
        <v>43773.354166666664</v>
      </c>
      <c r="I208" s="5">
        <v>43773.361111111109</v>
      </c>
      <c r="J208" t="s">
        <v>1072</v>
      </c>
      <c r="K208" t="s">
        <v>215</v>
      </c>
      <c r="L208">
        <v>56700</v>
      </c>
      <c r="M208" t="s">
        <v>175</v>
      </c>
      <c r="N208" t="s">
        <v>176</v>
      </c>
      <c r="O208" t="s">
        <v>177</v>
      </c>
      <c r="P208" t="s">
        <v>138</v>
      </c>
      <c r="Q208">
        <v>0</v>
      </c>
      <c r="T208" s="5">
        <f t="shared" si="3"/>
        <v>43773</v>
      </c>
    </row>
    <row r="209" spans="1:20">
      <c r="A209" t="s">
        <v>405</v>
      </c>
      <c r="B209" t="s">
        <v>406</v>
      </c>
      <c r="C209" t="s">
        <v>184</v>
      </c>
      <c r="D209" t="s">
        <v>407</v>
      </c>
      <c r="E209" t="s">
        <v>408</v>
      </c>
      <c r="F209" t="s">
        <v>148</v>
      </c>
      <c r="H209" s="5">
        <v>43773.619699074072</v>
      </c>
      <c r="I209" s="5">
        <v>43773.626643518517</v>
      </c>
      <c r="J209" t="s">
        <v>1165</v>
      </c>
      <c r="K209" t="s">
        <v>409</v>
      </c>
      <c r="L209">
        <v>22210</v>
      </c>
      <c r="M209" t="s">
        <v>410</v>
      </c>
      <c r="N209" t="s">
        <v>411</v>
      </c>
      <c r="O209" t="s">
        <v>162</v>
      </c>
      <c r="P209" t="s">
        <v>138</v>
      </c>
      <c r="Q209">
        <v>0</v>
      </c>
      <c r="T209" s="5">
        <f t="shared" si="3"/>
        <v>43773</v>
      </c>
    </row>
    <row r="210" spans="1:20">
      <c r="A210" t="s">
        <v>412</v>
      </c>
      <c r="B210" t="s">
        <v>413</v>
      </c>
      <c r="C210" t="s">
        <v>184</v>
      </c>
      <c r="D210" t="s">
        <v>61</v>
      </c>
      <c r="E210" t="s">
        <v>355</v>
      </c>
      <c r="F210" t="s">
        <v>414</v>
      </c>
      <c r="H210" s="5">
        <v>43774.5</v>
      </c>
      <c r="I210" s="5">
        <v>43774.541666666664</v>
      </c>
      <c r="J210" t="s">
        <v>1165</v>
      </c>
      <c r="K210" t="s">
        <v>415</v>
      </c>
      <c r="L210">
        <v>22210</v>
      </c>
      <c r="M210" t="s">
        <v>357</v>
      </c>
      <c r="N210" t="s">
        <v>358</v>
      </c>
      <c r="O210" t="s">
        <v>359</v>
      </c>
      <c r="P210" t="s">
        <v>138</v>
      </c>
      <c r="Q210">
        <v>0</v>
      </c>
      <c r="T210" s="5">
        <f t="shared" si="3"/>
        <v>43774</v>
      </c>
    </row>
    <row r="211" spans="1:20">
      <c r="A211" t="s">
        <v>1002</v>
      </c>
      <c r="B211" t="s">
        <v>1003</v>
      </c>
      <c r="C211" t="s">
        <v>578</v>
      </c>
      <c r="D211" t="s">
        <v>61</v>
      </c>
      <c r="E211" t="s">
        <v>748</v>
      </c>
      <c r="F211" t="s">
        <v>148</v>
      </c>
      <c r="H211" s="5">
        <v>43773.40625</v>
      </c>
      <c r="I211" s="5">
        <v>43773.4375</v>
      </c>
      <c r="J211" t="s">
        <v>749</v>
      </c>
      <c r="K211" t="s">
        <v>1004</v>
      </c>
      <c r="L211">
        <v>86000</v>
      </c>
      <c r="M211" t="s">
        <v>751</v>
      </c>
      <c r="N211" t="s">
        <v>752</v>
      </c>
      <c r="O211" t="s">
        <v>753</v>
      </c>
      <c r="P211" t="s">
        <v>595</v>
      </c>
      <c r="Q211">
        <v>5</v>
      </c>
      <c r="T211" s="5">
        <f t="shared" si="3"/>
        <v>43773</v>
      </c>
    </row>
    <row r="212" spans="1:20">
      <c r="A212" t="s">
        <v>1005</v>
      </c>
      <c r="B212" t="s">
        <v>1006</v>
      </c>
      <c r="C212" t="s">
        <v>130</v>
      </c>
      <c r="D212" t="s">
        <v>61</v>
      </c>
      <c r="E212" t="s">
        <v>772</v>
      </c>
      <c r="F212" t="s">
        <v>132</v>
      </c>
      <c r="G212" t="s">
        <v>943</v>
      </c>
      <c r="H212" s="5">
        <v>43773.427083333336</v>
      </c>
      <c r="I212" s="5">
        <v>43773.489583333336</v>
      </c>
      <c r="J212" t="s">
        <v>723</v>
      </c>
      <c r="K212" t="s">
        <v>944</v>
      </c>
      <c r="L212">
        <v>17000</v>
      </c>
      <c r="M212" t="s">
        <v>775</v>
      </c>
      <c r="N212" t="s">
        <v>776</v>
      </c>
      <c r="O212" t="s">
        <v>777</v>
      </c>
      <c r="P212" t="s">
        <v>628</v>
      </c>
      <c r="Q212">
        <v>30</v>
      </c>
      <c r="T212" s="5">
        <f t="shared" si="3"/>
        <v>43773</v>
      </c>
    </row>
    <row r="213" spans="1:20">
      <c r="A213" t="s">
        <v>1007</v>
      </c>
      <c r="B213" t="s">
        <v>1008</v>
      </c>
      <c r="C213" t="s">
        <v>184</v>
      </c>
      <c r="D213" t="s">
        <v>1009</v>
      </c>
      <c r="E213" t="s">
        <v>948</v>
      </c>
      <c r="F213" t="s">
        <v>148</v>
      </c>
      <c r="H213" s="5">
        <v>43773.4375</v>
      </c>
      <c r="I213" s="5">
        <v>43773.479166666664</v>
      </c>
      <c r="J213" t="s">
        <v>623</v>
      </c>
      <c r="K213" t="s">
        <v>1010</v>
      </c>
      <c r="L213">
        <v>79260</v>
      </c>
      <c r="M213" t="s">
        <v>1011</v>
      </c>
      <c r="N213" t="s">
        <v>1012</v>
      </c>
      <c r="O213" t="s">
        <v>1013</v>
      </c>
      <c r="P213" t="s">
        <v>628</v>
      </c>
      <c r="Q213">
        <v>0</v>
      </c>
      <c r="T213" s="5">
        <f t="shared" si="3"/>
        <v>43773</v>
      </c>
    </row>
    <row r="214" spans="1:20">
      <c r="A214" t="s">
        <v>1014</v>
      </c>
      <c r="B214" t="s">
        <v>1015</v>
      </c>
      <c r="C214" t="s">
        <v>212</v>
      </c>
      <c r="D214" t="s">
        <v>89</v>
      </c>
      <c r="E214" t="s">
        <v>599</v>
      </c>
      <c r="F214" t="s">
        <v>201</v>
      </c>
      <c r="H214" s="5">
        <v>43774.472222222219</v>
      </c>
      <c r="I214" s="5">
        <v>43774.486111111109</v>
      </c>
      <c r="J214" t="s">
        <v>610</v>
      </c>
      <c r="K214" t="s">
        <v>601</v>
      </c>
      <c r="L214">
        <v>17500</v>
      </c>
      <c r="M214" t="s">
        <v>602</v>
      </c>
      <c r="N214" t="s">
        <v>603</v>
      </c>
      <c r="O214" t="s">
        <v>604</v>
      </c>
      <c r="P214" t="s">
        <v>595</v>
      </c>
      <c r="Q214">
        <v>0</v>
      </c>
      <c r="T214" s="5">
        <f t="shared" si="3"/>
        <v>43774</v>
      </c>
    </row>
    <row r="215" spans="1:20">
      <c r="A215" t="s">
        <v>416</v>
      </c>
      <c r="B215" t="s">
        <v>417</v>
      </c>
      <c r="C215" t="s">
        <v>245</v>
      </c>
      <c r="D215" t="s">
        <v>61</v>
      </c>
      <c r="E215" t="s">
        <v>192</v>
      </c>
      <c r="F215" t="s">
        <v>132</v>
      </c>
      <c r="G215">
        <v>715270055</v>
      </c>
      <c r="H215" s="5">
        <v>43773.637546296297</v>
      </c>
      <c r="I215" s="5">
        <v>43773.658379629633</v>
      </c>
      <c r="J215" t="s">
        <v>1168</v>
      </c>
      <c r="K215" t="s">
        <v>325</v>
      </c>
      <c r="L215">
        <v>29200</v>
      </c>
      <c r="M215" t="s">
        <v>247</v>
      </c>
      <c r="N215" t="s">
        <v>248</v>
      </c>
      <c r="O215" t="s">
        <v>249</v>
      </c>
      <c r="P215" t="s">
        <v>147</v>
      </c>
      <c r="Q215">
        <v>0</v>
      </c>
      <c r="R215" t="s">
        <v>250</v>
      </c>
      <c r="S215" s="5">
        <v>43773</v>
      </c>
      <c r="T215" s="5">
        <f t="shared" si="3"/>
        <v>43773</v>
      </c>
    </row>
    <row r="216" spans="1:20">
      <c r="A216" t="s">
        <v>1315</v>
      </c>
      <c r="B216" t="s">
        <v>1316</v>
      </c>
      <c r="C216" t="s">
        <v>245</v>
      </c>
      <c r="D216" t="s">
        <v>61</v>
      </c>
      <c r="E216" t="s">
        <v>192</v>
      </c>
      <c r="F216" t="s">
        <v>132</v>
      </c>
      <c r="G216">
        <v>709390003</v>
      </c>
      <c r="H216" s="5">
        <v>43775.492939814816</v>
      </c>
      <c r="I216" s="5">
        <v>43775.513773148145</v>
      </c>
      <c r="J216" t="s">
        <v>1168</v>
      </c>
      <c r="K216" t="s">
        <v>1317</v>
      </c>
      <c r="L216">
        <v>29200</v>
      </c>
      <c r="M216" t="s">
        <v>247</v>
      </c>
      <c r="N216" t="s">
        <v>248</v>
      </c>
      <c r="O216" t="s">
        <v>249</v>
      </c>
      <c r="P216" t="s">
        <v>147</v>
      </c>
      <c r="Q216">
        <v>0</v>
      </c>
      <c r="T216" s="5">
        <f t="shared" si="3"/>
        <v>43775</v>
      </c>
    </row>
    <row r="217" spans="1:20">
      <c r="A217" t="s">
        <v>1318</v>
      </c>
      <c r="B217" t="s">
        <v>1319</v>
      </c>
      <c r="C217" t="s">
        <v>212</v>
      </c>
      <c r="D217" t="s">
        <v>61</v>
      </c>
      <c r="E217" t="s">
        <v>1100</v>
      </c>
      <c r="F217" t="s">
        <v>132</v>
      </c>
      <c r="G217" t="s">
        <v>1157</v>
      </c>
      <c r="H217" s="5">
        <v>43774.46597222222</v>
      </c>
      <c r="I217" s="5">
        <v>43774.486805555556</v>
      </c>
      <c r="J217" t="s">
        <v>1087</v>
      </c>
      <c r="K217" t="s">
        <v>1158</v>
      </c>
      <c r="L217">
        <v>44350</v>
      </c>
      <c r="M217" t="s">
        <v>1089</v>
      </c>
      <c r="N217" t="s">
        <v>1090</v>
      </c>
      <c r="O217" t="s">
        <v>1091</v>
      </c>
      <c r="P217" t="s">
        <v>1082</v>
      </c>
      <c r="Q217">
        <v>0</v>
      </c>
      <c r="T217" s="5">
        <f t="shared" si="3"/>
        <v>43774</v>
      </c>
    </row>
    <row r="218" spans="1:20">
      <c r="A218" t="s">
        <v>1016</v>
      </c>
      <c r="B218" t="s">
        <v>1017</v>
      </c>
      <c r="C218" t="s">
        <v>184</v>
      </c>
      <c r="D218" t="s">
        <v>1018</v>
      </c>
      <c r="E218" t="s">
        <v>1019</v>
      </c>
      <c r="F218" t="s">
        <v>132</v>
      </c>
      <c r="H218" s="5">
        <v>43774.447916666664</v>
      </c>
      <c r="I218" s="5">
        <v>43774.510416666664</v>
      </c>
      <c r="J218" t="s">
        <v>650</v>
      </c>
      <c r="K218" t="s">
        <v>1020</v>
      </c>
      <c r="L218">
        <v>79000</v>
      </c>
      <c r="M218" t="s">
        <v>1021</v>
      </c>
      <c r="N218" t="s">
        <v>1022</v>
      </c>
      <c r="O218" t="s">
        <v>765</v>
      </c>
      <c r="P218" t="s">
        <v>628</v>
      </c>
      <c r="Q218">
        <v>0</v>
      </c>
      <c r="T218" s="5">
        <f t="shared" si="3"/>
        <v>43774</v>
      </c>
    </row>
    <row r="219" spans="1:20">
      <c r="A219" t="s">
        <v>1023</v>
      </c>
      <c r="B219" t="s">
        <v>1024</v>
      </c>
      <c r="C219" t="s">
        <v>212</v>
      </c>
      <c r="D219" t="s">
        <v>567</v>
      </c>
      <c r="E219" t="s">
        <v>772</v>
      </c>
      <c r="F219" t="s">
        <v>132</v>
      </c>
      <c r="H219" s="5">
        <v>43775.45521990741</v>
      </c>
      <c r="I219" s="5">
        <v>43775.476053240738</v>
      </c>
      <c r="J219" t="s">
        <v>659</v>
      </c>
      <c r="K219" t="s">
        <v>865</v>
      </c>
      <c r="L219">
        <v>17000</v>
      </c>
      <c r="M219" t="s">
        <v>602</v>
      </c>
      <c r="N219" t="s">
        <v>603</v>
      </c>
      <c r="O219" t="s">
        <v>866</v>
      </c>
      <c r="P219" t="s">
        <v>595</v>
      </c>
      <c r="Q219">
        <v>0</v>
      </c>
      <c r="T219" s="5">
        <f t="shared" si="3"/>
        <v>43775</v>
      </c>
    </row>
    <row r="220" spans="1:20">
      <c r="A220" t="s">
        <v>1320</v>
      </c>
      <c r="B220" t="s">
        <v>1321</v>
      </c>
      <c r="C220" t="s">
        <v>212</v>
      </c>
      <c r="D220" t="s">
        <v>61</v>
      </c>
      <c r="E220" t="s">
        <v>1085</v>
      </c>
      <c r="F220" t="s">
        <v>132</v>
      </c>
      <c r="G220" t="s">
        <v>1248</v>
      </c>
      <c r="H220" s="5">
        <v>43773.420266203706</v>
      </c>
      <c r="I220" s="5">
        <v>43773.441099537034</v>
      </c>
      <c r="J220" t="s">
        <v>1087</v>
      </c>
      <c r="K220" t="s">
        <v>1249</v>
      </c>
      <c r="L220">
        <v>44110</v>
      </c>
      <c r="M220" t="s">
        <v>1089</v>
      </c>
      <c r="N220" t="s">
        <v>1090</v>
      </c>
      <c r="O220" t="s">
        <v>1091</v>
      </c>
      <c r="P220" t="s">
        <v>1082</v>
      </c>
      <c r="Q220">
        <v>0</v>
      </c>
      <c r="T220" s="5">
        <f t="shared" si="3"/>
        <v>43773</v>
      </c>
    </row>
    <row r="221" spans="1:20">
      <c r="A221" t="s">
        <v>418</v>
      </c>
      <c r="B221" t="s">
        <v>419</v>
      </c>
      <c r="C221" t="s">
        <v>212</v>
      </c>
      <c r="D221" t="s">
        <v>167</v>
      </c>
      <c r="E221" t="s">
        <v>365</v>
      </c>
      <c r="F221" t="s">
        <v>148</v>
      </c>
      <c r="H221" s="5">
        <v>43774.333333333336</v>
      </c>
      <c r="I221" s="5">
        <v>43774.375</v>
      </c>
      <c r="J221" t="s">
        <v>1322</v>
      </c>
      <c r="K221" t="s">
        <v>420</v>
      </c>
      <c r="L221">
        <v>29430</v>
      </c>
      <c r="M221" t="s">
        <v>179</v>
      </c>
      <c r="N221" t="s">
        <v>180</v>
      </c>
      <c r="O221" t="s">
        <v>181</v>
      </c>
      <c r="P221" t="s">
        <v>147</v>
      </c>
      <c r="Q221">
        <v>0</v>
      </c>
      <c r="T221" s="5">
        <f t="shared" si="3"/>
        <v>43774</v>
      </c>
    </row>
    <row r="222" spans="1:20">
      <c r="A222" t="s">
        <v>1025</v>
      </c>
      <c r="B222" t="s">
        <v>1026</v>
      </c>
      <c r="C222" t="s">
        <v>212</v>
      </c>
      <c r="D222" t="s">
        <v>568</v>
      </c>
      <c r="E222" t="s">
        <v>1027</v>
      </c>
      <c r="F222" t="s">
        <v>132</v>
      </c>
      <c r="H222" s="5">
        <v>43774.621527777781</v>
      </c>
      <c r="I222" s="5">
        <v>43774.628472222219</v>
      </c>
      <c r="J222" t="s">
        <v>1028</v>
      </c>
      <c r="K222" t="s">
        <v>1029</v>
      </c>
      <c r="L222">
        <v>79200</v>
      </c>
      <c r="M222" t="s">
        <v>1030</v>
      </c>
      <c r="N222" t="s">
        <v>1031</v>
      </c>
      <c r="O222" t="s">
        <v>1032</v>
      </c>
      <c r="P222" t="s">
        <v>628</v>
      </c>
      <c r="Q222">
        <v>0</v>
      </c>
      <c r="T222" s="5">
        <f t="shared" si="3"/>
        <v>43774</v>
      </c>
    </row>
    <row r="223" spans="1:20">
      <c r="A223" t="s">
        <v>421</v>
      </c>
      <c r="B223" t="s">
        <v>422</v>
      </c>
      <c r="C223" t="s">
        <v>212</v>
      </c>
      <c r="D223" t="s">
        <v>61</v>
      </c>
      <c r="E223" t="s">
        <v>213</v>
      </c>
      <c r="F223" t="s">
        <v>132</v>
      </c>
      <c r="G223" t="s">
        <v>423</v>
      </c>
      <c r="H223" s="5">
        <v>43773.368055555555</v>
      </c>
      <c r="I223" s="5">
        <v>43773.375</v>
      </c>
      <c r="J223" t="s">
        <v>1072</v>
      </c>
      <c r="K223" t="s">
        <v>215</v>
      </c>
      <c r="L223">
        <v>56700</v>
      </c>
      <c r="M223" t="s">
        <v>175</v>
      </c>
      <c r="N223" t="s">
        <v>176</v>
      </c>
      <c r="O223" t="s">
        <v>177</v>
      </c>
      <c r="P223" t="s">
        <v>138</v>
      </c>
      <c r="Q223">
        <v>0</v>
      </c>
      <c r="T223" s="5">
        <f t="shared" si="3"/>
        <v>43773</v>
      </c>
    </row>
    <row r="224" spans="1:20">
      <c r="A224" t="s">
        <v>424</v>
      </c>
      <c r="B224" t="s">
        <v>425</v>
      </c>
      <c r="C224" t="s">
        <v>171</v>
      </c>
      <c r="D224" t="s">
        <v>61</v>
      </c>
      <c r="E224" t="s">
        <v>192</v>
      </c>
      <c r="F224" t="s">
        <v>149</v>
      </c>
      <c r="G224" t="s">
        <v>426</v>
      </c>
      <c r="H224" s="5">
        <v>43774.75</v>
      </c>
      <c r="I224" s="5">
        <v>43774.840277777781</v>
      </c>
      <c r="J224" t="s">
        <v>1168</v>
      </c>
      <c r="K224" t="s">
        <v>427</v>
      </c>
      <c r="L224">
        <v>29200</v>
      </c>
      <c r="M224" t="s">
        <v>247</v>
      </c>
      <c r="N224" t="s">
        <v>248</v>
      </c>
      <c r="O224" t="s">
        <v>428</v>
      </c>
      <c r="P224" t="s">
        <v>147</v>
      </c>
      <c r="Q224">
        <v>0</v>
      </c>
      <c r="T224" s="5">
        <f t="shared" si="3"/>
        <v>43774</v>
      </c>
    </row>
    <row r="225" spans="1:20">
      <c r="A225" t="s">
        <v>1033</v>
      </c>
      <c r="B225" t="s">
        <v>1034</v>
      </c>
      <c r="C225" t="s">
        <v>245</v>
      </c>
      <c r="D225" t="s">
        <v>320</v>
      </c>
      <c r="E225" t="s">
        <v>727</v>
      </c>
      <c r="F225" t="s">
        <v>132</v>
      </c>
      <c r="G225" t="s">
        <v>1035</v>
      </c>
      <c r="H225" s="5">
        <v>43773.426747685182</v>
      </c>
      <c r="I225" s="5">
        <v>43773.447581018518</v>
      </c>
      <c r="J225" t="s">
        <v>729</v>
      </c>
      <c r="K225" t="s">
        <v>1001</v>
      </c>
      <c r="L225">
        <v>37000</v>
      </c>
      <c r="M225" t="s">
        <v>731</v>
      </c>
      <c r="N225" t="s">
        <v>732</v>
      </c>
      <c r="O225" t="s">
        <v>733</v>
      </c>
      <c r="P225" t="s">
        <v>584</v>
      </c>
      <c r="Q225">
        <v>19</v>
      </c>
      <c r="R225" t="s">
        <v>585</v>
      </c>
      <c r="S225" s="5">
        <v>43774</v>
      </c>
      <c r="T225" s="5">
        <f t="shared" si="3"/>
        <v>43773</v>
      </c>
    </row>
    <row r="226" spans="1:20">
      <c r="A226" t="s">
        <v>1323</v>
      </c>
      <c r="B226" t="s">
        <v>1324</v>
      </c>
      <c r="C226" t="s">
        <v>184</v>
      </c>
      <c r="D226" t="s">
        <v>939</v>
      </c>
      <c r="E226" t="s">
        <v>1325</v>
      </c>
      <c r="F226" t="s">
        <v>132</v>
      </c>
      <c r="G226" t="s">
        <v>1326</v>
      </c>
      <c r="H226" s="5">
        <v>43773.588171296295</v>
      </c>
      <c r="I226" s="5">
        <v>43773.60900462963</v>
      </c>
      <c r="J226" t="s">
        <v>1107</v>
      </c>
      <c r="K226" t="s">
        <v>1327</v>
      </c>
      <c r="L226">
        <v>44270</v>
      </c>
      <c r="M226" t="s">
        <v>1089</v>
      </c>
      <c r="N226" t="s">
        <v>1090</v>
      </c>
      <c r="O226" t="s">
        <v>1153</v>
      </c>
      <c r="P226" t="s">
        <v>1082</v>
      </c>
      <c r="Q226">
        <v>0</v>
      </c>
      <c r="T226" s="5">
        <f t="shared" si="3"/>
        <v>43773</v>
      </c>
    </row>
    <row r="227" spans="1:20">
      <c r="A227" t="s">
        <v>1328</v>
      </c>
      <c r="B227" t="s">
        <v>1329</v>
      </c>
      <c r="C227" t="s">
        <v>212</v>
      </c>
      <c r="D227" t="s">
        <v>61</v>
      </c>
      <c r="E227" t="s">
        <v>1123</v>
      </c>
      <c r="F227" t="s">
        <v>132</v>
      </c>
      <c r="G227" t="s">
        <v>1330</v>
      </c>
      <c r="H227" s="5">
        <v>43774.504201388889</v>
      </c>
      <c r="I227" s="5">
        <v>43774.525034722225</v>
      </c>
      <c r="J227" t="s">
        <v>1107</v>
      </c>
      <c r="K227" t="s">
        <v>1265</v>
      </c>
      <c r="L227">
        <v>44800</v>
      </c>
      <c r="M227" t="s">
        <v>1089</v>
      </c>
      <c r="N227" t="s">
        <v>1090</v>
      </c>
      <c r="O227" t="s">
        <v>1091</v>
      </c>
      <c r="P227" t="s">
        <v>1082</v>
      </c>
      <c r="Q227">
        <v>0</v>
      </c>
      <c r="T227" s="5">
        <f t="shared" si="3"/>
        <v>43774</v>
      </c>
    </row>
    <row r="228" spans="1:20">
      <c r="A228" t="s">
        <v>429</v>
      </c>
      <c r="B228" t="s">
        <v>430</v>
      </c>
      <c r="C228" t="s">
        <v>184</v>
      </c>
      <c r="D228" t="s">
        <v>431</v>
      </c>
      <c r="E228" t="s">
        <v>141</v>
      </c>
      <c r="F228" t="s">
        <v>142</v>
      </c>
      <c r="H228" s="5">
        <v>43774.375</v>
      </c>
      <c r="I228" s="5">
        <v>43775.708333333336</v>
      </c>
      <c r="J228" t="s">
        <v>1322</v>
      </c>
      <c r="K228" t="s">
        <v>143</v>
      </c>
      <c r="L228">
        <v>29170</v>
      </c>
      <c r="M228" t="s">
        <v>144</v>
      </c>
      <c r="N228" t="s">
        <v>145</v>
      </c>
      <c r="O228" t="s">
        <v>146</v>
      </c>
      <c r="P228" t="s">
        <v>147</v>
      </c>
      <c r="Q228">
        <v>0</v>
      </c>
      <c r="T228" s="5">
        <f t="shared" si="3"/>
        <v>43774</v>
      </c>
    </row>
    <row r="229" spans="1:20">
      <c r="A229" t="s">
        <v>432</v>
      </c>
      <c r="B229" t="s">
        <v>433</v>
      </c>
      <c r="C229" t="s">
        <v>171</v>
      </c>
      <c r="D229" t="s">
        <v>61</v>
      </c>
      <c r="E229" t="s">
        <v>172</v>
      </c>
      <c r="F229" t="s">
        <v>168</v>
      </c>
      <c r="G229" t="s">
        <v>434</v>
      </c>
      <c r="H229" s="5">
        <v>43774.694444444445</v>
      </c>
      <c r="I229" s="5">
        <v>43774.701388888891</v>
      </c>
      <c r="J229" t="s">
        <v>1072</v>
      </c>
      <c r="K229" t="s">
        <v>435</v>
      </c>
      <c r="L229">
        <v>56800</v>
      </c>
      <c r="M229" t="s">
        <v>175</v>
      </c>
      <c r="N229" t="s">
        <v>176</v>
      </c>
      <c r="O229" t="s">
        <v>177</v>
      </c>
      <c r="P229" t="s">
        <v>138</v>
      </c>
      <c r="Q229">
        <v>0</v>
      </c>
      <c r="T229" s="5">
        <f t="shared" si="3"/>
        <v>43774</v>
      </c>
    </row>
    <row r="230" spans="1:20">
      <c r="A230" t="s">
        <v>1036</v>
      </c>
      <c r="B230" t="s">
        <v>1037</v>
      </c>
      <c r="C230" t="s">
        <v>130</v>
      </c>
      <c r="D230" t="s">
        <v>61</v>
      </c>
      <c r="E230" t="s">
        <v>772</v>
      </c>
      <c r="F230" t="s">
        <v>132</v>
      </c>
      <c r="G230" t="s">
        <v>890</v>
      </c>
      <c r="H230" s="5">
        <v>43773.354166666664</v>
      </c>
      <c r="I230" s="5">
        <v>43773.416666666664</v>
      </c>
      <c r="J230" t="s">
        <v>723</v>
      </c>
      <c r="K230" t="s">
        <v>891</v>
      </c>
      <c r="L230">
        <v>17000</v>
      </c>
      <c r="M230" t="s">
        <v>775</v>
      </c>
      <c r="N230" t="s">
        <v>776</v>
      </c>
      <c r="O230" t="s">
        <v>777</v>
      </c>
      <c r="P230" t="s">
        <v>628</v>
      </c>
      <c r="Q230">
        <v>25</v>
      </c>
      <c r="T230" s="5">
        <f t="shared" si="3"/>
        <v>43773</v>
      </c>
    </row>
    <row r="231" spans="1:20">
      <c r="A231" t="s">
        <v>1331</v>
      </c>
      <c r="B231" t="s">
        <v>1332</v>
      </c>
      <c r="C231" t="s">
        <v>212</v>
      </c>
      <c r="D231" t="s">
        <v>1333</v>
      </c>
      <c r="E231" t="s">
        <v>1334</v>
      </c>
      <c r="F231" t="s">
        <v>132</v>
      </c>
      <c r="H231" s="5">
        <v>43774.375</v>
      </c>
      <c r="I231" s="5">
        <v>43774.4375</v>
      </c>
      <c r="J231" t="s">
        <v>1335</v>
      </c>
      <c r="K231" t="s">
        <v>1336</v>
      </c>
      <c r="L231">
        <v>35000</v>
      </c>
      <c r="M231" t="s">
        <v>1337</v>
      </c>
      <c r="N231" t="s">
        <v>1338</v>
      </c>
      <c r="O231" t="s">
        <v>1339</v>
      </c>
      <c r="P231" t="s">
        <v>1340</v>
      </c>
      <c r="Q231">
        <v>0</v>
      </c>
      <c r="T231" s="5">
        <f t="shared" si="3"/>
        <v>43774</v>
      </c>
    </row>
    <row r="232" spans="1:20">
      <c r="A232" t="s">
        <v>1341</v>
      </c>
      <c r="B232" t="s">
        <v>1342</v>
      </c>
      <c r="C232" t="s">
        <v>184</v>
      </c>
      <c r="D232" t="s">
        <v>89</v>
      </c>
      <c r="E232" t="s">
        <v>1075</v>
      </c>
      <c r="F232" t="s">
        <v>132</v>
      </c>
      <c r="G232" t="s">
        <v>1343</v>
      </c>
      <c r="H232" s="5">
        <v>43774.68304398148</v>
      </c>
      <c r="I232" s="5">
        <v>43774.703877314816</v>
      </c>
      <c r="J232" t="s">
        <v>1077</v>
      </c>
      <c r="K232" t="s">
        <v>1344</v>
      </c>
      <c r="L232">
        <v>49000</v>
      </c>
      <c r="M232" t="s">
        <v>1079</v>
      </c>
      <c r="N232" t="s">
        <v>1080</v>
      </c>
      <c r="O232" t="s">
        <v>1081</v>
      </c>
      <c r="P232" t="s">
        <v>1082</v>
      </c>
      <c r="Q232">
        <v>0</v>
      </c>
      <c r="T232" s="5">
        <f t="shared" si="3"/>
        <v>43774</v>
      </c>
    </row>
    <row r="233" spans="1:20">
      <c r="A233" t="s">
        <v>1345</v>
      </c>
      <c r="B233" t="s">
        <v>1346</v>
      </c>
      <c r="C233" t="s">
        <v>130</v>
      </c>
      <c r="D233" t="s">
        <v>61</v>
      </c>
      <c r="E233" t="s">
        <v>1085</v>
      </c>
      <c r="F233" t="s">
        <v>132</v>
      </c>
      <c r="G233" t="s">
        <v>1347</v>
      </c>
      <c r="H233" s="5">
        <v>43774.524259259262</v>
      </c>
      <c r="I233" s="5">
        <v>43774.545092592591</v>
      </c>
      <c r="J233" t="s">
        <v>1134</v>
      </c>
      <c r="K233" t="s">
        <v>1135</v>
      </c>
      <c r="L233">
        <v>44110</v>
      </c>
      <c r="M233" t="s">
        <v>1089</v>
      </c>
      <c r="N233" t="s">
        <v>1090</v>
      </c>
      <c r="O233" t="s">
        <v>1091</v>
      </c>
      <c r="P233" t="s">
        <v>1082</v>
      </c>
      <c r="Q233">
        <v>0</v>
      </c>
      <c r="T233" s="5">
        <f t="shared" si="3"/>
        <v>43774</v>
      </c>
    </row>
    <row r="234" spans="1:20">
      <c r="A234" t="s">
        <v>534</v>
      </c>
      <c r="B234" t="s">
        <v>58</v>
      </c>
      <c r="C234" t="s">
        <v>212</v>
      </c>
      <c r="D234" t="s">
        <v>53</v>
      </c>
      <c r="E234" t="s">
        <v>52</v>
      </c>
      <c r="F234" t="s">
        <v>201</v>
      </c>
      <c r="G234" t="s">
        <v>535</v>
      </c>
      <c r="H234" s="5">
        <v>43773.419895833336</v>
      </c>
      <c r="I234" s="5">
        <v>43773.440729166665</v>
      </c>
      <c r="J234" t="s">
        <v>633</v>
      </c>
      <c r="K234" t="s">
        <v>536</v>
      </c>
      <c r="L234">
        <v>45400</v>
      </c>
      <c r="M234" t="s">
        <v>474</v>
      </c>
      <c r="N234" t="s">
        <v>475</v>
      </c>
      <c r="O234" t="s">
        <v>51</v>
      </c>
      <c r="P234" t="s">
        <v>462</v>
      </c>
      <c r="Q234">
        <v>0</v>
      </c>
      <c r="T234" s="5">
        <f t="shared" si="3"/>
        <v>43773</v>
      </c>
    </row>
    <row r="235" spans="1:20">
      <c r="A235" t="s">
        <v>1038</v>
      </c>
      <c r="B235" t="s">
        <v>1039</v>
      </c>
      <c r="C235" t="s">
        <v>184</v>
      </c>
      <c r="D235" t="s">
        <v>1040</v>
      </c>
      <c r="E235" t="s">
        <v>1041</v>
      </c>
      <c r="F235" t="s">
        <v>148</v>
      </c>
      <c r="H235" s="5">
        <v>43773.583333333336</v>
      </c>
      <c r="I235" s="5">
        <v>43773.6875</v>
      </c>
      <c r="J235" t="s">
        <v>650</v>
      </c>
      <c r="K235" t="s">
        <v>1042</v>
      </c>
      <c r="L235">
        <v>79200</v>
      </c>
      <c r="M235" t="s">
        <v>1043</v>
      </c>
      <c r="N235" t="s">
        <v>1044</v>
      </c>
      <c r="O235" t="s">
        <v>1045</v>
      </c>
      <c r="P235" t="s">
        <v>628</v>
      </c>
      <c r="Q235">
        <v>0</v>
      </c>
      <c r="T235" s="5">
        <f t="shared" si="3"/>
        <v>43773</v>
      </c>
    </row>
    <row r="236" spans="1:20">
      <c r="A236" t="s">
        <v>1046</v>
      </c>
      <c r="B236" t="s">
        <v>104</v>
      </c>
      <c r="C236" t="s">
        <v>578</v>
      </c>
      <c r="D236" t="s">
        <v>61</v>
      </c>
      <c r="E236" t="s">
        <v>105</v>
      </c>
      <c r="F236" t="s">
        <v>132</v>
      </c>
      <c r="G236" t="s">
        <v>1047</v>
      </c>
      <c r="H236" s="5">
        <v>43773.625</v>
      </c>
      <c r="I236" s="5">
        <v>43773.708333333336</v>
      </c>
      <c r="J236" t="s">
        <v>668</v>
      </c>
      <c r="K236" t="s">
        <v>1048</v>
      </c>
      <c r="L236">
        <v>37540</v>
      </c>
      <c r="M236" t="s">
        <v>582</v>
      </c>
      <c r="N236" t="s">
        <v>583</v>
      </c>
      <c r="O236" t="s">
        <v>100</v>
      </c>
      <c r="P236" t="s">
        <v>584</v>
      </c>
      <c r="Q236">
        <v>17</v>
      </c>
      <c r="R236" t="s">
        <v>585</v>
      </c>
      <c r="S236" s="5">
        <v>43774</v>
      </c>
      <c r="T236" s="5">
        <f t="shared" si="3"/>
        <v>43773</v>
      </c>
    </row>
    <row r="237" spans="1:20">
      <c r="A237" t="s">
        <v>1348</v>
      </c>
      <c r="B237" t="s">
        <v>1349</v>
      </c>
      <c r="C237" t="s">
        <v>607</v>
      </c>
      <c r="D237" t="s">
        <v>61</v>
      </c>
      <c r="E237" t="s">
        <v>1350</v>
      </c>
      <c r="F237" t="s">
        <v>168</v>
      </c>
      <c r="H237" s="5">
        <v>43774.696666666663</v>
      </c>
      <c r="I237" s="5">
        <v>43774.717499999999</v>
      </c>
      <c r="J237" t="s">
        <v>1107</v>
      </c>
      <c r="K237" t="s">
        <v>1351</v>
      </c>
      <c r="L237">
        <v>85000</v>
      </c>
      <c r="M237" t="s">
        <v>1352</v>
      </c>
      <c r="N237" t="s">
        <v>1353</v>
      </c>
      <c r="O237" t="s">
        <v>1354</v>
      </c>
      <c r="P237" t="s">
        <v>1082</v>
      </c>
      <c r="Q237">
        <v>0</v>
      </c>
      <c r="T237" s="5">
        <f t="shared" si="3"/>
        <v>43774</v>
      </c>
    </row>
    <row r="238" spans="1:20">
      <c r="A238" t="s">
        <v>1049</v>
      </c>
      <c r="B238" t="s">
        <v>1050</v>
      </c>
      <c r="C238" t="s">
        <v>212</v>
      </c>
      <c r="D238" t="s">
        <v>89</v>
      </c>
      <c r="E238" t="s">
        <v>599</v>
      </c>
      <c r="F238" t="s">
        <v>201</v>
      </c>
      <c r="H238" s="5">
        <v>43773.609050925923</v>
      </c>
      <c r="I238" s="5">
        <v>43773.629884259259</v>
      </c>
      <c r="J238" t="s">
        <v>600</v>
      </c>
      <c r="K238" t="s">
        <v>601</v>
      </c>
      <c r="L238">
        <v>17500</v>
      </c>
      <c r="M238" t="s">
        <v>602</v>
      </c>
      <c r="N238" t="s">
        <v>603</v>
      </c>
      <c r="O238" t="s">
        <v>604</v>
      </c>
      <c r="P238" t="s">
        <v>595</v>
      </c>
      <c r="Q238">
        <v>0</v>
      </c>
      <c r="T238" s="5">
        <f t="shared" si="3"/>
        <v>43773</v>
      </c>
    </row>
    <row r="239" spans="1:20">
      <c r="A239" t="s">
        <v>436</v>
      </c>
      <c r="B239" t="s">
        <v>437</v>
      </c>
      <c r="C239" t="s">
        <v>245</v>
      </c>
      <c r="D239" t="s">
        <v>61</v>
      </c>
      <c r="E239" t="s">
        <v>213</v>
      </c>
      <c r="F239" t="s">
        <v>132</v>
      </c>
      <c r="G239" t="s">
        <v>438</v>
      </c>
      <c r="H239" s="5">
        <v>43773.333333333336</v>
      </c>
      <c r="I239" s="5">
        <v>43773.340277777781</v>
      </c>
      <c r="J239" t="s">
        <v>1072</v>
      </c>
      <c r="K239" t="s">
        <v>215</v>
      </c>
      <c r="L239">
        <v>56700</v>
      </c>
      <c r="M239" t="s">
        <v>175</v>
      </c>
      <c r="N239" t="s">
        <v>176</v>
      </c>
      <c r="O239" t="s">
        <v>177</v>
      </c>
      <c r="P239" t="s">
        <v>138</v>
      </c>
      <c r="Q239">
        <v>0</v>
      </c>
      <c r="R239" t="s">
        <v>439</v>
      </c>
      <c r="S239" s="5">
        <v>43773</v>
      </c>
      <c r="T239" s="5">
        <f t="shared" si="3"/>
        <v>43773</v>
      </c>
    </row>
    <row r="240" spans="1:20">
      <c r="A240" t="s">
        <v>1051</v>
      </c>
      <c r="B240" t="s">
        <v>1052</v>
      </c>
      <c r="C240" t="s">
        <v>578</v>
      </c>
      <c r="D240" t="s">
        <v>61</v>
      </c>
      <c r="E240" t="s">
        <v>709</v>
      </c>
      <c r="F240" t="s">
        <v>132</v>
      </c>
      <c r="G240" t="s">
        <v>1053</v>
      </c>
      <c r="H240" s="5">
        <v>43773.375</v>
      </c>
      <c r="I240" s="5">
        <v>43773.416666666664</v>
      </c>
      <c r="J240" t="s">
        <v>580</v>
      </c>
      <c r="K240" t="s">
        <v>1054</v>
      </c>
      <c r="L240">
        <v>45100</v>
      </c>
      <c r="M240" t="s">
        <v>924</v>
      </c>
      <c r="N240" t="s">
        <v>925</v>
      </c>
      <c r="O240" t="s">
        <v>926</v>
      </c>
      <c r="P240" t="s">
        <v>584</v>
      </c>
      <c r="Q240">
        <v>4</v>
      </c>
      <c r="R240" t="s">
        <v>585</v>
      </c>
      <c r="S240" s="5">
        <v>43774</v>
      </c>
      <c r="T240" s="5">
        <f t="shared" si="3"/>
        <v>43773</v>
      </c>
    </row>
    <row r="241" spans="1:20">
      <c r="A241" t="s">
        <v>440</v>
      </c>
      <c r="B241" t="s">
        <v>441</v>
      </c>
      <c r="C241" t="s">
        <v>171</v>
      </c>
      <c r="D241" t="s">
        <v>61</v>
      </c>
      <c r="E241" t="s">
        <v>172</v>
      </c>
      <c r="F241" t="s">
        <v>168</v>
      </c>
      <c r="G241" t="s">
        <v>442</v>
      </c>
      <c r="H241" s="5">
        <v>43774.701388888891</v>
      </c>
      <c r="I241" s="5">
        <v>43774.708333333336</v>
      </c>
      <c r="J241" t="s">
        <v>1072</v>
      </c>
      <c r="K241" t="s">
        <v>443</v>
      </c>
      <c r="L241">
        <v>56800</v>
      </c>
      <c r="M241" t="s">
        <v>175</v>
      </c>
      <c r="N241" t="s">
        <v>176</v>
      </c>
      <c r="O241" t="s">
        <v>177</v>
      </c>
      <c r="P241" t="s">
        <v>138</v>
      </c>
      <c r="Q241">
        <v>0</v>
      </c>
      <c r="T241" s="5">
        <f t="shared" si="3"/>
        <v>43774</v>
      </c>
    </row>
    <row r="242" spans="1:20">
      <c r="A242" t="s">
        <v>1055</v>
      </c>
      <c r="B242" t="s">
        <v>1056</v>
      </c>
      <c r="C242" t="s">
        <v>578</v>
      </c>
      <c r="D242" t="s">
        <v>61</v>
      </c>
      <c r="E242" t="s">
        <v>1057</v>
      </c>
      <c r="F242" t="s">
        <v>132</v>
      </c>
      <c r="H242" s="5">
        <v>43773.354166666664</v>
      </c>
      <c r="I242" s="5">
        <v>43773.395833333336</v>
      </c>
      <c r="J242" t="s">
        <v>749</v>
      </c>
      <c r="K242" t="s">
        <v>1058</v>
      </c>
      <c r="L242">
        <v>86280</v>
      </c>
      <c r="M242" t="s">
        <v>751</v>
      </c>
      <c r="N242" t="s">
        <v>752</v>
      </c>
      <c r="O242" t="s">
        <v>753</v>
      </c>
      <c r="P242" t="s">
        <v>595</v>
      </c>
      <c r="Q242">
        <v>9</v>
      </c>
      <c r="T242" s="5">
        <f t="shared" si="3"/>
        <v>43773</v>
      </c>
    </row>
    <row r="243" spans="1:20">
      <c r="A243" t="s">
        <v>444</v>
      </c>
      <c r="B243" t="s">
        <v>445</v>
      </c>
      <c r="C243" t="s">
        <v>130</v>
      </c>
      <c r="D243" t="s">
        <v>61</v>
      </c>
      <c r="E243" t="s">
        <v>399</v>
      </c>
      <c r="F243" t="s">
        <v>168</v>
      </c>
      <c r="G243" t="s">
        <v>446</v>
      </c>
      <c r="H243" s="5">
        <v>43774.598576388889</v>
      </c>
      <c r="I243" s="5">
        <v>43774.605520833335</v>
      </c>
      <c r="J243" t="s">
        <v>1072</v>
      </c>
      <c r="K243" t="s">
        <v>447</v>
      </c>
      <c r="L243">
        <v>56400</v>
      </c>
      <c r="M243" t="s">
        <v>175</v>
      </c>
      <c r="N243" t="s">
        <v>176</v>
      </c>
      <c r="O243" t="s">
        <v>177</v>
      </c>
      <c r="P243" t="s">
        <v>138</v>
      </c>
      <c r="Q243">
        <v>0</v>
      </c>
      <c r="T243" s="5">
        <f t="shared" si="3"/>
        <v>43774</v>
      </c>
    </row>
    <row r="244" spans="1:20">
      <c r="A244" t="s">
        <v>448</v>
      </c>
      <c r="B244" t="s">
        <v>449</v>
      </c>
      <c r="C244" t="s">
        <v>130</v>
      </c>
      <c r="D244" t="s">
        <v>61</v>
      </c>
      <c r="E244" t="s">
        <v>153</v>
      </c>
      <c r="F244" t="s">
        <v>154</v>
      </c>
      <c r="G244" t="s">
        <v>450</v>
      </c>
      <c r="H244" s="5">
        <v>43773.708333333336</v>
      </c>
      <c r="I244" s="5">
        <v>43773.715277777781</v>
      </c>
      <c r="J244" t="s">
        <v>1097</v>
      </c>
      <c r="K244" t="s">
        <v>451</v>
      </c>
      <c r="L244">
        <v>29510</v>
      </c>
      <c r="M244" t="s">
        <v>157</v>
      </c>
      <c r="N244" t="s">
        <v>158</v>
      </c>
      <c r="O244" t="s">
        <v>159</v>
      </c>
      <c r="P244" t="s">
        <v>147</v>
      </c>
      <c r="Q244">
        <v>0</v>
      </c>
      <c r="T244" s="5">
        <f t="shared" si="3"/>
        <v>43773</v>
      </c>
    </row>
    <row r="245" spans="1:20">
      <c r="A245" t="s">
        <v>1059</v>
      </c>
      <c r="B245" t="s">
        <v>1060</v>
      </c>
      <c r="C245" t="s">
        <v>130</v>
      </c>
      <c r="D245" t="s">
        <v>320</v>
      </c>
      <c r="E245" t="s">
        <v>727</v>
      </c>
      <c r="F245" t="s">
        <v>132</v>
      </c>
      <c r="G245" t="s">
        <v>1061</v>
      </c>
      <c r="H245" s="5">
        <v>43774.416122685187</v>
      </c>
      <c r="I245" s="5">
        <v>43774.436956018515</v>
      </c>
      <c r="J245" t="s">
        <v>729</v>
      </c>
      <c r="K245" t="s">
        <v>1062</v>
      </c>
      <c r="L245">
        <v>37000</v>
      </c>
      <c r="M245" t="s">
        <v>731</v>
      </c>
      <c r="N245" t="s">
        <v>732</v>
      </c>
      <c r="O245" t="s">
        <v>733</v>
      </c>
      <c r="P245" t="s">
        <v>584</v>
      </c>
      <c r="Q245">
        <v>18</v>
      </c>
      <c r="T245" s="5">
        <f t="shared" si="3"/>
        <v>43774</v>
      </c>
    </row>
    <row r="246" spans="1:20">
      <c r="A246" t="s">
        <v>1355</v>
      </c>
      <c r="B246" t="s">
        <v>1356</v>
      </c>
      <c r="C246" t="s">
        <v>130</v>
      </c>
      <c r="D246" t="s">
        <v>61</v>
      </c>
      <c r="E246" t="s">
        <v>1085</v>
      </c>
      <c r="F246" t="s">
        <v>132</v>
      </c>
      <c r="G246" t="s">
        <v>1357</v>
      </c>
      <c r="H246" s="5">
        <v>43774.587361111109</v>
      </c>
      <c r="I246" s="5">
        <v>43774.608194444445</v>
      </c>
      <c r="J246" t="s">
        <v>1134</v>
      </c>
      <c r="K246" t="s">
        <v>1358</v>
      </c>
      <c r="L246">
        <v>44110</v>
      </c>
      <c r="M246" t="s">
        <v>1089</v>
      </c>
      <c r="N246" t="s">
        <v>1090</v>
      </c>
      <c r="O246" t="s">
        <v>1091</v>
      </c>
      <c r="P246" t="s">
        <v>1082</v>
      </c>
      <c r="Q246">
        <v>0</v>
      </c>
      <c r="T246" s="5">
        <f t="shared" si="3"/>
        <v>43774</v>
      </c>
    </row>
    <row r="247" spans="1:20">
      <c r="A247" t="s">
        <v>1063</v>
      </c>
      <c r="B247" t="s">
        <v>1064</v>
      </c>
      <c r="C247" t="s">
        <v>184</v>
      </c>
      <c r="D247" t="s">
        <v>1065</v>
      </c>
      <c r="E247" t="s">
        <v>1066</v>
      </c>
      <c r="F247" t="s">
        <v>148</v>
      </c>
      <c r="H247" s="5">
        <v>43773.375</v>
      </c>
      <c r="I247" s="5">
        <v>43773.5</v>
      </c>
      <c r="J247" t="s">
        <v>782</v>
      </c>
      <c r="K247" t="s">
        <v>1067</v>
      </c>
      <c r="L247">
        <v>79210</v>
      </c>
      <c r="M247" t="s">
        <v>1068</v>
      </c>
      <c r="N247" t="s">
        <v>1069</v>
      </c>
      <c r="O247" t="s">
        <v>765</v>
      </c>
      <c r="P247" t="s">
        <v>628</v>
      </c>
      <c r="Q247">
        <v>0</v>
      </c>
      <c r="T247" s="5">
        <f t="shared" si="3"/>
        <v>43773</v>
      </c>
    </row>
    <row r="248" spans="1:20">
      <c r="A248" t="s">
        <v>452</v>
      </c>
      <c r="B248" t="s">
        <v>453</v>
      </c>
      <c r="C248" t="s">
        <v>212</v>
      </c>
      <c r="D248" t="s">
        <v>61</v>
      </c>
      <c r="E248" t="s">
        <v>213</v>
      </c>
      <c r="F248" t="s">
        <v>132</v>
      </c>
      <c r="G248" t="s">
        <v>454</v>
      </c>
      <c r="H248" s="5">
        <v>43773.347222222219</v>
      </c>
      <c r="I248" s="5">
        <v>43773.354166666664</v>
      </c>
      <c r="J248" t="s">
        <v>1072</v>
      </c>
      <c r="K248" t="s">
        <v>215</v>
      </c>
      <c r="L248">
        <v>56700</v>
      </c>
      <c r="M248" t="s">
        <v>175</v>
      </c>
      <c r="N248" t="s">
        <v>176</v>
      </c>
      <c r="O248" t="s">
        <v>177</v>
      </c>
      <c r="P248" t="s">
        <v>138</v>
      </c>
      <c r="Q248">
        <v>0</v>
      </c>
      <c r="T248" s="5">
        <f t="shared" si="3"/>
        <v>43773</v>
      </c>
    </row>
    <row r="249" spans="1:20">
      <c r="A249" t="s">
        <v>455</v>
      </c>
      <c r="B249" t="s">
        <v>456</v>
      </c>
      <c r="C249" t="s">
        <v>245</v>
      </c>
      <c r="D249" t="s">
        <v>61</v>
      </c>
      <c r="E249" t="s">
        <v>213</v>
      </c>
      <c r="F249" t="s">
        <v>132</v>
      </c>
      <c r="G249" t="s">
        <v>457</v>
      </c>
      <c r="H249" s="5">
        <v>43773.340277777781</v>
      </c>
      <c r="I249" s="5">
        <v>43773.347222222219</v>
      </c>
      <c r="J249" t="s">
        <v>1072</v>
      </c>
      <c r="K249" t="s">
        <v>215</v>
      </c>
      <c r="L249">
        <v>56700</v>
      </c>
      <c r="M249" t="s">
        <v>175</v>
      </c>
      <c r="N249" t="s">
        <v>176</v>
      </c>
      <c r="O249" t="s">
        <v>177</v>
      </c>
      <c r="P249" t="s">
        <v>138</v>
      </c>
      <c r="Q249">
        <v>0</v>
      </c>
      <c r="R249" t="s">
        <v>439</v>
      </c>
      <c r="S249" s="5">
        <v>43773</v>
      </c>
      <c r="T249" s="5">
        <f t="shared" si="3"/>
        <v>43773</v>
      </c>
    </row>
    <row r="250" spans="1:20">
      <c r="A250" t="s">
        <v>1070</v>
      </c>
      <c r="B250" t="s">
        <v>1071</v>
      </c>
      <c r="C250" t="s">
        <v>212</v>
      </c>
      <c r="D250" t="s">
        <v>562</v>
      </c>
      <c r="E250" t="s">
        <v>772</v>
      </c>
      <c r="F250" t="s">
        <v>132</v>
      </c>
      <c r="G250" t="s">
        <v>819</v>
      </c>
      <c r="H250" s="5">
        <v>43773.395833333336</v>
      </c>
      <c r="I250" s="5">
        <v>43773.416666666664</v>
      </c>
      <c r="J250" t="s">
        <v>659</v>
      </c>
      <c r="K250" t="s">
        <v>820</v>
      </c>
      <c r="L250">
        <v>17000</v>
      </c>
      <c r="M250" t="s">
        <v>775</v>
      </c>
      <c r="N250" t="s">
        <v>776</v>
      </c>
      <c r="O250" t="s">
        <v>777</v>
      </c>
      <c r="P250" t="s">
        <v>628</v>
      </c>
      <c r="Q250">
        <v>0</v>
      </c>
      <c r="T250" s="5">
        <f t="shared" si="3"/>
        <v>43773</v>
      </c>
    </row>
    <row r="251" spans="1:20">
      <c r="A251" t="s">
        <v>1359</v>
      </c>
      <c r="B251" t="s">
        <v>1360</v>
      </c>
      <c r="C251" t="s">
        <v>184</v>
      </c>
      <c r="D251" t="s">
        <v>1361</v>
      </c>
      <c r="E251" t="s">
        <v>1362</v>
      </c>
      <c r="F251" t="s">
        <v>132</v>
      </c>
      <c r="G251" t="s">
        <v>1363</v>
      </c>
      <c r="H251" s="5">
        <v>43773.453321759262</v>
      </c>
      <c r="I251" s="5">
        <v>43773.47415509259</v>
      </c>
      <c r="J251" t="s">
        <v>1107</v>
      </c>
      <c r="K251" t="s">
        <v>1364</v>
      </c>
      <c r="L251">
        <v>44140</v>
      </c>
      <c r="M251" t="s">
        <v>1089</v>
      </c>
      <c r="N251" t="s">
        <v>1090</v>
      </c>
      <c r="O251" t="s">
        <v>1153</v>
      </c>
      <c r="P251" t="s">
        <v>1082</v>
      </c>
      <c r="Q251">
        <v>0</v>
      </c>
      <c r="T251" s="5">
        <f t="shared" si="3"/>
        <v>43773</v>
      </c>
    </row>
    <row r="252" spans="1:20">
      <c r="A252" t="s">
        <v>537</v>
      </c>
      <c r="B252" t="s">
        <v>96</v>
      </c>
      <c r="C252" t="s">
        <v>212</v>
      </c>
      <c r="D252" t="s">
        <v>92</v>
      </c>
      <c r="E252" t="s">
        <v>91</v>
      </c>
      <c r="F252" t="s">
        <v>132</v>
      </c>
      <c r="G252">
        <v>120010017</v>
      </c>
      <c r="H252" s="5">
        <v>43774.583333333336</v>
      </c>
      <c r="I252" s="5">
        <v>43774.590277777781</v>
      </c>
      <c r="J252" t="s">
        <v>745</v>
      </c>
      <c r="K252" t="s">
        <v>538</v>
      </c>
      <c r="L252">
        <v>87000</v>
      </c>
      <c r="M252" t="s">
        <v>484</v>
      </c>
      <c r="N252" t="s">
        <v>35</v>
      </c>
      <c r="O252" t="s">
        <v>13</v>
      </c>
      <c r="P252" t="s">
        <v>462</v>
      </c>
      <c r="Q252">
        <v>0</v>
      </c>
      <c r="T252" s="5">
        <f t="shared" si="3"/>
        <v>43774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0" tint="-0.499984740745262"/>
  </sheetPr>
  <dimension ref="A1:V37"/>
  <sheetViews>
    <sheetView zoomScale="115" zoomScaleNormal="115" workbookViewId="0"/>
  </sheetViews>
  <sheetFormatPr defaultColWidth="11.453125" defaultRowHeight="11.5"/>
  <cols>
    <col min="1" max="1" width="15" style="14" bestFit="1" customWidth="1"/>
    <col min="2" max="2" width="11" style="14" bestFit="1" customWidth="1"/>
    <col min="3" max="3" width="10.90625" style="14" bestFit="1" customWidth="1"/>
    <col min="4" max="4" width="45.36328125" style="14" bestFit="1" customWidth="1"/>
    <col min="5" max="5" width="25.08984375" style="9" bestFit="1" customWidth="1"/>
    <col min="6" max="21" width="12.6328125" style="22" customWidth="1"/>
    <col min="22" max="16384" width="11.453125" style="9"/>
  </cols>
  <sheetData>
    <row r="1" spans="1:22">
      <c r="A1" s="18"/>
      <c r="B1" s="14" t="s">
        <v>539</v>
      </c>
    </row>
    <row r="2" spans="1:22">
      <c r="A2" s="19"/>
      <c r="B2" s="14" t="s">
        <v>540</v>
      </c>
    </row>
    <row r="4" spans="1:22">
      <c r="B4" s="20" t="s">
        <v>564</v>
      </c>
      <c r="C4" s="20"/>
      <c r="D4" s="20"/>
      <c r="E4" s="20"/>
      <c r="F4" s="25" t="s">
        <v>563</v>
      </c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</row>
    <row r="5" spans="1:22" s="30" customFormat="1" ht="10.5">
      <c r="A5" s="26" t="s">
        <v>108</v>
      </c>
      <c r="B5" s="27" t="s">
        <v>10</v>
      </c>
      <c r="C5" s="27" t="s">
        <v>11</v>
      </c>
      <c r="D5" s="28" t="s">
        <v>541</v>
      </c>
      <c r="E5" s="28" t="s">
        <v>542</v>
      </c>
      <c r="F5" s="29" t="s">
        <v>61</v>
      </c>
      <c r="G5" s="29" t="s">
        <v>567</v>
      </c>
      <c r="H5" s="29" t="s">
        <v>106</v>
      </c>
      <c r="I5" s="29" t="s">
        <v>562</v>
      </c>
      <c r="J5" s="29" t="s">
        <v>89</v>
      </c>
      <c r="K5" s="29" t="s">
        <v>566</v>
      </c>
      <c r="L5" s="29" t="s">
        <v>178</v>
      </c>
      <c r="M5" s="29" t="s">
        <v>268</v>
      </c>
      <c r="N5" s="29" t="s">
        <v>568</v>
      </c>
      <c r="O5" s="29" t="s">
        <v>569</v>
      </c>
      <c r="P5" s="29" t="s">
        <v>570</v>
      </c>
      <c r="Q5" s="29" t="s">
        <v>570</v>
      </c>
      <c r="R5" s="29" t="s">
        <v>167</v>
      </c>
      <c r="S5" s="29" t="s">
        <v>571</v>
      </c>
      <c r="T5" s="29" t="s">
        <v>572</v>
      </c>
      <c r="U5" s="29" t="s">
        <v>573</v>
      </c>
    </row>
    <row r="6" spans="1:22">
      <c r="A6" s="14" t="s">
        <v>462</v>
      </c>
      <c r="B6" s="14" t="s">
        <v>35</v>
      </c>
      <c r="C6" s="15" t="s">
        <v>13</v>
      </c>
      <c r="D6" s="8" t="s">
        <v>484</v>
      </c>
      <c r="E6" s="8" t="s">
        <v>543</v>
      </c>
      <c r="F6" s="23">
        <v>0</v>
      </c>
      <c r="G6" s="23"/>
      <c r="H6" s="23">
        <v>0</v>
      </c>
      <c r="I6" s="23">
        <v>23</v>
      </c>
      <c r="J6" s="23">
        <v>28</v>
      </c>
      <c r="K6" s="24"/>
      <c r="L6" s="23"/>
      <c r="M6" s="23"/>
      <c r="N6" s="23"/>
      <c r="O6" s="23"/>
      <c r="P6" s="23"/>
    </row>
    <row r="7" spans="1:22">
      <c r="A7" s="14" t="s">
        <v>462</v>
      </c>
      <c r="B7" s="14" t="s">
        <v>35</v>
      </c>
      <c r="C7" s="16" t="s">
        <v>14</v>
      </c>
      <c r="D7" s="8" t="s">
        <v>484</v>
      </c>
      <c r="E7" s="8" t="s">
        <v>548</v>
      </c>
      <c r="F7" s="23">
        <v>25</v>
      </c>
      <c r="G7" s="23"/>
      <c r="H7" s="23">
        <v>30</v>
      </c>
      <c r="I7" s="23">
        <v>0</v>
      </c>
      <c r="J7" s="23">
        <v>0</v>
      </c>
      <c r="K7" s="24"/>
      <c r="L7" s="23"/>
      <c r="M7" s="23"/>
      <c r="N7" s="23"/>
      <c r="O7" s="23"/>
      <c r="P7" s="23"/>
    </row>
    <row r="8" spans="1:22">
      <c r="A8" s="14" t="s">
        <v>462</v>
      </c>
      <c r="B8" s="14" t="s">
        <v>35</v>
      </c>
      <c r="C8" s="15" t="s">
        <v>15</v>
      </c>
      <c r="D8" s="8" t="s">
        <v>484</v>
      </c>
      <c r="E8" s="8" t="s">
        <v>547</v>
      </c>
      <c r="F8" s="23">
        <v>25</v>
      </c>
      <c r="G8" s="23"/>
      <c r="H8" s="23">
        <v>30</v>
      </c>
      <c r="I8" s="23">
        <v>0</v>
      </c>
      <c r="J8" s="23">
        <v>0</v>
      </c>
      <c r="K8" s="24"/>
      <c r="L8" s="23"/>
      <c r="M8" s="23"/>
      <c r="N8" s="23"/>
      <c r="O8" s="23"/>
      <c r="P8" s="23"/>
    </row>
    <row r="9" spans="1:22">
      <c r="A9" s="14" t="s">
        <v>462</v>
      </c>
      <c r="B9" s="14" t="s">
        <v>35</v>
      </c>
      <c r="C9" s="15" t="s">
        <v>16</v>
      </c>
      <c r="D9" s="10" t="s">
        <v>484</v>
      </c>
      <c r="E9" s="10" t="s">
        <v>546</v>
      </c>
      <c r="F9" s="23">
        <v>25</v>
      </c>
      <c r="G9" s="23"/>
      <c r="H9" s="23">
        <v>30</v>
      </c>
      <c r="I9" s="23">
        <v>0</v>
      </c>
      <c r="J9" s="23">
        <v>0</v>
      </c>
      <c r="K9" s="24"/>
      <c r="L9" s="23"/>
      <c r="M9" s="23"/>
      <c r="N9" s="23"/>
      <c r="O9" s="23"/>
      <c r="P9" s="23"/>
    </row>
    <row r="10" spans="1:22">
      <c r="A10" s="14" t="s">
        <v>462</v>
      </c>
      <c r="B10" s="17" t="s">
        <v>49</v>
      </c>
      <c r="C10" s="15" t="s">
        <v>17</v>
      </c>
      <c r="D10" s="8" t="s">
        <v>98</v>
      </c>
      <c r="E10" s="8" t="s">
        <v>549</v>
      </c>
      <c r="F10" s="23">
        <v>0</v>
      </c>
      <c r="G10" s="23"/>
      <c r="H10" s="23">
        <v>28.67</v>
      </c>
      <c r="I10" s="23">
        <v>0</v>
      </c>
      <c r="J10" s="23">
        <v>66.56</v>
      </c>
      <c r="K10" s="24"/>
      <c r="L10" s="23"/>
      <c r="M10" s="23"/>
      <c r="N10" s="23"/>
      <c r="O10" s="23"/>
      <c r="P10" s="23"/>
    </row>
    <row r="11" spans="1:22">
      <c r="A11" s="14" t="s">
        <v>462</v>
      </c>
      <c r="B11" s="14" t="s">
        <v>38</v>
      </c>
      <c r="C11" s="16" t="s">
        <v>18</v>
      </c>
      <c r="D11" s="8" t="s">
        <v>467</v>
      </c>
      <c r="E11" s="8" t="s">
        <v>550</v>
      </c>
      <c r="F11" s="23">
        <v>45</v>
      </c>
      <c r="G11" s="23"/>
      <c r="H11" s="23">
        <v>33</v>
      </c>
      <c r="I11" s="23">
        <v>20</v>
      </c>
      <c r="J11" s="23">
        <v>45</v>
      </c>
      <c r="K11" s="24"/>
      <c r="L11" s="23"/>
      <c r="M11" s="23"/>
      <c r="N11" s="23"/>
      <c r="O11" s="23"/>
      <c r="P11" s="23"/>
    </row>
    <row r="12" spans="1:22">
      <c r="A12" s="14" t="s">
        <v>462</v>
      </c>
      <c r="B12" s="14" t="s">
        <v>38</v>
      </c>
      <c r="C12" s="16" t="s">
        <v>19</v>
      </c>
      <c r="D12" s="8" t="s">
        <v>467</v>
      </c>
      <c r="E12" s="8" t="s">
        <v>551</v>
      </c>
      <c r="F12" s="23">
        <v>45</v>
      </c>
      <c r="G12" s="23"/>
      <c r="H12" s="23">
        <v>33</v>
      </c>
      <c r="I12" s="23">
        <v>20</v>
      </c>
      <c r="J12" s="23">
        <v>45</v>
      </c>
      <c r="K12" s="24"/>
      <c r="L12" s="23"/>
      <c r="M12" s="23"/>
      <c r="N12" s="23"/>
      <c r="O12" s="23"/>
      <c r="P12" s="23"/>
    </row>
    <row r="13" spans="1:22">
      <c r="A13" s="14" t="s">
        <v>462</v>
      </c>
      <c r="B13" s="14" t="s">
        <v>46</v>
      </c>
      <c r="C13" s="15" t="s">
        <v>20</v>
      </c>
      <c r="D13" s="10" t="s">
        <v>552</v>
      </c>
      <c r="E13" s="10" t="s">
        <v>558</v>
      </c>
      <c r="F13" s="23">
        <v>250</v>
      </c>
      <c r="G13" s="23"/>
      <c r="H13" s="23">
        <v>45</v>
      </c>
      <c r="I13" s="23">
        <v>0</v>
      </c>
      <c r="J13" s="23">
        <v>0</v>
      </c>
      <c r="K13" s="24"/>
      <c r="L13" s="23"/>
      <c r="M13" s="23"/>
      <c r="N13" s="23"/>
      <c r="O13" s="23"/>
      <c r="P13" s="23"/>
    </row>
    <row r="14" spans="1:22">
      <c r="A14" s="14" t="s">
        <v>462</v>
      </c>
      <c r="B14" s="14" t="s">
        <v>37</v>
      </c>
      <c r="C14" s="16" t="s">
        <v>21</v>
      </c>
      <c r="D14" s="8" t="s">
        <v>22</v>
      </c>
      <c r="E14" s="8" t="s">
        <v>544</v>
      </c>
      <c r="F14" s="23">
        <v>175</v>
      </c>
      <c r="G14" s="23"/>
      <c r="H14" s="23">
        <v>55</v>
      </c>
      <c r="I14" s="23">
        <v>0</v>
      </c>
      <c r="J14" s="23">
        <v>0</v>
      </c>
      <c r="K14" s="24"/>
      <c r="L14" s="23"/>
      <c r="M14" s="23"/>
      <c r="N14" s="23"/>
      <c r="O14" s="23"/>
      <c r="P14" s="23"/>
      <c r="V14" s="11"/>
    </row>
    <row r="15" spans="1:22">
      <c r="A15" s="14" t="s">
        <v>462</v>
      </c>
      <c r="B15" s="14" t="s">
        <v>36</v>
      </c>
      <c r="C15" s="16" t="s">
        <v>23</v>
      </c>
      <c r="D15" s="8" t="s">
        <v>492</v>
      </c>
      <c r="E15" s="8" t="s">
        <v>544</v>
      </c>
      <c r="F15" s="23">
        <v>55</v>
      </c>
      <c r="G15" s="23"/>
      <c r="H15" s="23">
        <v>30</v>
      </c>
      <c r="I15" s="23">
        <v>0</v>
      </c>
      <c r="J15" s="23">
        <v>0</v>
      </c>
      <c r="K15" s="24"/>
      <c r="L15" s="23"/>
      <c r="M15" s="23"/>
      <c r="N15" s="23"/>
      <c r="O15" s="23"/>
      <c r="P15" s="23"/>
      <c r="V15" s="11"/>
    </row>
    <row r="16" spans="1:22">
      <c r="A16" s="14" t="s">
        <v>462</v>
      </c>
      <c r="B16" s="14" t="s">
        <v>39</v>
      </c>
      <c r="C16" s="15" t="s">
        <v>24</v>
      </c>
      <c r="D16" s="8" t="s">
        <v>553</v>
      </c>
      <c r="E16" s="8" t="s">
        <v>554</v>
      </c>
      <c r="F16" s="23">
        <v>0</v>
      </c>
      <c r="G16" s="23"/>
      <c r="H16" s="23">
        <v>0</v>
      </c>
      <c r="I16" s="23">
        <v>0</v>
      </c>
      <c r="J16" s="23">
        <v>0</v>
      </c>
      <c r="K16" s="24"/>
      <c r="L16" s="23"/>
      <c r="M16" s="23"/>
      <c r="N16" s="23"/>
      <c r="O16" s="23"/>
      <c r="P16" s="23"/>
      <c r="V16" s="11"/>
    </row>
    <row r="17" spans="1:22">
      <c r="A17" s="14" t="s">
        <v>462</v>
      </c>
      <c r="B17" s="14" t="s">
        <v>39</v>
      </c>
      <c r="C17" s="15" t="s">
        <v>25</v>
      </c>
      <c r="D17" s="8" t="s">
        <v>553</v>
      </c>
      <c r="E17" s="8" t="s">
        <v>555</v>
      </c>
      <c r="F17" s="23">
        <v>30</v>
      </c>
      <c r="G17" s="23"/>
      <c r="H17" s="23">
        <v>45</v>
      </c>
      <c r="I17" s="23">
        <v>0</v>
      </c>
      <c r="J17" s="23">
        <v>0</v>
      </c>
      <c r="K17" s="24"/>
      <c r="L17" s="23"/>
      <c r="M17" s="23"/>
      <c r="N17" s="23"/>
      <c r="O17" s="23"/>
      <c r="P17" s="23"/>
      <c r="V17" s="11"/>
    </row>
    <row r="18" spans="1:22">
      <c r="A18" s="14" t="s">
        <v>462</v>
      </c>
      <c r="B18" s="14" t="s">
        <v>40</v>
      </c>
      <c r="C18" s="16" t="s">
        <v>26</v>
      </c>
      <c r="D18" s="8" t="s">
        <v>556</v>
      </c>
      <c r="E18" s="8" t="s">
        <v>544</v>
      </c>
      <c r="F18" s="23">
        <v>92</v>
      </c>
      <c r="G18" s="23"/>
      <c r="H18" s="23">
        <v>40</v>
      </c>
      <c r="I18" s="23"/>
      <c r="J18" s="23"/>
      <c r="K18" s="24"/>
      <c r="L18" s="23"/>
      <c r="M18" s="23"/>
      <c r="N18" s="23"/>
      <c r="O18" s="23"/>
      <c r="P18" s="23"/>
      <c r="V18" s="11"/>
    </row>
    <row r="19" spans="1:22">
      <c r="A19" s="14" t="s">
        <v>462</v>
      </c>
      <c r="B19" s="14" t="s">
        <v>41</v>
      </c>
      <c r="C19" s="15" t="s">
        <v>27</v>
      </c>
      <c r="D19" s="10" t="s">
        <v>557</v>
      </c>
      <c r="E19" s="10" t="s">
        <v>558</v>
      </c>
      <c r="F19" s="23"/>
      <c r="G19" s="23"/>
      <c r="H19" s="23">
        <v>41</v>
      </c>
      <c r="I19" s="23"/>
      <c r="J19" s="23"/>
      <c r="K19" s="24"/>
      <c r="L19" s="23"/>
      <c r="M19" s="23"/>
      <c r="N19" s="23"/>
      <c r="O19" s="23"/>
      <c r="P19" s="23"/>
      <c r="V19" s="11"/>
    </row>
    <row r="20" spans="1:22">
      <c r="A20" s="14" t="s">
        <v>462</v>
      </c>
      <c r="B20" s="14" t="s">
        <v>42</v>
      </c>
      <c r="C20" s="16" t="s">
        <v>28</v>
      </c>
      <c r="D20" s="8" t="s">
        <v>461</v>
      </c>
      <c r="E20" s="8" t="s">
        <v>545</v>
      </c>
      <c r="F20" s="23"/>
      <c r="G20" s="23"/>
      <c r="H20" s="23">
        <v>62</v>
      </c>
      <c r="I20" s="23">
        <v>0</v>
      </c>
      <c r="J20" s="23">
        <v>0</v>
      </c>
      <c r="K20" s="24"/>
      <c r="L20" s="23"/>
      <c r="M20" s="23"/>
      <c r="N20" s="23"/>
      <c r="O20" s="23"/>
      <c r="P20" s="23"/>
    </row>
    <row r="21" spans="1:22">
      <c r="A21" s="14" t="s">
        <v>462</v>
      </c>
      <c r="B21" s="14" t="s">
        <v>43</v>
      </c>
      <c r="C21" s="16" t="s">
        <v>29</v>
      </c>
      <c r="D21" s="12" t="s">
        <v>30</v>
      </c>
      <c r="E21" s="12" t="s">
        <v>543</v>
      </c>
      <c r="F21" s="23">
        <v>0</v>
      </c>
      <c r="G21" s="23"/>
      <c r="H21" s="23">
        <v>0</v>
      </c>
      <c r="I21" s="23">
        <v>30</v>
      </c>
      <c r="J21" s="23">
        <v>35</v>
      </c>
      <c r="K21" s="24"/>
      <c r="L21" s="23"/>
      <c r="M21" s="23"/>
      <c r="N21" s="23"/>
      <c r="O21" s="23"/>
      <c r="P21" s="23"/>
    </row>
    <row r="22" spans="1:22">
      <c r="A22" s="14" t="s">
        <v>462</v>
      </c>
      <c r="B22" s="14" t="s">
        <v>44</v>
      </c>
      <c r="C22" s="16" t="s">
        <v>31</v>
      </c>
      <c r="D22" s="12" t="s">
        <v>32</v>
      </c>
      <c r="E22" s="12" t="s">
        <v>559</v>
      </c>
      <c r="F22" s="23">
        <v>30</v>
      </c>
      <c r="G22" s="23"/>
      <c r="H22" s="23">
        <v>35</v>
      </c>
      <c r="I22" s="23"/>
      <c r="J22" s="23"/>
      <c r="K22" s="24"/>
      <c r="L22" s="23"/>
      <c r="M22" s="23"/>
      <c r="N22" s="23"/>
      <c r="O22" s="23"/>
      <c r="P22" s="23"/>
    </row>
    <row r="23" spans="1:22">
      <c r="A23" s="14" t="s">
        <v>462</v>
      </c>
      <c r="B23" s="14" t="s">
        <v>45</v>
      </c>
      <c r="C23" s="15" t="s">
        <v>33</v>
      </c>
      <c r="D23" s="13" t="s">
        <v>34</v>
      </c>
      <c r="E23" s="13" t="s">
        <v>558</v>
      </c>
      <c r="F23" s="23">
        <v>0</v>
      </c>
      <c r="G23" s="23"/>
      <c r="H23" s="23">
        <v>32</v>
      </c>
      <c r="I23" s="23"/>
      <c r="J23" s="23"/>
      <c r="K23" s="24"/>
      <c r="L23" s="23"/>
      <c r="M23" s="23"/>
      <c r="N23" s="23"/>
      <c r="O23" s="23"/>
      <c r="P23" s="23"/>
    </row>
    <row r="24" spans="1:22">
      <c r="A24" s="14" t="s">
        <v>462</v>
      </c>
      <c r="B24" s="14" t="s">
        <v>48</v>
      </c>
      <c r="C24" s="14" t="s">
        <v>51</v>
      </c>
      <c r="D24" s="12" t="s">
        <v>560</v>
      </c>
      <c r="E24" s="12" t="s">
        <v>565</v>
      </c>
      <c r="F24" s="23"/>
      <c r="G24" s="23"/>
      <c r="H24" s="23"/>
      <c r="I24" s="23"/>
      <c r="J24" s="23"/>
      <c r="K24" s="24"/>
      <c r="L24" s="23"/>
      <c r="M24" s="23"/>
      <c r="N24" s="23"/>
      <c r="O24" s="23"/>
      <c r="P24" s="23"/>
    </row>
    <row r="25" spans="1:22">
      <c r="A25" s="14" t="s">
        <v>462</v>
      </c>
      <c r="B25" s="14" t="s">
        <v>47</v>
      </c>
      <c r="C25" s="14" t="s">
        <v>498</v>
      </c>
      <c r="D25" s="12" t="s">
        <v>497</v>
      </c>
      <c r="E25" s="12" t="s">
        <v>561</v>
      </c>
      <c r="F25" s="23">
        <v>35</v>
      </c>
      <c r="G25" s="23"/>
      <c r="H25" s="23">
        <v>37</v>
      </c>
      <c r="I25" s="23">
        <v>50</v>
      </c>
      <c r="J25" s="23">
        <v>50</v>
      </c>
      <c r="K25" s="24"/>
      <c r="L25" s="23"/>
      <c r="M25" s="23"/>
      <c r="N25" s="23"/>
      <c r="O25" s="23"/>
      <c r="P25" s="23"/>
    </row>
    <row r="26" spans="1:22">
      <c r="A26" s="14" t="s">
        <v>1340</v>
      </c>
      <c r="B26" s="14" t="s">
        <v>1372</v>
      </c>
      <c r="C26" s="14" t="s">
        <v>1373</v>
      </c>
      <c r="D26" s="61" t="s">
        <v>1374</v>
      </c>
      <c r="E26" s="61" t="s">
        <v>1375</v>
      </c>
      <c r="F26" s="23">
        <v>300</v>
      </c>
      <c r="G26" s="23">
        <v>400</v>
      </c>
      <c r="H26" s="23">
        <v>35</v>
      </c>
      <c r="I26" s="24"/>
      <c r="J26" s="24"/>
      <c r="K26" s="24"/>
      <c r="L26" s="24"/>
      <c r="M26" s="24"/>
      <c r="N26" s="24"/>
      <c r="O26" s="24"/>
      <c r="P26" s="24"/>
    </row>
    <row r="27" spans="1:22">
      <c r="A27" s="14" t="s">
        <v>1340</v>
      </c>
      <c r="B27" s="14" t="s">
        <v>1372</v>
      </c>
      <c r="C27" s="14" t="s">
        <v>1373</v>
      </c>
      <c r="D27" s="61" t="s">
        <v>1374</v>
      </c>
      <c r="E27" s="61" t="s">
        <v>1375</v>
      </c>
      <c r="F27" s="23">
        <v>400</v>
      </c>
      <c r="G27" s="23">
        <v>600</v>
      </c>
      <c r="H27" s="23">
        <v>35</v>
      </c>
      <c r="I27" s="24"/>
      <c r="J27" s="24"/>
      <c r="K27" s="24"/>
      <c r="L27" s="24"/>
      <c r="M27" s="24"/>
      <c r="N27" s="24"/>
      <c r="O27" s="24"/>
      <c r="P27" s="24"/>
    </row>
    <row r="28" spans="1:22">
      <c r="A28" s="14" t="s">
        <v>1340</v>
      </c>
      <c r="B28" s="14" t="s">
        <v>1376</v>
      </c>
      <c r="C28" s="14" t="s">
        <v>1377</v>
      </c>
      <c r="D28" s="8" t="s">
        <v>1378</v>
      </c>
      <c r="E28" s="62" t="s">
        <v>1379</v>
      </c>
      <c r="F28" s="23"/>
      <c r="G28" s="23"/>
      <c r="H28" s="23">
        <v>28</v>
      </c>
    </row>
    <row r="29" spans="1:22">
      <c r="A29" s="14" t="s">
        <v>1340</v>
      </c>
      <c r="B29" s="14" t="s">
        <v>1380</v>
      </c>
      <c r="C29" s="14" t="s">
        <v>1381</v>
      </c>
      <c r="D29" s="8" t="s">
        <v>1382</v>
      </c>
      <c r="E29" s="63" t="s">
        <v>1383</v>
      </c>
      <c r="F29" s="23">
        <v>2100</v>
      </c>
      <c r="G29" s="23"/>
      <c r="H29" s="23">
        <v>33.825000000000003</v>
      </c>
    </row>
    <row r="30" spans="1:22">
      <c r="A30" s="14" t="s">
        <v>1340</v>
      </c>
      <c r="B30" s="14" t="s">
        <v>1384</v>
      </c>
      <c r="C30" s="14" t="s">
        <v>1385</v>
      </c>
      <c r="D30" s="10" t="s">
        <v>1386</v>
      </c>
      <c r="E30" s="61" t="s">
        <v>1375</v>
      </c>
      <c r="F30" s="23">
        <v>350</v>
      </c>
      <c r="G30" s="23">
        <v>500</v>
      </c>
      <c r="H30" s="23">
        <v>35</v>
      </c>
    </row>
    <row r="31" spans="1:22">
      <c r="A31" s="14" t="s">
        <v>1340</v>
      </c>
      <c r="B31" s="14" t="s">
        <v>1387</v>
      </c>
      <c r="C31" s="14" t="s">
        <v>1388</v>
      </c>
      <c r="D31" s="10" t="s">
        <v>1389</v>
      </c>
      <c r="E31" s="61" t="s">
        <v>1375</v>
      </c>
      <c r="F31" s="23">
        <v>250</v>
      </c>
      <c r="G31" s="23"/>
      <c r="H31" s="23">
        <v>35</v>
      </c>
    </row>
    <row r="32" spans="1:22">
      <c r="A32" s="14" t="s">
        <v>1340</v>
      </c>
      <c r="B32" s="14" t="s">
        <v>1390</v>
      </c>
      <c r="C32" s="14" t="s">
        <v>1391</v>
      </c>
      <c r="D32" s="8" t="s">
        <v>1392</v>
      </c>
      <c r="E32" s="63" t="s">
        <v>1393</v>
      </c>
      <c r="F32" s="23">
        <v>210</v>
      </c>
      <c r="G32" s="23"/>
      <c r="H32" s="23">
        <v>60</v>
      </c>
    </row>
    <row r="33" spans="1:8">
      <c r="A33" s="14" t="s">
        <v>1340</v>
      </c>
      <c r="B33" s="14" t="s">
        <v>1394</v>
      </c>
      <c r="C33" s="14" t="s">
        <v>1395</v>
      </c>
      <c r="D33" s="8" t="s">
        <v>1396</v>
      </c>
      <c r="E33" s="63" t="s">
        <v>1397</v>
      </c>
      <c r="F33" s="23">
        <v>1530</v>
      </c>
      <c r="G33" s="23"/>
      <c r="H33" s="23">
        <v>24</v>
      </c>
    </row>
    <row r="34" spans="1:8">
      <c r="A34" s="64" t="s">
        <v>147</v>
      </c>
      <c r="B34" s="65" t="s">
        <v>248</v>
      </c>
      <c r="C34" s="69" t="s">
        <v>1398</v>
      </c>
      <c r="D34" s="71" t="s">
        <v>1399</v>
      </c>
      <c r="E34" s="66" t="s">
        <v>544</v>
      </c>
      <c r="F34" s="67">
        <v>78</v>
      </c>
      <c r="G34" s="67"/>
      <c r="H34" s="67">
        <v>0</v>
      </c>
    </row>
    <row r="35" spans="1:8">
      <c r="A35" s="64" t="s">
        <v>147</v>
      </c>
      <c r="B35" s="65" t="s">
        <v>379</v>
      </c>
      <c r="C35" s="70"/>
      <c r="D35" s="71" t="s">
        <v>1400</v>
      </c>
      <c r="E35" s="66" t="s">
        <v>544</v>
      </c>
      <c r="F35" s="67">
        <v>301.43</v>
      </c>
      <c r="G35" s="67"/>
      <c r="H35" s="67">
        <v>39.85</v>
      </c>
    </row>
    <row r="36" spans="1:8">
      <c r="A36" s="64" t="s">
        <v>147</v>
      </c>
      <c r="B36" s="65" t="s">
        <v>1401</v>
      </c>
      <c r="C36" s="69"/>
      <c r="D36" s="68" t="s">
        <v>1402</v>
      </c>
      <c r="E36" s="68" t="s">
        <v>544</v>
      </c>
      <c r="F36" s="67">
        <v>0</v>
      </c>
      <c r="G36" s="67"/>
      <c r="H36" s="67">
        <v>40</v>
      </c>
    </row>
    <row r="37" spans="1:8">
      <c r="A37" s="64" t="s">
        <v>147</v>
      </c>
      <c r="B37" s="65" t="s">
        <v>1403</v>
      </c>
      <c r="C37" s="69"/>
      <c r="D37" s="68" t="s">
        <v>1404</v>
      </c>
      <c r="E37" s="68" t="s">
        <v>1405</v>
      </c>
      <c r="F37" s="67">
        <v>255</v>
      </c>
      <c r="G37" s="67"/>
      <c r="H37" s="67">
        <v>40</v>
      </c>
    </row>
  </sheetData>
  <conditionalFormatting sqref="E5 I5:P5">
    <cfRule type="cellIs" dxfId="62" priority="8" operator="equal">
      <formula>"AUTRE"</formula>
    </cfRule>
  </conditionalFormatting>
  <conditionalFormatting sqref="D5">
    <cfRule type="cellIs" dxfId="61" priority="7" operator="equal">
      <formula>"AUTRE"</formula>
    </cfRule>
  </conditionalFormatting>
  <conditionalFormatting sqref="F5:G5">
    <cfRule type="cellIs" dxfId="60" priority="6" operator="equal">
      <formula>"AUTRE"</formula>
    </cfRule>
  </conditionalFormatting>
  <conditionalFormatting sqref="H5">
    <cfRule type="cellIs" dxfId="59" priority="5" operator="equal">
      <formula>"AUTRE"</formula>
    </cfRule>
  </conditionalFormatting>
  <conditionalFormatting sqref="Q5">
    <cfRule type="cellIs" dxfId="58" priority="4" operator="equal">
      <formula>"AUTRE"</formula>
    </cfRule>
  </conditionalFormatting>
  <conditionalFormatting sqref="R5:U5">
    <cfRule type="cellIs" dxfId="57" priority="3" operator="equal">
      <formula>"AUTRE"</formula>
    </cfRule>
  </conditionalFormatting>
  <conditionalFormatting sqref="D34">
    <cfRule type="cellIs" dxfId="56" priority="1" operator="equal">
      <formula>"AUTRE"</formula>
    </cfRule>
  </conditionalFormatting>
  <conditionalFormatting sqref="D35">
    <cfRule type="cellIs" dxfId="55" priority="2" operator="equal">
      <formula>"AUTRE"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293"/>
  <sheetViews>
    <sheetView showZeros="0" tabSelected="1" topLeftCell="G1" zoomScale="85" zoomScaleNormal="85" workbookViewId="0">
      <selection activeCell="M5" sqref="M5"/>
    </sheetView>
  </sheetViews>
  <sheetFormatPr defaultColWidth="10.90625" defaultRowHeight="14.5"/>
  <cols>
    <col min="1" max="1" width="20" style="42" bestFit="1" customWidth="1"/>
    <col min="2" max="2" width="15" bestFit="1" customWidth="1"/>
    <col min="3" max="3" width="10.90625" style="5" bestFit="1" customWidth="1"/>
    <col min="4" max="4" width="14.453125" style="42" bestFit="1" customWidth="1"/>
    <col min="5" max="5" width="17" style="42" bestFit="1" customWidth="1"/>
    <col min="6" max="6" width="42.54296875" style="34" customWidth="1"/>
    <col min="7" max="7" width="30.453125" style="34" customWidth="1"/>
    <col min="8" max="8" width="7.08984375" style="3" customWidth="1"/>
    <col min="9" max="9" width="12.08984375" style="42" customWidth="1"/>
    <col min="10" max="10" width="17.36328125" style="42" bestFit="1" customWidth="1"/>
    <col min="11" max="11" width="33.453125" style="42" bestFit="1" customWidth="1"/>
    <col min="12" max="12" width="16.6328125" style="41" customWidth="1"/>
    <col min="13" max="16" width="16.6328125" style="38" customWidth="1"/>
  </cols>
  <sheetData>
    <row r="1" spans="1:16" ht="35.25" customHeight="1">
      <c r="A1" s="51"/>
      <c r="B1" s="51"/>
      <c r="C1" s="51"/>
      <c r="D1" s="56"/>
      <c r="E1" s="56"/>
      <c r="F1" s="51"/>
      <c r="G1" s="51"/>
      <c r="H1" s="51"/>
      <c r="I1" s="51"/>
      <c r="J1" s="51"/>
      <c r="K1" s="51"/>
      <c r="L1" s="51"/>
      <c r="M1" s="51"/>
      <c r="N1" s="58"/>
      <c r="O1" s="51"/>
      <c r="P1" s="51"/>
    </row>
    <row r="2" spans="1:16" ht="34.5" customHeight="1">
      <c r="A2" s="51"/>
      <c r="B2" s="51"/>
      <c r="C2" s="51"/>
      <c r="D2" s="56"/>
      <c r="E2" s="56"/>
      <c r="F2" s="51"/>
      <c r="G2" s="51"/>
      <c r="H2" s="51"/>
      <c r="I2" s="51"/>
      <c r="J2" s="51"/>
      <c r="K2" s="51"/>
      <c r="L2" s="51"/>
      <c r="M2" s="51"/>
      <c r="N2" s="58"/>
      <c r="O2" s="51"/>
      <c r="P2" s="51"/>
    </row>
    <row r="3" spans="1:16">
      <c r="B3" s="54" t="s">
        <v>0</v>
      </c>
      <c r="C3" s="54"/>
      <c r="D3" s="21" t="s">
        <v>1</v>
      </c>
      <c r="E3" s="21"/>
      <c r="F3" s="20"/>
      <c r="G3" s="55" t="s">
        <v>575</v>
      </c>
      <c r="H3" s="55"/>
      <c r="I3" s="55"/>
      <c r="J3" s="43" t="s">
        <v>12</v>
      </c>
      <c r="K3" s="43"/>
      <c r="L3" s="43" t="s">
        <v>1365</v>
      </c>
      <c r="M3" s="43"/>
      <c r="N3" s="53"/>
      <c r="O3" s="43"/>
      <c r="P3" s="43"/>
    </row>
    <row r="4" spans="1:16" s="33" customFormat="1" ht="24" customHeight="1">
      <c r="A4" s="44" t="s">
        <v>108</v>
      </c>
      <c r="B4" s="1" t="s">
        <v>2</v>
      </c>
      <c r="C4" s="31" t="s">
        <v>3</v>
      </c>
      <c r="D4" s="57" t="s">
        <v>10</v>
      </c>
      <c r="E4" s="57" t="s">
        <v>11</v>
      </c>
      <c r="F4" s="45" t="s">
        <v>4</v>
      </c>
      <c r="G4" s="46" t="s">
        <v>5</v>
      </c>
      <c r="H4" s="32" t="s">
        <v>6</v>
      </c>
      <c r="I4" s="48" t="s">
        <v>7</v>
      </c>
      <c r="J4" s="49" t="s">
        <v>8</v>
      </c>
      <c r="K4" s="50" t="s">
        <v>12</v>
      </c>
      <c r="L4" s="39" t="s">
        <v>9</v>
      </c>
      <c r="M4" s="37" t="s">
        <v>1366</v>
      </c>
      <c r="N4" s="37" t="s">
        <v>1369</v>
      </c>
      <c r="O4" s="37" t="s">
        <v>1367</v>
      </c>
      <c r="P4" s="37" t="s">
        <v>1368</v>
      </c>
    </row>
    <row r="5" spans="1:16" ht="18" customHeight="1">
      <c r="A5" s="42" t="str">
        <f>ExportV2!P2</f>
        <v>MORBIHAN</v>
      </c>
      <c r="B5" s="2" t="str">
        <f>IF(ISBLANK(ExportV2!B2),"",ExportV2!B2)</f>
        <v>002H5000835</v>
      </c>
      <c r="C5" s="4">
        <f>ExportV2!T2</f>
        <v>43773</v>
      </c>
      <c r="D5" s="36" t="str">
        <f>ExportV2!N2</f>
        <v>BA.1.C5.P.182</v>
      </c>
      <c r="E5" s="35" t="str">
        <f>ExportV2!O2</f>
        <v>AF.1.C5.AZ.2</v>
      </c>
      <c r="F5" s="47" t="str">
        <f>ExportV2!M2</f>
        <v xml:space="preserve">LORIENT HABITAT </v>
      </c>
      <c r="G5" s="47" t="str">
        <f>ExportV2!K2</f>
        <v xml:space="preserve">Porte N°27 - 92 B, rue de Beauvais  </v>
      </c>
      <c r="H5" s="2">
        <f>ExportV2!L2</f>
        <v>56100</v>
      </c>
      <c r="I5" s="35" t="str">
        <f>ExportV2!E2</f>
        <v>LORIENT</v>
      </c>
      <c r="J5" s="35" t="str">
        <f>ExportV2!J2</f>
        <v>LAMBALLAIS GUILLAUME</v>
      </c>
      <c r="K5" s="35" t="str">
        <f>ExportV2!D2</f>
        <v>DiagAmiante</v>
      </c>
      <c r="L5" s="40">
        <f>ExportV2!Q2</f>
        <v>0</v>
      </c>
      <c r="M5" s="136">
        <f t="shared" ref="M5:M17" ca="1" si="0">Montant(E5,K5)</f>
        <v>0</v>
      </c>
      <c r="N5" s="52" t="str">
        <f>IFERROR(VLOOKUP(REFAFFAIRE,'Infos Marchés'!$C$6:$H$252,6,0),"")</f>
        <v/>
      </c>
      <c r="O5" s="60" t="str">
        <f>IFERROR(N5*L5,"")</f>
        <v/>
      </c>
      <c r="P5" s="52" t="str">
        <f ca="1">IFERROR(M5+(O5/2),"")</f>
        <v/>
      </c>
    </row>
    <row r="6" spans="1:16" ht="18" customHeight="1">
      <c r="A6" s="42" t="str">
        <f>ExportV2!P3</f>
        <v>LOIRE ATLANTIQUE</v>
      </c>
      <c r="B6" s="2" t="str">
        <f>IF(ISBLANK(ExportV2!B3),"",ExportV2!B3)</f>
        <v>002N0001483</v>
      </c>
      <c r="C6" s="4">
        <f>ExportV2!T3</f>
        <v>43774</v>
      </c>
      <c r="D6" s="36" t="str">
        <f>ExportV2!N3</f>
        <v>BA.1.C5.P.21</v>
      </c>
      <c r="E6" s="35" t="str">
        <f>ExportV2!O3</f>
        <v>AF.1.C5.P.2</v>
      </c>
      <c r="F6" s="47" t="str">
        <f>ExportV2!M3</f>
        <v xml:space="preserve">ANGERS LOIRE HABITAT </v>
      </c>
      <c r="G6" s="47" t="str">
        <f>ExportV2!K3</f>
        <v xml:space="preserve">2 RUE D'HORGESTI  </v>
      </c>
      <c r="H6" s="2">
        <f>ExportV2!L3</f>
        <v>49000</v>
      </c>
      <c r="I6" s="35" t="str">
        <f>ExportV2!E3</f>
        <v>ANGERS</v>
      </c>
      <c r="J6" s="35" t="str">
        <f>ExportV2!J3</f>
        <v>GROUILLER GREGORY</v>
      </c>
      <c r="K6" s="35" t="str">
        <f>ExportV2!D3</f>
        <v>DiagElec</v>
      </c>
      <c r="L6" s="40">
        <f>ExportV2!Q3</f>
        <v>0</v>
      </c>
      <c r="M6" s="136">
        <f t="shared" ca="1" si="0"/>
        <v>0</v>
      </c>
      <c r="N6" s="52" t="str">
        <f>IFERROR(VLOOKUP(REFAFFAIRE,'Infos Marchés'!$C$6:$H$252,6,0),"")</f>
        <v/>
      </c>
      <c r="O6" s="60" t="str">
        <f t="shared" ref="O6:O69" si="1">IFERROR(N6*L6,"")</f>
        <v/>
      </c>
      <c r="P6" s="52" t="str">
        <f t="shared" ref="P6:P69" ca="1" si="2">IFERROR(M6+(O6/2),"")</f>
        <v/>
      </c>
    </row>
    <row r="7" spans="1:16" ht="18" customHeight="1">
      <c r="A7" s="42" t="str">
        <f>ExportV2!P4</f>
        <v>INDRE ET LOIRE</v>
      </c>
      <c r="B7" s="2" t="str">
        <f>IF(ISBLANK(ExportV2!B4),"",ExportV2!B4)</f>
        <v>0022G000227</v>
      </c>
      <c r="C7" s="4">
        <f>ExportV2!T4</f>
        <v>43773</v>
      </c>
      <c r="D7" s="36" t="str">
        <f>ExportV2!N4</f>
        <v>BA.1.A9.3.680</v>
      </c>
      <c r="E7" s="35" t="str">
        <f>ExportV2!O4</f>
        <v>AF.1.A9.3.393</v>
      </c>
      <c r="F7" s="47" t="str">
        <f>ExportV2!M4</f>
        <v xml:space="preserve">VAL TOURAINE HABITAT  </v>
      </c>
      <c r="G7" s="47" t="str">
        <f>ExportV2!K4</f>
        <v xml:space="preserve">22 RUE LT CL MAILLOUX  </v>
      </c>
      <c r="H7" s="2">
        <f>ExportV2!L4</f>
        <v>37540</v>
      </c>
      <c r="I7" s="35" t="str">
        <f>ExportV2!E4</f>
        <v>ST CYR SUR LOIRE</v>
      </c>
      <c r="J7" s="35" t="str">
        <f>ExportV2!J4</f>
        <v>DUPONT JUDICAEL</v>
      </c>
      <c r="K7" s="35" t="str">
        <f>ExportV2!D4</f>
        <v>DiagAmiante</v>
      </c>
      <c r="L7" s="40">
        <f>ExportV2!Q4</f>
        <v>9</v>
      </c>
      <c r="M7" s="136">
        <f t="shared" ca="1" si="0"/>
        <v>0</v>
      </c>
      <c r="N7" s="52" t="str">
        <f>IFERROR(VLOOKUP(REFAFFAIRE,'Infos Marchés'!$C$6:$H$252,6,0),"")</f>
        <v/>
      </c>
      <c r="O7" s="60" t="str">
        <f t="shared" si="1"/>
        <v/>
      </c>
      <c r="P7" s="52" t="str">
        <f t="shared" ca="1" si="2"/>
        <v/>
      </c>
    </row>
    <row r="8" spans="1:16" ht="18" customHeight="1">
      <c r="A8" s="42" t="str">
        <f>ExportV2!P5</f>
        <v>LOIRE ATLANTIQUE</v>
      </c>
      <c r="B8" s="2" t="str">
        <f>IF(ISBLANK(ExportV2!B5),"",ExportV2!B5)</f>
        <v>002P7001315-1</v>
      </c>
      <c r="C8" s="4">
        <f>ExportV2!T5</f>
        <v>43773</v>
      </c>
      <c r="D8" s="36" t="str">
        <f>ExportV2!N5</f>
        <v>BA.1.C5.P.20</v>
      </c>
      <c r="E8" s="35" t="str">
        <f>ExportV2!O5</f>
        <v>AF.1.7K.9.152</v>
      </c>
      <c r="F8" s="47" t="str">
        <f>ExportV2!M5</f>
        <v xml:space="preserve">HABITAT 44 </v>
      </c>
      <c r="G8" s="47" t="str">
        <f>ExportV2!K5</f>
        <v xml:space="preserve">3 RUE BRANLY  </v>
      </c>
      <c r="H8" s="2">
        <f>ExportV2!L5</f>
        <v>44110</v>
      </c>
      <c r="I8" s="35" t="str">
        <f>ExportV2!E5</f>
        <v>CHATEAUBRIANT</v>
      </c>
      <c r="J8" s="35" t="str">
        <f>ExportV2!J5</f>
        <v>MONCOIFFE CHARLY</v>
      </c>
      <c r="K8" s="35" t="str">
        <f>ExportV2!D5</f>
        <v>DiagAmiante</v>
      </c>
      <c r="L8" s="40">
        <f>ExportV2!Q5</f>
        <v>0</v>
      </c>
      <c r="M8" s="136">
        <f t="shared" ca="1" si="0"/>
        <v>0</v>
      </c>
      <c r="N8" s="52" t="str">
        <f>IFERROR(VLOOKUP(REFAFFAIRE,'Infos Marchés'!$C$6:$H$252,6,0),"")</f>
        <v/>
      </c>
      <c r="O8" s="60" t="str">
        <f t="shared" si="1"/>
        <v/>
      </c>
      <c r="P8" s="52" t="str">
        <f t="shared" ca="1" si="2"/>
        <v/>
      </c>
    </row>
    <row r="9" spans="1:16" ht="18" customHeight="1">
      <c r="A9" s="42" t="str">
        <f>ExportV2!P6</f>
        <v>CHARENTE MARITIME</v>
      </c>
      <c r="B9" s="2" t="str">
        <f>IF(ISBLANK(ExportV2!B6),"",ExportV2!B6)</f>
        <v>002L4003383</v>
      </c>
      <c r="C9" s="4">
        <f>ExportV2!T6</f>
        <v>43774</v>
      </c>
      <c r="D9" s="36" t="str">
        <f>ExportV2!N6</f>
        <v>BA.1.7K.9.351</v>
      </c>
      <c r="E9" s="35" t="str">
        <f>ExportV2!O6</f>
        <v>AF.1.7K.9.199</v>
      </c>
      <c r="F9" s="47" t="str">
        <f>ExportV2!M6</f>
        <v xml:space="preserve">DEUX-SEVRES HABITAT </v>
      </c>
      <c r="G9" s="47" t="str">
        <f>ExportV2!K6</f>
        <v xml:space="preserve">22 BIS RUE DE LA FERRONNERIE  </v>
      </c>
      <c r="H9" s="2">
        <f>ExportV2!L6</f>
        <v>79600</v>
      </c>
      <c r="I9" s="35" t="str">
        <f>ExportV2!E6</f>
        <v>AIRVAULT</v>
      </c>
      <c r="J9" s="35" t="str">
        <f>ExportV2!J6</f>
        <v>DUMOULIN BRUNO</v>
      </c>
      <c r="K9" s="35" t="str">
        <f>ExportV2!D6</f>
        <v>DiagDpe | DiagElec</v>
      </c>
      <c r="L9" s="40">
        <f>ExportV2!Q6</f>
        <v>0</v>
      </c>
      <c r="M9" s="136">
        <f t="shared" ca="1" si="0"/>
        <v>0</v>
      </c>
      <c r="N9" s="52" t="str">
        <f>IFERROR(VLOOKUP(REFAFFAIRE,'Infos Marchés'!$C$6:$H$252,6,0),"")</f>
        <v/>
      </c>
      <c r="O9" s="60" t="str">
        <f t="shared" si="1"/>
        <v/>
      </c>
      <c r="P9" s="52" t="str">
        <f t="shared" ca="1" si="2"/>
        <v/>
      </c>
    </row>
    <row r="10" spans="1:16" ht="18" customHeight="1">
      <c r="A10" s="42" t="str">
        <f>ExportV2!P7</f>
        <v>MORBIHAN</v>
      </c>
      <c r="B10" s="2" t="str">
        <f>IF(ISBLANK(ExportV2!B7),"",ExportV2!B7)</f>
        <v>002GX000727-2</v>
      </c>
      <c r="C10" s="4">
        <f>ExportV2!T7</f>
        <v>43775</v>
      </c>
      <c r="D10" s="36" t="str">
        <f>ExportV2!N7</f>
        <v>BA.1.8J.4.92</v>
      </c>
      <c r="E10" s="35" t="str">
        <f>ExportV2!O7</f>
        <v>AF.1.8J.4.77</v>
      </c>
      <c r="F10" s="47" t="str">
        <f>ExportV2!M7</f>
        <v xml:space="preserve">BRETAGNE SUD HABITAT </v>
      </c>
      <c r="G10" s="47" t="str">
        <f>ExportV2!K7</f>
        <v xml:space="preserve">11 RUE EDITH PIAF  </v>
      </c>
      <c r="H10" s="2">
        <f>ExportV2!L7</f>
        <v>56530</v>
      </c>
      <c r="I10" s="35" t="str">
        <f>ExportV2!E7</f>
        <v>QUEVEN</v>
      </c>
      <c r="J10" s="35" t="str">
        <f>ExportV2!J7</f>
        <v>LAMBALLAIS GUILLAUME</v>
      </c>
      <c r="K10" s="35" t="str">
        <f>ExportV2!D7</f>
        <v>DiagAmiante</v>
      </c>
      <c r="L10" s="40">
        <f>ExportV2!Q7</f>
        <v>0</v>
      </c>
      <c r="M10" s="136">
        <f t="shared" ca="1" si="0"/>
        <v>0</v>
      </c>
      <c r="N10" s="52" t="str">
        <f>IFERROR(VLOOKUP(REFAFFAIRE,'Infos Marchés'!$C$6:$H$252,6,0),"")</f>
        <v/>
      </c>
      <c r="O10" s="60" t="str">
        <f t="shared" si="1"/>
        <v/>
      </c>
      <c r="P10" s="52" t="str">
        <f t="shared" ca="1" si="2"/>
        <v/>
      </c>
    </row>
    <row r="11" spans="1:16" ht="18" customHeight="1">
      <c r="A11" s="42" t="str">
        <f>ExportV2!P8</f>
        <v>FINISTERE</v>
      </c>
      <c r="B11" s="2" t="str">
        <f>IF(ISBLANK(ExportV2!B8),"",ExportV2!B8)</f>
        <v>002G6000093</v>
      </c>
      <c r="C11" s="4">
        <f>ExportV2!T8</f>
        <v>43773</v>
      </c>
      <c r="D11" s="36" t="str">
        <f>ExportV2!N8</f>
        <v>BA.1.HD.IJ.99</v>
      </c>
      <c r="E11" s="35" t="str">
        <f>ExportV2!O8</f>
        <v>AF.1.HD.IJ.72</v>
      </c>
      <c r="F11" s="47" t="str">
        <f>ExportV2!M8</f>
        <v xml:space="preserve">BOUYGUES ENERGIES ET SERVICES </v>
      </c>
      <c r="G11" s="47" t="str">
        <f>ExportV2!K8</f>
        <v xml:space="preserve">PONT AOUTER  </v>
      </c>
      <c r="H11" s="2">
        <f>ExportV2!L8</f>
        <v>29510</v>
      </c>
      <c r="I11" s="35" t="str">
        <f>ExportV2!E8</f>
        <v>EDERN</v>
      </c>
      <c r="J11" s="35" t="str">
        <f>ExportV2!J8</f>
        <v>GUILLOU MAEL</v>
      </c>
      <c r="K11" s="35" t="str">
        <f>ExportV2!D8</f>
        <v>DiagAmiante</v>
      </c>
      <c r="L11" s="40">
        <f>ExportV2!Q8</f>
        <v>0</v>
      </c>
      <c r="M11" s="136">
        <f t="shared" ca="1" si="0"/>
        <v>0</v>
      </c>
      <c r="N11" s="52" t="str">
        <f>IFERROR(VLOOKUP(REFAFFAIRE,'Infos Marchés'!$C$6:$H$252,6,0),"")</f>
        <v/>
      </c>
      <c r="O11" s="60" t="str">
        <f t="shared" si="1"/>
        <v/>
      </c>
      <c r="P11" s="52" t="str">
        <f t="shared" ca="1" si="2"/>
        <v/>
      </c>
    </row>
    <row r="12" spans="1:16" ht="18" customHeight="1">
      <c r="A12" s="42" t="str">
        <f>ExportV2!P9</f>
        <v>HAUTE VIENNE</v>
      </c>
      <c r="B12" s="2" t="str">
        <f>IF(ISBLANK(ExportV2!B9),"",ExportV2!B9)</f>
        <v>002XV002487</v>
      </c>
      <c r="C12" s="4">
        <f>ExportV2!T9</f>
        <v>43774</v>
      </c>
      <c r="D12" s="36" t="str">
        <f>ExportV2!N9</f>
        <v>BA.1.7K.9.255</v>
      </c>
      <c r="E12" s="35" t="str">
        <f>ExportV2!O9</f>
        <v>AF.1.7K.9.366</v>
      </c>
      <c r="F12" s="47" t="str">
        <f>ExportV2!M9</f>
        <v xml:space="preserve">SYNDICAT ENERGIES HAUTE-VIENNE (SEHV) </v>
      </c>
      <c r="G12" s="47" t="str">
        <f>ExportV2!K9</f>
        <v xml:space="preserve">chavagnac  </v>
      </c>
      <c r="H12" s="2">
        <f>ExportV2!L9</f>
        <v>87220</v>
      </c>
      <c r="I12" s="35" t="str">
        <f>ExportV2!E9</f>
        <v>AUREIL</v>
      </c>
      <c r="J12" s="35" t="str">
        <f>ExportV2!J9</f>
        <v>GUILLOU MELVIL</v>
      </c>
      <c r="K12" s="35" t="str">
        <f>ExportV2!D9</f>
        <v>DiagAmiante</v>
      </c>
      <c r="L12" s="40">
        <f>ExportV2!Q9</f>
        <v>1</v>
      </c>
      <c r="M12" s="136">
        <f t="shared" ca="1" si="0"/>
        <v>0</v>
      </c>
      <c r="N12" s="52">
        <f>IFERROR(VLOOKUP(REFAFFAIRE,'Infos Marchés'!$C$6:$H$252,6,0),"")</f>
        <v>62</v>
      </c>
      <c r="O12" s="60">
        <f t="shared" si="1"/>
        <v>62</v>
      </c>
      <c r="P12" s="52">
        <f t="shared" ca="1" si="2"/>
        <v>31</v>
      </c>
    </row>
    <row r="13" spans="1:16" ht="18" customHeight="1">
      <c r="A13" s="42" t="str">
        <f>ExportV2!P10</f>
        <v>CHARENTE MARITIME</v>
      </c>
      <c r="B13" s="2" t="str">
        <f>IF(ISBLANK(ExportV2!B10),"",ExportV2!B10)</f>
        <v>002S9000623</v>
      </c>
      <c r="C13" s="4">
        <f>ExportV2!T10</f>
        <v>43773</v>
      </c>
      <c r="D13" s="36" t="str">
        <f>ExportV2!N10</f>
        <v>BA.1.E8.4B.143</v>
      </c>
      <c r="E13" s="35" t="str">
        <f>ExportV2!O10</f>
        <v>AF.1.23.1Y.492</v>
      </c>
      <c r="F13" s="47" t="str">
        <f>ExportV2!M10</f>
        <v xml:space="preserve">HABITAT 17 </v>
      </c>
      <c r="G13" s="47" t="str">
        <f>ExportV2!K10</f>
        <v xml:space="preserve">16 BOULEVARD RENE GAUTRET  </v>
      </c>
      <c r="H13" s="2">
        <f>ExportV2!L10</f>
        <v>17500</v>
      </c>
      <c r="I13" s="35" t="str">
        <f>ExportV2!E10</f>
        <v>JONZAC</v>
      </c>
      <c r="J13" s="35" t="str">
        <f>ExportV2!J10</f>
        <v>BOURLES BRICE</v>
      </c>
      <c r="K13" s="35" t="str">
        <f>ExportV2!D10</f>
        <v>DiagElec</v>
      </c>
      <c r="L13" s="40">
        <f>ExportV2!Q10</f>
        <v>0</v>
      </c>
      <c r="M13" s="136">
        <f t="shared" ca="1" si="0"/>
        <v>0</v>
      </c>
      <c r="N13" s="52" t="str">
        <f>IFERROR(VLOOKUP(REFAFFAIRE,'Infos Marchés'!$C$6:$H$252,6,0),"")</f>
        <v/>
      </c>
      <c r="O13" s="60" t="str">
        <f t="shared" si="1"/>
        <v/>
      </c>
      <c r="P13" s="52" t="str">
        <f t="shared" ca="1" si="2"/>
        <v/>
      </c>
    </row>
    <row r="14" spans="1:16" ht="18" customHeight="1">
      <c r="A14" s="42" t="str">
        <f>ExportV2!P11</f>
        <v>CHARENTE MARITIME</v>
      </c>
      <c r="B14" s="2" t="str">
        <f>IF(ISBLANK(ExportV2!B11),"",ExportV2!B11)</f>
        <v>0020T000577</v>
      </c>
      <c r="C14" s="4">
        <f>ExportV2!T11</f>
        <v>43774</v>
      </c>
      <c r="D14" s="36" t="str">
        <f>ExportV2!N11</f>
        <v>BA.1.E8.4B.3</v>
      </c>
      <c r="E14" s="35" t="str">
        <f>ExportV2!O11</f>
        <v>AF.1.7K.C.10</v>
      </c>
      <c r="F14" s="47" t="str">
        <f>ExportV2!M11</f>
        <v xml:space="preserve">SEMIS </v>
      </c>
      <c r="G14" s="47" t="str">
        <f>ExportV2!K11</f>
        <v xml:space="preserve">6 Cours PIERRE HENRI SIMON BOIFFIERS 210 </v>
      </c>
      <c r="H14" s="2">
        <f>ExportV2!L11</f>
        <v>17100</v>
      </c>
      <c r="I14" s="35" t="str">
        <f>ExportV2!E11</f>
        <v>SAINTES</v>
      </c>
      <c r="J14" s="35" t="str">
        <f>ExportV2!J11</f>
        <v>DROUHIN LAURENT</v>
      </c>
      <c r="K14" s="35" t="str">
        <f>ExportV2!D11</f>
        <v>DiagAmiante</v>
      </c>
      <c r="L14" s="40">
        <f>ExportV2!Q11</f>
        <v>11</v>
      </c>
      <c r="M14" s="136">
        <f t="shared" ca="1" si="0"/>
        <v>0</v>
      </c>
      <c r="N14" s="52" t="str">
        <f>IFERROR(VLOOKUP(REFAFFAIRE,'Infos Marchés'!$C$6:$H$252,6,0),"")</f>
        <v/>
      </c>
      <c r="O14" s="60" t="str">
        <f t="shared" si="1"/>
        <v/>
      </c>
      <c r="P14" s="52" t="str">
        <f t="shared" ca="1" si="2"/>
        <v/>
      </c>
    </row>
    <row r="15" spans="1:16" ht="18" customHeight="1">
      <c r="A15" s="42" t="str">
        <f>ExportV2!P12</f>
        <v>CHARENTE MARITIME</v>
      </c>
      <c r="B15" s="2" t="str">
        <f>IF(ISBLANK(ExportV2!B12),"",ExportV2!B12)</f>
        <v>002S9000633</v>
      </c>
      <c r="C15" s="4">
        <f>ExportV2!T12</f>
        <v>43773</v>
      </c>
      <c r="D15" s="36" t="str">
        <f>ExportV2!N12</f>
        <v>BA.1.E8.4B.143</v>
      </c>
      <c r="E15" s="35" t="str">
        <f>ExportV2!O12</f>
        <v>AF.1.23.1Y.492</v>
      </c>
      <c r="F15" s="47" t="str">
        <f>ExportV2!M12</f>
        <v xml:space="preserve">HABITAT 17 </v>
      </c>
      <c r="G15" s="47" t="str">
        <f>ExportV2!K12</f>
        <v xml:space="preserve">16 BOULEVARD RENE GAUTRET  </v>
      </c>
      <c r="H15" s="2">
        <f>ExportV2!L12</f>
        <v>17500</v>
      </c>
      <c r="I15" s="35" t="str">
        <f>ExportV2!E12</f>
        <v>JONZAC</v>
      </c>
      <c r="J15" s="35" t="str">
        <f>ExportV2!J12</f>
        <v>BOURLES BRICE</v>
      </c>
      <c r="K15" s="35" t="str">
        <f>ExportV2!D12</f>
        <v>DiagElec</v>
      </c>
      <c r="L15" s="40">
        <f>ExportV2!Q12</f>
        <v>0</v>
      </c>
      <c r="M15" s="136">
        <f t="shared" ca="1" si="0"/>
        <v>0</v>
      </c>
      <c r="N15" s="52" t="str">
        <f>IFERROR(VLOOKUP(REFAFFAIRE,'Infos Marchés'!$C$6:$H$252,6,0),"")</f>
        <v/>
      </c>
      <c r="O15" s="60" t="str">
        <f t="shared" si="1"/>
        <v/>
      </c>
      <c r="P15" s="52" t="str">
        <f t="shared" ca="1" si="2"/>
        <v/>
      </c>
    </row>
    <row r="16" spans="1:16" ht="18" customHeight="1">
      <c r="A16" s="42" t="str">
        <f>ExportV2!P13</f>
        <v>CHARENTE MARITIME</v>
      </c>
      <c r="B16" s="2" t="str">
        <f>IF(ISBLANK(ExportV2!B13),"",ExportV2!B13)</f>
        <v>002S9000639</v>
      </c>
      <c r="C16" s="4">
        <f>ExportV2!T13</f>
        <v>43773</v>
      </c>
      <c r="D16" s="36" t="str">
        <f>ExportV2!N13</f>
        <v>BA.1.E8.4B.143</v>
      </c>
      <c r="E16" s="35" t="str">
        <f>ExportV2!O13</f>
        <v>AF.1.23.1Y.492</v>
      </c>
      <c r="F16" s="47" t="str">
        <f>ExportV2!M13</f>
        <v xml:space="preserve">HABITAT 17 </v>
      </c>
      <c r="G16" s="47" t="str">
        <f>ExportV2!K13</f>
        <v xml:space="preserve">16 BOULEVARD RENE GAUTRET  </v>
      </c>
      <c r="H16" s="2">
        <f>ExportV2!L13</f>
        <v>17500</v>
      </c>
      <c r="I16" s="35" t="str">
        <f>ExportV2!E13</f>
        <v>JONZAC</v>
      </c>
      <c r="J16" s="35" t="str">
        <f>ExportV2!J13</f>
        <v>BOURLES BRICE</v>
      </c>
      <c r="K16" s="35" t="str">
        <f>ExportV2!D13</f>
        <v>DiagElec</v>
      </c>
      <c r="L16" s="40">
        <f>ExportV2!Q13</f>
        <v>0</v>
      </c>
      <c r="M16" s="136">
        <f t="shared" ca="1" si="0"/>
        <v>0</v>
      </c>
      <c r="N16" s="52" t="str">
        <f>IFERROR(VLOOKUP(REFAFFAIRE,'Infos Marchés'!$C$6:$H$252,6,0),"")</f>
        <v/>
      </c>
      <c r="O16" s="60" t="str">
        <f t="shared" si="1"/>
        <v/>
      </c>
      <c r="P16" s="52" t="str">
        <f t="shared" ca="1" si="2"/>
        <v/>
      </c>
    </row>
    <row r="17" spans="1:16" ht="18" customHeight="1">
      <c r="A17" s="42" t="str">
        <f>ExportV2!P14</f>
        <v>DEUX-SEVRES</v>
      </c>
      <c r="B17" s="2" t="str">
        <f>IF(ISBLANK(ExportV2!B14),"",ExportV2!B14)</f>
        <v>0020T000575</v>
      </c>
      <c r="C17" s="4">
        <f>ExportV2!T14</f>
        <v>43773</v>
      </c>
      <c r="D17" s="36" t="str">
        <f>ExportV2!N14</f>
        <v>BA.1.23.1Y.43</v>
      </c>
      <c r="E17" s="35" t="str">
        <f>ExportV2!O14</f>
        <v>AF.1.23.1Y.25</v>
      </c>
      <c r="F17" s="47" t="str">
        <f>ExportV2!M14</f>
        <v xml:space="preserve">ADI </v>
      </c>
      <c r="G17" s="47" t="str">
        <f>ExportV2!K14</f>
        <v xml:space="preserve">20 AVENUE DE LATTRE DE TASSIGNY  </v>
      </c>
      <c r="H17" s="2">
        <f>ExportV2!L14</f>
        <v>79400</v>
      </c>
      <c r="I17" s="35" t="str">
        <f>ExportV2!E14</f>
        <v>ST MAIXENT L ECOLE</v>
      </c>
      <c r="J17" s="35" t="str">
        <f>ExportV2!J14</f>
        <v>BEAUCHAMP PATRICE</v>
      </c>
      <c r="K17" s="35" t="str">
        <f>ExportV2!D14</f>
        <v>DiagErnt | DiagAmiante</v>
      </c>
      <c r="L17" s="40">
        <f>ExportV2!Q14</f>
        <v>0</v>
      </c>
      <c r="M17" s="136">
        <f t="shared" ca="1" si="0"/>
        <v>0</v>
      </c>
      <c r="N17" s="52" t="str">
        <f>IFERROR(VLOOKUP(REFAFFAIRE,'Infos Marchés'!$C$6:$H$252,6,0),"")</f>
        <v/>
      </c>
      <c r="O17" s="60" t="str">
        <f t="shared" si="1"/>
        <v/>
      </c>
      <c r="P17" s="52" t="str">
        <f t="shared" ca="1" si="2"/>
        <v/>
      </c>
    </row>
    <row r="18" spans="1:16" ht="18" customHeight="1">
      <c r="A18" s="42" t="str">
        <f>ExportV2!P15</f>
        <v>HAUTE VIENNE</v>
      </c>
      <c r="B18" s="2" t="str">
        <f>IF(ISBLANK(ExportV2!B15),"",ExportV2!B15)</f>
        <v>002K9001261</v>
      </c>
      <c r="C18" s="4">
        <f>ExportV2!T15</f>
        <v>43775</v>
      </c>
      <c r="D18" s="36" t="str">
        <f>ExportV2!N15</f>
        <v>BA.1.BJ.34.127</v>
      </c>
      <c r="E18" s="35" t="str">
        <f>ExportV2!O15</f>
        <v>AF.1.7K.9.603</v>
      </c>
      <c r="F18" s="47" t="str">
        <f>ExportV2!M15</f>
        <v xml:space="preserve">FRANCE LOIRE </v>
      </c>
      <c r="G18" s="47" t="str">
        <f>ExportV2!K15</f>
        <v xml:space="preserve">2 RUE WITTELSHEIM - RESIDENCE TUNNEL CHATEAU  </v>
      </c>
      <c r="H18" s="2">
        <f>ExportV2!L15</f>
        <v>18100</v>
      </c>
      <c r="I18" s="35" t="str">
        <f>ExportV2!E15</f>
        <v>VIERZON</v>
      </c>
      <c r="J18" s="35" t="str">
        <f>ExportV2!J15</f>
        <v>LAVIALLE MATHIEU</v>
      </c>
      <c r="K18" s="35" t="str">
        <f>ExportV2!D15</f>
        <v>DiagElec | DiagGazV1 | DiagAmiante</v>
      </c>
      <c r="L18" s="40">
        <f>ExportV2!Q15</f>
        <v>0</v>
      </c>
      <c r="M18" s="136">
        <f ca="1">Montant(E18,K18)</f>
        <v>110</v>
      </c>
      <c r="N18" s="52">
        <f>IFERROR(VLOOKUP(REFAFFAIRE,'Infos Marchés'!$C$6:$H$252,6,0),"")</f>
        <v>33</v>
      </c>
      <c r="O18" s="60">
        <f t="shared" si="1"/>
        <v>0</v>
      </c>
      <c r="P18" s="52">
        <f t="shared" ca="1" si="2"/>
        <v>110</v>
      </c>
    </row>
    <row r="19" spans="1:16" ht="18" customHeight="1">
      <c r="A19" s="42" t="str">
        <f>ExportV2!P16</f>
        <v>LOIRE ATLANTIQUE</v>
      </c>
      <c r="B19" s="2" t="str">
        <f>IF(ISBLANK(ExportV2!B16),"",ExportV2!B16)</f>
        <v>002P7001323</v>
      </c>
      <c r="C19" s="4">
        <f>ExportV2!T16</f>
        <v>43774</v>
      </c>
      <c r="D19" s="36" t="str">
        <f>ExportV2!N16</f>
        <v>BA.1.C5.P.20</v>
      </c>
      <c r="E19" s="35" t="str">
        <f>ExportV2!O16</f>
        <v>AF.1.7K.9.152</v>
      </c>
      <c r="F19" s="47" t="str">
        <f>ExportV2!M16</f>
        <v xml:space="preserve">HABITAT 44 </v>
      </c>
      <c r="G19" s="47" t="str">
        <f>ExportV2!K16</f>
        <v xml:space="preserve">2 RUE DU BOIS ROCHEFORT  </v>
      </c>
      <c r="H19" s="2">
        <f>ExportV2!L16</f>
        <v>44350</v>
      </c>
      <c r="I19" s="35" t="str">
        <f>ExportV2!E16</f>
        <v>GUERANDE</v>
      </c>
      <c r="J19" s="35" t="str">
        <f>ExportV2!J16</f>
        <v>MONCOIFFE CHARLY</v>
      </c>
      <c r="K19" s="35" t="str">
        <f>ExportV2!D16</f>
        <v>DiagAmiante</v>
      </c>
      <c r="L19" s="40">
        <f>ExportV2!Q16</f>
        <v>0</v>
      </c>
      <c r="M19" s="136">
        <f ca="1">Montant(E19,K19)</f>
        <v>0</v>
      </c>
      <c r="N19" s="52" t="str">
        <f>IFERROR(VLOOKUP(REFAFFAIRE,'Infos Marchés'!$C$6:$H$252,6,0),"")</f>
        <v/>
      </c>
      <c r="O19" s="60" t="str">
        <f t="shared" si="1"/>
        <v/>
      </c>
      <c r="P19" s="52" t="str">
        <f t="shared" ca="1" si="2"/>
        <v/>
      </c>
    </row>
    <row r="20" spans="1:16" ht="18" customHeight="1">
      <c r="A20" s="42" t="str">
        <f>ExportV2!P17</f>
        <v>HAUTE VIENNE</v>
      </c>
      <c r="B20" s="2" t="str">
        <f>IF(ISBLANK(ExportV2!B17),"",ExportV2!B17)</f>
        <v>002K9001253</v>
      </c>
      <c r="C20" s="4">
        <f>ExportV2!T17</f>
        <v>43774</v>
      </c>
      <c r="D20" s="36" t="str">
        <f>ExportV2!N17</f>
        <v>BA.1.BJ.34.127</v>
      </c>
      <c r="E20" s="35" t="str">
        <f>ExportV2!O17</f>
        <v>AF.1.7K.9.603</v>
      </c>
      <c r="F20" s="47" t="str">
        <f>ExportV2!M17</f>
        <v xml:space="preserve">FRANCE LOIRE </v>
      </c>
      <c r="G20" s="47" t="str">
        <f>ExportV2!K17</f>
        <v xml:space="preserve">72 AVENUE DE LATTRE DE TASSIGNY  </v>
      </c>
      <c r="H20" s="2">
        <f>ExportV2!L17</f>
        <v>18000</v>
      </c>
      <c r="I20" s="35" t="str">
        <f>ExportV2!E17</f>
        <v>BOURGES</v>
      </c>
      <c r="J20" s="35" t="str">
        <f>ExportV2!J17</f>
        <v>LAVIALLE MATHIEU</v>
      </c>
      <c r="K20" s="35" t="str">
        <f>ExportV2!D17</f>
        <v>DiagElec | DiagGazV1 | DiagAmiante</v>
      </c>
      <c r="L20" s="40">
        <f>ExportV2!Q17</f>
        <v>0</v>
      </c>
      <c r="M20" s="136">
        <f t="shared" ref="M20:M83" ca="1" si="3">Montant(E20,K20)</f>
        <v>110</v>
      </c>
      <c r="N20" s="52">
        <f>IFERROR(VLOOKUP(REFAFFAIRE,'Infos Marchés'!$C$6:$H$252,6,0),"")</f>
        <v>33</v>
      </c>
      <c r="O20" s="60">
        <f t="shared" si="1"/>
        <v>0</v>
      </c>
      <c r="P20" s="52">
        <f t="shared" ca="1" si="2"/>
        <v>110</v>
      </c>
    </row>
    <row r="21" spans="1:16" ht="18" customHeight="1">
      <c r="A21" s="42" t="str">
        <f>ExportV2!P18</f>
        <v>LOIRE ATLANTIQUE</v>
      </c>
      <c r="B21" s="2" t="str">
        <f>IF(ISBLANK(ExportV2!B18),"",ExportV2!B18)</f>
        <v>002V1000763</v>
      </c>
      <c r="C21" s="4">
        <f>ExportV2!T18</f>
        <v>43774</v>
      </c>
      <c r="D21" s="36" t="str">
        <f>ExportV2!N18</f>
        <v>BA.1.C5.P.20</v>
      </c>
      <c r="E21" s="35" t="str">
        <f>ExportV2!O18</f>
        <v>AF.1.7K.9.152</v>
      </c>
      <c r="F21" s="47" t="str">
        <f>ExportV2!M18</f>
        <v xml:space="preserve">HABITAT 44 </v>
      </c>
      <c r="G21" s="47" t="str">
        <f>ExportV2!K18</f>
        <v xml:space="preserve">2 A ALLEE DU 8 MAI 1945  </v>
      </c>
      <c r="H21" s="2">
        <f>ExportV2!L18</f>
        <v>44620</v>
      </c>
      <c r="I21" s="35" t="str">
        <f>ExportV2!E18</f>
        <v>LA MONTAGNE</v>
      </c>
      <c r="J21" s="35" t="str">
        <f>ExportV2!J18</f>
        <v>BENESY NICOLAS</v>
      </c>
      <c r="K21" s="35" t="str">
        <f>ExportV2!D18</f>
        <v>DiagAmiante</v>
      </c>
      <c r="L21" s="40">
        <f>ExportV2!Q18</f>
        <v>0</v>
      </c>
      <c r="M21" s="136">
        <f t="shared" ca="1" si="3"/>
        <v>0</v>
      </c>
      <c r="N21" s="52" t="str">
        <f>IFERROR(VLOOKUP(REFAFFAIRE,'Infos Marchés'!$C$6:$H$252,6,0),"")</f>
        <v/>
      </c>
      <c r="O21" s="60" t="str">
        <f t="shared" si="1"/>
        <v/>
      </c>
      <c r="P21" s="52" t="str">
        <f t="shared" ca="1" si="2"/>
        <v/>
      </c>
    </row>
    <row r="22" spans="1:16" ht="18" customHeight="1">
      <c r="A22" s="42" t="str">
        <f>ExportV2!P19</f>
        <v>LOIRE ATLANTIQUE</v>
      </c>
      <c r="B22" s="2" t="str">
        <f>IF(ISBLANK(ExportV2!B19),"",ExportV2!B19)</f>
        <v>002P7001317</v>
      </c>
      <c r="C22" s="4">
        <f>ExportV2!T19</f>
        <v>43773</v>
      </c>
      <c r="D22" s="36" t="str">
        <f>ExportV2!N19</f>
        <v>BA.1.C5.P.20</v>
      </c>
      <c r="E22" s="35" t="str">
        <f>ExportV2!O19</f>
        <v>AF.1.7K.9.152</v>
      </c>
      <c r="F22" s="47" t="str">
        <f>ExportV2!M19</f>
        <v xml:space="preserve">HABITAT 44 </v>
      </c>
      <c r="G22" s="47" t="str">
        <f>ExportV2!K19</f>
        <v xml:space="preserve">5 RUE BRANLY  </v>
      </c>
      <c r="H22" s="2">
        <f>ExportV2!L19</f>
        <v>44110</v>
      </c>
      <c r="I22" s="35" t="str">
        <f>ExportV2!E19</f>
        <v>CHATEAUBRIANT</v>
      </c>
      <c r="J22" s="35" t="str">
        <f>ExportV2!J19</f>
        <v>MONCOIFFE CHARLY</v>
      </c>
      <c r="K22" s="35" t="str">
        <f>ExportV2!D19</f>
        <v>DiagAmiante</v>
      </c>
      <c r="L22" s="40">
        <f>ExportV2!Q19</f>
        <v>0</v>
      </c>
      <c r="M22" s="136">
        <f t="shared" ca="1" si="3"/>
        <v>0</v>
      </c>
      <c r="N22" s="52" t="str">
        <f>IFERROR(VLOOKUP(REFAFFAIRE,'Infos Marchés'!$C$6:$H$252,6,0),"")</f>
        <v/>
      </c>
      <c r="O22" s="60" t="str">
        <f t="shared" si="1"/>
        <v/>
      </c>
      <c r="P22" s="52" t="str">
        <f t="shared" ca="1" si="2"/>
        <v/>
      </c>
    </row>
    <row r="23" spans="1:16" ht="18" customHeight="1">
      <c r="A23" s="42" t="str">
        <f>ExportV2!P20</f>
        <v>HAUTE VIENNE</v>
      </c>
      <c r="B23" s="2" t="str">
        <f>IF(ISBLANK(ExportV2!B20),"",ExportV2!B20)</f>
        <v>002K9001247</v>
      </c>
      <c r="C23" s="4">
        <f>ExportV2!T20</f>
        <v>43774</v>
      </c>
      <c r="D23" s="36" t="str">
        <f>ExportV2!N20</f>
        <v>BA.1.BJ.34.127</v>
      </c>
      <c r="E23" s="35" t="str">
        <f>ExportV2!O20</f>
        <v>AF.1.7K.9.603</v>
      </c>
      <c r="F23" s="47" t="str">
        <f>ExportV2!M20</f>
        <v xml:space="preserve">FRANCE LOIRE </v>
      </c>
      <c r="G23" s="47" t="str">
        <f>ExportV2!K20</f>
        <v xml:space="preserve">BAT. D - ALLÉE LAURENT BILBEAU _ RÉSIDENCE GRANDE PIÈCE  </v>
      </c>
      <c r="H23" s="2">
        <f>ExportV2!L20</f>
        <v>18390</v>
      </c>
      <c r="I23" s="35" t="str">
        <f>ExportV2!E20</f>
        <v>ST GERMAIN DU PUY</v>
      </c>
      <c r="J23" s="35" t="str">
        <f>ExportV2!J20</f>
        <v>LAVIALLE MATHIEU</v>
      </c>
      <c r="K23" s="35" t="str">
        <f>ExportV2!D20</f>
        <v>DiagGazV1 | DiagElec | DiagAmiante</v>
      </c>
      <c r="L23" s="40">
        <f>ExportV2!Q20</f>
        <v>0</v>
      </c>
      <c r="M23" s="136">
        <f t="shared" ca="1" si="3"/>
        <v>110</v>
      </c>
      <c r="N23" s="52">
        <f>IFERROR(VLOOKUP(REFAFFAIRE,'Infos Marchés'!$C$6:$H$252,6,0),"")</f>
        <v>33</v>
      </c>
      <c r="O23" s="60">
        <f t="shared" si="1"/>
        <v>0</v>
      </c>
      <c r="P23" s="52">
        <f t="shared" ca="1" si="2"/>
        <v>110</v>
      </c>
    </row>
    <row r="24" spans="1:16" ht="18" customHeight="1">
      <c r="A24" s="42" t="str">
        <f>ExportV2!P21</f>
        <v>INDRE ET LOIRE</v>
      </c>
      <c r="B24" s="2" t="str">
        <f>IF(ISBLANK(ExportV2!B21),"",ExportV2!B21)</f>
        <v>0021P000041-1</v>
      </c>
      <c r="C24" s="4">
        <f>ExportV2!T21</f>
        <v>43774</v>
      </c>
      <c r="D24" s="36" t="str">
        <f>ExportV2!N21</f>
        <v>BA.1.A9.3.680</v>
      </c>
      <c r="E24" s="35" t="str">
        <f>ExportV2!O21</f>
        <v>AF.1.7K.9.398</v>
      </c>
      <c r="F24" s="47" t="str">
        <f>ExportV2!M21</f>
        <v xml:space="preserve">VAL TOURAINE HABITAT  </v>
      </c>
      <c r="G24" s="47" t="str">
        <f>ExportV2!K21</f>
        <v xml:space="preserve">1 RUE REMY BELLEAU  </v>
      </c>
      <c r="H24" s="2">
        <f>ExportV2!L21</f>
        <v>37400</v>
      </c>
      <c r="I24" s="35" t="str">
        <f>ExportV2!E21</f>
        <v>AMBOISE</v>
      </c>
      <c r="J24" s="35" t="str">
        <f>ExportV2!J21</f>
        <v>FEILLAULT KEVIN</v>
      </c>
      <c r="K24" s="35" t="str">
        <f>ExportV2!D21</f>
        <v>DiagAmiante</v>
      </c>
      <c r="L24" s="40">
        <f>ExportV2!Q21</f>
        <v>0</v>
      </c>
      <c r="M24" s="136">
        <f t="shared" ca="1" si="3"/>
        <v>0</v>
      </c>
      <c r="N24" s="52" t="str">
        <f>IFERROR(VLOOKUP(REFAFFAIRE,'Infos Marchés'!$C$6:$H$252,6,0),"")</f>
        <v/>
      </c>
      <c r="O24" s="60" t="str">
        <f t="shared" si="1"/>
        <v/>
      </c>
      <c r="P24" s="52" t="str">
        <f t="shared" ca="1" si="2"/>
        <v/>
      </c>
    </row>
    <row r="25" spans="1:16" ht="18" customHeight="1">
      <c r="A25" s="42" t="str">
        <f>ExportV2!P22</f>
        <v>HAUTE VIENNE</v>
      </c>
      <c r="B25" s="2" t="str">
        <f>IF(ISBLANK(ExportV2!B22),"",ExportV2!B22)</f>
        <v>002K9001241</v>
      </c>
      <c r="C25" s="4">
        <f>ExportV2!T22</f>
        <v>43773</v>
      </c>
      <c r="D25" s="36" t="str">
        <f>ExportV2!N22</f>
        <v>BA.1.7K.9.174</v>
      </c>
      <c r="E25" s="35" t="str">
        <f>ExportV2!O22</f>
        <v>AF.1.7K.12R.49</v>
      </c>
      <c r="F25" s="47" t="str">
        <f>ExportV2!M22</f>
        <v xml:space="preserve">CDC HABITAT SOCIAL </v>
      </c>
      <c r="G25" s="47" t="str">
        <f>ExportV2!K22</f>
        <v xml:space="preserve">2 RUE ADJUDANT CHEF GAUTIER RESIDENCE LAMBALLE </v>
      </c>
      <c r="H25" s="2">
        <f>ExportV2!L22</f>
        <v>45400</v>
      </c>
      <c r="I25" s="35" t="str">
        <f>ExportV2!E22</f>
        <v>FLEURY LES AUBRAIS</v>
      </c>
      <c r="J25" s="35" t="str">
        <f>ExportV2!J22</f>
        <v>LAVIALLE MATHIEU</v>
      </c>
      <c r="K25" s="35" t="str">
        <f>ExportV2!D22</f>
        <v>DiagGazV1 | DiagElec | DiagAmiante</v>
      </c>
      <c r="L25" s="40">
        <f>ExportV2!Q22</f>
        <v>0</v>
      </c>
      <c r="M25" s="136">
        <f t="shared" ca="1" si="3"/>
        <v>0</v>
      </c>
      <c r="N25" s="52">
        <f>IFERROR(VLOOKUP(REFAFFAIRE,'Infos Marchés'!$C$6:$H$252,6,0),"")</f>
        <v>0</v>
      </c>
      <c r="O25" s="60">
        <f t="shared" si="1"/>
        <v>0</v>
      </c>
      <c r="P25" s="52">
        <f t="shared" ca="1" si="2"/>
        <v>0</v>
      </c>
    </row>
    <row r="26" spans="1:16" ht="18" customHeight="1">
      <c r="A26" s="42" t="str">
        <f>ExportV2!P23</f>
        <v>MORBIHAN</v>
      </c>
      <c r="B26" s="2" t="str">
        <f>IF(ISBLANK(ExportV2!B23),"",ExportV2!B23)</f>
        <v>002HD000036-3</v>
      </c>
      <c r="C26" s="4">
        <f>ExportV2!T23</f>
        <v>43774</v>
      </c>
      <c r="D26" s="36" t="str">
        <f>ExportV2!N23</f>
        <v>BA.1.8J.4.92</v>
      </c>
      <c r="E26" s="35" t="str">
        <f>ExportV2!O23</f>
        <v>AF.1.8J.4.77</v>
      </c>
      <c r="F26" s="47" t="str">
        <f>ExportV2!M23</f>
        <v xml:space="preserve">BRETAGNE SUD HABITAT </v>
      </c>
      <c r="G26" s="47" t="str">
        <f>ExportV2!K23</f>
        <v xml:space="preserve">13 RUE DU BAYOU TECH  </v>
      </c>
      <c r="H26" s="2">
        <f>ExportV2!L23</f>
        <v>56800</v>
      </c>
      <c r="I26" s="35" t="str">
        <f>ExportV2!E23</f>
        <v>PLOERMEL</v>
      </c>
      <c r="J26" s="35" t="str">
        <f>ExportV2!J23</f>
        <v>LAMBALLAIS GUILLAUME</v>
      </c>
      <c r="K26" s="35" t="str">
        <f>ExportV2!D23</f>
        <v>DiagAmiante</v>
      </c>
      <c r="L26" s="40">
        <f>ExportV2!Q23</f>
        <v>0</v>
      </c>
      <c r="M26" s="136">
        <f t="shared" ca="1" si="3"/>
        <v>0</v>
      </c>
      <c r="N26" s="52" t="str">
        <f>IFERROR(VLOOKUP(REFAFFAIRE,'Infos Marchés'!$C$6:$H$252,6,0),"")</f>
        <v/>
      </c>
      <c r="O26" s="60" t="str">
        <f t="shared" si="1"/>
        <v/>
      </c>
      <c r="P26" s="52" t="str">
        <f t="shared" ca="1" si="2"/>
        <v/>
      </c>
    </row>
    <row r="27" spans="1:16" ht="18" customHeight="1">
      <c r="A27" s="42" t="str">
        <f>ExportV2!P24</f>
        <v>INDRE ET LOIRE</v>
      </c>
      <c r="B27" s="2" t="str">
        <f>IF(ISBLANK(ExportV2!B24),"",ExportV2!B24)</f>
        <v>0022G000231</v>
      </c>
      <c r="C27" s="4">
        <f>ExportV2!T24</f>
        <v>43774</v>
      </c>
      <c r="D27" s="36" t="str">
        <f>ExportV2!N24</f>
        <v>BA.1.A9.3.680</v>
      </c>
      <c r="E27" s="35" t="str">
        <f>ExportV2!O24</f>
        <v>AF.1.7K.9.398</v>
      </c>
      <c r="F27" s="47" t="str">
        <f>ExportV2!M24</f>
        <v xml:space="preserve">VAL TOURAINE HABITAT  </v>
      </c>
      <c r="G27" s="47" t="str">
        <f>ExportV2!K24</f>
        <v xml:space="preserve">12 RUE DU COTEAU  </v>
      </c>
      <c r="H27" s="2">
        <f>ExportV2!L24</f>
        <v>37380</v>
      </c>
      <c r="I27" s="35" t="str">
        <f>ExportV2!E24</f>
        <v>MONNAIE</v>
      </c>
      <c r="J27" s="35" t="str">
        <f>ExportV2!J24</f>
        <v>DUPONT JUDICAEL</v>
      </c>
      <c r="K27" s="35" t="str">
        <f>ExportV2!D24</f>
        <v>DiagAmiante</v>
      </c>
      <c r="L27" s="40">
        <f>ExportV2!Q24</f>
        <v>12</v>
      </c>
      <c r="M27" s="136">
        <f t="shared" ca="1" si="3"/>
        <v>0</v>
      </c>
      <c r="N27" s="52" t="str">
        <f>IFERROR(VLOOKUP(REFAFFAIRE,'Infos Marchés'!$C$6:$H$252,6,0),"")</f>
        <v/>
      </c>
      <c r="O27" s="60" t="str">
        <f t="shared" si="1"/>
        <v/>
      </c>
      <c r="P27" s="52" t="str">
        <f t="shared" ca="1" si="2"/>
        <v/>
      </c>
    </row>
    <row r="28" spans="1:16" ht="18" customHeight="1">
      <c r="A28" s="42" t="str">
        <f>ExportV2!P25</f>
        <v>DEUX-SEVRES</v>
      </c>
      <c r="B28" s="2" t="str">
        <f>IF(ISBLANK(ExportV2!B25),"",ExportV2!B25)</f>
        <v>002CE017059</v>
      </c>
      <c r="C28" s="4">
        <f>ExportV2!T25</f>
        <v>43773</v>
      </c>
      <c r="D28" s="36" t="str">
        <f>ExportV2!N25</f>
        <v>BA.1.20.12.11</v>
      </c>
      <c r="E28" s="35" t="str">
        <f>ExportV2!O25</f>
        <v>AF.1.23.1Y.233</v>
      </c>
      <c r="F28" s="47" t="str">
        <f>ExportV2!M25</f>
        <v xml:space="preserve">FONCIA GATINEAU </v>
      </c>
      <c r="G28" s="47" t="str">
        <f>ExportV2!K25</f>
        <v xml:space="preserve">81 A Route de Sanguinières  </v>
      </c>
      <c r="H28" s="2">
        <f>ExportV2!L25</f>
        <v>79230</v>
      </c>
      <c r="I28" s="35" t="str">
        <f>ExportV2!E25</f>
        <v>FORS</v>
      </c>
      <c r="J28" s="35" t="str">
        <f>ExportV2!J25</f>
        <v>HUITEL DAVID</v>
      </c>
      <c r="K28" s="35" t="str">
        <f>ExportV2!D25</f>
        <v>DiagLoiBoutin | DiagDpe</v>
      </c>
      <c r="L28" s="40">
        <f>ExportV2!Q25</f>
        <v>0</v>
      </c>
      <c r="M28" s="136">
        <f t="shared" ca="1" si="3"/>
        <v>0</v>
      </c>
      <c r="N28" s="52" t="str">
        <f>IFERROR(VLOOKUP(REFAFFAIRE,'Infos Marchés'!$C$6:$H$252,6,0),"")</f>
        <v/>
      </c>
      <c r="O28" s="60" t="str">
        <f t="shared" si="1"/>
        <v/>
      </c>
      <c r="P28" s="52" t="str">
        <f t="shared" ca="1" si="2"/>
        <v/>
      </c>
    </row>
    <row r="29" spans="1:16" ht="18" customHeight="1">
      <c r="A29" s="42" t="str">
        <f>ExportV2!P26</f>
        <v>LOIRE ATLANTIQUE</v>
      </c>
      <c r="B29" s="2" t="str">
        <f>IF(ISBLANK(ExportV2!B26),"",ExportV2!B26)</f>
        <v>002V1000767</v>
      </c>
      <c r="C29" s="4">
        <f>ExportV2!T26</f>
        <v>43774</v>
      </c>
      <c r="D29" s="36" t="str">
        <f>ExportV2!N26</f>
        <v>BA.1.C5.P.20</v>
      </c>
      <c r="E29" s="35" t="str">
        <f>ExportV2!O26</f>
        <v>AF.1.7K.9.152</v>
      </c>
      <c r="F29" s="47" t="str">
        <f>ExportV2!M26</f>
        <v xml:space="preserve">HABITAT 44 </v>
      </c>
      <c r="G29" s="47" t="str">
        <f>ExportV2!K26</f>
        <v xml:space="preserve">2 A ALLEE DU 8 MAI 1945  </v>
      </c>
      <c r="H29" s="2">
        <f>ExportV2!L26</f>
        <v>44620</v>
      </c>
      <c r="I29" s="35" t="str">
        <f>ExportV2!E26</f>
        <v>LA MONTAGNE</v>
      </c>
      <c r="J29" s="35" t="str">
        <f>ExportV2!J26</f>
        <v>BENESY NICOLAS</v>
      </c>
      <c r="K29" s="35" t="str">
        <f>ExportV2!D26</f>
        <v>DiagAmiante</v>
      </c>
      <c r="L29" s="40">
        <f>ExportV2!Q26</f>
        <v>0</v>
      </c>
      <c r="M29" s="136">
        <f t="shared" ca="1" si="3"/>
        <v>0</v>
      </c>
      <c r="N29" s="52" t="str">
        <f>IFERROR(VLOOKUP(REFAFFAIRE,'Infos Marchés'!$C$6:$H$252,6,0),"")</f>
        <v/>
      </c>
      <c r="O29" s="60" t="str">
        <f t="shared" si="1"/>
        <v/>
      </c>
      <c r="P29" s="52" t="str">
        <f t="shared" ca="1" si="2"/>
        <v/>
      </c>
    </row>
    <row r="30" spans="1:16" ht="18" customHeight="1">
      <c r="A30" s="42" t="str">
        <f>ExportV2!P27</f>
        <v>DEUX-SEVRES</v>
      </c>
      <c r="B30" s="2" t="str">
        <f>IF(ISBLANK(ExportV2!B27),"",ExportV2!B27)</f>
        <v>002D6009297</v>
      </c>
      <c r="C30" s="4">
        <f>ExportV2!T27</f>
        <v>43773</v>
      </c>
      <c r="D30" s="36" t="str">
        <f>ExportV2!N27</f>
        <v>BA.1.E8.4B.53</v>
      </c>
      <c r="E30" s="35" t="str">
        <f>ExportV2!O27</f>
        <v>AF.1.7K.9.210</v>
      </c>
      <c r="F30" s="47" t="str">
        <f>ExportV2!M27</f>
        <v xml:space="preserve">ROCHEFORT HABITAT OCEAN </v>
      </c>
      <c r="G30" s="47" t="str">
        <f>ExportV2!K27</f>
        <v xml:space="preserve">10 RUE RAMUNTCHO-M1 PETIT-MARSEILLE BAT M </v>
      </c>
      <c r="H30" s="2">
        <f>ExportV2!L27</f>
        <v>17300</v>
      </c>
      <c r="I30" s="35" t="str">
        <f>ExportV2!E27</f>
        <v>ROCHEFORT</v>
      </c>
      <c r="J30" s="35" t="str">
        <f>ExportV2!J27</f>
        <v>DUCHE SEBASTIEN</v>
      </c>
      <c r="K30" s="35" t="str">
        <f>ExportV2!D27</f>
        <v>DiagGazV1</v>
      </c>
      <c r="L30" s="40">
        <f>ExportV2!Q27</f>
        <v>0</v>
      </c>
      <c r="M30" s="136">
        <f t="shared" ca="1" si="3"/>
        <v>0</v>
      </c>
      <c r="N30" s="52" t="str">
        <f>IFERROR(VLOOKUP(REFAFFAIRE,'Infos Marchés'!$C$6:$H$252,6,0),"")</f>
        <v/>
      </c>
      <c r="O30" s="60" t="str">
        <f t="shared" si="1"/>
        <v/>
      </c>
      <c r="P30" s="52" t="str">
        <f t="shared" ca="1" si="2"/>
        <v/>
      </c>
    </row>
    <row r="31" spans="1:16" ht="18" customHeight="1">
      <c r="A31" s="42" t="str">
        <f>ExportV2!P28</f>
        <v>INDRE ET LOIRE</v>
      </c>
      <c r="B31" s="2" t="str">
        <f>IF(ISBLANK(ExportV2!B28),"",ExportV2!B28)</f>
        <v>002Z3000091</v>
      </c>
      <c r="C31" s="4">
        <f>ExportV2!T28</f>
        <v>43774</v>
      </c>
      <c r="D31" s="36" t="str">
        <f>ExportV2!N28</f>
        <v>BA.1.7K.M1.4</v>
      </c>
      <c r="E31" s="35" t="str">
        <f>ExportV2!O28</f>
        <v>AF.1.7K.M1.3</v>
      </c>
      <c r="F31" s="47" t="str">
        <f>ExportV2!M28</f>
        <v xml:space="preserve">CONSEIL DEPARTEMENTAL DU CHER </v>
      </c>
      <c r="G31" s="47" t="str">
        <f>ExportV2!K28</f>
        <v xml:space="preserve">Place Marcel Plaisant  </v>
      </c>
      <c r="H31" s="2">
        <f>ExportV2!L28</f>
        <v>18000</v>
      </c>
      <c r="I31" s="35" t="str">
        <f>ExportV2!E28</f>
        <v>BOURGES</v>
      </c>
      <c r="J31" s="35" t="str">
        <f>ExportV2!J28</f>
        <v>MAILLET QUENTIN</v>
      </c>
      <c r="K31" s="35" t="str">
        <f>ExportV2!D28</f>
        <v>DiagAmiante</v>
      </c>
      <c r="L31" s="40">
        <f>ExportV2!Q28</f>
        <v>0</v>
      </c>
      <c r="M31" s="136">
        <f t="shared" ca="1" si="3"/>
        <v>0</v>
      </c>
      <c r="N31" s="52">
        <f>IFERROR(VLOOKUP(REFAFFAIRE,'Infos Marchés'!$C$6:$H$252,6,0),"")</f>
        <v>28.67</v>
      </c>
      <c r="O31" s="60">
        <f t="shared" si="1"/>
        <v>0</v>
      </c>
      <c r="P31" s="52">
        <f t="shared" ca="1" si="2"/>
        <v>0</v>
      </c>
    </row>
    <row r="32" spans="1:16" ht="18" customHeight="1">
      <c r="A32" s="42" t="str">
        <f>ExportV2!P29</f>
        <v>MORBIHAN</v>
      </c>
      <c r="B32" s="2" t="str">
        <f>IF(ISBLANK(ExportV2!B29),"",ExportV2!B29)</f>
        <v>0021N000923</v>
      </c>
      <c r="C32" s="4">
        <f>ExportV2!T29</f>
        <v>43774</v>
      </c>
      <c r="D32" s="36" t="str">
        <f>ExportV2!N29</f>
        <v>BA.1.PR.AZ.421</v>
      </c>
      <c r="E32" s="35" t="str">
        <f>ExportV2!O29</f>
        <v>AF.1.J0.M1.4</v>
      </c>
      <c r="F32" s="47" t="str">
        <f>ExportV2!M29</f>
        <v>LADAN Patrick Et Martine</v>
      </c>
      <c r="G32" s="47" t="str">
        <f>ExportV2!K29</f>
        <v xml:space="preserve">Résidence Commandant Conniat  </v>
      </c>
      <c r="H32" s="2">
        <f>ExportV2!L29</f>
        <v>22500</v>
      </c>
      <c r="I32" s="35" t="str">
        <f>ExportV2!E29</f>
        <v>PAIMPOL</v>
      </c>
      <c r="J32" s="35" t="str">
        <f>ExportV2!J29</f>
        <v>KLUVEN JOHANN</v>
      </c>
      <c r="K32" s="35" t="str">
        <f>ExportV2!D29</f>
        <v>DiagDpe | DiagEtatParasitaire</v>
      </c>
      <c r="L32" s="40">
        <f>ExportV2!Q29</f>
        <v>0</v>
      </c>
      <c r="M32" s="136">
        <f t="shared" ca="1" si="3"/>
        <v>0</v>
      </c>
      <c r="N32" s="52" t="str">
        <f>IFERROR(VLOOKUP(REFAFFAIRE,'Infos Marchés'!$C$6:$H$252,6,0),"")</f>
        <v/>
      </c>
      <c r="O32" s="60" t="str">
        <f t="shared" si="1"/>
        <v/>
      </c>
      <c r="P32" s="52" t="str">
        <f t="shared" ca="1" si="2"/>
        <v/>
      </c>
    </row>
    <row r="33" spans="1:16" ht="18" customHeight="1">
      <c r="A33" s="42" t="str">
        <f>ExportV2!P30</f>
        <v>LOIRE ATLANTIQUE</v>
      </c>
      <c r="B33" s="2" t="str">
        <f>IF(ISBLANK(ExportV2!B30),"",ExportV2!B30)</f>
        <v>002V1000751</v>
      </c>
      <c r="C33" s="4">
        <f>ExportV2!T30</f>
        <v>43774</v>
      </c>
      <c r="D33" s="36" t="str">
        <f>ExportV2!N30</f>
        <v>BA.1.C5.P.20</v>
      </c>
      <c r="E33" s="35" t="str">
        <f>ExportV2!O30</f>
        <v>AF.1.7K.9.152</v>
      </c>
      <c r="F33" s="47" t="str">
        <f>ExportV2!M30</f>
        <v xml:space="preserve">HABITAT 44 </v>
      </c>
      <c r="G33" s="47" t="str">
        <f>ExportV2!K30</f>
        <v xml:space="preserve">5 RUE D'ARRAS  </v>
      </c>
      <c r="H33" s="2">
        <f>ExportV2!L30</f>
        <v>44800</v>
      </c>
      <c r="I33" s="35" t="str">
        <f>ExportV2!E30</f>
        <v>ST HERBLAIN</v>
      </c>
      <c r="J33" s="35" t="str">
        <f>ExportV2!J30</f>
        <v>BENESY NICOLAS</v>
      </c>
      <c r="K33" s="35" t="str">
        <f>ExportV2!D30</f>
        <v>DiagAmiante</v>
      </c>
      <c r="L33" s="40">
        <f>ExportV2!Q30</f>
        <v>0</v>
      </c>
      <c r="M33" s="136">
        <f t="shared" ca="1" si="3"/>
        <v>0</v>
      </c>
      <c r="N33" s="52" t="str">
        <f>IFERROR(VLOOKUP(REFAFFAIRE,'Infos Marchés'!$C$6:$H$252,6,0),"")</f>
        <v/>
      </c>
      <c r="O33" s="60" t="str">
        <f t="shared" si="1"/>
        <v/>
      </c>
      <c r="P33" s="52" t="str">
        <f t="shared" ca="1" si="2"/>
        <v/>
      </c>
    </row>
    <row r="34" spans="1:16">
      <c r="A34" s="42" t="str">
        <f>ExportV2!P31</f>
        <v>CHARENTE MARITIME</v>
      </c>
      <c r="B34" s="2" t="str">
        <f>IF(ISBLANK(ExportV2!B31),"",ExportV2!B31)</f>
        <v>002S9000631</v>
      </c>
      <c r="C34" s="4">
        <f>ExportV2!T31</f>
        <v>43773</v>
      </c>
      <c r="D34" s="36" t="str">
        <f>ExportV2!N31</f>
        <v>BA.1.E8.4B.143</v>
      </c>
      <c r="E34" s="35" t="str">
        <f>ExportV2!O31</f>
        <v>AF.1.23.1Y.492</v>
      </c>
      <c r="F34" s="47" t="str">
        <f>ExportV2!M31</f>
        <v xml:space="preserve">HABITAT 17 </v>
      </c>
      <c r="G34" s="47" t="str">
        <f>ExportV2!K31</f>
        <v xml:space="preserve">16 BOULEVARD RENE GAUTRET  </v>
      </c>
      <c r="H34" s="2">
        <f>ExportV2!L31</f>
        <v>17500</v>
      </c>
      <c r="I34" s="35" t="str">
        <f>ExportV2!E31</f>
        <v>JONZAC</v>
      </c>
      <c r="J34" s="35" t="str">
        <f>ExportV2!J31</f>
        <v>BOURLES BRICE</v>
      </c>
      <c r="K34" s="35" t="str">
        <f>ExportV2!D31</f>
        <v>DiagElec</v>
      </c>
      <c r="L34" s="40">
        <f>ExportV2!Q31</f>
        <v>0</v>
      </c>
      <c r="M34" s="136">
        <f t="shared" ca="1" si="3"/>
        <v>0</v>
      </c>
      <c r="N34" s="52" t="str">
        <f>IFERROR(VLOOKUP(REFAFFAIRE,'Infos Marchés'!$C$6:$H$252,6,0),"")</f>
        <v/>
      </c>
      <c r="O34" s="60" t="str">
        <f t="shared" si="1"/>
        <v/>
      </c>
      <c r="P34" s="52" t="str">
        <f t="shared" ca="1" si="2"/>
        <v/>
      </c>
    </row>
    <row r="35" spans="1:16">
      <c r="A35" s="42" t="str">
        <f>ExportV2!P32</f>
        <v>FINISTERE</v>
      </c>
      <c r="B35" s="2" t="str">
        <f>IF(ISBLANK(ExportV2!B32),"",ExportV2!B32)</f>
        <v>0021N000089-1</v>
      </c>
      <c r="C35" s="4">
        <f>ExportV2!T32</f>
        <v>43773</v>
      </c>
      <c r="D35" s="36" t="str">
        <f>ExportV2!N32</f>
        <v>BA.1.PR.AZ.40</v>
      </c>
      <c r="E35" s="35" t="str">
        <f>ExportV2!O32</f>
        <v>AF.1.C5.AZ.37</v>
      </c>
      <c r="F35" s="47" t="str">
        <f>ExportV2!M32</f>
        <v>CHAILLOUX Aurélien</v>
      </c>
      <c r="G35" s="47" t="str">
        <f>ExportV2!K32</f>
        <v xml:space="preserve">9 square professeur rieux  </v>
      </c>
      <c r="H35" s="2">
        <f>ExportV2!L32</f>
        <v>29200</v>
      </c>
      <c r="I35" s="35" t="str">
        <f>ExportV2!E32</f>
        <v>BREST</v>
      </c>
      <c r="J35" s="35" t="str">
        <f>ExportV2!J32</f>
        <v>GUILLOU MAEL</v>
      </c>
      <c r="K35" s="35" t="str">
        <f>ExportV2!D32</f>
        <v>DiagEtatParasitaire</v>
      </c>
      <c r="L35" s="40">
        <f>ExportV2!Q32</f>
        <v>0</v>
      </c>
      <c r="M35" s="136">
        <f t="shared" ca="1" si="3"/>
        <v>0</v>
      </c>
      <c r="N35" s="52" t="str">
        <f>IFERROR(VLOOKUP(REFAFFAIRE,'Infos Marchés'!$C$6:$H$252,6,0),"")</f>
        <v/>
      </c>
      <c r="O35" s="60" t="str">
        <f t="shared" si="1"/>
        <v/>
      </c>
      <c r="P35" s="52" t="str">
        <f t="shared" ca="1" si="2"/>
        <v/>
      </c>
    </row>
    <row r="36" spans="1:16">
      <c r="A36" s="42" t="str">
        <f>ExportV2!P33</f>
        <v>INDRE ET LOIRE</v>
      </c>
      <c r="B36" s="2" t="str">
        <f>IF(ISBLANK(ExportV2!B33),"",ExportV2!B33)</f>
        <v>0022G000213</v>
      </c>
      <c r="C36" s="4">
        <f>ExportV2!T33</f>
        <v>43774</v>
      </c>
      <c r="D36" s="36" t="str">
        <f>ExportV2!N33</f>
        <v>BA.1.A9.3.680</v>
      </c>
      <c r="E36" s="35" t="str">
        <f>ExportV2!O33</f>
        <v>AF.1.A9.3.393</v>
      </c>
      <c r="F36" s="47" t="str">
        <f>ExportV2!M33</f>
        <v xml:space="preserve">VAL TOURAINE HABITAT  </v>
      </c>
      <c r="G36" s="47" t="str">
        <f>ExportV2!K33</f>
        <v xml:space="preserve">78 BOULEVARD PAUL LANGEVIN  </v>
      </c>
      <c r="H36" s="2">
        <f>ExportV2!L33</f>
        <v>37700</v>
      </c>
      <c r="I36" s="35" t="str">
        <f>ExportV2!E33</f>
        <v>ST PIERRE DES CORPS</v>
      </c>
      <c r="J36" s="35" t="str">
        <f>ExportV2!J33</f>
        <v>UNAL YASIN</v>
      </c>
      <c r="K36" s="35" t="str">
        <f>ExportV2!D33</f>
        <v>DiagAmiante</v>
      </c>
      <c r="L36" s="40">
        <f>ExportV2!Q33</f>
        <v>4</v>
      </c>
      <c r="M36" s="136">
        <f t="shared" ca="1" si="3"/>
        <v>0</v>
      </c>
      <c r="N36" s="52" t="str">
        <f>IFERROR(VLOOKUP(REFAFFAIRE,'Infos Marchés'!$C$6:$H$252,6,0),"")</f>
        <v/>
      </c>
      <c r="O36" s="60" t="str">
        <f t="shared" si="1"/>
        <v/>
      </c>
      <c r="P36" s="52" t="str">
        <f t="shared" ca="1" si="2"/>
        <v/>
      </c>
    </row>
    <row r="37" spans="1:16">
      <c r="A37" s="42" t="str">
        <f>ExportV2!P34</f>
        <v>MORBIHAN</v>
      </c>
      <c r="B37" s="2" t="str">
        <f>IF(ISBLANK(ExportV2!B34),"",ExportV2!B34)</f>
        <v>002HD000038-2</v>
      </c>
      <c r="C37" s="4">
        <f>ExportV2!T34</f>
        <v>43774</v>
      </c>
      <c r="D37" s="36" t="str">
        <f>ExportV2!N34</f>
        <v>BA.1.8J.4.92</v>
      </c>
      <c r="E37" s="35" t="str">
        <f>ExportV2!O34</f>
        <v>AF.1.8J.4.77</v>
      </c>
      <c r="F37" s="47" t="str">
        <f>ExportV2!M34</f>
        <v xml:space="preserve">BRETAGNE SUD HABITAT </v>
      </c>
      <c r="G37" s="47" t="str">
        <f>ExportV2!K34</f>
        <v xml:space="preserve">RUE DU BAYOU TECH  </v>
      </c>
      <c r="H37" s="2">
        <f>ExportV2!L34</f>
        <v>56800</v>
      </c>
      <c r="I37" s="35" t="str">
        <f>ExportV2!E34</f>
        <v>PLOERMEL</v>
      </c>
      <c r="J37" s="35" t="str">
        <f>ExportV2!J34</f>
        <v>LAMBALLAIS GUILLAUME</v>
      </c>
      <c r="K37" s="35" t="str">
        <f>ExportV2!D34</f>
        <v>DiagAmiante</v>
      </c>
      <c r="L37" s="40">
        <f>ExportV2!Q34</f>
        <v>0</v>
      </c>
      <c r="M37" s="136">
        <f t="shared" ca="1" si="3"/>
        <v>0</v>
      </c>
      <c r="N37" s="52" t="str">
        <f>IFERROR(VLOOKUP(REFAFFAIRE,'Infos Marchés'!$C$6:$H$252,6,0),"")</f>
        <v/>
      </c>
      <c r="O37" s="60" t="str">
        <f t="shared" si="1"/>
        <v/>
      </c>
      <c r="P37" s="52" t="str">
        <f t="shared" ca="1" si="2"/>
        <v/>
      </c>
    </row>
    <row r="38" spans="1:16">
      <c r="A38" s="42" t="str">
        <f>ExportV2!P35</f>
        <v>LOIRE ATLANTIQUE</v>
      </c>
      <c r="B38" s="2" t="str">
        <f>IF(ISBLANK(ExportV2!B35),"",ExportV2!B35)</f>
        <v>002P7001095-1</v>
      </c>
      <c r="C38" s="4">
        <f>ExportV2!T35</f>
        <v>43775</v>
      </c>
      <c r="D38" s="36" t="str">
        <f>ExportV2!N35</f>
        <v>BA.1.C5.P.20</v>
      </c>
      <c r="E38" s="35" t="str">
        <f>ExportV2!O35</f>
        <v>AF.1.7K.9.152</v>
      </c>
      <c r="F38" s="47" t="str">
        <f>ExportV2!M35</f>
        <v xml:space="preserve">HABITAT 44 </v>
      </c>
      <c r="G38" s="47" t="str">
        <f>ExportV2!K35</f>
        <v xml:space="preserve">4BIS RUE DE LA JULOTTERIE  </v>
      </c>
      <c r="H38" s="2">
        <f>ExportV2!L35</f>
        <v>44160</v>
      </c>
      <c r="I38" s="35" t="str">
        <f>ExportV2!E35</f>
        <v>PONTCHATEAU</v>
      </c>
      <c r="J38" s="35" t="str">
        <f>ExportV2!J35</f>
        <v>MONCOIFFE CHARLY</v>
      </c>
      <c r="K38" s="35" t="str">
        <f>ExportV2!D35</f>
        <v>DiagAmiante</v>
      </c>
      <c r="L38" s="40">
        <f>ExportV2!Q35</f>
        <v>0</v>
      </c>
      <c r="M38" s="136">
        <f t="shared" ca="1" si="3"/>
        <v>0</v>
      </c>
      <c r="N38" s="52" t="str">
        <f>IFERROR(VLOOKUP(REFAFFAIRE,'Infos Marchés'!$C$6:$H$252,6,0),"")</f>
        <v/>
      </c>
      <c r="O38" s="60" t="str">
        <f t="shared" si="1"/>
        <v/>
      </c>
      <c r="P38" s="52" t="str">
        <f t="shared" ca="1" si="2"/>
        <v/>
      </c>
    </row>
    <row r="39" spans="1:16">
      <c r="A39" s="42" t="str">
        <f>ExportV2!P36</f>
        <v>LOIRE ATLANTIQUE</v>
      </c>
      <c r="B39" s="2" t="str">
        <f>IF(ISBLANK(ExportV2!B36),"",ExportV2!B36)</f>
        <v>002H7001675</v>
      </c>
      <c r="C39" s="4">
        <f>ExportV2!T36</f>
        <v>43774</v>
      </c>
      <c r="D39" s="36" t="str">
        <f>ExportV2!N36</f>
        <v>BA.1.C5.P.20</v>
      </c>
      <c r="E39" s="35" t="str">
        <f>ExportV2!O36</f>
        <v>AF.1.7K.9.152</v>
      </c>
      <c r="F39" s="47" t="str">
        <f>ExportV2!M36</f>
        <v xml:space="preserve">HABITAT 44 </v>
      </c>
      <c r="G39" s="47" t="str">
        <f>ExportV2!K36</f>
        <v xml:space="preserve">15 RUE JACQUARD  </v>
      </c>
      <c r="H39" s="2">
        <f>ExportV2!L36</f>
        <v>44110</v>
      </c>
      <c r="I39" s="35" t="str">
        <f>ExportV2!E36</f>
        <v>CHATEAUBRIANT</v>
      </c>
      <c r="J39" s="35" t="str">
        <f>ExportV2!J36</f>
        <v>HIRECH ERWAN</v>
      </c>
      <c r="K39" s="35" t="str">
        <f>ExportV2!D36</f>
        <v>DiagAmiante</v>
      </c>
      <c r="L39" s="40">
        <f>ExportV2!Q36</f>
        <v>0</v>
      </c>
      <c r="M39" s="136">
        <f t="shared" ca="1" si="3"/>
        <v>0</v>
      </c>
      <c r="N39" s="52" t="str">
        <f>IFERROR(VLOOKUP(REFAFFAIRE,'Infos Marchés'!$C$6:$H$252,6,0),"")</f>
        <v/>
      </c>
      <c r="O39" s="60" t="str">
        <f t="shared" si="1"/>
        <v/>
      </c>
      <c r="P39" s="52" t="str">
        <f t="shared" ca="1" si="2"/>
        <v/>
      </c>
    </row>
    <row r="40" spans="1:16">
      <c r="A40" s="42" t="str">
        <f>ExportV2!P37</f>
        <v>DEUX-SEVRES</v>
      </c>
      <c r="B40" s="2" t="str">
        <f>IF(ISBLANK(ExportV2!B37),"",ExportV2!B37)</f>
        <v>002CE017113</v>
      </c>
      <c r="C40" s="4">
        <f>ExportV2!T37</f>
        <v>43773</v>
      </c>
      <c r="D40" s="36" t="str">
        <f>ExportV2!N37</f>
        <v>BA.1.23.J7.2342</v>
      </c>
      <c r="E40" s="35" t="str">
        <f>ExportV2!O37</f>
        <v>AF.1.23.J7.658</v>
      </c>
      <c r="F40" s="47" t="str">
        <f>ExportV2!M37</f>
        <v>GERMAIN Isabelle Renée</v>
      </c>
      <c r="G40" s="47" t="str">
        <f>ExportV2!K37</f>
        <v xml:space="preserve">N°54  Résidence Les Jardins Renaissance - Lieu dit « Les Coteaux »  </v>
      </c>
      <c r="H40" s="2">
        <f>ExportV2!L37</f>
        <v>37190</v>
      </c>
      <c r="I40" s="35" t="str">
        <f>ExportV2!E37</f>
        <v>AZAY LE RIDEAU</v>
      </c>
      <c r="J40" s="35" t="str">
        <f>ExportV2!J37</f>
        <v>MONCOMBLE THIBAULT</v>
      </c>
      <c r="K40" s="35" t="str">
        <f>ExportV2!D37</f>
        <v>DiagTermite | DiagDpe | DiagErnt | DiagCarrez</v>
      </c>
      <c r="L40" s="40">
        <f>ExportV2!Q37</f>
        <v>0</v>
      </c>
      <c r="M40" s="136">
        <f t="shared" ca="1" si="3"/>
        <v>0</v>
      </c>
      <c r="N40" s="52" t="str">
        <f>IFERROR(VLOOKUP(REFAFFAIRE,'Infos Marchés'!$C$6:$H$252,6,0),"")</f>
        <v/>
      </c>
      <c r="O40" s="60" t="str">
        <f t="shared" si="1"/>
        <v/>
      </c>
      <c r="P40" s="52" t="str">
        <f t="shared" ca="1" si="2"/>
        <v/>
      </c>
    </row>
    <row r="41" spans="1:16">
      <c r="A41" s="42" t="str">
        <f>ExportV2!P38</f>
        <v>CHARENTE MARITIME</v>
      </c>
      <c r="B41" s="2" t="str">
        <f>IF(ISBLANK(ExportV2!B38),"",ExportV2!B38)</f>
        <v>002S9000629</v>
      </c>
      <c r="C41" s="4">
        <f>ExportV2!T38</f>
        <v>43773</v>
      </c>
      <c r="D41" s="36" t="str">
        <f>ExportV2!N38</f>
        <v>BA.1.E8.4B.143</v>
      </c>
      <c r="E41" s="35" t="str">
        <f>ExportV2!O38</f>
        <v>AF.1.23.1Y.492</v>
      </c>
      <c r="F41" s="47" t="str">
        <f>ExportV2!M38</f>
        <v xml:space="preserve">HABITAT 17 </v>
      </c>
      <c r="G41" s="47" t="str">
        <f>ExportV2!K38</f>
        <v xml:space="preserve">16 BOULEVARD RENE GAUTRET  </v>
      </c>
      <c r="H41" s="2">
        <f>ExportV2!L38</f>
        <v>17500</v>
      </c>
      <c r="I41" s="35" t="str">
        <f>ExportV2!E38</f>
        <v>JONZAC</v>
      </c>
      <c r="J41" s="35" t="str">
        <f>ExportV2!J38</f>
        <v>BOURLES BRICE</v>
      </c>
      <c r="K41" s="35" t="str">
        <f>ExportV2!D38</f>
        <v>DiagElec</v>
      </c>
      <c r="L41" s="40">
        <f>ExportV2!Q38</f>
        <v>0</v>
      </c>
      <c r="M41" s="136">
        <f t="shared" ca="1" si="3"/>
        <v>0</v>
      </c>
      <c r="N41" s="52" t="str">
        <f>IFERROR(VLOOKUP(REFAFFAIRE,'Infos Marchés'!$C$6:$H$252,6,0),"")</f>
        <v/>
      </c>
      <c r="O41" s="60" t="str">
        <f t="shared" si="1"/>
        <v/>
      </c>
      <c r="P41" s="52" t="str">
        <f t="shared" ca="1" si="2"/>
        <v/>
      </c>
    </row>
    <row r="42" spans="1:16">
      <c r="A42" s="42" t="str">
        <f>ExportV2!P39</f>
        <v>HAUTE VIENNE</v>
      </c>
      <c r="B42" s="2" t="str">
        <f>IF(ISBLANK(ExportV2!B39),"",ExportV2!B39)</f>
        <v>002K9001257</v>
      </c>
      <c r="C42" s="4">
        <f>ExportV2!T39</f>
        <v>43774</v>
      </c>
      <c r="D42" s="36" t="str">
        <f>ExportV2!N39</f>
        <v>BA.1.BJ.34.127</v>
      </c>
      <c r="E42" s="35" t="str">
        <f>ExportV2!O39</f>
        <v>AF.1.7K.9.603</v>
      </c>
      <c r="F42" s="47" t="str">
        <f>ExportV2!M39</f>
        <v xml:space="preserve">FRANCE LOIRE </v>
      </c>
      <c r="G42" s="47" t="str">
        <f>ExportV2!K39</f>
        <v xml:space="preserve">1 RUE DU COLONEL FILLOUX  </v>
      </c>
      <c r="H42" s="2">
        <f>ExportV2!L39</f>
        <v>18000</v>
      </c>
      <c r="I42" s="35" t="str">
        <f>ExportV2!E39</f>
        <v>BOURGES</v>
      </c>
      <c r="J42" s="35" t="str">
        <f>ExportV2!J39</f>
        <v>LAVIALLE MATHIEU</v>
      </c>
      <c r="K42" s="35" t="str">
        <f>ExportV2!D39</f>
        <v>DiagElec | DiagAmiante | DiagGazV1</v>
      </c>
      <c r="L42" s="40">
        <f>ExportV2!Q39</f>
        <v>0</v>
      </c>
      <c r="M42" s="136">
        <f t="shared" ca="1" si="3"/>
        <v>110</v>
      </c>
      <c r="N42" s="52">
        <f>IFERROR(VLOOKUP(REFAFFAIRE,'Infos Marchés'!$C$6:$H$252,6,0),"")</f>
        <v>33</v>
      </c>
      <c r="O42" s="60">
        <f t="shared" si="1"/>
        <v>0</v>
      </c>
      <c r="P42" s="52">
        <f t="shared" ca="1" si="2"/>
        <v>110</v>
      </c>
    </row>
    <row r="43" spans="1:16">
      <c r="A43" s="42" t="str">
        <f>ExportV2!P40</f>
        <v>DEUX-SEVRES</v>
      </c>
      <c r="B43" s="2" t="str">
        <f>IF(ISBLANK(ExportV2!B40),"",ExportV2!B40)</f>
        <v>0020T000531</v>
      </c>
      <c r="C43" s="4">
        <f>ExportV2!T40</f>
        <v>43773</v>
      </c>
      <c r="D43" s="36" t="str">
        <f>ExportV2!N40</f>
        <v>BA.1.E8.4B.250</v>
      </c>
      <c r="E43" s="35" t="str">
        <f>ExportV2!O40</f>
        <v>AF.1.E8.4B.199</v>
      </c>
      <c r="F43" s="47" t="str">
        <f>ExportV2!M40</f>
        <v xml:space="preserve">IMMOBILIERE 3F IMMOBILIERE ATLANTIC AMENAGEMENT - TRANSACTION </v>
      </c>
      <c r="G43" s="47" t="str">
        <f>ExportV2!K40</f>
        <v xml:space="preserve">1 RUE DE LONDRES  </v>
      </c>
      <c r="H43" s="2">
        <f>ExportV2!L40</f>
        <v>79100</v>
      </c>
      <c r="I43" s="35" t="str">
        <f>ExportV2!E40</f>
        <v>THOUARS</v>
      </c>
      <c r="J43" s="35" t="str">
        <f>ExportV2!J40</f>
        <v>DUMOULIN BRUNO</v>
      </c>
      <c r="K43" s="35" t="str">
        <f>ExportV2!D40</f>
        <v>DiagErnt | DiagElec | DiagAmiante | DiagGazV1 | DiagTermite | DiagDpe</v>
      </c>
      <c r="L43" s="40">
        <f>ExportV2!Q40</f>
        <v>0</v>
      </c>
      <c r="M43" s="136">
        <f t="shared" ca="1" si="3"/>
        <v>0</v>
      </c>
      <c r="N43" s="52" t="str">
        <f>IFERROR(VLOOKUP(REFAFFAIRE,'Infos Marchés'!$C$6:$H$252,6,0),"")</f>
        <v/>
      </c>
      <c r="O43" s="60" t="str">
        <f t="shared" si="1"/>
        <v/>
      </c>
      <c r="P43" s="52" t="str">
        <f t="shared" ca="1" si="2"/>
        <v/>
      </c>
    </row>
    <row r="44" spans="1:16">
      <c r="A44" s="42" t="str">
        <f>ExportV2!P41</f>
        <v>MORBIHAN</v>
      </c>
      <c r="B44" s="2" t="str">
        <f>IF(ISBLANK(ExportV2!B41),"",ExportV2!B41)</f>
        <v>002I4001233</v>
      </c>
      <c r="C44" s="4">
        <f>ExportV2!T41</f>
        <v>43775</v>
      </c>
      <c r="D44" s="36" t="str">
        <f>ExportV2!N41</f>
        <v>BA.1.7K.C.45</v>
      </c>
      <c r="E44" s="35" t="str">
        <f>ExportV2!O41</f>
        <v>AF.1.C5.AZ.73</v>
      </c>
      <c r="F44" s="47" t="str">
        <f>ExportV2!M41</f>
        <v xml:space="preserve">ESPACIL HABITAT RENNES </v>
      </c>
      <c r="G44" s="47" t="str">
        <f>ExportV2!K41</f>
        <v xml:space="preserve">5 RUE AUGUSTE RODIN  </v>
      </c>
      <c r="H44" s="2">
        <f>ExportV2!L41</f>
        <v>56600</v>
      </c>
      <c r="I44" s="35" t="str">
        <f>ExportV2!E41</f>
        <v>LANESTER</v>
      </c>
      <c r="J44" s="35" t="str">
        <f>ExportV2!J41</f>
        <v>LAMBALLAIS GUILLAUME</v>
      </c>
      <c r="K44" s="35" t="str">
        <f>ExportV2!D41</f>
        <v>DiagAmiante</v>
      </c>
      <c r="L44" s="40">
        <f>ExportV2!Q41</f>
        <v>0</v>
      </c>
      <c r="M44" s="136">
        <f t="shared" ca="1" si="3"/>
        <v>0</v>
      </c>
      <c r="N44" s="52" t="str">
        <f>IFERROR(VLOOKUP(REFAFFAIRE,'Infos Marchés'!$C$6:$H$252,6,0),"")</f>
        <v/>
      </c>
      <c r="O44" s="60" t="str">
        <f t="shared" si="1"/>
        <v/>
      </c>
      <c r="P44" s="52" t="str">
        <f t="shared" ca="1" si="2"/>
        <v/>
      </c>
    </row>
    <row r="45" spans="1:16">
      <c r="A45" s="42" t="str">
        <f>ExportV2!P42</f>
        <v>MORBIHAN</v>
      </c>
      <c r="B45" s="2" t="str">
        <f>IF(ISBLANK(ExportV2!B42),"",ExportV2!B42)</f>
        <v>002MB000797-1</v>
      </c>
      <c r="C45" s="4">
        <f>ExportV2!T42</f>
        <v>43773</v>
      </c>
      <c r="D45" s="36" t="str">
        <f>ExportV2!N42</f>
        <v>BA.1.8J.4.92</v>
      </c>
      <c r="E45" s="35" t="str">
        <f>ExportV2!O42</f>
        <v>AF.1.8J.4.77</v>
      </c>
      <c r="F45" s="47" t="str">
        <f>ExportV2!M42</f>
        <v xml:space="preserve">BRETAGNE SUD HABITAT </v>
      </c>
      <c r="G45" s="47" t="str">
        <f>ExportV2!K42</f>
        <v xml:space="preserve">RESIDENCE DU STADE  </v>
      </c>
      <c r="H45" s="2">
        <f>ExportV2!L42</f>
        <v>56700</v>
      </c>
      <c r="I45" s="35" t="str">
        <f>ExportV2!E42</f>
        <v>KERVIGNAC</v>
      </c>
      <c r="J45" s="35" t="str">
        <f>ExportV2!J42</f>
        <v>LAMBALLAIS GUILLAUME</v>
      </c>
      <c r="K45" s="35" t="str">
        <f>ExportV2!D42</f>
        <v>DiagAmiante</v>
      </c>
      <c r="L45" s="40">
        <f>ExportV2!Q42</f>
        <v>0</v>
      </c>
      <c r="M45" s="136">
        <f t="shared" ca="1" si="3"/>
        <v>0</v>
      </c>
      <c r="N45" s="52" t="str">
        <f>IFERROR(VLOOKUP(REFAFFAIRE,'Infos Marchés'!$C$6:$H$252,6,0),"")</f>
        <v/>
      </c>
      <c r="O45" s="60" t="str">
        <f t="shared" si="1"/>
        <v/>
      </c>
      <c r="P45" s="52" t="str">
        <f t="shared" ca="1" si="2"/>
        <v/>
      </c>
    </row>
    <row r="46" spans="1:16">
      <c r="A46" s="42" t="str">
        <f>ExportV2!P43</f>
        <v>LOIRE ATLANTIQUE</v>
      </c>
      <c r="B46" s="2" t="str">
        <f>IF(ISBLANK(ExportV2!B43),"",ExportV2!B43)</f>
        <v>002V1000753</v>
      </c>
      <c r="C46" s="4">
        <f>ExportV2!T43</f>
        <v>43774</v>
      </c>
      <c r="D46" s="36" t="str">
        <f>ExportV2!N43</f>
        <v>BA.1.C5.P.20</v>
      </c>
      <c r="E46" s="35" t="str">
        <f>ExportV2!O43</f>
        <v>AF.1.7K.9.152</v>
      </c>
      <c r="F46" s="47" t="str">
        <f>ExportV2!M43</f>
        <v xml:space="preserve">HABITAT 44 </v>
      </c>
      <c r="G46" s="47" t="str">
        <f>ExportV2!K43</f>
        <v xml:space="preserve">1 RUE DE LA CHICOTIERE  </v>
      </c>
      <c r="H46" s="2">
        <f>ExportV2!L43</f>
        <v>44800</v>
      </c>
      <c r="I46" s="35" t="str">
        <f>ExportV2!E43</f>
        <v>ST HERBLAIN</v>
      </c>
      <c r="J46" s="35" t="str">
        <f>ExportV2!J43</f>
        <v>BENESY NICOLAS</v>
      </c>
      <c r="K46" s="35" t="str">
        <f>ExportV2!D43</f>
        <v>DiagAmiante</v>
      </c>
      <c r="L46" s="40">
        <f>ExportV2!Q43</f>
        <v>0</v>
      </c>
      <c r="M46" s="136">
        <f t="shared" ca="1" si="3"/>
        <v>0</v>
      </c>
      <c r="N46" s="52" t="str">
        <f>IFERROR(VLOOKUP(REFAFFAIRE,'Infos Marchés'!$C$6:$H$252,6,0),"")</f>
        <v/>
      </c>
      <c r="O46" s="60" t="str">
        <f t="shared" si="1"/>
        <v/>
      </c>
      <c r="P46" s="52" t="str">
        <f t="shared" ca="1" si="2"/>
        <v/>
      </c>
    </row>
    <row r="47" spans="1:16">
      <c r="A47" s="42" t="str">
        <f>ExportV2!P44</f>
        <v>INDRE ET LOIRE</v>
      </c>
      <c r="B47" s="2" t="str">
        <f>IF(ISBLANK(ExportV2!B44),"",ExportV2!B44)</f>
        <v>0022G000215</v>
      </c>
      <c r="C47" s="4">
        <f>ExportV2!T44</f>
        <v>43774</v>
      </c>
      <c r="D47" s="36" t="str">
        <f>ExportV2!N44</f>
        <v>BA.1.A9.3.680</v>
      </c>
      <c r="E47" s="35" t="str">
        <f>ExportV2!O44</f>
        <v>AF.1.A9.3.393</v>
      </c>
      <c r="F47" s="47" t="str">
        <f>ExportV2!M44</f>
        <v xml:space="preserve">VAL TOURAINE HABITAT  </v>
      </c>
      <c r="G47" s="47" t="str">
        <f>ExportV2!K44</f>
        <v xml:space="preserve">1 ALLEE DES FAUVETTES  </v>
      </c>
      <c r="H47" s="2">
        <f>ExportV2!L44</f>
        <v>37170</v>
      </c>
      <c r="I47" s="35" t="str">
        <f>ExportV2!E44</f>
        <v>CHAMBRAY LES TOURS</v>
      </c>
      <c r="J47" s="35" t="str">
        <f>ExportV2!J44</f>
        <v>UNAL YASIN</v>
      </c>
      <c r="K47" s="35" t="str">
        <f>ExportV2!D44</f>
        <v>DiagAmiante</v>
      </c>
      <c r="L47" s="40">
        <f>ExportV2!Q44</f>
        <v>5</v>
      </c>
      <c r="M47" s="136">
        <f t="shared" ca="1" si="3"/>
        <v>0</v>
      </c>
      <c r="N47" s="52" t="str">
        <f>IFERROR(VLOOKUP(REFAFFAIRE,'Infos Marchés'!$C$6:$H$252,6,0),"")</f>
        <v/>
      </c>
      <c r="O47" s="60" t="str">
        <f t="shared" si="1"/>
        <v/>
      </c>
      <c r="P47" s="52" t="str">
        <f t="shared" ca="1" si="2"/>
        <v/>
      </c>
    </row>
    <row r="48" spans="1:16">
      <c r="A48" s="42" t="str">
        <f>ExportV2!P45</f>
        <v>LOIRE ATLANTIQUE</v>
      </c>
      <c r="B48" s="2" t="str">
        <f>IF(ISBLANK(ExportV2!B45),"",ExportV2!B45)</f>
        <v>002P7001315</v>
      </c>
      <c r="C48" s="4">
        <f>ExportV2!T45</f>
        <v>43773</v>
      </c>
      <c r="D48" s="36" t="str">
        <f>ExportV2!N45</f>
        <v>BA.1.C5.P.20</v>
      </c>
      <c r="E48" s="35" t="str">
        <f>ExportV2!O45</f>
        <v>AF.1.7K.9.152</v>
      </c>
      <c r="F48" s="47" t="str">
        <f>ExportV2!M45</f>
        <v xml:space="preserve">HABITAT 44 </v>
      </c>
      <c r="G48" s="47" t="str">
        <f>ExportV2!K45</f>
        <v xml:space="preserve">3 RUE BRANLY  </v>
      </c>
      <c r="H48" s="2">
        <f>ExportV2!L45</f>
        <v>44110</v>
      </c>
      <c r="I48" s="35" t="str">
        <f>ExportV2!E45</f>
        <v>CHATEAUBRIANT</v>
      </c>
      <c r="J48" s="35" t="str">
        <f>ExportV2!J45</f>
        <v>MONCOIFFE CHARLY</v>
      </c>
      <c r="K48" s="35" t="str">
        <f>ExportV2!D45</f>
        <v>DiagAmiante</v>
      </c>
      <c r="L48" s="40">
        <f>ExportV2!Q45</f>
        <v>0</v>
      </c>
      <c r="M48" s="136">
        <f t="shared" ca="1" si="3"/>
        <v>0</v>
      </c>
      <c r="N48" s="52" t="str">
        <f>IFERROR(VLOOKUP(REFAFFAIRE,'Infos Marchés'!$C$6:$H$252,6,0),"")</f>
        <v/>
      </c>
      <c r="O48" s="60" t="str">
        <f t="shared" si="1"/>
        <v/>
      </c>
      <c r="P48" s="52" t="str">
        <f t="shared" ca="1" si="2"/>
        <v/>
      </c>
    </row>
    <row r="49" spans="1:16">
      <c r="A49" s="42" t="str">
        <f>ExportV2!P46</f>
        <v>INDRE ET LOIRE</v>
      </c>
      <c r="B49" s="2" t="str">
        <f>IF(ISBLANK(ExportV2!B46),"",ExportV2!B46)</f>
        <v>0022G000205</v>
      </c>
      <c r="C49" s="4">
        <f>ExportV2!T46</f>
        <v>43773</v>
      </c>
      <c r="D49" s="36" t="str">
        <f>ExportV2!N46</f>
        <v>BA.1.A9.3.680</v>
      </c>
      <c r="E49" s="35" t="str">
        <f>ExportV2!O46</f>
        <v>AF.1.7K.9.398</v>
      </c>
      <c r="F49" s="47" t="str">
        <f>ExportV2!M46</f>
        <v xml:space="preserve">VAL TOURAINE HABITAT  </v>
      </c>
      <c r="G49" s="47" t="str">
        <f>ExportV2!K46</f>
        <v xml:space="preserve">10 CHEMIN DES FOUGERAIS  </v>
      </c>
      <c r="H49" s="2">
        <f>ExportV2!L46</f>
        <v>37130</v>
      </c>
      <c r="I49" s="35" t="str">
        <f>ExportV2!E46</f>
        <v>LANGEAIS</v>
      </c>
      <c r="J49" s="35" t="str">
        <f>ExportV2!J46</f>
        <v>UNAL YASIN</v>
      </c>
      <c r="K49" s="35" t="str">
        <f>ExportV2!D46</f>
        <v>DiagAmiante</v>
      </c>
      <c r="L49" s="40">
        <f>ExportV2!Q46</f>
        <v>4</v>
      </c>
      <c r="M49" s="136">
        <f t="shared" ca="1" si="3"/>
        <v>0</v>
      </c>
      <c r="N49" s="52" t="str">
        <f>IFERROR(VLOOKUP(REFAFFAIRE,'Infos Marchés'!$C$6:$H$252,6,0),"")</f>
        <v/>
      </c>
      <c r="O49" s="60" t="str">
        <f t="shared" si="1"/>
        <v/>
      </c>
      <c r="P49" s="52" t="str">
        <f t="shared" ca="1" si="2"/>
        <v/>
      </c>
    </row>
    <row r="50" spans="1:16">
      <c r="A50" s="42" t="str">
        <f>ExportV2!P47</f>
        <v>CHARENTE MARITIME</v>
      </c>
      <c r="B50" s="2" t="str">
        <f>IF(ISBLANK(ExportV2!B47),"",ExportV2!B47)</f>
        <v>002L4002929</v>
      </c>
      <c r="C50" s="4">
        <f>ExportV2!T47</f>
        <v>43774</v>
      </c>
      <c r="D50" s="36" t="str">
        <f>ExportV2!N47</f>
        <v>BA.1.7K.9.351</v>
      </c>
      <c r="E50" s="35" t="str">
        <f>ExportV2!O47</f>
        <v>AF.1.7K.9.199</v>
      </c>
      <c r="F50" s="47" t="str">
        <f>ExportV2!M47</f>
        <v xml:space="preserve">DEUX-SEVRES HABITAT </v>
      </c>
      <c r="G50" s="47" t="str">
        <f>ExportV2!K47</f>
        <v xml:space="preserve">89 RUE DU MARAIS  </v>
      </c>
      <c r="H50" s="2">
        <f>ExportV2!L47</f>
        <v>79290</v>
      </c>
      <c r="I50" s="35" t="str">
        <f>ExportV2!E47</f>
        <v>ARGENTON L'EGLISE</v>
      </c>
      <c r="J50" s="35" t="str">
        <f>ExportV2!J47</f>
        <v>DUMOULIN BRUNO</v>
      </c>
      <c r="K50" s="35" t="str">
        <f>ExportV2!D47</f>
        <v>DiagDpe</v>
      </c>
      <c r="L50" s="40">
        <f>ExportV2!Q47</f>
        <v>0</v>
      </c>
      <c r="M50" s="136">
        <f t="shared" ca="1" si="3"/>
        <v>0</v>
      </c>
      <c r="N50" s="52" t="str">
        <f>IFERROR(VLOOKUP(REFAFFAIRE,'Infos Marchés'!$C$6:$H$252,6,0),"")</f>
        <v/>
      </c>
      <c r="O50" s="60" t="str">
        <f t="shared" si="1"/>
        <v/>
      </c>
      <c r="P50" s="52" t="str">
        <f t="shared" ca="1" si="2"/>
        <v/>
      </c>
    </row>
    <row r="51" spans="1:16">
      <c r="A51" s="42" t="str">
        <f>ExportV2!P48</f>
        <v>MORBIHAN</v>
      </c>
      <c r="B51" s="2" t="str">
        <f>IF(ISBLANK(ExportV2!B48),"",ExportV2!B48)</f>
        <v>0021N000717-1</v>
      </c>
      <c r="C51" s="4">
        <f>ExportV2!T48</f>
        <v>43774</v>
      </c>
      <c r="D51" s="36" t="str">
        <f>ExportV2!N48</f>
        <v>BA.1.PR.AZ.316</v>
      </c>
      <c r="E51" s="35" t="str">
        <f>ExportV2!O48</f>
        <v>AF.1.PR.AZ.18</v>
      </c>
      <c r="F51" s="47" t="str">
        <f>ExportV2!M48</f>
        <v>DIF Serge</v>
      </c>
      <c r="G51" s="47" t="str">
        <f>ExportV2!K48</f>
        <v xml:space="preserve">14 RUE DU TREGOR  </v>
      </c>
      <c r="H51" s="2">
        <f>ExportV2!L48</f>
        <v>22290</v>
      </c>
      <c r="I51" s="35" t="str">
        <f>ExportV2!E48</f>
        <v>LANVOLLON</v>
      </c>
      <c r="J51" s="35" t="str">
        <f>ExportV2!J48</f>
        <v>KLUVEN JOHANN</v>
      </c>
      <c r="K51" s="35" t="str">
        <f>ExportV2!D48</f>
        <v>DiagAmiante | DiagCrep | DiagElec | DiagEtatParasitaire</v>
      </c>
      <c r="L51" s="40">
        <f>ExportV2!Q48</f>
        <v>0</v>
      </c>
      <c r="M51" s="136">
        <f t="shared" ca="1" si="3"/>
        <v>0</v>
      </c>
      <c r="N51" s="52" t="str">
        <f>IFERROR(VLOOKUP(REFAFFAIRE,'Infos Marchés'!$C$6:$H$252,6,0),"")</f>
        <v/>
      </c>
      <c r="O51" s="60" t="str">
        <f t="shared" si="1"/>
        <v/>
      </c>
      <c r="P51" s="52" t="str">
        <f t="shared" ca="1" si="2"/>
        <v/>
      </c>
    </row>
    <row r="52" spans="1:16">
      <c r="A52" s="42" t="str">
        <f>ExportV2!P49</f>
        <v>LOIRE ATLANTIQUE</v>
      </c>
      <c r="B52" s="2" t="str">
        <f>IF(ISBLANK(ExportV2!B49),"",ExportV2!B49)</f>
        <v>002V1000757</v>
      </c>
      <c r="C52" s="4">
        <f>ExportV2!T49</f>
        <v>43774</v>
      </c>
      <c r="D52" s="36" t="str">
        <f>ExportV2!N49</f>
        <v>BA.1.C5.P.20</v>
      </c>
      <c r="E52" s="35" t="str">
        <f>ExportV2!O49</f>
        <v>AF.1.7K.9.152</v>
      </c>
      <c r="F52" s="47" t="str">
        <f>ExportV2!M49</f>
        <v xml:space="preserve">HABITAT 44 </v>
      </c>
      <c r="G52" s="47" t="str">
        <f>ExportV2!K49</f>
        <v xml:space="preserve">15 RUE DE LA CHICOTIERE  </v>
      </c>
      <c r="H52" s="2">
        <f>ExportV2!L49</f>
        <v>44800</v>
      </c>
      <c r="I52" s="35" t="str">
        <f>ExportV2!E49</f>
        <v>ST HERBLAIN</v>
      </c>
      <c r="J52" s="35" t="str">
        <f>ExportV2!J49</f>
        <v>BENESY NICOLAS</v>
      </c>
      <c r="K52" s="35" t="str">
        <f>ExportV2!D49</f>
        <v>DiagAmiante</v>
      </c>
      <c r="L52" s="40">
        <f>ExportV2!Q49</f>
        <v>0</v>
      </c>
      <c r="M52" s="136">
        <f t="shared" ca="1" si="3"/>
        <v>0</v>
      </c>
      <c r="N52" s="52" t="str">
        <f>IFERROR(VLOOKUP(REFAFFAIRE,'Infos Marchés'!$C$6:$H$252,6,0),"")</f>
        <v/>
      </c>
      <c r="O52" s="60" t="str">
        <f t="shared" si="1"/>
        <v/>
      </c>
      <c r="P52" s="52" t="str">
        <f t="shared" ca="1" si="2"/>
        <v/>
      </c>
    </row>
    <row r="53" spans="1:16">
      <c r="A53" s="42" t="str">
        <f>ExportV2!P50</f>
        <v>CHARENTE MARITIME</v>
      </c>
      <c r="B53" s="2" t="str">
        <f>IF(ISBLANK(ExportV2!B50),"",ExportV2!B50)</f>
        <v>002DW003529</v>
      </c>
      <c r="C53" s="4">
        <f>ExportV2!T50</f>
        <v>43774</v>
      </c>
      <c r="D53" s="36" t="str">
        <f>ExportV2!N50</f>
        <v>BA.1.E8.4B.143</v>
      </c>
      <c r="E53" s="35" t="str">
        <f>ExportV2!O50</f>
        <v>AF.1.23.1Y.492</v>
      </c>
      <c r="F53" s="47" t="str">
        <f>ExportV2!M50</f>
        <v xml:space="preserve">HABITAT 17 </v>
      </c>
      <c r="G53" s="47" t="str">
        <f>ExportV2!K50</f>
        <v xml:space="preserve">16 BOULEVARD RENE GAUTRET  </v>
      </c>
      <c r="H53" s="2">
        <f>ExportV2!L50</f>
        <v>17500</v>
      </c>
      <c r="I53" s="35" t="str">
        <f>ExportV2!E50</f>
        <v>JONZAC</v>
      </c>
      <c r="J53" s="35" t="str">
        <f>ExportV2!J50</f>
        <v>DROUHIN LAURENT</v>
      </c>
      <c r="K53" s="35" t="str">
        <f>ExportV2!D50</f>
        <v>DiagElec</v>
      </c>
      <c r="L53" s="40">
        <f>ExportV2!Q50</f>
        <v>0</v>
      </c>
      <c r="M53" s="136">
        <f t="shared" ca="1" si="3"/>
        <v>0</v>
      </c>
      <c r="N53" s="52" t="str">
        <f>IFERROR(VLOOKUP(REFAFFAIRE,'Infos Marchés'!$C$6:$H$252,6,0),"")</f>
        <v/>
      </c>
      <c r="O53" s="60" t="str">
        <f t="shared" si="1"/>
        <v/>
      </c>
      <c r="P53" s="52" t="str">
        <f t="shared" ca="1" si="2"/>
        <v/>
      </c>
    </row>
    <row r="54" spans="1:16">
      <c r="A54" s="42" t="str">
        <f>ExportV2!P51</f>
        <v>CHARENTE MARITIME</v>
      </c>
      <c r="B54" s="2" t="str">
        <f>IF(ISBLANK(ExportV2!B51),"",ExportV2!B51)</f>
        <v>002S9000637</v>
      </c>
      <c r="C54" s="4">
        <f>ExportV2!T51</f>
        <v>43773</v>
      </c>
      <c r="D54" s="36" t="str">
        <f>ExportV2!N51</f>
        <v>BA.1.E8.4B.143</v>
      </c>
      <c r="E54" s="35" t="str">
        <f>ExportV2!O51</f>
        <v>AF.1.23.1Y.492</v>
      </c>
      <c r="F54" s="47" t="str">
        <f>ExportV2!M51</f>
        <v xml:space="preserve">HABITAT 17 </v>
      </c>
      <c r="G54" s="47" t="str">
        <f>ExportV2!K51</f>
        <v xml:space="preserve">16 BOULEVARD RENE GAUTRET  </v>
      </c>
      <c r="H54" s="2">
        <f>ExportV2!L51</f>
        <v>17500</v>
      </c>
      <c r="I54" s="35" t="str">
        <f>ExportV2!E51</f>
        <v>JONZAC</v>
      </c>
      <c r="J54" s="35" t="str">
        <f>ExportV2!J51</f>
        <v>BOURLES BRICE</v>
      </c>
      <c r="K54" s="35" t="str">
        <f>ExportV2!D51</f>
        <v>DiagElec</v>
      </c>
      <c r="L54" s="40">
        <f>ExportV2!Q51</f>
        <v>0</v>
      </c>
      <c r="M54" s="136">
        <f t="shared" ca="1" si="3"/>
        <v>0</v>
      </c>
      <c r="N54" s="52" t="str">
        <f>IFERROR(VLOOKUP(REFAFFAIRE,'Infos Marchés'!$C$6:$H$252,6,0),"")</f>
        <v/>
      </c>
      <c r="O54" s="60" t="str">
        <f t="shared" si="1"/>
        <v/>
      </c>
      <c r="P54" s="52" t="str">
        <f t="shared" ca="1" si="2"/>
        <v/>
      </c>
    </row>
    <row r="55" spans="1:16">
      <c r="A55" s="42" t="str">
        <f>ExportV2!P52</f>
        <v>HAUTE VIENNE</v>
      </c>
      <c r="B55" s="2" t="str">
        <f>IF(ISBLANK(ExportV2!B52),"",ExportV2!B52)</f>
        <v>002K9001243</v>
      </c>
      <c r="C55" s="4">
        <f>ExportV2!T52</f>
        <v>43773</v>
      </c>
      <c r="D55" s="36" t="str">
        <f>ExportV2!N52</f>
        <v>BA.1.69.3.11</v>
      </c>
      <c r="E55" s="35" t="str">
        <f>ExportV2!O52</f>
        <v>AF.1.7K.12R.49</v>
      </c>
      <c r="F55" s="47" t="str">
        <f>ExportV2!M52</f>
        <v xml:space="preserve">CDC - SNI GRAND-OUEST </v>
      </c>
      <c r="G55" s="47" t="str">
        <f>ExportV2!K52</f>
        <v xml:space="preserve">3 RUE DU SOUS/LT BALLOCO-PTE 301  </v>
      </c>
      <c r="H55" s="2">
        <f>ExportV2!L52</f>
        <v>45400</v>
      </c>
      <c r="I55" s="35" t="str">
        <f>ExportV2!E52</f>
        <v>FLEURY LES AUBRAIS</v>
      </c>
      <c r="J55" s="35" t="str">
        <f>ExportV2!J52</f>
        <v>LAVIALLE MATHIEU</v>
      </c>
      <c r="K55" s="35" t="str">
        <f>ExportV2!D52</f>
        <v>DiagElec | DiagGazV1 | DiagAmiante</v>
      </c>
      <c r="L55" s="40">
        <f>ExportV2!Q52</f>
        <v>0</v>
      </c>
      <c r="M55" s="136">
        <f t="shared" ca="1" si="3"/>
        <v>0</v>
      </c>
      <c r="N55" s="52">
        <f>IFERROR(VLOOKUP(REFAFFAIRE,'Infos Marchés'!$C$6:$H$252,6,0),"")</f>
        <v>0</v>
      </c>
      <c r="O55" s="60">
        <f t="shared" si="1"/>
        <v>0</v>
      </c>
      <c r="P55" s="52">
        <f t="shared" ca="1" si="2"/>
        <v>0</v>
      </c>
    </row>
    <row r="56" spans="1:16">
      <c r="A56" s="42" t="str">
        <f>ExportV2!P53</f>
        <v>INDRE ET LOIRE</v>
      </c>
      <c r="B56" s="2" t="str">
        <f>IF(ISBLANK(ExportV2!B53),"",ExportV2!B53)</f>
        <v>0022G000207</v>
      </c>
      <c r="C56" s="4">
        <f>ExportV2!T53</f>
        <v>43773</v>
      </c>
      <c r="D56" s="36" t="str">
        <f>ExportV2!N53</f>
        <v>BA.1.A9.3.680</v>
      </c>
      <c r="E56" s="35" t="str">
        <f>ExportV2!O53</f>
        <v>AF.1.7K.9.398</v>
      </c>
      <c r="F56" s="47" t="str">
        <f>ExportV2!M53</f>
        <v xml:space="preserve">VAL TOURAINE HABITAT  </v>
      </c>
      <c r="G56" s="47" t="str">
        <f>ExportV2!K53</f>
        <v xml:space="preserve">7 RUE DES LANDES  </v>
      </c>
      <c r="H56" s="2">
        <f>ExportV2!L53</f>
        <v>37130</v>
      </c>
      <c r="I56" s="35" t="str">
        <f>ExportV2!E53</f>
        <v>LANGEAIS</v>
      </c>
      <c r="J56" s="35" t="str">
        <f>ExportV2!J53</f>
        <v>UNAL YASIN</v>
      </c>
      <c r="K56" s="35" t="str">
        <f>ExportV2!D53</f>
        <v>DiagAmiante</v>
      </c>
      <c r="L56" s="40">
        <f>ExportV2!Q53</f>
        <v>11</v>
      </c>
      <c r="M56" s="136">
        <f t="shared" ca="1" si="3"/>
        <v>0</v>
      </c>
      <c r="N56" s="52" t="str">
        <f>IFERROR(VLOOKUP(REFAFFAIRE,'Infos Marchés'!$C$6:$H$252,6,0),"")</f>
        <v/>
      </c>
      <c r="O56" s="60" t="str">
        <f t="shared" si="1"/>
        <v/>
      </c>
      <c r="P56" s="52" t="str">
        <f t="shared" ca="1" si="2"/>
        <v/>
      </c>
    </row>
    <row r="57" spans="1:16">
      <c r="A57" s="42" t="str">
        <f>ExportV2!P54</f>
        <v>LOIRE ATLANTIQUE</v>
      </c>
      <c r="B57" s="2" t="str">
        <f>IF(ISBLANK(ExportV2!B54),"",ExportV2!B54)</f>
        <v>002P7001319-1</v>
      </c>
      <c r="C57" s="4">
        <f>ExportV2!T54</f>
        <v>43774</v>
      </c>
      <c r="D57" s="36" t="str">
        <f>ExportV2!N54</f>
        <v>BA.1.C5.P.20</v>
      </c>
      <c r="E57" s="35" t="str">
        <f>ExportV2!O54</f>
        <v>AF.1.7K.9.153</v>
      </c>
      <c r="F57" s="47" t="str">
        <f>ExportV2!M54</f>
        <v xml:space="preserve">HABITAT 44 </v>
      </c>
      <c r="G57" s="47" t="str">
        <f>ExportV2!K54</f>
        <v xml:space="preserve">3 B AV. DES FUSAINS  </v>
      </c>
      <c r="H57" s="2">
        <f>ExportV2!L54</f>
        <v>44500</v>
      </c>
      <c r="I57" s="35" t="str">
        <f>ExportV2!E54</f>
        <v>LA BAULE ESCOUBLAC</v>
      </c>
      <c r="J57" s="35" t="str">
        <f>ExportV2!J54</f>
        <v>MONCOIFFE CHARLY</v>
      </c>
      <c r="K57" s="35" t="str">
        <f>ExportV2!D54</f>
        <v>DiagDpe | DiagErnt | DiagElec | DiagGazV1</v>
      </c>
      <c r="L57" s="40">
        <f>ExportV2!Q54</f>
        <v>0</v>
      </c>
      <c r="M57" s="136">
        <f t="shared" ca="1" si="3"/>
        <v>0</v>
      </c>
      <c r="N57" s="52" t="str">
        <f>IFERROR(VLOOKUP(REFAFFAIRE,'Infos Marchés'!$C$6:$H$252,6,0),"")</f>
        <v/>
      </c>
      <c r="O57" s="60" t="str">
        <f t="shared" si="1"/>
        <v/>
      </c>
      <c r="P57" s="52" t="str">
        <f t="shared" ca="1" si="2"/>
        <v/>
      </c>
    </row>
    <row r="58" spans="1:16">
      <c r="A58" s="42" t="str">
        <f>ExportV2!P55</f>
        <v>LOIRE ATLANTIQUE</v>
      </c>
      <c r="B58" s="2" t="str">
        <f>IF(ISBLANK(ExportV2!B55),"",ExportV2!B55)</f>
        <v>002P7001321-1</v>
      </c>
      <c r="C58" s="4">
        <f>ExportV2!T55</f>
        <v>43774</v>
      </c>
      <c r="D58" s="36" t="str">
        <f>ExportV2!N55</f>
        <v>BA.1.C5.P.20</v>
      </c>
      <c r="E58" s="35" t="str">
        <f>ExportV2!O55</f>
        <v>AF.1.7K.9.153</v>
      </c>
      <c r="F58" s="47" t="str">
        <f>ExportV2!M55</f>
        <v xml:space="preserve">HABITAT 44 </v>
      </c>
      <c r="G58" s="47" t="str">
        <f>ExportV2!K55</f>
        <v xml:space="preserve">19 RUE DU FAUBOURG SAINTE-ANNE  </v>
      </c>
      <c r="H58" s="2">
        <f>ExportV2!L55</f>
        <v>44350</v>
      </c>
      <c r="I58" s="35" t="str">
        <f>ExportV2!E55</f>
        <v>GUERANDE</v>
      </c>
      <c r="J58" s="35" t="str">
        <f>ExportV2!J55</f>
        <v>MONCOIFFE CHARLY</v>
      </c>
      <c r="K58" s="35" t="str">
        <f>ExportV2!D55</f>
        <v>DiagElec | DiagDpe | DiagErnt | DiagGazV1</v>
      </c>
      <c r="L58" s="40">
        <f>ExportV2!Q55</f>
        <v>0</v>
      </c>
      <c r="M58" s="136">
        <f t="shared" ca="1" si="3"/>
        <v>0</v>
      </c>
      <c r="N58" s="52" t="str">
        <f>IFERROR(VLOOKUP(REFAFFAIRE,'Infos Marchés'!$C$6:$H$252,6,0),"")</f>
        <v/>
      </c>
      <c r="O58" s="60" t="str">
        <f t="shared" si="1"/>
        <v/>
      </c>
      <c r="P58" s="52" t="str">
        <f t="shared" ca="1" si="2"/>
        <v/>
      </c>
    </row>
    <row r="59" spans="1:16">
      <c r="A59" s="42" t="str">
        <f>ExportV2!P56</f>
        <v>INDRE ET LOIRE</v>
      </c>
      <c r="B59" s="2" t="str">
        <f>IF(ISBLANK(ExportV2!B56),"",ExportV2!B56)</f>
        <v>002Y4000939</v>
      </c>
      <c r="C59" s="4">
        <f>ExportV2!T56</f>
        <v>43773</v>
      </c>
      <c r="D59" s="36" t="str">
        <f>ExportV2!N56</f>
        <v>BA.1.E8.TX.22</v>
      </c>
      <c r="E59" s="35" t="str">
        <f>ExportV2!O56</f>
        <v>AF.1.7K.9.660</v>
      </c>
      <c r="F59" s="47" t="str">
        <f>ExportV2!M56</f>
        <v xml:space="preserve">PRÉFECTURE DU LOIRET </v>
      </c>
      <c r="G59" s="47" t="str">
        <f>ExportV2!K56</f>
        <v xml:space="preserve">3 Rue Saint Pierre Lantin  </v>
      </c>
      <c r="H59" s="2">
        <f>ExportV2!L56</f>
        <v>45000</v>
      </c>
      <c r="I59" s="35" t="str">
        <f>ExportV2!E56</f>
        <v>ORLEANS</v>
      </c>
      <c r="J59" s="35" t="str">
        <f>ExportV2!J56</f>
        <v>LABORIE ALEXIA</v>
      </c>
      <c r="K59" s="35" t="str">
        <f>ExportV2!D56</f>
        <v>DiagAmiante</v>
      </c>
      <c r="L59" s="40">
        <f>ExportV2!Q56</f>
        <v>66</v>
      </c>
      <c r="M59" s="136">
        <f t="shared" ca="1" si="3"/>
        <v>0</v>
      </c>
      <c r="N59" s="52" t="str">
        <f>IFERROR(VLOOKUP(REFAFFAIRE,'Infos Marchés'!$C$6:$H$252,6,0),"")</f>
        <v/>
      </c>
      <c r="O59" s="60" t="str">
        <f t="shared" si="1"/>
        <v/>
      </c>
      <c r="P59" s="52" t="str">
        <f t="shared" ca="1" si="2"/>
        <v/>
      </c>
    </row>
    <row r="60" spans="1:16">
      <c r="A60" s="42" t="str">
        <f>ExportV2!P57</f>
        <v>INDRE ET LOIRE</v>
      </c>
      <c r="B60" s="2" t="str">
        <f>IF(ISBLANK(ExportV2!B57),"",ExportV2!B57)</f>
        <v>0022G000255</v>
      </c>
      <c r="C60" s="4">
        <f>ExportV2!T57</f>
        <v>43775</v>
      </c>
      <c r="D60" s="36" t="str">
        <f>ExportV2!N57</f>
        <v>BA.1.A9.3.680</v>
      </c>
      <c r="E60" s="35" t="str">
        <f>ExportV2!O57</f>
        <v>AF.1.A9.3.393</v>
      </c>
      <c r="F60" s="47" t="str">
        <f>ExportV2!M57</f>
        <v xml:space="preserve">VAL TOURAINE HABITAT  </v>
      </c>
      <c r="G60" s="47" t="str">
        <f>ExportV2!K57</f>
        <v xml:space="preserve">9 ALLEE DES LILAS  </v>
      </c>
      <c r="H60" s="2">
        <f>ExportV2!L57</f>
        <v>37600</v>
      </c>
      <c r="I60" s="35" t="str">
        <f>ExportV2!E57</f>
        <v>ST FLOVIER</v>
      </c>
      <c r="J60" s="35" t="str">
        <f>ExportV2!J57</f>
        <v>DUPONT JUDICAEL</v>
      </c>
      <c r="K60" s="35" t="str">
        <f>ExportV2!D57</f>
        <v>DiagAmiante</v>
      </c>
      <c r="L60" s="40">
        <f>ExportV2!Q57</f>
        <v>6</v>
      </c>
      <c r="M60" s="136">
        <f t="shared" ca="1" si="3"/>
        <v>0</v>
      </c>
      <c r="N60" s="52" t="str">
        <f>IFERROR(VLOOKUP(REFAFFAIRE,'Infos Marchés'!$C$6:$H$252,6,0),"")</f>
        <v/>
      </c>
      <c r="O60" s="60" t="str">
        <f t="shared" si="1"/>
        <v/>
      </c>
      <c r="P60" s="52" t="str">
        <f t="shared" ca="1" si="2"/>
        <v/>
      </c>
    </row>
    <row r="61" spans="1:16">
      <c r="A61" s="42" t="str">
        <f>ExportV2!P58</f>
        <v>CHARENTE MARITIME</v>
      </c>
      <c r="B61" s="2" t="str">
        <f>IF(ISBLANK(ExportV2!B58),"",ExportV2!B58)</f>
        <v>002L4003415</v>
      </c>
      <c r="C61" s="4">
        <f>ExportV2!T58</f>
        <v>43775</v>
      </c>
      <c r="D61" s="36" t="str">
        <f>ExportV2!N58</f>
        <v>BA.1.7K.9.351</v>
      </c>
      <c r="E61" s="35" t="str">
        <f>ExportV2!O58</f>
        <v>AF.1.7K.9.199</v>
      </c>
      <c r="F61" s="47" t="str">
        <f>ExportV2!M58</f>
        <v xml:space="preserve">DEUX-SEVRES HABITAT </v>
      </c>
      <c r="G61" s="47" t="str">
        <f>ExportV2!K58</f>
        <v xml:space="preserve">28 RUE ALPHONSE DAUDET  </v>
      </c>
      <c r="H61" s="2">
        <f>ExportV2!L58</f>
        <v>79140</v>
      </c>
      <c r="I61" s="35" t="str">
        <f>ExportV2!E58</f>
        <v>CERIZAY</v>
      </c>
      <c r="J61" s="35" t="str">
        <f>ExportV2!J58</f>
        <v>GUILLOTON LAURENT</v>
      </c>
      <c r="K61" s="35" t="str">
        <f>ExportV2!D58</f>
        <v>DiagGazV1 | DiagElec</v>
      </c>
      <c r="L61" s="40">
        <f>ExportV2!Q58</f>
        <v>0</v>
      </c>
      <c r="M61" s="136">
        <f t="shared" ca="1" si="3"/>
        <v>0</v>
      </c>
      <c r="N61" s="52" t="str">
        <f>IFERROR(VLOOKUP(REFAFFAIRE,'Infos Marchés'!$C$6:$H$252,6,0),"")</f>
        <v/>
      </c>
      <c r="O61" s="60" t="str">
        <f t="shared" si="1"/>
        <v/>
      </c>
      <c r="P61" s="52" t="str">
        <f t="shared" ca="1" si="2"/>
        <v/>
      </c>
    </row>
    <row r="62" spans="1:16">
      <c r="A62" s="42" t="str">
        <f>ExportV2!P59</f>
        <v>INDRE ET LOIRE</v>
      </c>
      <c r="B62" s="2" t="str">
        <f>IF(ISBLANK(ExportV2!B59),"",ExportV2!B59)</f>
        <v>0021U000035</v>
      </c>
      <c r="C62" s="4">
        <f>ExportV2!T59</f>
        <v>43774</v>
      </c>
      <c r="D62" s="36" t="str">
        <f>ExportV2!N59</f>
        <v>BA.1.A9.3.586</v>
      </c>
      <c r="E62" s="35" t="str">
        <f>ExportV2!O59</f>
        <v>AF.1.O3.JF.24</v>
      </c>
      <c r="F62" s="47" t="str">
        <f>ExportV2!M59</f>
        <v xml:space="preserve">TOURS HABITAT  </v>
      </c>
      <c r="G62" s="47" t="str">
        <f>ExportV2!K59</f>
        <v xml:space="preserve">3 RUE ST LIDOIRE   </v>
      </c>
      <c r="H62" s="2">
        <f>ExportV2!L59</f>
        <v>37000</v>
      </c>
      <c r="I62" s="35" t="str">
        <f>ExportV2!E59</f>
        <v>TOURS</v>
      </c>
      <c r="J62" s="35" t="str">
        <f>ExportV2!J59</f>
        <v>CARVALHO ANDY</v>
      </c>
      <c r="K62" s="35" t="str">
        <f>ExportV2!D59</f>
        <v>DiagAmiante | DiagCrepTravaux</v>
      </c>
      <c r="L62" s="40">
        <f>ExportV2!Q59</f>
        <v>21</v>
      </c>
      <c r="M62" s="136">
        <f t="shared" ca="1" si="3"/>
        <v>0</v>
      </c>
      <c r="N62" s="52" t="str">
        <f>IFERROR(VLOOKUP(REFAFFAIRE,'Infos Marchés'!$C$6:$H$252,6,0),"")</f>
        <v/>
      </c>
      <c r="O62" s="60" t="str">
        <f t="shared" si="1"/>
        <v/>
      </c>
      <c r="P62" s="52" t="str">
        <f t="shared" ca="1" si="2"/>
        <v/>
      </c>
    </row>
    <row r="63" spans="1:16">
      <c r="A63" s="42" t="str">
        <f>ExportV2!P60</f>
        <v>CHARENTE MARITIME</v>
      </c>
      <c r="B63" s="2" t="str">
        <f>IF(ISBLANK(ExportV2!B60),"",ExportV2!B60)</f>
        <v>002S9000643</v>
      </c>
      <c r="C63" s="4">
        <f>ExportV2!T60</f>
        <v>43773</v>
      </c>
      <c r="D63" s="36" t="str">
        <f>ExportV2!N60</f>
        <v>BA.1.E8.4B.143</v>
      </c>
      <c r="E63" s="35" t="str">
        <f>ExportV2!O60</f>
        <v>AF.1.23.1Y.492</v>
      </c>
      <c r="F63" s="47" t="str">
        <f>ExportV2!M60</f>
        <v xml:space="preserve">HABITAT 17 </v>
      </c>
      <c r="G63" s="47" t="str">
        <f>ExportV2!K60</f>
        <v xml:space="preserve">16 BOULEVARD RENE GAUTRET  </v>
      </c>
      <c r="H63" s="2">
        <f>ExportV2!L60</f>
        <v>17500</v>
      </c>
      <c r="I63" s="35" t="str">
        <f>ExportV2!E60</f>
        <v>JONZAC</v>
      </c>
      <c r="J63" s="35" t="str">
        <f>ExportV2!J60</f>
        <v>BOURLES BRICE</v>
      </c>
      <c r="K63" s="35" t="str">
        <f>ExportV2!D60</f>
        <v>DiagElec</v>
      </c>
      <c r="L63" s="40">
        <f>ExportV2!Q60</f>
        <v>0</v>
      </c>
      <c r="M63" s="136">
        <f t="shared" ca="1" si="3"/>
        <v>0</v>
      </c>
      <c r="N63" s="52" t="str">
        <f>IFERROR(VLOOKUP(REFAFFAIRE,'Infos Marchés'!$C$6:$H$252,6,0),"")</f>
        <v/>
      </c>
      <c r="O63" s="60" t="str">
        <f t="shared" si="1"/>
        <v/>
      </c>
      <c r="P63" s="52" t="str">
        <f t="shared" ca="1" si="2"/>
        <v/>
      </c>
    </row>
    <row r="64" spans="1:16">
      <c r="A64" s="42" t="str">
        <f>ExportV2!P61</f>
        <v>INDRE ET LOIRE</v>
      </c>
      <c r="B64" s="2" t="str">
        <f>IF(ISBLANK(ExportV2!B61),"",ExportV2!B61)</f>
        <v>0022G000221</v>
      </c>
      <c r="C64" s="4">
        <f>ExportV2!T61</f>
        <v>43775</v>
      </c>
      <c r="D64" s="36" t="str">
        <f>ExportV2!N61</f>
        <v>BA.1.7K.9.175</v>
      </c>
      <c r="E64" s="35" t="str">
        <f>ExportV2!O61</f>
        <v>AF.1.7K.9.192</v>
      </c>
      <c r="F64" s="47" t="str">
        <f>ExportV2!M61</f>
        <v xml:space="preserve">IMMOBILIERE 3F CENTRE LOIRE </v>
      </c>
      <c r="G64" s="47" t="str">
        <f>ExportV2!K61</f>
        <v xml:space="preserve">Logt : 0017 42  RUE DE LA POISSONNIERE  </v>
      </c>
      <c r="H64" s="2">
        <f>ExportV2!L61</f>
        <v>41350</v>
      </c>
      <c r="I64" s="35" t="str">
        <f>ExportV2!E61</f>
        <v>ST GERVAIS LA FORET</v>
      </c>
      <c r="J64" s="35" t="str">
        <f>ExportV2!J61</f>
        <v>FEILLAULT KEVIN</v>
      </c>
      <c r="K64" s="35" t="str">
        <f>ExportV2!D61</f>
        <v>DiagAmiante</v>
      </c>
      <c r="L64" s="40">
        <f>ExportV2!Q61</f>
        <v>0</v>
      </c>
      <c r="M64" s="136">
        <f t="shared" ca="1" si="3"/>
        <v>0</v>
      </c>
      <c r="N64" s="52" t="str">
        <f>IFERROR(VLOOKUP(REFAFFAIRE,'Infos Marchés'!$C$6:$H$252,6,0),"")</f>
        <v/>
      </c>
      <c r="O64" s="60" t="str">
        <f t="shared" si="1"/>
        <v/>
      </c>
      <c r="P64" s="52" t="str">
        <f t="shared" ca="1" si="2"/>
        <v/>
      </c>
    </row>
    <row r="65" spans="1:16">
      <c r="A65" s="42" t="str">
        <f>ExportV2!P62</f>
        <v>MORBIHAN</v>
      </c>
      <c r="B65" s="2" t="str">
        <f>IF(ISBLANK(ExportV2!B62),"",ExportV2!B62)</f>
        <v>002J1001861-1</v>
      </c>
      <c r="C65" s="4">
        <f>ExportV2!T62</f>
        <v>43774</v>
      </c>
      <c r="D65" s="36" t="str">
        <f>ExportV2!N62</f>
        <v>BA.1.JT.W9.621</v>
      </c>
      <c r="E65" s="35" t="str">
        <f>ExportV2!O62</f>
        <v>AF.1.JT.W9.61</v>
      </c>
      <c r="F65" s="47" t="str">
        <f>ExportV2!M62</f>
        <v xml:space="preserve">TRAONOUIL </v>
      </c>
      <c r="G65" s="47" t="str">
        <f>ExportV2!K62</f>
        <v xml:space="preserve">27 Rue de Cadélac  </v>
      </c>
      <c r="H65" s="2">
        <f>ExportV2!L62</f>
        <v>22600</v>
      </c>
      <c r="I65" s="35" t="str">
        <f>ExportV2!E62</f>
        <v>LOUDEAC</v>
      </c>
      <c r="J65" s="35" t="str">
        <f>ExportV2!J62</f>
        <v>PIROT DAMIEN</v>
      </c>
      <c r="K65" s="35" t="str">
        <f>ExportV2!D62</f>
        <v>DiagEtatParasitaire | DiagCarrez</v>
      </c>
      <c r="L65" s="40">
        <f>ExportV2!Q62</f>
        <v>0</v>
      </c>
      <c r="M65" s="136">
        <f t="shared" ca="1" si="3"/>
        <v>0</v>
      </c>
      <c r="N65" s="52" t="str">
        <f>IFERROR(VLOOKUP(REFAFFAIRE,'Infos Marchés'!$C$6:$H$252,6,0),"")</f>
        <v/>
      </c>
      <c r="O65" s="60" t="str">
        <f t="shared" si="1"/>
        <v/>
      </c>
      <c r="P65" s="52" t="str">
        <f t="shared" ca="1" si="2"/>
        <v/>
      </c>
    </row>
    <row r="66" spans="1:16">
      <c r="A66" s="42" t="str">
        <f>ExportV2!P63</f>
        <v>HAUTE VIENNE</v>
      </c>
      <c r="B66" s="2" t="str">
        <f>IF(ISBLANK(ExportV2!B63),"",ExportV2!B63)</f>
        <v>002K9001249</v>
      </c>
      <c r="C66" s="4">
        <f>ExportV2!T63</f>
        <v>43774</v>
      </c>
      <c r="D66" s="36" t="str">
        <f>ExportV2!N63</f>
        <v>BA.1.BJ.34.127</v>
      </c>
      <c r="E66" s="35" t="str">
        <f>ExportV2!O63</f>
        <v>AF.1.7K.9.603</v>
      </c>
      <c r="F66" s="47" t="str">
        <f>ExportV2!M63</f>
        <v xml:space="preserve">FRANCE LOIRE </v>
      </c>
      <c r="G66" s="47" t="str">
        <f>ExportV2!K63</f>
        <v xml:space="preserve">BAT. D - ALLÉE LAURENT BILBEAU _ RÉSIDENCE GRANDE PIÈCE  </v>
      </c>
      <c r="H66" s="2">
        <f>ExportV2!L63</f>
        <v>18390</v>
      </c>
      <c r="I66" s="35" t="str">
        <f>ExportV2!E63</f>
        <v>ST GERMAIN DU PUY</v>
      </c>
      <c r="J66" s="35" t="str">
        <f>ExportV2!J63</f>
        <v>LAVIALLE MATHIEU</v>
      </c>
      <c r="K66" s="35" t="str">
        <f>ExportV2!D63</f>
        <v>DiagElec | DiagAmiante | DiagGazV1</v>
      </c>
      <c r="L66" s="40">
        <f>ExportV2!Q63</f>
        <v>0</v>
      </c>
      <c r="M66" s="136">
        <f t="shared" ca="1" si="3"/>
        <v>110</v>
      </c>
      <c r="N66" s="52">
        <f>IFERROR(VLOOKUP(REFAFFAIRE,'Infos Marchés'!$C$6:$H$252,6,0),"")</f>
        <v>33</v>
      </c>
      <c r="O66" s="60">
        <f t="shared" si="1"/>
        <v>0</v>
      </c>
      <c r="P66" s="52">
        <f t="shared" ca="1" si="2"/>
        <v>110</v>
      </c>
    </row>
    <row r="67" spans="1:16">
      <c r="A67" s="42" t="str">
        <f>ExportV2!P64</f>
        <v>HAUTE VIENNE</v>
      </c>
      <c r="B67" s="2" t="str">
        <f>IF(ISBLANK(ExportV2!B64),"",ExportV2!B64)</f>
        <v>002IJ003659-1</v>
      </c>
      <c r="C67" s="4">
        <f>ExportV2!T64</f>
        <v>43775</v>
      </c>
      <c r="D67" s="36" t="str">
        <f>ExportV2!N64</f>
        <v>BA.1.A9.3.678</v>
      </c>
      <c r="E67" s="35" t="str">
        <f>ExportV2!O64</f>
        <v>AF.1.A9.3.391</v>
      </c>
      <c r="F67" s="47" t="str">
        <f>ExportV2!M64</f>
        <v xml:space="preserve">CONSEIL DEPARTEMENTAL DE LA HAUTE VIENNE </v>
      </c>
      <c r="G67" s="47" t="str">
        <f>ExportV2!K64</f>
        <v xml:space="preserve">allée du Muret  </v>
      </c>
      <c r="H67" s="2">
        <f>ExportV2!L64</f>
        <v>87240</v>
      </c>
      <c r="I67" s="35" t="str">
        <f>ExportV2!E64</f>
        <v>AMBAZAC</v>
      </c>
      <c r="J67" s="35" t="str">
        <f>ExportV2!J64</f>
        <v>SOLEYMAT FABRICE</v>
      </c>
      <c r="K67" s="35" t="str">
        <f>ExportV2!D64</f>
        <v>DiagAmiante</v>
      </c>
      <c r="L67" s="40">
        <f>ExportV2!Q64</f>
        <v>0</v>
      </c>
      <c r="M67" s="136">
        <f t="shared" ca="1" si="3"/>
        <v>55</v>
      </c>
      <c r="N67" s="52">
        <f>IFERROR(VLOOKUP(REFAFFAIRE,'Infos Marchés'!$C$6:$H$252,6,0),"")</f>
        <v>30</v>
      </c>
      <c r="O67" s="60">
        <f t="shared" si="1"/>
        <v>0</v>
      </c>
      <c r="P67" s="52">
        <f t="shared" ca="1" si="2"/>
        <v>55</v>
      </c>
    </row>
    <row r="68" spans="1:16">
      <c r="A68" s="42" t="str">
        <f>ExportV2!P65</f>
        <v>DEUX-SEVRES</v>
      </c>
      <c r="B68" s="2" t="str">
        <f>IF(ISBLANK(ExportV2!B65),"",ExportV2!B65)</f>
        <v>002L4003485</v>
      </c>
      <c r="C68" s="4">
        <f>ExportV2!T65</f>
        <v>43774</v>
      </c>
      <c r="D68" s="36" t="str">
        <f>ExportV2!N65</f>
        <v>BA.1.12.G9.36</v>
      </c>
      <c r="E68" s="35" t="str">
        <f>ExportV2!O65</f>
        <v>AF.1.12.4Y.85</v>
      </c>
      <c r="F68" s="47" t="str">
        <f>ExportV2!M65</f>
        <v xml:space="preserve">DRAPEAU </v>
      </c>
      <c r="G68" s="47" t="str">
        <f>ExportV2!K65</f>
        <v xml:space="preserve">449 rue des lacs  </v>
      </c>
      <c r="H68" s="2">
        <f>ExportV2!L65</f>
        <v>79290</v>
      </c>
      <c r="I68" s="35" t="str">
        <f>ExportV2!E65</f>
        <v>ARGENTON L EGLISE</v>
      </c>
      <c r="J68" s="35" t="str">
        <f>ExportV2!J65</f>
        <v>DUMOULIN BRUNO</v>
      </c>
      <c r="K68" s="35" t="str">
        <f>ExportV2!D65</f>
        <v>DiagErnt | DiagElec</v>
      </c>
      <c r="L68" s="40">
        <f>ExportV2!Q65</f>
        <v>0</v>
      </c>
      <c r="M68" s="136">
        <f t="shared" ca="1" si="3"/>
        <v>0</v>
      </c>
      <c r="N68" s="52" t="str">
        <f>IFERROR(VLOOKUP(REFAFFAIRE,'Infos Marchés'!$C$6:$H$252,6,0),"")</f>
        <v/>
      </c>
      <c r="O68" s="60" t="str">
        <f t="shared" si="1"/>
        <v/>
      </c>
      <c r="P68" s="52" t="str">
        <f t="shared" ca="1" si="2"/>
        <v/>
      </c>
    </row>
    <row r="69" spans="1:16">
      <c r="A69" s="42" t="str">
        <f>ExportV2!P66</f>
        <v>HAUTE VIENNE</v>
      </c>
      <c r="B69" s="2" t="str">
        <f>IF(ISBLANK(ExportV2!B66),"",ExportV2!B66)</f>
        <v>002IJ003543-1</v>
      </c>
      <c r="C69" s="4">
        <f>ExportV2!T66</f>
        <v>43775</v>
      </c>
      <c r="D69" s="36" t="str">
        <f>ExportV2!N66</f>
        <v>BA.1.AZ.Q.3</v>
      </c>
      <c r="E69" s="35" t="str">
        <f>ExportV2!O66</f>
        <v>AF.1.AZ.Q.4</v>
      </c>
      <c r="F69" s="47" t="str">
        <f>ExportV2!M66</f>
        <v>CREUSALIS OFFICE PUBLIC DE L HABITAT DE LA CREUSE</v>
      </c>
      <c r="G69" s="47" t="str">
        <f>ExportV2!K66</f>
        <v xml:space="preserve">12 R CAMILLE PETIT _  </v>
      </c>
      <c r="H69" s="2">
        <f>ExportV2!L66</f>
        <v>23000</v>
      </c>
      <c r="I69" s="35" t="str">
        <f>ExportV2!E66</f>
        <v>GUERET</v>
      </c>
      <c r="J69" s="35" t="str">
        <f>ExportV2!J66</f>
        <v>SOLEYMAT FABRICE</v>
      </c>
      <c r="K69" s="35" t="str">
        <f>ExportV2!D66</f>
        <v>DiagElec | DiagAmiante | DiagErnt | DiagGazV1</v>
      </c>
      <c r="L69" s="40">
        <f>ExportV2!Q66</f>
        <v>3</v>
      </c>
      <c r="M69" s="136">
        <f t="shared" ca="1" si="3"/>
        <v>135</v>
      </c>
      <c r="N69" s="52">
        <f>IFERROR(VLOOKUP(REFAFFAIRE,'Infos Marchés'!$C$6:$H$252,6,0),"")</f>
        <v>37</v>
      </c>
      <c r="O69" s="60">
        <f t="shared" si="1"/>
        <v>111</v>
      </c>
      <c r="P69" s="52">
        <f t="shared" ca="1" si="2"/>
        <v>190.5</v>
      </c>
    </row>
    <row r="70" spans="1:16">
      <c r="A70" s="42" t="str">
        <f>ExportV2!P67</f>
        <v>FINISTERE</v>
      </c>
      <c r="B70" s="2" t="str">
        <f>IF(ISBLANK(ExportV2!B67),"",ExportV2!B67)</f>
        <v>002VW002205</v>
      </c>
      <c r="C70" s="4">
        <f>ExportV2!T67</f>
        <v>43775</v>
      </c>
      <c r="D70" s="36" t="str">
        <f>ExportV2!N67</f>
        <v>BA.1.DP.2Y.5</v>
      </c>
      <c r="E70" s="35" t="str">
        <f>ExportV2!O67</f>
        <v>AF.1.7K.VQ.65</v>
      </c>
      <c r="F70" s="47" t="str">
        <f>ExportV2!M67</f>
        <v xml:space="preserve">BREST MÉTROPOLE HABITAT </v>
      </c>
      <c r="G70" s="47" t="str">
        <f>ExportV2!K67</f>
        <v xml:space="preserve">9 RUE DE CORNOUAILLE </v>
      </c>
      <c r="H70" s="2">
        <f>ExportV2!L67</f>
        <v>29200</v>
      </c>
      <c r="I70" s="35" t="str">
        <f>ExportV2!E67</f>
        <v>BREST</v>
      </c>
      <c r="J70" s="35" t="str">
        <f>ExportV2!J67</f>
        <v>SEVEN JEREMY</v>
      </c>
      <c r="K70" s="35" t="str">
        <f>ExportV2!D67</f>
        <v>DiagAmiante</v>
      </c>
      <c r="L70" s="40">
        <f>ExportV2!Q67</f>
        <v>0</v>
      </c>
      <c r="M70" s="136">
        <f t="shared" ca="1" si="3"/>
        <v>0</v>
      </c>
      <c r="N70" s="52" t="str">
        <f>IFERROR(VLOOKUP(REFAFFAIRE,'Infos Marchés'!$C$6:$H$252,6,0),"")</f>
        <v/>
      </c>
      <c r="O70" s="60" t="str">
        <f t="shared" ref="O70:O133" si="4">IFERROR(N70*L70,"")</f>
        <v/>
      </c>
      <c r="P70" s="52" t="str">
        <f t="shared" ref="P70:P133" ca="1" si="5">IFERROR(M70+(O70/2),"")</f>
        <v/>
      </c>
    </row>
    <row r="71" spans="1:16">
      <c r="A71" s="42" t="str">
        <f>ExportV2!P68</f>
        <v>MORBIHAN</v>
      </c>
      <c r="B71" s="2" t="str">
        <f>IF(ISBLANK(ExportV2!B68),"",ExportV2!B68)</f>
        <v>002I4001227</v>
      </c>
      <c r="C71" s="4">
        <f>ExportV2!T68</f>
        <v>43774</v>
      </c>
      <c r="D71" s="36" t="str">
        <f>ExportV2!N68</f>
        <v>BA.1.C5.P.182</v>
      </c>
      <c r="E71" s="35" t="str">
        <f>ExportV2!O68</f>
        <v>AF.1.C5.AZ.2</v>
      </c>
      <c r="F71" s="47" t="str">
        <f>ExportV2!M68</f>
        <v xml:space="preserve">LORIENT HABITAT </v>
      </c>
      <c r="G71" s="47" t="str">
        <f>ExportV2!K68</f>
        <v xml:space="preserve">Porte N°73 - 7 B, rue Sébastien Le Balp  </v>
      </c>
      <c r="H71" s="2">
        <f>ExportV2!L68</f>
        <v>56100</v>
      </c>
      <c r="I71" s="35" t="str">
        <f>ExportV2!E68</f>
        <v>LORIENT</v>
      </c>
      <c r="J71" s="35" t="str">
        <f>ExportV2!J68</f>
        <v>LAMBALLAIS GUILLAUME</v>
      </c>
      <c r="K71" s="35" t="str">
        <f>ExportV2!D68</f>
        <v>DiagAmiante</v>
      </c>
      <c r="L71" s="40">
        <f>ExportV2!Q68</f>
        <v>0</v>
      </c>
      <c r="M71" s="136">
        <f t="shared" ca="1" si="3"/>
        <v>0</v>
      </c>
      <c r="N71" s="52" t="str">
        <f>IFERROR(VLOOKUP(REFAFFAIRE,'Infos Marchés'!$C$6:$H$252,6,0),"")</f>
        <v/>
      </c>
      <c r="O71" s="60" t="str">
        <f t="shared" si="4"/>
        <v/>
      </c>
      <c r="P71" s="52" t="str">
        <f t="shared" ca="1" si="5"/>
        <v/>
      </c>
    </row>
    <row r="72" spans="1:16">
      <c r="A72" s="42" t="str">
        <f>ExportV2!P69</f>
        <v>LOIRE ATLANTIQUE</v>
      </c>
      <c r="B72" s="2" t="str">
        <f>IF(ISBLANK(ExportV2!B69),"",ExportV2!B69)</f>
        <v>002P7001311-1</v>
      </c>
      <c r="C72" s="4">
        <f>ExportV2!T69</f>
        <v>43773</v>
      </c>
      <c r="D72" s="36" t="str">
        <f>ExportV2!N69</f>
        <v>BA.1.C5.P.20</v>
      </c>
      <c r="E72" s="35" t="str">
        <f>ExportV2!O69</f>
        <v>AF.1.7K.9.152</v>
      </c>
      <c r="F72" s="47" t="str">
        <f>ExportV2!M69</f>
        <v xml:space="preserve">HABITAT 44 </v>
      </c>
      <c r="G72" s="47" t="str">
        <f>ExportV2!K69</f>
        <v xml:space="preserve">3 ALLEE ANDRE MESSAGER  </v>
      </c>
      <c r="H72" s="2">
        <f>ExportV2!L69</f>
        <v>44110</v>
      </c>
      <c r="I72" s="35" t="str">
        <f>ExportV2!E69</f>
        <v>CHATEAUBRIANT</v>
      </c>
      <c r="J72" s="35" t="str">
        <f>ExportV2!J69</f>
        <v>MONCOIFFE CHARLY</v>
      </c>
      <c r="K72" s="35" t="str">
        <f>ExportV2!D69</f>
        <v>DiagAmiante</v>
      </c>
      <c r="L72" s="40">
        <f>ExportV2!Q69</f>
        <v>0</v>
      </c>
      <c r="M72" s="136">
        <f t="shared" ca="1" si="3"/>
        <v>0</v>
      </c>
      <c r="N72" s="52" t="str">
        <f>IFERROR(VLOOKUP(REFAFFAIRE,'Infos Marchés'!$C$6:$H$252,6,0),"")</f>
        <v/>
      </c>
      <c r="O72" s="60" t="str">
        <f t="shared" si="4"/>
        <v/>
      </c>
      <c r="P72" s="52" t="str">
        <f t="shared" ca="1" si="5"/>
        <v/>
      </c>
    </row>
    <row r="73" spans="1:16">
      <c r="A73" s="42" t="str">
        <f>ExportV2!P70</f>
        <v>LOIRE ATLANTIQUE</v>
      </c>
      <c r="B73" s="2" t="str">
        <f>IF(ISBLANK(ExportV2!B70),"",ExportV2!B70)</f>
        <v>002P7001311</v>
      </c>
      <c r="C73" s="4">
        <f>ExportV2!T70</f>
        <v>43773</v>
      </c>
      <c r="D73" s="36" t="str">
        <f>ExportV2!N70</f>
        <v>BA.1.C5.P.20</v>
      </c>
      <c r="E73" s="35" t="str">
        <f>ExportV2!O70</f>
        <v>AF.1.7K.9.152</v>
      </c>
      <c r="F73" s="47" t="str">
        <f>ExportV2!M70</f>
        <v xml:space="preserve">HABITAT 44 </v>
      </c>
      <c r="G73" s="47" t="str">
        <f>ExportV2!K70</f>
        <v xml:space="preserve">3 ALLEE ANDRE MESSAGER  </v>
      </c>
      <c r="H73" s="2">
        <f>ExportV2!L70</f>
        <v>44110</v>
      </c>
      <c r="I73" s="35" t="str">
        <f>ExportV2!E70</f>
        <v>CHATEAUBRIANT</v>
      </c>
      <c r="J73" s="35" t="str">
        <f>ExportV2!J70</f>
        <v>MONCOIFFE CHARLY</v>
      </c>
      <c r="K73" s="35" t="str">
        <f>ExportV2!D70</f>
        <v>DiagAmiante</v>
      </c>
      <c r="L73" s="40">
        <f>ExportV2!Q70</f>
        <v>0</v>
      </c>
      <c r="M73" s="136">
        <f t="shared" ca="1" si="3"/>
        <v>0</v>
      </c>
      <c r="N73" s="52" t="str">
        <f>IFERROR(VLOOKUP(REFAFFAIRE,'Infos Marchés'!$C$6:$H$252,6,0),"")</f>
        <v/>
      </c>
      <c r="O73" s="60" t="str">
        <f t="shared" si="4"/>
        <v/>
      </c>
      <c r="P73" s="52" t="str">
        <f t="shared" ca="1" si="5"/>
        <v/>
      </c>
    </row>
    <row r="74" spans="1:16">
      <c r="A74" s="42" t="str">
        <f>ExportV2!P71</f>
        <v>CHARENTE MARITIME</v>
      </c>
      <c r="B74" s="2" t="str">
        <f>IF(ISBLANK(ExportV2!B71),"",ExportV2!B71)</f>
        <v>0020T000569</v>
      </c>
      <c r="C74" s="4">
        <f>ExportV2!T71</f>
        <v>43773</v>
      </c>
      <c r="D74" s="36" t="str">
        <f>ExportV2!N71</f>
        <v>BA.1.7K.9.259</v>
      </c>
      <c r="E74" s="35" t="str">
        <f>ExportV2!O71</f>
        <v>AF.1.7K.9.379</v>
      </c>
      <c r="F74" s="47" t="str">
        <f>ExportV2!M71</f>
        <v xml:space="preserve">EKIDOM - OPH DE GRAND POITIERS </v>
      </c>
      <c r="G74" s="47" t="str">
        <f>ExportV2!K71</f>
        <v xml:space="preserve">12 RUE DU COMMERCE  </v>
      </c>
      <c r="H74" s="2">
        <f>ExportV2!L71</f>
        <v>86000</v>
      </c>
      <c r="I74" s="35" t="str">
        <f>ExportV2!E71</f>
        <v>POITIERS</v>
      </c>
      <c r="J74" s="35" t="str">
        <f>ExportV2!J71</f>
        <v>LECOUTRE NICOLAS</v>
      </c>
      <c r="K74" s="35" t="str">
        <f>ExportV2!D71</f>
        <v>DiagAmiante</v>
      </c>
      <c r="L74" s="40">
        <f>ExportV2!Q71</f>
        <v>4</v>
      </c>
      <c r="M74" s="136">
        <f t="shared" ca="1" si="3"/>
        <v>0</v>
      </c>
      <c r="N74" s="52" t="str">
        <f>IFERROR(VLOOKUP(REFAFFAIRE,'Infos Marchés'!$C$6:$H$252,6,0),"")</f>
        <v/>
      </c>
      <c r="O74" s="60" t="str">
        <f t="shared" si="4"/>
        <v/>
      </c>
      <c r="P74" s="52" t="str">
        <f t="shared" ca="1" si="5"/>
        <v/>
      </c>
    </row>
    <row r="75" spans="1:16">
      <c r="A75" s="42" t="str">
        <f>ExportV2!P72</f>
        <v>LOIRE ATLANTIQUE</v>
      </c>
      <c r="B75" s="2" t="str">
        <f>IF(ISBLANK(ExportV2!B72),"",ExportV2!B72)</f>
        <v>002P7001317-1</v>
      </c>
      <c r="C75" s="4">
        <f>ExportV2!T72</f>
        <v>43773</v>
      </c>
      <c r="D75" s="36" t="str">
        <f>ExportV2!N72</f>
        <v>BA.1.C5.P.20</v>
      </c>
      <c r="E75" s="35" t="str">
        <f>ExportV2!O72</f>
        <v>AF.1.7K.9.152</v>
      </c>
      <c r="F75" s="47" t="str">
        <f>ExportV2!M72</f>
        <v xml:space="preserve">HABITAT 44 </v>
      </c>
      <c r="G75" s="47" t="str">
        <f>ExportV2!K72</f>
        <v xml:space="preserve">5 RUE BRANLY  </v>
      </c>
      <c r="H75" s="2">
        <f>ExportV2!L72</f>
        <v>44110</v>
      </c>
      <c r="I75" s="35" t="str">
        <f>ExportV2!E72</f>
        <v>CHATEAUBRIANT</v>
      </c>
      <c r="J75" s="35" t="str">
        <f>ExportV2!J72</f>
        <v>MONCOIFFE CHARLY</v>
      </c>
      <c r="K75" s="35" t="str">
        <f>ExportV2!D72</f>
        <v>DiagAmiante</v>
      </c>
      <c r="L75" s="40">
        <f>ExportV2!Q72</f>
        <v>0</v>
      </c>
      <c r="M75" s="136">
        <f t="shared" ca="1" si="3"/>
        <v>0</v>
      </c>
      <c r="N75" s="52" t="str">
        <f>IFERROR(VLOOKUP(REFAFFAIRE,'Infos Marchés'!$C$6:$H$252,6,0),"")</f>
        <v/>
      </c>
      <c r="O75" s="60" t="str">
        <f t="shared" si="4"/>
        <v/>
      </c>
      <c r="P75" s="52" t="str">
        <f t="shared" ca="1" si="5"/>
        <v/>
      </c>
    </row>
    <row r="76" spans="1:16">
      <c r="A76" s="42" t="str">
        <f>ExportV2!P73</f>
        <v>LOIRE ATLANTIQUE</v>
      </c>
      <c r="B76" s="2" t="str">
        <f>IF(ISBLANK(ExportV2!B73),"",ExportV2!B73)</f>
        <v>002V1000761</v>
      </c>
      <c r="C76" s="4">
        <f>ExportV2!T73</f>
        <v>43774</v>
      </c>
      <c r="D76" s="36" t="str">
        <f>ExportV2!N73</f>
        <v>BA.1.C5.P.20</v>
      </c>
      <c r="E76" s="35" t="str">
        <f>ExportV2!O73</f>
        <v>AF.1.7K.9.152</v>
      </c>
      <c r="F76" s="47" t="str">
        <f>ExportV2!M73</f>
        <v xml:space="preserve">HABITAT 44 </v>
      </c>
      <c r="G76" s="47" t="str">
        <f>ExportV2!K73</f>
        <v xml:space="preserve">2 A ALLEE DU 8 MAI 1945  </v>
      </c>
      <c r="H76" s="2">
        <f>ExportV2!L73</f>
        <v>44620</v>
      </c>
      <c r="I76" s="35" t="str">
        <f>ExportV2!E73</f>
        <v>LA MONTAGNE</v>
      </c>
      <c r="J76" s="35" t="str">
        <f>ExportV2!J73</f>
        <v>BENESY NICOLAS</v>
      </c>
      <c r="K76" s="35" t="str">
        <f>ExportV2!D73</f>
        <v>DiagAmiante</v>
      </c>
      <c r="L76" s="40">
        <f>ExportV2!Q73</f>
        <v>0</v>
      </c>
      <c r="M76" s="136">
        <f t="shared" ca="1" si="3"/>
        <v>0</v>
      </c>
      <c r="N76" s="52" t="str">
        <f>IFERROR(VLOOKUP(REFAFFAIRE,'Infos Marchés'!$C$6:$H$252,6,0),"")</f>
        <v/>
      </c>
      <c r="O76" s="60" t="str">
        <f t="shared" si="4"/>
        <v/>
      </c>
      <c r="P76" s="52" t="str">
        <f t="shared" ca="1" si="5"/>
        <v/>
      </c>
    </row>
    <row r="77" spans="1:16">
      <c r="A77" s="42" t="str">
        <f>ExportV2!P74</f>
        <v>INDRE ET LOIRE</v>
      </c>
      <c r="B77" s="2" t="str">
        <f>IF(ISBLANK(ExportV2!B74),"",ExportV2!B74)</f>
        <v>0022G000229</v>
      </c>
      <c r="C77" s="4">
        <f>ExportV2!T74</f>
        <v>43774</v>
      </c>
      <c r="D77" s="36" t="str">
        <f>ExportV2!N74</f>
        <v>BA.1.A9.3.680</v>
      </c>
      <c r="E77" s="35" t="str">
        <f>ExportV2!O74</f>
        <v>AF.1.7K.9.398</v>
      </c>
      <c r="F77" s="47" t="str">
        <f>ExportV2!M74</f>
        <v xml:space="preserve">VAL TOURAINE HABITAT  </v>
      </c>
      <c r="G77" s="47" t="str">
        <f>ExportV2!K74</f>
        <v xml:space="preserve">4 AVENUE DU MAINE  </v>
      </c>
      <c r="H77" s="2">
        <f>ExportV2!L74</f>
        <v>37110</v>
      </c>
      <c r="I77" s="35" t="str">
        <f>ExportV2!E74</f>
        <v>CHATEAU RENAULT</v>
      </c>
      <c r="J77" s="35" t="str">
        <f>ExportV2!J74</f>
        <v>DUPONT JUDICAEL</v>
      </c>
      <c r="K77" s="35" t="str">
        <f>ExportV2!D74</f>
        <v>DiagAmiante</v>
      </c>
      <c r="L77" s="40">
        <f>ExportV2!Q74</f>
        <v>10</v>
      </c>
      <c r="M77" s="136">
        <f t="shared" ca="1" si="3"/>
        <v>0</v>
      </c>
      <c r="N77" s="52" t="str">
        <f>IFERROR(VLOOKUP(REFAFFAIRE,'Infos Marchés'!$C$6:$H$252,6,0),"")</f>
        <v/>
      </c>
      <c r="O77" s="60" t="str">
        <f t="shared" si="4"/>
        <v/>
      </c>
      <c r="P77" s="52" t="str">
        <f t="shared" ca="1" si="5"/>
        <v/>
      </c>
    </row>
    <row r="78" spans="1:16">
      <c r="A78" s="42" t="str">
        <f>ExportV2!P75</f>
        <v>LOIRE ATLANTIQUE</v>
      </c>
      <c r="B78" s="2" t="str">
        <f>IF(ISBLANK(ExportV2!B75),"",ExportV2!B75)</f>
        <v>002P7001337</v>
      </c>
      <c r="C78" s="4">
        <f>ExportV2!T75</f>
        <v>43775</v>
      </c>
      <c r="D78" s="36" t="str">
        <f>ExportV2!N75</f>
        <v>BA.1.C5.P.20</v>
      </c>
      <c r="E78" s="35" t="str">
        <f>ExportV2!O75</f>
        <v>AF.1.7K.9.152</v>
      </c>
      <c r="F78" s="47" t="str">
        <f>ExportV2!M75</f>
        <v xml:space="preserve">HABITAT 44 </v>
      </c>
      <c r="G78" s="47" t="str">
        <f>ExportV2!K75</f>
        <v xml:space="preserve">17 RUE ALBERT CALMETTE  </v>
      </c>
      <c r="H78" s="2">
        <f>ExportV2!L75</f>
        <v>44480</v>
      </c>
      <c r="I78" s="35" t="str">
        <f>ExportV2!E75</f>
        <v>DONGES</v>
      </c>
      <c r="J78" s="35" t="str">
        <f>ExportV2!J75</f>
        <v>MONCOIFFE CHARLY</v>
      </c>
      <c r="K78" s="35" t="str">
        <f>ExportV2!D75</f>
        <v>DiagAmiante</v>
      </c>
      <c r="L78" s="40">
        <f>ExportV2!Q75</f>
        <v>0</v>
      </c>
      <c r="M78" s="136">
        <f t="shared" ca="1" si="3"/>
        <v>0</v>
      </c>
      <c r="N78" s="52" t="str">
        <f>IFERROR(VLOOKUP(REFAFFAIRE,'Infos Marchés'!$C$6:$H$252,6,0),"")</f>
        <v/>
      </c>
      <c r="O78" s="60" t="str">
        <f t="shared" si="4"/>
        <v/>
      </c>
      <c r="P78" s="52" t="str">
        <f t="shared" ca="1" si="5"/>
        <v/>
      </c>
    </row>
    <row r="79" spans="1:16">
      <c r="A79" s="42" t="str">
        <f>ExportV2!P76</f>
        <v>DEUX-SEVRES</v>
      </c>
      <c r="B79" s="2" t="str">
        <f>IF(ISBLANK(ExportV2!B76),"",ExportV2!B76)</f>
        <v>0020T000555</v>
      </c>
      <c r="C79" s="4">
        <f>ExportV2!T76</f>
        <v>43773</v>
      </c>
      <c r="D79" s="36" t="str">
        <f>ExportV2!N76</f>
        <v>BA.1.P2.185.57</v>
      </c>
      <c r="E79" s="35" t="str">
        <f>ExportV2!O76</f>
        <v>AF.1.23.J7.744</v>
      </c>
      <c r="F79" s="47" t="str">
        <f>ExportV2!M76</f>
        <v>DECHARTRES ET CHESSERON GAELLE Et MANUEL</v>
      </c>
      <c r="G79" s="47" t="str">
        <f>ExportV2!K76</f>
        <v xml:space="preserve">2 RUE JULES GUESDES  </v>
      </c>
      <c r="H79" s="2">
        <f>ExportV2!L76</f>
        <v>79100</v>
      </c>
      <c r="I79" s="35" t="str">
        <f>ExportV2!E76</f>
        <v>THOUARS</v>
      </c>
      <c r="J79" s="35" t="str">
        <f>ExportV2!J76</f>
        <v>DUMOULIN BRUNO</v>
      </c>
      <c r="K79" s="35" t="str">
        <f>ExportV2!D76</f>
        <v>DiagErnt | DiagGazV1 | DiagTermite | DiagElec | DiagAmiante</v>
      </c>
      <c r="L79" s="40">
        <f>ExportV2!Q76</f>
        <v>0</v>
      </c>
      <c r="M79" s="136">
        <f t="shared" ca="1" si="3"/>
        <v>0</v>
      </c>
      <c r="N79" s="52" t="str">
        <f>IFERROR(VLOOKUP(REFAFFAIRE,'Infos Marchés'!$C$6:$H$252,6,0),"")</f>
        <v/>
      </c>
      <c r="O79" s="60" t="str">
        <f t="shared" si="4"/>
        <v/>
      </c>
      <c r="P79" s="52" t="str">
        <f t="shared" ca="1" si="5"/>
        <v/>
      </c>
    </row>
    <row r="80" spans="1:16">
      <c r="A80" s="42" t="str">
        <f>ExportV2!P77</f>
        <v>DEUX-SEVRES</v>
      </c>
      <c r="B80" s="2" t="str">
        <f>IF(ISBLANK(ExportV2!B77),"",ExportV2!B77)</f>
        <v>002D6009293</v>
      </c>
      <c r="C80" s="4">
        <f>ExportV2!T77</f>
        <v>43773</v>
      </c>
      <c r="D80" s="36" t="str">
        <f>ExportV2!N77</f>
        <v>BA.1.E8.4B.53</v>
      </c>
      <c r="E80" s="35" t="str">
        <f>ExportV2!O77</f>
        <v>AF.1.7K.9.210</v>
      </c>
      <c r="F80" s="47" t="str">
        <f>ExportV2!M77</f>
        <v xml:space="preserve">ROCHEFORT HABITAT OCEAN </v>
      </c>
      <c r="G80" s="47" t="str">
        <f>ExportV2!K77</f>
        <v xml:space="preserve">94 RUE JEAN JAURES VAUBAN </v>
      </c>
      <c r="H80" s="2">
        <f>ExportV2!L77</f>
        <v>17300</v>
      </c>
      <c r="I80" s="35" t="str">
        <f>ExportV2!E77</f>
        <v>ROCHEFORT</v>
      </c>
      <c r="J80" s="35" t="str">
        <f>ExportV2!J77</f>
        <v>DUCHE SEBASTIEN</v>
      </c>
      <c r="K80" s="35" t="str">
        <f>ExportV2!D77</f>
        <v>DiagGazV1</v>
      </c>
      <c r="L80" s="40">
        <f>ExportV2!Q77</f>
        <v>0</v>
      </c>
      <c r="M80" s="136">
        <f t="shared" ca="1" si="3"/>
        <v>0</v>
      </c>
      <c r="N80" s="52" t="str">
        <f>IFERROR(VLOOKUP(REFAFFAIRE,'Infos Marchés'!$C$6:$H$252,6,0),"")</f>
        <v/>
      </c>
      <c r="O80" s="60" t="str">
        <f t="shared" si="4"/>
        <v/>
      </c>
      <c r="P80" s="52" t="str">
        <f t="shared" ca="1" si="5"/>
        <v/>
      </c>
    </row>
    <row r="81" spans="1:16">
      <c r="A81" s="42" t="str">
        <f>ExportV2!P78</f>
        <v>DEUX-SEVRES</v>
      </c>
      <c r="B81" s="2" t="str">
        <f>IF(ISBLANK(ExportV2!B78),"",ExportV2!B78)</f>
        <v>002L4003479</v>
      </c>
      <c r="C81" s="4">
        <f>ExportV2!T78</f>
        <v>43773</v>
      </c>
      <c r="D81" s="36" t="str">
        <f>ExportV2!N78</f>
        <v>BA.1.E8.4B.168</v>
      </c>
      <c r="E81" s="35" t="str">
        <f>ExportV2!O78</f>
        <v>AF.1.E8.4B.147</v>
      </c>
      <c r="F81" s="47" t="str">
        <f>ExportV2!M78</f>
        <v xml:space="preserve">DE L'AGGLOMERATION DE LA ROCHELLE </v>
      </c>
      <c r="G81" s="47" t="str">
        <f>ExportV2!K78</f>
        <v>24 AVE DE PARIS Logt 6 MIREUIL</v>
      </c>
      <c r="H81" s="2">
        <f>ExportV2!L78</f>
        <v>17000</v>
      </c>
      <c r="I81" s="35" t="str">
        <f>ExportV2!E78</f>
        <v>LA ROCHELLE</v>
      </c>
      <c r="J81" s="35" t="str">
        <f>ExportV2!J78</f>
        <v>DUCHE SEBASTIEN</v>
      </c>
      <c r="K81" s="35" t="str">
        <f>ExportV2!D78</f>
        <v>DiagGazV1</v>
      </c>
      <c r="L81" s="40">
        <f>ExportV2!Q78</f>
        <v>0</v>
      </c>
      <c r="M81" s="136">
        <f t="shared" ca="1" si="3"/>
        <v>0</v>
      </c>
      <c r="N81" s="52" t="str">
        <f>IFERROR(VLOOKUP(REFAFFAIRE,'Infos Marchés'!$C$6:$H$252,6,0),"")</f>
        <v/>
      </c>
      <c r="O81" s="60" t="str">
        <f t="shared" si="4"/>
        <v/>
      </c>
      <c r="P81" s="52" t="str">
        <f t="shared" ca="1" si="5"/>
        <v/>
      </c>
    </row>
    <row r="82" spans="1:16">
      <c r="A82" s="42" t="str">
        <f>ExportV2!P79</f>
        <v>DEUX-SEVRES</v>
      </c>
      <c r="B82" s="2" t="str">
        <f>IF(ISBLANK(ExportV2!B79),"",ExportV2!B79)</f>
        <v>0020T000563</v>
      </c>
      <c r="C82" s="4">
        <f>ExportV2!T79</f>
        <v>43773</v>
      </c>
      <c r="D82" s="36" t="str">
        <f>ExportV2!N79</f>
        <v>BA.1.P2.185.59</v>
      </c>
      <c r="E82" s="35" t="str">
        <f>ExportV2!O79</f>
        <v>AF.1.23.J7.744</v>
      </c>
      <c r="F82" s="47" t="str">
        <f>ExportV2!M79</f>
        <v>GOURGAULT Philippe</v>
      </c>
      <c r="G82" s="47" t="str">
        <f>ExportV2!K79</f>
        <v xml:space="preserve">Lieu dit Jules  </v>
      </c>
      <c r="H82" s="2">
        <f>ExportV2!L79</f>
        <v>79360</v>
      </c>
      <c r="I82" s="35" t="str">
        <f>ExportV2!E79</f>
        <v>GRANZAY GRIPT</v>
      </c>
      <c r="J82" s="35" t="str">
        <f>ExportV2!J79</f>
        <v>NEAUD THIERRY</v>
      </c>
      <c r="K82" s="35" t="str">
        <f>ExportV2!D79</f>
        <v>DiagElec | DiagGazV1 | DiagErnt | DiagAmiante</v>
      </c>
      <c r="L82" s="40">
        <f>ExportV2!Q79</f>
        <v>0</v>
      </c>
      <c r="M82" s="136">
        <f t="shared" ca="1" si="3"/>
        <v>0</v>
      </c>
      <c r="N82" s="52" t="str">
        <f>IFERROR(VLOOKUP(REFAFFAIRE,'Infos Marchés'!$C$6:$H$252,6,0),"")</f>
        <v/>
      </c>
      <c r="O82" s="60" t="str">
        <f t="shared" si="4"/>
        <v/>
      </c>
      <c r="P82" s="52" t="str">
        <f t="shared" ca="1" si="5"/>
        <v/>
      </c>
    </row>
    <row r="83" spans="1:16">
      <c r="A83" s="42" t="str">
        <f>ExportV2!P80</f>
        <v>CHARENTE MARITIME</v>
      </c>
      <c r="B83" s="2" t="str">
        <f>IF(ISBLANK(ExportV2!B80),"",ExportV2!B80)</f>
        <v>002S9000641</v>
      </c>
      <c r="C83" s="4">
        <f>ExportV2!T80</f>
        <v>43773</v>
      </c>
      <c r="D83" s="36" t="str">
        <f>ExportV2!N80</f>
        <v>BA.1.E8.4B.143</v>
      </c>
      <c r="E83" s="35" t="str">
        <f>ExportV2!O80</f>
        <v>AF.1.23.1Y.492</v>
      </c>
      <c r="F83" s="47" t="str">
        <f>ExportV2!M80</f>
        <v xml:space="preserve">HABITAT 17 </v>
      </c>
      <c r="G83" s="47" t="str">
        <f>ExportV2!K80</f>
        <v xml:space="preserve">16 BOULEVARD RENE GAUTRET  </v>
      </c>
      <c r="H83" s="2">
        <f>ExportV2!L80</f>
        <v>17500</v>
      </c>
      <c r="I83" s="35" t="str">
        <f>ExportV2!E80</f>
        <v>JONZAC</v>
      </c>
      <c r="J83" s="35" t="str">
        <f>ExportV2!J80</f>
        <v>BOURLES BRICE</v>
      </c>
      <c r="K83" s="35" t="str">
        <f>ExportV2!D80</f>
        <v>DiagElec</v>
      </c>
      <c r="L83" s="40">
        <f>ExportV2!Q80</f>
        <v>0</v>
      </c>
      <c r="M83" s="136">
        <f t="shared" ca="1" si="3"/>
        <v>0</v>
      </c>
      <c r="N83" s="52" t="str">
        <f>IFERROR(VLOOKUP(REFAFFAIRE,'Infos Marchés'!$C$6:$H$252,6,0),"")</f>
        <v/>
      </c>
      <c r="O83" s="60" t="str">
        <f t="shared" si="4"/>
        <v/>
      </c>
      <c r="P83" s="52" t="str">
        <f t="shared" ca="1" si="5"/>
        <v/>
      </c>
    </row>
    <row r="84" spans="1:16">
      <c r="A84" s="42" t="str">
        <f>ExportV2!P81</f>
        <v>MORBIHAN</v>
      </c>
      <c r="B84" s="2" t="str">
        <f>IF(ISBLANK(ExportV2!B81),"",ExportV2!B81)</f>
        <v>0021N000829</v>
      </c>
      <c r="C84" s="4">
        <f>ExportV2!T81</f>
        <v>43774</v>
      </c>
      <c r="D84" s="36" t="str">
        <f>ExportV2!N81</f>
        <v>BA.1.PR.AZ.380</v>
      </c>
      <c r="E84" s="35" t="str">
        <f>ExportV2!O81</f>
        <v>AF.1.D0.2E.62</v>
      </c>
      <c r="F84" s="47" t="str">
        <f>ExportV2!M81</f>
        <v>MEYNARD Nicolas</v>
      </c>
      <c r="G84" s="47" t="str">
        <f>ExportV2!K81</f>
        <v xml:space="preserve">26 rue du colonel henri simon  </v>
      </c>
      <c r="H84" s="2">
        <f>ExportV2!L81</f>
        <v>22470</v>
      </c>
      <c r="I84" s="35" t="str">
        <f>ExportV2!E81</f>
        <v>PLOUEZEC</v>
      </c>
      <c r="J84" s="35" t="str">
        <f>ExportV2!J81</f>
        <v>KLUVEN JOHANN</v>
      </c>
      <c r="K84" s="35" t="str">
        <f>ExportV2!D81</f>
        <v>DiagAmiante | DiagElec | DiagCrep | DiagEtatParasitaire</v>
      </c>
      <c r="L84" s="40">
        <f>ExportV2!Q81</f>
        <v>0</v>
      </c>
      <c r="M84" s="136">
        <f t="shared" ref="M84:M147" ca="1" si="6">Montant(E84,K84)</f>
        <v>0</v>
      </c>
      <c r="N84" s="52" t="str">
        <f>IFERROR(VLOOKUP(REFAFFAIRE,'Infos Marchés'!$C$6:$H$252,6,0),"")</f>
        <v/>
      </c>
      <c r="O84" s="60" t="str">
        <f t="shared" si="4"/>
        <v/>
      </c>
      <c r="P84" s="52" t="str">
        <f t="shared" ca="1" si="5"/>
        <v/>
      </c>
    </row>
    <row r="85" spans="1:16">
      <c r="A85" s="42" t="str">
        <f>ExportV2!P82</f>
        <v>CHARENTE MARITIME</v>
      </c>
      <c r="B85" s="2" t="str">
        <f>IF(ISBLANK(ExportV2!B82),"",ExportV2!B82)</f>
        <v>002S9000635</v>
      </c>
      <c r="C85" s="4">
        <f>ExportV2!T82</f>
        <v>43773</v>
      </c>
      <c r="D85" s="36" t="str">
        <f>ExportV2!N82</f>
        <v>BA.1.E8.4B.143</v>
      </c>
      <c r="E85" s="35" t="str">
        <f>ExportV2!O82</f>
        <v>AF.1.23.1Y.492</v>
      </c>
      <c r="F85" s="47" t="str">
        <f>ExportV2!M82</f>
        <v xml:space="preserve">HABITAT 17 </v>
      </c>
      <c r="G85" s="47" t="str">
        <f>ExportV2!K82</f>
        <v xml:space="preserve">16 BOULEVARD RENE GAUTRET  </v>
      </c>
      <c r="H85" s="2">
        <f>ExportV2!L82</f>
        <v>17500</v>
      </c>
      <c r="I85" s="35" t="str">
        <f>ExportV2!E82</f>
        <v>JONZAC</v>
      </c>
      <c r="J85" s="35" t="str">
        <f>ExportV2!J82</f>
        <v>BOURLES BRICE</v>
      </c>
      <c r="K85" s="35" t="str">
        <f>ExportV2!D82</f>
        <v>DiagElec</v>
      </c>
      <c r="L85" s="40">
        <f>ExportV2!Q82</f>
        <v>0</v>
      </c>
      <c r="M85" s="136">
        <f t="shared" ca="1" si="6"/>
        <v>0</v>
      </c>
      <c r="N85" s="52" t="str">
        <f>IFERROR(VLOOKUP(REFAFFAIRE,'Infos Marchés'!$C$6:$H$252,6,0),"")</f>
        <v/>
      </c>
      <c r="O85" s="60" t="str">
        <f t="shared" si="4"/>
        <v/>
      </c>
      <c r="P85" s="52" t="str">
        <f t="shared" ca="1" si="5"/>
        <v/>
      </c>
    </row>
    <row r="86" spans="1:16">
      <c r="A86" s="42" t="str">
        <f>ExportV2!P83</f>
        <v>DEUX-SEVRES</v>
      </c>
      <c r="B86" s="2" t="str">
        <f>IF(ISBLANK(ExportV2!B83),"",ExportV2!B83)</f>
        <v>0020T000579</v>
      </c>
      <c r="C86" s="4">
        <f>ExportV2!T83</f>
        <v>43774</v>
      </c>
      <c r="D86" s="36" t="str">
        <f>ExportV2!N83</f>
        <v>BA.1.23.J7.17</v>
      </c>
      <c r="E86" s="35" t="str">
        <f>ExportV2!O83</f>
        <v>AF.1.23.J7.779</v>
      </c>
      <c r="F86" s="47" t="str">
        <f>ExportV2!M83</f>
        <v>FACILIS IMMOBILIER NICOLAS DUVALLON</v>
      </c>
      <c r="G86" s="47" t="str">
        <f>ExportV2!K83</f>
        <v xml:space="preserve">44 ROUTE DE MONTAUBAN TAUCHE </v>
      </c>
      <c r="H86" s="2">
        <f>ExportV2!L83</f>
        <v>79370</v>
      </c>
      <c r="I86" s="35" t="str">
        <f>ExportV2!E83</f>
        <v>AIGONDIGNE</v>
      </c>
      <c r="J86" s="35" t="str">
        <f>ExportV2!J83</f>
        <v>HUITEL DAVID</v>
      </c>
      <c r="K86" s="35" t="str">
        <f>ExportV2!D83</f>
        <v>DiagErnt | DiagDpe | DiagAmiante | DiagGazV1 | DiagElec</v>
      </c>
      <c r="L86" s="40">
        <f>ExportV2!Q83</f>
        <v>0</v>
      </c>
      <c r="M86" s="136">
        <f t="shared" ca="1" si="6"/>
        <v>0</v>
      </c>
      <c r="N86" s="52" t="str">
        <f>IFERROR(VLOOKUP(REFAFFAIRE,'Infos Marchés'!$C$6:$H$252,6,0),"")</f>
        <v/>
      </c>
      <c r="O86" s="60" t="str">
        <f t="shared" si="4"/>
        <v/>
      </c>
      <c r="P86" s="52" t="str">
        <f t="shared" ca="1" si="5"/>
        <v/>
      </c>
    </row>
    <row r="87" spans="1:16">
      <c r="A87" s="42" t="str">
        <f>ExportV2!P84</f>
        <v>CHARENTE MARITIME</v>
      </c>
      <c r="B87" s="2" t="str">
        <f>IF(ISBLANK(ExportV2!B84),"",ExportV2!B84)</f>
        <v>0020T000517</v>
      </c>
      <c r="C87" s="4">
        <f>ExportV2!T84</f>
        <v>43773</v>
      </c>
      <c r="D87" s="36" t="str">
        <f>ExportV2!N84</f>
        <v>BA.1.E8.4B.3</v>
      </c>
      <c r="E87" s="35" t="str">
        <f>ExportV2!O84</f>
        <v>AF.1.7K.C.10</v>
      </c>
      <c r="F87" s="47" t="str">
        <f>ExportV2!M84</f>
        <v xml:space="preserve">SEMIS </v>
      </c>
      <c r="G87" s="47" t="str">
        <f>ExportV2!K84</f>
        <v xml:space="preserve">11 Avenue DE BELLEVUE BELLEVUE 2 </v>
      </c>
      <c r="H87" s="2">
        <f>ExportV2!L84</f>
        <v>17100</v>
      </c>
      <c r="I87" s="35" t="str">
        <f>ExportV2!E84</f>
        <v>SAINTES</v>
      </c>
      <c r="J87" s="35" t="str">
        <f>ExportV2!J84</f>
        <v>DUCHE SEBASTIEN</v>
      </c>
      <c r="K87" s="35" t="str">
        <f>ExportV2!D84</f>
        <v>DiagGazV1</v>
      </c>
      <c r="L87" s="40">
        <f>ExportV2!Q84</f>
        <v>0</v>
      </c>
      <c r="M87" s="136">
        <f t="shared" ca="1" si="6"/>
        <v>0</v>
      </c>
      <c r="N87" s="52" t="str">
        <f>IFERROR(VLOOKUP(REFAFFAIRE,'Infos Marchés'!$C$6:$H$252,6,0),"")</f>
        <v/>
      </c>
      <c r="O87" s="60" t="str">
        <f t="shared" si="4"/>
        <v/>
      </c>
      <c r="P87" s="52" t="str">
        <f t="shared" ca="1" si="5"/>
        <v/>
      </c>
    </row>
    <row r="88" spans="1:16">
      <c r="A88" s="42" t="str">
        <f>ExportV2!P85</f>
        <v>LOIRE ATLANTIQUE</v>
      </c>
      <c r="B88" s="2" t="str">
        <f>IF(ISBLANK(ExportV2!B85),"",ExportV2!B85)</f>
        <v>002FH001760-3</v>
      </c>
      <c r="C88" s="4">
        <f>ExportV2!T85</f>
        <v>43773</v>
      </c>
      <c r="D88" s="36" t="str">
        <f>ExportV2!N85</f>
        <v>BA.1.C5.P.20</v>
      </c>
      <c r="E88" s="35" t="str">
        <f>ExportV2!O85</f>
        <v>AF.1.7K.9.152</v>
      </c>
      <c r="F88" s="47" t="str">
        <f>ExportV2!M85</f>
        <v xml:space="preserve">HABITAT 44 </v>
      </c>
      <c r="G88" s="47" t="str">
        <f>ExportV2!K85</f>
        <v xml:space="preserve">1 RUE DES CHENES  </v>
      </c>
      <c r="H88" s="2">
        <f>ExportV2!L85</f>
        <v>44140</v>
      </c>
      <c r="I88" s="35" t="str">
        <f>ExportV2!E85</f>
        <v>LE BIGNON</v>
      </c>
      <c r="J88" s="35" t="str">
        <f>ExportV2!J85</f>
        <v>LACHAUME ESTHER</v>
      </c>
      <c r="K88" s="35" t="str">
        <f>ExportV2!D85</f>
        <v>DiagAmiante</v>
      </c>
      <c r="L88" s="40">
        <f>ExportV2!Q85</f>
        <v>0</v>
      </c>
      <c r="M88" s="136">
        <f t="shared" ca="1" si="6"/>
        <v>0</v>
      </c>
      <c r="N88" s="52" t="str">
        <f>IFERROR(VLOOKUP(REFAFFAIRE,'Infos Marchés'!$C$6:$H$252,6,0),"")</f>
        <v/>
      </c>
      <c r="O88" s="60" t="str">
        <f t="shared" si="4"/>
        <v/>
      </c>
      <c r="P88" s="52" t="str">
        <f t="shared" ca="1" si="5"/>
        <v/>
      </c>
    </row>
    <row r="89" spans="1:16">
      <c r="A89" s="42" t="str">
        <f>ExportV2!P86</f>
        <v>FINISTERE</v>
      </c>
      <c r="B89" s="2" t="str">
        <f>IF(ISBLANK(ExportV2!B86),"",ExportV2!B86)</f>
        <v>002VW002201</v>
      </c>
      <c r="C89" s="4">
        <f>ExportV2!T86</f>
        <v>43773</v>
      </c>
      <c r="D89" s="36" t="str">
        <f>ExportV2!N86</f>
        <v>BA.1.DP.2Y.5</v>
      </c>
      <c r="E89" s="35" t="str">
        <f>ExportV2!O86</f>
        <v>AF.1.7K.VQ.65</v>
      </c>
      <c r="F89" s="47" t="str">
        <f>ExportV2!M86</f>
        <v xml:space="preserve">BREST MÉTROPOLE HABITAT </v>
      </c>
      <c r="G89" s="47" t="str">
        <f>ExportV2!K86</f>
        <v xml:space="preserve">30 RUE COMTESSE DE MALEYSSIE </v>
      </c>
      <c r="H89" s="2">
        <f>ExportV2!L86</f>
        <v>29200</v>
      </c>
      <c r="I89" s="35" t="str">
        <f>ExportV2!E86</f>
        <v>BREST</v>
      </c>
      <c r="J89" s="35" t="str">
        <f>ExportV2!J86</f>
        <v>SEVEN JEREMY</v>
      </c>
      <c r="K89" s="35" t="str">
        <f>ExportV2!D86</f>
        <v>DiagAmiante</v>
      </c>
      <c r="L89" s="40">
        <f>ExportV2!Q86</f>
        <v>0</v>
      </c>
      <c r="M89" s="136">
        <f t="shared" ca="1" si="6"/>
        <v>0</v>
      </c>
      <c r="N89" s="52" t="str">
        <f>IFERROR(VLOOKUP(REFAFFAIRE,'Infos Marchés'!$C$6:$H$252,6,0),"")</f>
        <v/>
      </c>
      <c r="O89" s="60" t="str">
        <f t="shared" si="4"/>
        <v/>
      </c>
      <c r="P89" s="52" t="str">
        <f t="shared" ca="1" si="5"/>
        <v/>
      </c>
    </row>
    <row r="90" spans="1:16">
      <c r="A90" s="42" t="str">
        <f>ExportV2!P87</f>
        <v>DEUX-SEVRES</v>
      </c>
      <c r="B90" s="2" t="str">
        <f>IF(ISBLANK(ExportV2!B87),"",ExportV2!B87)</f>
        <v>0020T000537</v>
      </c>
      <c r="C90" s="4">
        <f>ExportV2!T87</f>
        <v>43774</v>
      </c>
      <c r="D90" s="36" t="str">
        <f>ExportV2!N87</f>
        <v>BA.1.E8.4B.250</v>
      </c>
      <c r="E90" s="35" t="str">
        <f>ExportV2!O87</f>
        <v>AF.1.E8.4B.199</v>
      </c>
      <c r="F90" s="47" t="str">
        <f>ExportV2!M87</f>
        <v xml:space="preserve">IMMOBILIERE 3F IMMOBILIERE ATLANTIC AMENAGEMENT - TRANSACTION </v>
      </c>
      <c r="G90" s="47" t="str">
        <f>ExportV2!K87</f>
        <v xml:space="preserve">28 RUE DE LA SEVRE  </v>
      </c>
      <c r="H90" s="2">
        <f>ExportV2!L87</f>
        <v>79700</v>
      </c>
      <c r="I90" s="35" t="str">
        <f>ExportV2!E87</f>
        <v>SAINT AMAND SUR SEVRE</v>
      </c>
      <c r="J90" s="35" t="str">
        <f>ExportV2!J87</f>
        <v>DUMOULIN BRUNO</v>
      </c>
      <c r="K90" s="35" t="str">
        <f>ExportV2!D87</f>
        <v>DiagElec | DiagErnt | DiagTermite | DiagAmiante</v>
      </c>
      <c r="L90" s="40">
        <f>ExportV2!Q87</f>
        <v>0</v>
      </c>
      <c r="M90" s="136">
        <f t="shared" ca="1" si="6"/>
        <v>0</v>
      </c>
      <c r="N90" s="52" t="str">
        <f>IFERROR(VLOOKUP(REFAFFAIRE,'Infos Marchés'!$C$6:$H$252,6,0),"")</f>
        <v/>
      </c>
      <c r="O90" s="60" t="str">
        <f t="shared" si="4"/>
        <v/>
      </c>
      <c r="P90" s="52" t="str">
        <f t="shared" ca="1" si="5"/>
        <v/>
      </c>
    </row>
    <row r="91" spans="1:16">
      <c r="A91" s="42" t="str">
        <f>ExportV2!P88</f>
        <v>HAUTE VIENNE</v>
      </c>
      <c r="B91" s="2" t="str">
        <f>IF(ISBLANK(ExportV2!B88),"",ExportV2!B88)</f>
        <v>002XV002495</v>
      </c>
      <c r="C91" s="4">
        <f>ExportV2!T88</f>
        <v>43774</v>
      </c>
      <c r="D91" s="36" t="str">
        <f>ExportV2!N88</f>
        <v>BA.1.7K.9.255</v>
      </c>
      <c r="E91" s="35" t="str">
        <f>ExportV2!O88</f>
        <v>AF.1.7K.9.366</v>
      </c>
      <c r="F91" s="47" t="str">
        <f>ExportV2!M88</f>
        <v xml:space="preserve">SYNDICAT ENERGIES HAUTE-VIENNE (SEHV) </v>
      </c>
      <c r="G91" s="47" t="str">
        <f>ExportV2!K88</f>
        <v xml:space="preserve">Avenue Corot  </v>
      </c>
      <c r="H91" s="2">
        <f>ExportV2!L88</f>
        <v>87200</v>
      </c>
      <c r="I91" s="35" t="str">
        <f>ExportV2!E88</f>
        <v>ST JUNIEN</v>
      </c>
      <c r="J91" s="35" t="str">
        <f>ExportV2!J88</f>
        <v>GUILLOU MELVIL</v>
      </c>
      <c r="K91" s="35" t="str">
        <f>ExportV2!D88</f>
        <v>DiagAmiante</v>
      </c>
      <c r="L91" s="40">
        <f>ExportV2!Q88</f>
        <v>2</v>
      </c>
      <c r="M91" s="136">
        <f t="shared" ca="1" si="6"/>
        <v>0</v>
      </c>
      <c r="N91" s="52">
        <f>IFERROR(VLOOKUP(REFAFFAIRE,'Infos Marchés'!$C$6:$H$252,6,0),"")</f>
        <v>62</v>
      </c>
      <c r="O91" s="60">
        <f t="shared" si="4"/>
        <v>124</v>
      </c>
      <c r="P91" s="52">
        <f t="shared" ca="1" si="5"/>
        <v>62</v>
      </c>
    </row>
    <row r="92" spans="1:16">
      <c r="A92" s="42" t="str">
        <f>ExportV2!P89</f>
        <v>LOIRE ATLANTIQUE</v>
      </c>
      <c r="B92" s="2" t="str">
        <f>IF(ISBLANK(ExportV2!B89),"",ExportV2!B89)</f>
        <v>002T0000237-2</v>
      </c>
      <c r="C92" s="4">
        <f>ExportV2!T89</f>
        <v>43774</v>
      </c>
      <c r="D92" s="36" t="str">
        <f>ExportV2!N89</f>
        <v>BA.1.C5.P.20</v>
      </c>
      <c r="E92" s="35" t="str">
        <f>ExportV2!O89</f>
        <v>AF.1.7K.9.152</v>
      </c>
      <c r="F92" s="47" t="str">
        <f>ExportV2!M89</f>
        <v xml:space="preserve">HABITAT 44 </v>
      </c>
      <c r="G92" s="47" t="str">
        <f>ExportV2!K89</f>
        <v xml:space="preserve">2 et 4 RUE DU GRAND PRE  </v>
      </c>
      <c r="H92" s="2">
        <f>ExportV2!L89</f>
        <v>44350</v>
      </c>
      <c r="I92" s="35" t="str">
        <f>ExportV2!E89</f>
        <v>GUERANDE</v>
      </c>
      <c r="J92" s="35" t="str">
        <f>ExportV2!J89</f>
        <v>LACHAUME ESTHER</v>
      </c>
      <c r="K92" s="35" t="str">
        <f>ExportV2!D89</f>
        <v>DiagAmiante</v>
      </c>
      <c r="L92" s="40">
        <f>ExportV2!Q89</f>
        <v>0</v>
      </c>
      <c r="M92" s="136">
        <f t="shared" ca="1" si="6"/>
        <v>0</v>
      </c>
      <c r="N92" s="52" t="str">
        <f>IFERROR(VLOOKUP(REFAFFAIRE,'Infos Marchés'!$C$6:$H$252,6,0),"")</f>
        <v/>
      </c>
      <c r="O92" s="60" t="str">
        <f t="shared" si="4"/>
        <v/>
      </c>
      <c r="P92" s="52" t="str">
        <f t="shared" ca="1" si="5"/>
        <v/>
      </c>
    </row>
    <row r="93" spans="1:16">
      <c r="A93" s="42" t="str">
        <f>ExportV2!P90</f>
        <v>MORBIHAN</v>
      </c>
      <c r="B93" s="2" t="str">
        <f>IF(ISBLANK(ExportV2!B90),"",ExportV2!B90)</f>
        <v>002RH001501-2</v>
      </c>
      <c r="C93" s="4">
        <f>ExportV2!T90</f>
        <v>43773</v>
      </c>
      <c r="D93" s="36" t="str">
        <f>ExportV2!N90</f>
        <v>BA.1.D0.2E.671</v>
      </c>
      <c r="E93" s="35" t="str">
        <f>ExportV2!O90</f>
        <v>AF.1.D0.2E.43</v>
      </c>
      <c r="F93" s="47" t="str">
        <f>ExportV2!M90</f>
        <v>DUVAL Monique</v>
      </c>
      <c r="G93" s="47" t="str">
        <f>ExportV2!K90</f>
        <v xml:space="preserve">Goas ar Golen  </v>
      </c>
      <c r="H93" s="2">
        <f>ExportV2!L90</f>
        <v>22110</v>
      </c>
      <c r="I93" s="35" t="str">
        <f>ExportV2!E90</f>
        <v>MELLIONNEC</v>
      </c>
      <c r="J93" s="35" t="str">
        <f>ExportV2!J90</f>
        <v>PIROT DAMIEN</v>
      </c>
      <c r="K93" s="35" t="str">
        <f>ExportV2!D90</f>
        <v>DiagEtatParasitaire</v>
      </c>
      <c r="L93" s="40">
        <f>ExportV2!Q90</f>
        <v>0</v>
      </c>
      <c r="M93" s="136">
        <f t="shared" ca="1" si="6"/>
        <v>0</v>
      </c>
      <c r="N93" s="52" t="str">
        <f>IFERROR(VLOOKUP(REFAFFAIRE,'Infos Marchés'!$C$6:$H$252,6,0),"")</f>
        <v/>
      </c>
      <c r="O93" s="60" t="str">
        <f t="shared" si="4"/>
        <v/>
      </c>
      <c r="P93" s="52" t="str">
        <f t="shared" ca="1" si="5"/>
        <v/>
      </c>
    </row>
    <row r="94" spans="1:16">
      <c r="A94" s="42" t="str">
        <f>ExportV2!P91</f>
        <v>MORBIHAN</v>
      </c>
      <c r="B94" s="2" t="str">
        <f>IF(ISBLANK(ExportV2!B91),"",ExportV2!B91)</f>
        <v>002GX000726-1</v>
      </c>
      <c r="C94" s="4">
        <f>ExportV2!T91</f>
        <v>43775</v>
      </c>
      <c r="D94" s="36" t="str">
        <f>ExportV2!N91</f>
        <v>BA.1.8J.4.92</v>
      </c>
      <c r="E94" s="35" t="str">
        <f>ExportV2!O91</f>
        <v>AF.1.8J.4.77</v>
      </c>
      <c r="F94" s="47" t="str">
        <f>ExportV2!M91</f>
        <v xml:space="preserve">BRETAGNE SUD HABITAT </v>
      </c>
      <c r="G94" s="47" t="str">
        <f>ExportV2!K91</f>
        <v xml:space="preserve">9 RUE EDITH PIAF  </v>
      </c>
      <c r="H94" s="2">
        <f>ExportV2!L91</f>
        <v>56530</v>
      </c>
      <c r="I94" s="35" t="str">
        <f>ExportV2!E91</f>
        <v>QUEVEN</v>
      </c>
      <c r="J94" s="35" t="str">
        <f>ExportV2!J91</f>
        <v>LAMBALLAIS GUILLAUME</v>
      </c>
      <c r="K94" s="35" t="str">
        <f>ExportV2!D91</f>
        <v>DiagAmiante</v>
      </c>
      <c r="L94" s="40">
        <f>ExportV2!Q91</f>
        <v>0</v>
      </c>
      <c r="M94" s="136">
        <f t="shared" ca="1" si="6"/>
        <v>0</v>
      </c>
      <c r="N94" s="52" t="str">
        <f>IFERROR(VLOOKUP(REFAFFAIRE,'Infos Marchés'!$C$6:$H$252,6,0),"")</f>
        <v/>
      </c>
      <c r="O94" s="60" t="str">
        <f t="shared" si="4"/>
        <v/>
      </c>
      <c r="P94" s="52" t="str">
        <f t="shared" ca="1" si="5"/>
        <v/>
      </c>
    </row>
    <row r="95" spans="1:16">
      <c r="A95" s="42" t="str">
        <f>ExportV2!P92</f>
        <v>MORBIHAN</v>
      </c>
      <c r="B95" s="2" t="str">
        <f>IF(ISBLANK(ExportV2!B92),"",ExportV2!B92)</f>
        <v>002I4001245</v>
      </c>
      <c r="C95" s="4">
        <f>ExportV2!T92</f>
        <v>43774</v>
      </c>
      <c r="D95" s="36" t="str">
        <f>ExportV2!N92</f>
        <v>BA.1.C5.P.183</v>
      </c>
      <c r="E95" s="35" t="str">
        <f>ExportV2!O92</f>
        <v>AF.1.7K.12R.59</v>
      </c>
      <c r="F95" s="47" t="str">
        <f>ExportV2!M92</f>
        <v xml:space="preserve">COTES D'ARMOR HABITAT </v>
      </c>
      <c r="G95" s="47" t="str">
        <f>ExportV2!K92</f>
        <v xml:space="preserve">20 RUE TRAOU NEUZEC    </v>
      </c>
      <c r="H95" s="2">
        <f>ExportV2!L92</f>
        <v>22620</v>
      </c>
      <c r="I95" s="35" t="str">
        <f>ExportV2!E92</f>
        <v>PLOUBAZLANEC</v>
      </c>
      <c r="J95" s="35" t="str">
        <f>ExportV2!J92</f>
        <v>PETITPREZ JULIEN</v>
      </c>
      <c r="K95" s="35" t="str">
        <f>ExportV2!D92</f>
        <v>DiagAmiante</v>
      </c>
      <c r="L95" s="40">
        <f>ExportV2!Q92</f>
        <v>0</v>
      </c>
      <c r="M95" s="136">
        <f t="shared" ca="1" si="6"/>
        <v>0</v>
      </c>
      <c r="N95" s="52" t="str">
        <f>IFERROR(VLOOKUP(REFAFFAIRE,'Infos Marchés'!$C$6:$H$252,6,0),"")</f>
        <v/>
      </c>
      <c r="O95" s="60" t="str">
        <f t="shared" si="4"/>
        <v/>
      </c>
      <c r="P95" s="52" t="str">
        <f t="shared" ca="1" si="5"/>
        <v/>
      </c>
    </row>
    <row r="96" spans="1:16">
      <c r="A96" s="42" t="str">
        <f>ExportV2!P93</f>
        <v>HAUTE VIENNE</v>
      </c>
      <c r="B96" s="2" t="str">
        <f>IF(ISBLANK(ExportV2!B93),"",ExportV2!B93)</f>
        <v>002K9001255</v>
      </c>
      <c r="C96" s="4">
        <f>ExportV2!T93</f>
        <v>43774</v>
      </c>
      <c r="D96" s="36" t="str">
        <f>ExportV2!N93</f>
        <v>BA.1.BJ.34.127</v>
      </c>
      <c r="E96" s="35" t="str">
        <f>ExportV2!O93</f>
        <v>AF.1.7K.9.603</v>
      </c>
      <c r="F96" s="47" t="str">
        <f>ExportV2!M93</f>
        <v xml:space="preserve">FRANCE LOIRE </v>
      </c>
      <c r="G96" s="47" t="str">
        <f>ExportV2!K93</f>
        <v xml:space="preserve">11 BOULEVARD DE L'AVENIR  </v>
      </c>
      <c r="H96" s="2">
        <f>ExportV2!L93</f>
        <v>18000</v>
      </c>
      <c r="I96" s="35" t="str">
        <f>ExportV2!E93</f>
        <v>BOURGES</v>
      </c>
      <c r="J96" s="35" t="str">
        <f>ExportV2!J93</f>
        <v>LAVIALLE MATHIEU</v>
      </c>
      <c r="K96" s="35" t="str">
        <f>ExportV2!D93</f>
        <v>DiagElec | DiagAmiante | DiagGazV1</v>
      </c>
      <c r="L96" s="40">
        <f>ExportV2!Q93</f>
        <v>0</v>
      </c>
      <c r="M96" s="136">
        <f t="shared" ca="1" si="6"/>
        <v>110</v>
      </c>
      <c r="N96" s="52">
        <f>IFERROR(VLOOKUP(REFAFFAIRE,'Infos Marchés'!$C$6:$H$252,6,0),"")</f>
        <v>33</v>
      </c>
      <c r="O96" s="60">
        <f t="shared" si="4"/>
        <v>0</v>
      </c>
      <c r="P96" s="52">
        <f t="shared" ca="1" si="5"/>
        <v>110</v>
      </c>
    </row>
    <row r="97" spans="1:16">
      <c r="A97" s="42" t="str">
        <f>ExportV2!P94</f>
        <v>FINISTERE</v>
      </c>
      <c r="B97" s="2" t="str">
        <f>IF(ISBLANK(ExportV2!B94),"",ExportV2!B94)</f>
        <v>002J1001771-1</v>
      </c>
      <c r="C97" s="4">
        <f>ExportV2!T94</f>
        <v>43773</v>
      </c>
      <c r="D97" s="36" t="str">
        <f>ExportV2!N94</f>
        <v>BA.1.JT.W9.581</v>
      </c>
      <c r="E97" s="35" t="str">
        <f>ExportV2!O94</f>
        <v>AF.1.HD.IJ.12</v>
      </c>
      <c r="F97" s="47" t="str">
        <f>ExportV2!M94</f>
        <v>COGNON Corinne</v>
      </c>
      <c r="G97" s="47" t="str">
        <f>ExportV2!K94</f>
        <v xml:space="preserve">2 Rue de Plouigneau  </v>
      </c>
      <c r="H97" s="2">
        <f>ExportV2!L94</f>
        <v>29610</v>
      </c>
      <c r="I97" s="35" t="str">
        <f>ExportV2!E94</f>
        <v>GARLAN</v>
      </c>
      <c r="J97" s="35" t="str">
        <f>ExportV2!J94</f>
        <v>GUILLOU MAEL</v>
      </c>
      <c r="K97" s="35" t="str">
        <f>ExportV2!D94</f>
        <v>DiagEtatParasitaire</v>
      </c>
      <c r="L97" s="40">
        <f>ExportV2!Q94</f>
        <v>0</v>
      </c>
      <c r="M97" s="136">
        <f t="shared" ca="1" si="6"/>
        <v>0</v>
      </c>
      <c r="N97" s="52" t="str">
        <f>IFERROR(VLOOKUP(REFAFFAIRE,'Infos Marchés'!$C$6:$H$252,6,0),"")</f>
        <v/>
      </c>
      <c r="O97" s="60" t="str">
        <f t="shared" si="4"/>
        <v/>
      </c>
      <c r="P97" s="52" t="str">
        <f t="shared" ca="1" si="5"/>
        <v/>
      </c>
    </row>
    <row r="98" spans="1:16">
      <c r="A98" s="42" t="str">
        <f>ExportV2!P95</f>
        <v>INDRE ET LOIRE</v>
      </c>
      <c r="B98" s="2" t="str">
        <f>IF(ISBLANK(ExportV2!B95),"",ExportV2!B95)</f>
        <v>0021U000027</v>
      </c>
      <c r="C98" s="4">
        <f>ExportV2!T95</f>
        <v>43773</v>
      </c>
      <c r="D98" s="36" t="str">
        <f>ExportV2!N95</f>
        <v>BA.1.A9.3.586</v>
      </c>
      <c r="E98" s="35" t="str">
        <f>ExportV2!O95</f>
        <v>AF.1.O3.JF.24</v>
      </c>
      <c r="F98" s="47" t="str">
        <f>ExportV2!M95</f>
        <v xml:space="preserve">TOURS HABITAT  </v>
      </c>
      <c r="G98" s="47" t="str">
        <f>ExportV2!K95</f>
        <v xml:space="preserve">8 RUE DE LA VICTOIRE  </v>
      </c>
      <c r="H98" s="2">
        <f>ExportV2!L95</f>
        <v>37000</v>
      </c>
      <c r="I98" s="35" t="str">
        <f>ExportV2!E95</f>
        <v>TOURS</v>
      </c>
      <c r="J98" s="35" t="str">
        <f>ExportV2!J95</f>
        <v>CARVALHO ANDY</v>
      </c>
      <c r="K98" s="35" t="str">
        <f>ExportV2!D95</f>
        <v>DiagCrepTravaux | DiagAmiante</v>
      </c>
      <c r="L98" s="40">
        <f>ExportV2!Q95</f>
        <v>21</v>
      </c>
      <c r="M98" s="136">
        <f t="shared" ca="1" si="6"/>
        <v>0</v>
      </c>
      <c r="N98" s="52" t="str">
        <f>IFERROR(VLOOKUP(REFAFFAIRE,'Infos Marchés'!$C$6:$H$252,6,0),"")</f>
        <v/>
      </c>
      <c r="O98" s="60" t="str">
        <f t="shared" si="4"/>
        <v/>
      </c>
      <c r="P98" s="52" t="str">
        <f t="shared" ca="1" si="5"/>
        <v/>
      </c>
    </row>
    <row r="99" spans="1:16">
      <c r="A99" s="42" t="str">
        <f>ExportV2!P96</f>
        <v>MORBIHAN</v>
      </c>
      <c r="B99" s="2" t="str">
        <f>IF(ISBLANK(ExportV2!B96),"",ExportV2!B96)</f>
        <v>002GX000723-2</v>
      </c>
      <c r="C99" s="4">
        <f>ExportV2!T96</f>
        <v>43775</v>
      </c>
      <c r="D99" s="36" t="str">
        <f>ExportV2!N96</f>
        <v>BA.1.8J.4.92</v>
      </c>
      <c r="E99" s="35" t="str">
        <f>ExportV2!O96</f>
        <v>AF.1.8J.4.77</v>
      </c>
      <c r="F99" s="47" t="str">
        <f>ExportV2!M96</f>
        <v xml:space="preserve">BRETAGNE SUD HABITAT </v>
      </c>
      <c r="G99" s="47" t="str">
        <f>ExportV2!K96</f>
        <v xml:space="preserve">5 RUE EDITH PIAF  </v>
      </c>
      <c r="H99" s="2">
        <f>ExportV2!L96</f>
        <v>56530</v>
      </c>
      <c r="I99" s="35" t="str">
        <f>ExportV2!E96</f>
        <v>QUEVEN</v>
      </c>
      <c r="J99" s="35" t="str">
        <f>ExportV2!J96</f>
        <v>LAMBALLAIS GUILLAUME</v>
      </c>
      <c r="K99" s="35" t="str">
        <f>ExportV2!D96</f>
        <v>DiagAmiante</v>
      </c>
      <c r="L99" s="40">
        <f>ExportV2!Q96</f>
        <v>0</v>
      </c>
      <c r="M99" s="136">
        <f t="shared" ca="1" si="6"/>
        <v>0</v>
      </c>
      <c r="N99" s="52" t="str">
        <f>IFERROR(VLOOKUP(REFAFFAIRE,'Infos Marchés'!$C$6:$H$252,6,0),"")</f>
        <v/>
      </c>
      <c r="O99" s="60" t="str">
        <f t="shared" si="4"/>
        <v/>
      </c>
      <c r="P99" s="52" t="str">
        <f t="shared" ca="1" si="5"/>
        <v/>
      </c>
    </row>
    <row r="100" spans="1:16">
      <c r="A100" s="42" t="str">
        <f>ExportV2!P97</f>
        <v>LOIRE ATLANTIQUE</v>
      </c>
      <c r="B100" s="2" t="str">
        <f>IF(ISBLANK(ExportV2!B97),"",ExportV2!B97)</f>
        <v>002XG003019-2</v>
      </c>
      <c r="C100" s="4">
        <f>ExportV2!T97</f>
        <v>43774</v>
      </c>
      <c r="D100" s="36" t="str">
        <f>ExportV2!N97</f>
        <v>BA.1.10.35.14</v>
      </c>
      <c r="E100" s="35" t="str">
        <f>ExportV2!O97</f>
        <v>AF.1.10.5.68</v>
      </c>
      <c r="F100" s="47" t="str">
        <f>ExportV2!M97</f>
        <v xml:space="preserve">LB2S </v>
      </c>
      <c r="G100" s="47" t="str">
        <f>ExportV2!K97</f>
        <v xml:space="preserve">10 mail de la Mainguais  </v>
      </c>
      <c r="H100" s="2">
        <f>ExportV2!L97</f>
        <v>44470</v>
      </c>
      <c r="I100" s="35" t="str">
        <f>ExportV2!E97</f>
        <v>CARQUEFOU</v>
      </c>
      <c r="J100" s="35" t="str">
        <f>ExportV2!J97</f>
        <v>LELOU ADELIN</v>
      </c>
      <c r="K100" s="35" t="str">
        <f>ExportV2!D97</f>
        <v>DiagTermite</v>
      </c>
      <c r="L100" s="40">
        <f>ExportV2!Q97</f>
        <v>0</v>
      </c>
      <c r="M100" s="136">
        <f t="shared" ca="1" si="6"/>
        <v>0</v>
      </c>
      <c r="N100" s="52" t="str">
        <f>IFERROR(VLOOKUP(REFAFFAIRE,'Infos Marchés'!$C$6:$H$252,6,0),"")</f>
        <v/>
      </c>
      <c r="O100" s="60" t="str">
        <f t="shared" si="4"/>
        <v/>
      </c>
      <c r="P100" s="52" t="str">
        <f t="shared" ca="1" si="5"/>
        <v/>
      </c>
    </row>
    <row r="101" spans="1:16">
      <c r="A101" s="42" t="str">
        <f>ExportV2!P98</f>
        <v>CHARENTE MARITIME</v>
      </c>
      <c r="B101" s="2" t="str">
        <f>IF(ISBLANK(ExportV2!B98),"",ExportV2!B98)</f>
        <v>002PB022213</v>
      </c>
      <c r="C101" s="4">
        <f>ExportV2!T98</f>
        <v>43774</v>
      </c>
      <c r="D101" s="36" t="str">
        <f>ExportV2!N98</f>
        <v>BA.1.E8.4B.143</v>
      </c>
      <c r="E101" s="35" t="str">
        <f>ExportV2!O98</f>
        <v>AF.1.23.1Y.492</v>
      </c>
      <c r="F101" s="47" t="str">
        <f>ExportV2!M98</f>
        <v xml:space="preserve">HABITAT 17 </v>
      </c>
      <c r="G101" s="47" t="str">
        <f>ExportV2!K98</f>
        <v xml:space="preserve">16 BOULEVARD RENE GAUTRET  </v>
      </c>
      <c r="H101" s="2">
        <f>ExportV2!L98</f>
        <v>17500</v>
      </c>
      <c r="I101" s="35" t="str">
        <f>ExportV2!E98</f>
        <v>JONZAC</v>
      </c>
      <c r="J101" s="35" t="str">
        <f>ExportV2!J98</f>
        <v>BEAUCHAMP PATRICE</v>
      </c>
      <c r="K101" s="35" t="str">
        <f>ExportV2!D98</f>
        <v>DiagDpe</v>
      </c>
      <c r="L101" s="40">
        <f>ExportV2!Q98</f>
        <v>0</v>
      </c>
      <c r="M101" s="136">
        <f t="shared" ca="1" si="6"/>
        <v>0</v>
      </c>
      <c r="N101" s="52" t="str">
        <f>IFERROR(VLOOKUP(REFAFFAIRE,'Infos Marchés'!$C$6:$H$252,6,0),"")</f>
        <v/>
      </c>
      <c r="O101" s="60" t="str">
        <f t="shared" si="4"/>
        <v/>
      </c>
      <c r="P101" s="52" t="str">
        <f t="shared" ca="1" si="5"/>
        <v/>
      </c>
    </row>
    <row r="102" spans="1:16">
      <c r="A102" s="42" t="str">
        <f>ExportV2!P99</f>
        <v>CHARENTE MARITIME</v>
      </c>
      <c r="B102" s="2" t="str">
        <f>IF(ISBLANK(ExportV2!B99),"",ExportV2!B99)</f>
        <v>002DW003525</v>
      </c>
      <c r="C102" s="4">
        <f>ExportV2!T99</f>
        <v>43774</v>
      </c>
      <c r="D102" s="36" t="str">
        <f>ExportV2!N99</f>
        <v>BA.1.E8.4B.143</v>
      </c>
      <c r="E102" s="35" t="str">
        <f>ExportV2!O99</f>
        <v>AF.1.23.1Y.492</v>
      </c>
      <c r="F102" s="47" t="str">
        <f>ExportV2!M99</f>
        <v xml:space="preserve">HABITAT 17 </v>
      </c>
      <c r="G102" s="47" t="str">
        <f>ExportV2!K99</f>
        <v xml:space="preserve">16 BOULEVARD RENE GAUTRET  </v>
      </c>
      <c r="H102" s="2">
        <f>ExportV2!L99</f>
        <v>17500</v>
      </c>
      <c r="I102" s="35" t="str">
        <f>ExportV2!E99</f>
        <v>JONZAC</v>
      </c>
      <c r="J102" s="35" t="str">
        <f>ExportV2!J99</f>
        <v>DROUHIN LAURENT</v>
      </c>
      <c r="K102" s="35" t="str">
        <f>ExportV2!D99</f>
        <v>DiagElec</v>
      </c>
      <c r="L102" s="40">
        <f>ExportV2!Q99</f>
        <v>0</v>
      </c>
      <c r="M102" s="136">
        <f t="shared" ca="1" si="6"/>
        <v>0</v>
      </c>
      <c r="N102" s="52" t="str">
        <f>IFERROR(VLOOKUP(REFAFFAIRE,'Infos Marchés'!$C$6:$H$252,6,0),"")</f>
        <v/>
      </c>
      <c r="O102" s="60" t="str">
        <f t="shared" si="4"/>
        <v/>
      </c>
      <c r="P102" s="52" t="str">
        <f t="shared" ca="1" si="5"/>
        <v/>
      </c>
    </row>
    <row r="103" spans="1:16">
      <c r="A103" s="42" t="str">
        <f>ExportV2!P100</f>
        <v>FINISTERE</v>
      </c>
      <c r="B103" s="2" t="str">
        <f>IF(ISBLANK(ExportV2!B100),"",ExportV2!B100)</f>
        <v>0021Q000127</v>
      </c>
      <c r="C103" s="4">
        <f>ExportV2!T100</f>
        <v>43773</v>
      </c>
      <c r="D103" s="36" t="str">
        <f>ExportV2!N100</f>
        <v>BA.1.HD.IJ.99</v>
      </c>
      <c r="E103" s="35" t="str">
        <f>ExportV2!O100</f>
        <v>AF.1.HD.IJ.72</v>
      </c>
      <c r="F103" s="47" t="str">
        <f>ExportV2!M100</f>
        <v xml:space="preserve">BOUYGUES ENERGIES ET SERVICES </v>
      </c>
      <c r="G103" s="47" t="str">
        <f>ExportV2!K100</f>
        <v xml:space="preserve">Route de St Jean   </v>
      </c>
      <c r="H103" s="2">
        <f>ExportV2!L100</f>
        <v>29120</v>
      </c>
      <c r="I103" s="35" t="str">
        <f>ExportV2!E100</f>
        <v>PONT L ABBE</v>
      </c>
      <c r="J103" s="35" t="str">
        <f>ExportV2!J100</f>
        <v>GUILLOU MAEL</v>
      </c>
      <c r="K103" s="35" t="str">
        <f>ExportV2!D100</f>
        <v>DiagAmiante</v>
      </c>
      <c r="L103" s="40">
        <f>ExportV2!Q100</f>
        <v>0</v>
      </c>
      <c r="M103" s="136">
        <f t="shared" ca="1" si="6"/>
        <v>0</v>
      </c>
      <c r="N103" s="52" t="str">
        <f>IFERROR(VLOOKUP(REFAFFAIRE,'Infos Marchés'!$C$6:$H$252,6,0),"")</f>
        <v/>
      </c>
      <c r="O103" s="60" t="str">
        <f t="shared" si="4"/>
        <v/>
      </c>
      <c r="P103" s="52" t="str">
        <f t="shared" ca="1" si="5"/>
        <v/>
      </c>
    </row>
    <row r="104" spans="1:16">
      <c r="A104" s="42" t="str">
        <f>ExportV2!P101</f>
        <v>DEUX-SEVRES</v>
      </c>
      <c r="B104" s="2" t="str">
        <f>IF(ISBLANK(ExportV2!B101),"",ExportV2!B101)</f>
        <v>002L4003473</v>
      </c>
      <c r="C104" s="4">
        <f>ExportV2!T101</f>
        <v>43773</v>
      </c>
      <c r="D104" s="36" t="str">
        <f>ExportV2!N101</f>
        <v>BA.1.E8.4B.168</v>
      </c>
      <c r="E104" s="35" t="str">
        <f>ExportV2!O101</f>
        <v>AF.1.E8.4B.147</v>
      </c>
      <c r="F104" s="47" t="str">
        <f>ExportV2!M101</f>
        <v xml:space="preserve">DE L'AGGLOMERATION DE LA ROCHELLE </v>
      </c>
      <c r="G104" s="47" t="str">
        <f>ExportV2!K101</f>
        <v>14 RUE DE L''ARTOIS Logt 46 PORT NEUF</v>
      </c>
      <c r="H104" s="2">
        <f>ExportV2!L101</f>
        <v>17000</v>
      </c>
      <c r="I104" s="35" t="str">
        <f>ExportV2!E101</f>
        <v>LA ROCHELLE</v>
      </c>
      <c r="J104" s="35" t="str">
        <f>ExportV2!J101</f>
        <v>GUILLOTON LAURENT</v>
      </c>
      <c r="K104" s="35" t="str">
        <f>ExportV2!D101</f>
        <v>DiagAmiante</v>
      </c>
      <c r="L104" s="40">
        <f>ExportV2!Q101</f>
        <v>35</v>
      </c>
      <c r="M104" s="136">
        <f t="shared" ca="1" si="6"/>
        <v>0</v>
      </c>
      <c r="N104" s="52" t="str">
        <f>IFERROR(VLOOKUP(REFAFFAIRE,'Infos Marchés'!$C$6:$H$252,6,0),"")</f>
        <v/>
      </c>
      <c r="O104" s="60" t="str">
        <f t="shared" si="4"/>
        <v/>
      </c>
      <c r="P104" s="52" t="str">
        <f t="shared" ca="1" si="5"/>
        <v/>
      </c>
    </row>
    <row r="105" spans="1:16">
      <c r="A105" s="42" t="str">
        <f>ExportV2!P102</f>
        <v>HAUTE VIENNE</v>
      </c>
      <c r="B105" s="2" t="str">
        <f>IF(ISBLANK(ExportV2!B102),"",ExportV2!B102)</f>
        <v>002K9001259</v>
      </c>
      <c r="C105" s="4">
        <f>ExportV2!T102</f>
        <v>43774</v>
      </c>
      <c r="D105" s="36" t="str">
        <f>ExportV2!N102</f>
        <v>BA.1.BJ.34.127</v>
      </c>
      <c r="E105" s="35" t="str">
        <f>ExportV2!O102</f>
        <v>AF.1.7K.9.603</v>
      </c>
      <c r="F105" s="47" t="str">
        <f>ExportV2!M102</f>
        <v xml:space="preserve">FRANCE LOIRE </v>
      </c>
      <c r="G105" s="47" t="str">
        <f>ExportV2!K102</f>
        <v xml:space="preserve">36 B rue Fernand Leger  </v>
      </c>
      <c r="H105" s="2">
        <f>ExportV2!L102</f>
        <v>18000</v>
      </c>
      <c r="I105" s="35" t="str">
        <f>ExportV2!E102</f>
        <v>BOURGES</v>
      </c>
      <c r="J105" s="35" t="str">
        <f>ExportV2!J102</f>
        <v>LAVIALLE MATHIEU</v>
      </c>
      <c r="K105" s="35" t="str">
        <f>ExportV2!D102</f>
        <v>DiagAmiante | DiagGazV1 | DiagElec</v>
      </c>
      <c r="L105" s="40">
        <f>ExportV2!Q102</f>
        <v>0</v>
      </c>
      <c r="M105" s="136">
        <f t="shared" ca="1" si="6"/>
        <v>110</v>
      </c>
      <c r="N105" s="52">
        <f>IFERROR(VLOOKUP(REFAFFAIRE,'Infos Marchés'!$C$6:$H$252,6,0),"")</f>
        <v>33</v>
      </c>
      <c r="O105" s="60">
        <f t="shared" si="4"/>
        <v>0</v>
      </c>
      <c r="P105" s="52">
        <f t="shared" ca="1" si="5"/>
        <v>110</v>
      </c>
    </row>
    <row r="106" spans="1:16">
      <c r="A106" s="42" t="str">
        <f>ExportV2!P103</f>
        <v>FINISTERE</v>
      </c>
      <c r="B106" s="2" t="str">
        <f>IF(ISBLANK(ExportV2!B103),"",ExportV2!B103)</f>
        <v>002G6000091</v>
      </c>
      <c r="C106" s="4">
        <f>ExportV2!T103</f>
        <v>43773</v>
      </c>
      <c r="D106" s="36" t="str">
        <f>ExportV2!N103</f>
        <v>BA.1.HD.IJ.99</v>
      </c>
      <c r="E106" s="35" t="str">
        <f>ExportV2!O103</f>
        <v>AF.1.HD.IJ.72</v>
      </c>
      <c r="F106" s="47" t="str">
        <f>ExportV2!M103</f>
        <v xml:space="preserve">BOUYGUES ENERGIES ET SERVICES </v>
      </c>
      <c r="G106" s="47" t="str">
        <f>ExportV2!K103</f>
        <v xml:space="preserve">Route de COAT DREGAT KERGUSTORT  </v>
      </c>
      <c r="H106" s="2">
        <f>ExportV2!L103</f>
        <v>29510</v>
      </c>
      <c r="I106" s="35" t="str">
        <f>ExportV2!E103</f>
        <v>EDERN</v>
      </c>
      <c r="J106" s="35" t="str">
        <f>ExportV2!J103</f>
        <v>GUILLOU MAEL</v>
      </c>
      <c r="K106" s="35" t="str">
        <f>ExportV2!D103</f>
        <v>DiagAmiante</v>
      </c>
      <c r="L106" s="40">
        <f>ExportV2!Q103</f>
        <v>0</v>
      </c>
      <c r="M106" s="136">
        <f t="shared" ca="1" si="6"/>
        <v>0</v>
      </c>
      <c r="N106" s="52" t="str">
        <f>IFERROR(VLOOKUP(REFAFFAIRE,'Infos Marchés'!$C$6:$H$252,6,0),"")</f>
        <v/>
      </c>
      <c r="O106" s="60" t="str">
        <f t="shared" si="4"/>
        <v/>
      </c>
      <c r="P106" s="52" t="str">
        <f t="shared" ca="1" si="5"/>
        <v/>
      </c>
    </row>
    <row r="107" spans="1:16">
      <c r="A107" s="42" t="str">
        <f>ExportV2!P104</f>
        <v>LOIRE ATLANTIQUE</v>
      </c>
      <c r="B107" s="2" t="str">
        <f>IF(ISBLANK(ExportV2!B104),"",ExportV2!B104)</f>
        <v>002V1000755</v>
      </c>
      <c r="C107" s="4">
        <f>ExportV2!T104</f>
        <v>43774</v>
      </c>
      <c r="D107" s="36" t="str">
        <f>ExportV2!N104</f>
        <v>BA.1.C5.P.20</v>
      </c>
      <c r="E107" s="35" t="str">
        <f>ExportV2!O104</f>
        <v>AF.1.7K.9.152</v>
      </c>
      <c r="F107" s="47" t="str">
        <f>ExportV2!M104</f>
        <v xml:space="preserve">HABITAT 44 </v>
      </c>
      <c r="G107" s="47" t="str">
        <f>ExportV2!K104</f>
        <v xml:space="preserve">15 RUE DE LA CHICOTIERE  </v>
      </c>
      <c r="H107" s="2">
        <f>ExportV2!L104</f>
        <v>44800</v>
      </c>
      <c r="I107" s="35" t="str">
        <f>ExportV2!E104</f>
        <v>ST HERBLAIN</v>
      </c>
      <c r="J107" s="35" t="str">
        <f>ExportV2!J104</f>
        <v>BENESY NICOLAS</v>
      </c>
      <c r="K107" s="35" t="str">
        <f>ExportV2!D104</f>
        <v>DiagAmiante</v>
      </c>
      <c r="L107" s="40">
        <f>ExportV2!Q104</f>
        <v>0</v>
      </c>
      <c r="M107" s="136">
        <f t="shared" ca="1" si="6"/>
        <v>0</v>
      </c>
      <c r="N107" s="52" t="str">
        <f>IFERROR(VLOOKUP(REFAFFAIRE,'Infos Marchés'!$C$6:$H$252,6,0),"")</f>
        <v/>
      </c>
      <c r="O107" s="60" t="str">
        <f t="shared" si="4"/>
        <v/>
      </c>
      <c r="P107" s="52" t="str">
        <f t="shared" ca="1" si="5"/>
        <v/>
      </c>
    </row>
    <row r="108" spans="1:16">
      <c r="A108" s="42" t="str">
        <f>ExportV2!P105</f>
        <v>DEUX-SEVRES</v>
      </c>
      <c r="B108" s="2" t="str">
        <f>IF(ISBLANK(ExportV2!B105),"",ExportV2!B105)</f>
        <v>0020T000535</v>
      </c>
      <c r="C108" s="4">
        <f>ExportV2!T105</f>
        <v>43773</v>
      </c>
      <c r="D108" s="36" t="str">
        <f>ExportV2!N105</f>
        <v>BA.1.E8.4B.250</v>
      </c>
      <c r="E108" s="35" t="str">
        <f>ExportV2!O105</f>
        <v>AF.1.E8.4B.199</v>
      </c>
      <c r="F108" s="47" t="str">
        <f>ExportV2!M105</f>
        <v xml:space="preserve">IMMOBILIERE 3F IMMOBILIERE ATLANTIC AMENAGEMENT - TRANSACTION </v>
      </c>
      <c r="G108" s="47" t="str">
        <f>ExportV2!K105</f>
        <v xml:space="preserve">5 CHEMIN DES POLYS  </v>
      </c>
      <c r="H108" s="2">
        <f>ExportV2!L105</f>
        <v>79340</v>
      </c>
      <c r="I108" s="35" t="str">
        <f>ExportV2!E105</f>
        <v>MENIGOUTE</v>
      </c>
      <c r="J108" s="35" t="str">
        <f>ExportV2!J105</f>
        <v>HUITEL DAVID</v>
      </c>
      <c r="K108" s="35" t="str">
        <f>ExportV2!D105</f>
        <v>DiagAmiante | DiagElec | DiagErnt | DiagTermite | DiagGazV1</v>
      </c>
      <c r="L108" s="40">
        <f>ExportV2!Q105</f>
        <v>0</v>
      </c>
      <c r="M108" s="136">
        <f t="shared" ca="1" si="6"/>
        <v>0</v>
      </c>
      <c r="N108" s="52" t="str">
        <f>IFERROR(VLOOKUP(REFAFFAIRE,'Infos Marchés'!$C$6:$H$252,6,0),"")</f>
        <v/>
      </c>
      <c r="O108" s="60" t="str">
        <f t="shared" si="4"/>
        <v/>
      </c>
      <c r="P108" s="52" t="str">
        <f t="shared" ca="1" si="5"/>
        <v/>
      </c>
    </row>
    <row r="109" spans="1:16">
      <c r="A109" s="42" t="str">
        <f>ExportV2!P106</f>
        <v>CHARENTE MARITIME</v>
      </c>
      <c r="B109" s="2" t="str">
        <f>IF(ISBLANK(ExportV2!B106),"",ExportV2!B106)</f>
        <v>0020T000567</v>
      </c>
      <c r="C109" s="4">
        <f>ExportV2!T106</f>
        <v>43773</v>
      </c>
      <c r="D109" s="36" t="str">
        <f>ExportV2!N106</f>
        <v>BA.1.E8.4B.3</v>
      </c>
      <c r="E109" s="35" t="str">
        <f>ExportV2!O106</f>
        <v>AF.1.7K.C.10</v>
      </c>
      <c r="F109" s="47" t="str">
        <f>ExportV2!M106</f>
        <v xml:space="preserve">SEMIS </v>
      </c>
      <c r="G109" s="47" t="str">
        <f>ExportV2!K106</f>
        <v xml:space="preserve">2 Venelle DU MUSEE ILOT DU MUSEE </v>
      </c>
      <c r="H109" s="2">
        <f>ExportV2!L106</f>
        <v>17100</v>
      </c>
      <c r="I109" s="35" t="str">
        <f>ExportV2!E106</f>
        <v>SAINTES</v>
      </c>
      <c r="J109" s="35" t="str">
        <f>ExportV2!J106</f>
        <v>DUCHE SEBASTIEN</v>
      </c>
      <c r="K109" s="35" t="str">
        <f>ExportV2!D106</f>
        <v>DiagGazV1 | DiagElec</v>
      </c>
      <c r="L109" s="40">
        <f>ExportV2!Q106</f>
        <v>0</v>
      </c>
      <c r="M109" s="136">
        <f t="shared" ca="1" si="6"/>
        <v>0</v>
      </c>
      <c r="N109" s="52" t="str">
        <f>IFERROR(VLOOKUP(REFAFFAIRE,'Infos Marchés'!$C$6:$H$252,6,0),"")</f>
        <v/>
      </c>
      <c r="O109" s="60" t="str">
        <f t="shared" si="4"/>
        <v/>
      </c>
      <c r="P109" s="52" t="str">
        <f t="shared" ca="1" si="5"/>
        <v/>
      </c>
    </row>
    <row r="110" spans="1:16">
      <c r="A110" s="42" t="str">
        <f>ExportV2!P107</f>
        <v>INDRE ET LOIRE</v>
      </c>
      <c r="B110" s="2" t="str">
        <f>IF(ISBLANK(ExportV2!B107),"",ExportV2!B107)</f>
        <v>0022G000233</v>
      </c>
      <c r="C110" s="4">
        <f>ExportV2!T107</f>
        <v>43774</v>
      </c>
      <c r="D110" s="36" t="str">
        <f>ExportV2!N107</f>
        <v>BA.1.A9.3.680</v>
      </c>
      <c r="E110" s="35" t="str">
        <f>ExportV2!O107</f>
        <v>AF.1.7K.9.398</v>
      </c>
      <c r="F110" s="47" t="str">
        <f>ExportV2!M107</f>
        <v xml:space="preserve">VAL TOURAINE HABITAT  </v>
      </c>
      <c r="G110" s="47" t="str">
        <f>ExportV2!K107</f>
        <v xml:space="preserve">1 RUE PHILIPPE DESPORTES  </v>
      </c>
      <c r="H110" s="2">
        <f>ExportV2!L107</f>
        <v>37400</v>
      </c>
      <c r="I110" s="35" t="str">
        <f>ExportV2!E107</f>
        <v>AMBOISE</v>
      </c>
      <c r="J110" s="35" t="str">
        <f>ExportV2!J107</f>
        <v>DUPONT JUDICAEL</v>
      </c>
      <c r="K110" s="35" t="str">
        <f>ExportV2!D107</f>
        <v>DiagAmiante</v>
      </c>
      <c r="L110" s="40">
        <f>ExportV2!Q107</f>
        <v>6</v>
      </c>
      <c r="M110" s="136">
        <f t="shared" ca="1" si="6"/>
        <v>0</v>
      </c>
      <c r="N110" s="52" t="str">
        <f>IFERROR(VLOOKUP(REFAFFAIRE,'Infos Marchés'!$C$6:$H$252,6,0),"")</f>
        <v/>
      </c>
      <c r="O110" s="60" t="str">
        <f t="shared" si="4"/>
        <v/>
      </c>
      <c r="P110" s="52" t="str">
        <f t="shared" ca="1" si="5"/>
        <v/>
      </c>
    </row>
    <row r="111" spans="1:16">
      <c r="A111" s="42" t="str">
        <f>ExportV2!P108</f>
        <v>HAUTE VIENNE</v>
      </c>
      <c r="B111" s="2" t="str">
        <f>IF(ISBLANK(ExportV2!B108),"",ExportV2!B108)</f>
        <v>002K9001251</v>
      </c>
      <c r="C111" s="4">
        <f>ExportV2!T108</f>
        <v>43774</v>
      </c>
      <c r="D111" s="36" t="str">
        <f>ExportV2!N108</f>
        <v>BA.1.BJ.34.127</v>
      </c>
      <c r="E111" s="35" t="str">
        <f>ExportV2!O108</f>
        <v>AF.1.7K.9.603</v>
      </c>
      <c r="F111" s="47" t="str">
        <f>ExportV2!M108</f>
        <v xml:space="preserve">FRANCE LOIRE </v>
      </c>
      <c r="G111" s="47" t="str">
        <f>ExportV2!K108</f>
        <v xml:space="preserve">26 RUE DU COMMANDANT CHARCOT  </v>
      </c>
      <c r="H111" s="2">
        <f>ExportV2!L108</f>
        <v>18000</v>
      </c>
      <c r="I111" s="35" t="str">
        <f>ExportV2!E108</f>
        <v>BOURGES</v>
      </c>
      <c r="J111" s="35" t="str">
        <f>ExportV2!J108</f>
        <v>LAVIALLE MATHIEU</v>
      </c>
      <c r="K111" s="35" t="str">
        <f>ExportV2!D108</f>
        <v>DiagGazV1 | DiagElec | DiagAmiante</v>
      </c>
      <c r="L111" s="40">
        <f>ExportV2!Q108</f>
        <v>0</v>
      </c>
      <c r="M111" s="136">
        <f t="shared" ca="1" si="6"/>
        <v>110</v>
      </c>
      <c r="N111" s="52">
        <f>IFERROR(VLOOKUP(REFAFFAIRE,'Infos Marchés'!$C$6:$H$252,6,0),"")</f>
        <v>33</v>
      </c>
      <c r="O111" s="60">
        <f t="shared" si="4"/>
        <v>0</v>
      </c>
      <c r="P111" s="52">
        <f t="shared" ca="1" si="5"/>
        <v>110</v>
      </c>
    </row>
    <row r="112" spans="1:16">
      <c r="A112" s="42" t="str">
        <f>ExportV2!P109</f>
        <v>CHARENTE MARITIME</v>
      </c>
      <c r="B112" s="2" t="str">
        <f>IF(ISBLANK(ExportV2!B109),"",ExportV2!B109)</f>
        <v>002DW003537</v>
      </c>
      <c r="C112" s="4">
        <f>ExportV2!T109</f>
        <v>43774</v>
      </c>
      <c r="D112" s="36" t="str">
        <f>ExportV2!N109</f>
        <v>BA.1.E8.4B.143</v>
      </c>
      <c r="E112" s="35" t="str">
        <f>ExportV2!O109</f>
        <v>AF.1.23.1Y.492</v>
      </c>
      <c r="F112" s="47" t="str">
        <f>ExportV2!M109</f>
        <v xml:space="preserve">HABITAT 17 </v>
      </c>
      <c r="G112" s="47" t="str">
        <f>ExportV2!K109</f>
        <v xml:space="preserve">16 BOULEVARD RENE GAUTRET  </v>
      </c>
      <c r="H112" s="2">
        <f>ExportV2!L109</f>
        <v>17500</v>
      </c>
      <c r="I112" s="35" t="str">
        <f>ExportV2!E109</f>
        <v>JONZAC</v>
      </c>
      <c r="J112" s="35" t="str">
        <f>ExportV2!J109</f>
        <v>DROUHIN LAURENT</v>
      </c>
      <c r="K112" s="35" t="str">
        <f>ExportV2!D109</f>
        <v>DiagElec</v>
      </c>
      <c r="L112" s="40">
        <f>ExportV2!Q109</f>
        <v>0</v>
      </c>
      <c r="M112" s="136">
        <f t="shared" ca="1" si="6"/>
        <v>0</v>
      </c>
      <c r="N112" s="52" t="str">
        <f>IFERROR(VLOOKUP(REFAFFAIRE,'Infos Marchés'!$C$6:$H$252,6,0),"")</f>
        <v/>
      </c>
      <c r="O112" s="60" t="str">
        <f t="shared" si="4"/>
        <v/>
      </c>
      <c r="P112" s="52" t="str">
        <f t="shared" ca="1" si="5"/>
        <v/>
      </c>
    </row>
    <row r="113" spans="1:16">
      <c r="A113" s="42" t="str">
        <f>ExportV2!P110</f>
        <v>LOIRE ATLANTIQUE</v>
      </c>
      <c r="B113" s="2" t="str">
        <f>IF(ISBLANK(ExportV2!B110),"",ExportV2!B110)</f>
        <v>002P7001333</v>
      </c>
      <c r="C113" s="4">
        <f>ExportV2!T110</f>
        <v>43775</v>
      </c>
      <c r="D113" s="36" t="str">
        <f>ExportV2!N110</f>
        <v>BA.1.C5.P.20</v>
      </c>
      <c r="E113" s="35" t="str">
        <f>ExportV2!O110</f>
        <v>AF.1.7K.9.152</v>
      </c>
      <c r="F113" s="47" t="str">
        <f>ExportV2!M110</f>
        <v xml:space="preserve">HABITAT 44 </v>
      </c>
      <c r="G113" s="47" t="str">
        <f>ExportV2!K110</f>
        <v xml:space="preserve">17 RUE ALBERT CALMETTE  </v>
      </c>
      <c r="H113" s="2">
        <f>ExportV2!L110</f>
        <v>44480</v>
      </c>
      <c r="I113" s="35" t="str">
        <f>ExportV2!E110</f>
        <v>DONGES</v>
      </c>
      <c r="J113" s="35" t="str">
        <f>ExportV2!J110</f>
        <v>MONCOIFFE CHARLY</v>
      </c>
      <c r="K113" s="35" t="str">
        <f>ExportV2!D110</f>
        <v>DiagAmiante</v>
      </c>
      <c r="L113" s="40">
        <f>ExportV2!Q110</f>
        <v>0</v>
      </c>
      <c r="M113" s="136">
        <f t="shared" ca="1" si="6"/>
        <v>0</v>
      </c>
      <c r="N113" s="52" t="str">
        <f>IFERROR(VLOOKUP(REFAFFAIRE,'Infos Marchés'!$C$6:$H$252,6,0),"")</f>
        <v/>
      </c>
      <c r="O113" s="60" t="str">
        <f t="shared" si="4"/>
        <v/>
      </c>
      <c r="P113" s="52" t="str">
        <f t="shared" ca="1" si="5"/>
        <v/>
      </c>
    </row>
    <row r="114" spans="1:16">
      <c r="A114" s="42" t="str">
        <f>ExportV2!P111</f>
        <v>MORBIHAN</v>
      </c>
      <c r="B114" s="2" t="str">
        <f>IF(ISBLANK(ExportV2!B111),"",ExportV2!B111)</f>
        <v>002HD000041-3</v>
      </c>
      <c r="C114" s="4">
        <f>ExportV2!T111</f>
        <v>43774</v>
      </c>
      <c r="D114" s="36" t="str">
        <f>ExportV2!N111</f>
        <v>BA.1.8J.4.92</v>
      </c>
      <c r="E114" s="35" t="str">
        <f>ExportV2!O111</f>
        <v>AF.1.8J.4.77</v>
      </c>
      <c r="F114" s="47" t="str">
        <f>ExportV2!M111</f>
        <v xml:space="preserve">BRETAGNE SUD HABITAT </v>
      </c>
      <c r="G114" s="47" t="str">
        <f>ExportV2!K111</f>
        <v xml:space="preserve">4 RUE DU BAYOU TECH  </v>
      </c>
      <c r="H114" s="2">
        <f>ExportV2!L111</f>
        <v>56800</v>
      </c>
      <c r="I114" s="35" t="str">
        <f>ExportV2!E111</f>
        <v>PLOERMEL</v>
      </c>
      <c r="J114" s="35" t="str">
        <f>ExportV2!J111</f>
        <v>LAMBALLAIS GUILLAUME</v>
      </c>
      <c r="K114" s="35" t="str">
        <f>ExportV2!D111</f>
        <v>DiagAmiante</v>
      </c>
      <c r="L114" s="40">
        <f>ExportV2!Q111</f>
        <v>0</v>
      </c>
      <c r="M114" s="136">
        <f t="shared" ca="1" si="6"/>
        <v>0</v>
      </c>
      <c r="N114" s="52" t="str">
        <f>IFERROR(VLOOKUP(REFAFFAIRE,'Infos Marchés'!$C$6:$H$252,6,0),"")</f>
        <v/>
      </c>
      <c r="O114" s="60" t="str">
        <f t="shared" si="4"/>
        <v/>
      </c>
      <c r="P114" s="52" t="str">
        <f t="shared" ca="1" si="5"/>
        <v/>
      </c>
    </row>
    <row r="115" spans="1:16">
      <c r="A115" s="42" t="str">
        <f>ExportV2!P112</f>
        <v>HAUTE VIENNE</v>
      </c>
      <c r="B115" s="2" t="str">
        <f>IF(ISBLANK(ExportV2!B112),"",ExportV2!B112)</f>
        <v>002U0001055</v>
      </c>
      <c r="C115" s="4">
        <f>ExportV2!T112</f>
        <v>43774</v>
      </c>
      <c r="D115" s="36" t="str">
        <f>ExportV2!N112</f>
        <v>BA.1.10.47.3</v>
      </c>
      <c r="E115" s="35" t="str">
        <f>ExportV2!O112</f>
        <v>AF.1.7K.9.72</v>
      </c>
      <c r="F115" s="47" t="str">
        <f>ExportV2!M112</f>
        <v xml:space="preserve">LIMOGES HABITAT </v>
      </c>
      <c r="G115" s="47" t="str">
        <f>ExportV2!K112</f>
        <v xml:space="preserve">25 RUE DES 3 MAISONS LOGT 30 1ER  </v>
      </c>
      <c r="H115" s="2">
        <f>ExportV2!L112</f>
        <v>87000</v>
      </c>
      <c r="I115" s="35" t="str">
        <f>ExportV2!E112</f>
        <v>LIMOGES</v>
      </c>
      <c r="J115" s="35" t="str">
        <f>ExportV2!J112</f>
        <v>SOLEYMAT FABRICE</v>
      </c>
      <c r="K115" s="35" t="str">
        <f>ExportV2!D112</f>
        <v>DiagGazV1 | DiagElec</v>
      </c>
      <c r="L115" s="40">
        <f>ExportV2!Q112</f>
        <v>0</v>
      </c>
      <c r="M115" s="136">
        <f t="shared" ca="1" si="6"/>
        <v>51</v>
      </c>
      <c r="N115" s="52">
        <f>IFERROR(VLOOKUP(REFAFFAIRE,'Infos Marchés'!$C$6:$H$252,6,0),"")</f>
        <v>0</v>
      </c>
      <c r="O115" s="60">
        <f t="shared" si="4"/>
        <v>0</v>
      </c>
      <c r="P115" s="52">
        <f t="shared" ca="1" si="5"/>
        <v>51</v>
      </c>
    </row>
    <row r="116" spans="1:16">
      <c r="A116" s="42" t="str">
        <f>ExportV2!P113</f>
        <v>DEUX-SEVRES</v>
      </c>
      <c r="B116" s="2" t="str">
        <f>IF(ISBLANK(ExportV2!B113),"",ExportV2!B113)</f>
        <v>002A2000783</v>
      </c>
      <c r="C116" s="4">
        <f>ExportV2!T113</f>
        <v>43830</v>
      </c>
      <c r="D116" s="36" t="str">
        <f>ExportV2!N113</f>
        <v>BA.1.E8.4B.113</v>
      </c>
      <c r="E116" s="35" t="str">
        <f>ExportV2!O113</f>
        <v>AF.1.E8.4B.200</v>
      </c>
      <c r="F116" s="47" t="str">
        <f>ExportV2!M113</f>
        <v xml:space="preserve">IMMOBILIERE 3F IMMOBILIERE ATLANTIC AMENAGEMENT </v>
      </c>
      <c r="G116" s="47" t="str">
        <f>ExportV2!K113</f>
        <v xml:space="preserve">10, 12, 14, 16 SQUARE LOUISE MICHEL  </v>
      </c>
      <c r="H116" s="2">
        <f>ExportV2!L113</f>
        <v>17440</v>
      </c>
      <c r="I116" s="35" t="str">
        <f>ExportV2!E113</f>
        <v>AYTRE</v>
      </c>
      <c r="J116" s="35" t="str">
        <f>ExportV2!J113</f>
        <v>HUITEL DAVID</v>
      </c>
      <c r="K116" s="35" t="str">
        <f>ExportV2!D113</f>
        <v>DiagDpe</v>
      </c>
      <c r="L116" s="40">
        <f>ExportV2!Q113</f>
        <v>0</v>
      </c>
      <c r="M116" s="136">
        <f t="shared" ca="1" si="6"/>
        <v>0</v>
      </c>
      <c r="N116" s="52" t="str">
        <f>IFERROR(VLOOKUP(REFAFFAIRE,'Infos Marchés'!$C$6:$H$252,6,0),"")</f>
        <v/>
      </c>
      <c r="O116" s="60" t="str">
        <f t="shared" si="4"/>
        <v/>
      </c>
      <c r="P116" s="52" t="str">
        <f t="shared" ca="1" si="5"/>
        <v/>
      </c>
    </row>
    <row r="117" spans="1:16">
      <c r="A117" s="42" t="str">
        <f>ExportV2!P114</f>
        <v>MORBIHAN</v>
      </c>
      <c r="B117" s="2" t="str">
        <f>IF(ISBLANK(ExportV2!B114),"",ExportV2!B114)</f>
        <v>0021N000761</v>
      </c>
      <c r="C117" s="4">
        <f>ExportV2!T114</f>
        <v>43773</v>
      </c>
      <c r="D117" s="36" t="str">
        <f>ExportV2!N114</f>
        <v>BA.1.PR.AZ.343</v>
      </c>
      <c r="E117" s="35" t="str">
        <f>ExportV2!O114</f>
        <v>AF.1.J0.M1.26</v>
      </c>
      <c r="F117" s="47" t="str">
        <f>ExportV2!M114</f>
        <v>KERNIVINEN André</v>
      </c>
      <c r="G117" s="47" t="str">
        <f>ExportV2!K114</f>
        <v xml:space="preserve">1 Rue jean jaures B23  </v>
      </c>
      <c r="H117" s="2">
        <f>ExportV2!L114</f>
        <v>22440</v>
      </c>
      <c r="I117" s="35" t="str">
        <f>ExportV2!E114</f>
        <v>PLOUFRAGAN</v>
      </c>
      <c r="J117" s="35" t="str">
        <f>ExportV2!J114</f>
        <v>PIROT DAMIEN</v>
      </c>
      <c r="K117" s="35" t="str">
        <f>ExportV2!D114</f>
        <v>DiagDpe</v>
      </c>
      <c r="L117" s="40">
        <f>ExportV2!Q114</f>
        <v>0</v>
      </c>
      <c r="M117" s="136">
        <f t="shared" ca="1" si="6"/>
        <v>0</v>
      </c>
      <c r="N117" s="52" t="str">
        <f>IFERROR(VLOOKUP(REFAFFAIRE,'Infos Marchés'!$C$6:$H$252,6,0),"")</f>
        <v/>
      </c>
      <c r="O117" s="60" t="str">
        <f t="shared" si="4"/>
        <v/>
      </c>
      <c r="P117" s="52" t="str">
        <f t="shared" ca="1" si="5"/>
        <v/>
      </c>
    </row>
    <row r="118" spans="1:16">
      <c r="A118" s="42" t="str">
        <f>ExportV2!P115</f>
        <v>MORBIHAN</v>
      </c>
      <c r="B118" s="2" t="str">
        <f>IF(ISBLANK(ExportV2!B115),"",ExportV2!B115)</f>
        <v>002GX000724-1</v>
      </c>
      <c r="C118" s="4">
        <f>ExportV2!T115</f>
        <v>43775</v>
      </c>
      <c r="D118" s="36" t="str">
        <f>ExportV2!N115</f>
        <v>BA.1.8J.4.92</v>
      </c>
      <c r="E118" s="35" t="str">
        <f>ExportV2!O115</f>
        <v>AF.1.8J.4.77</v>
      </c>
      <c r="F118" s="47" t="str">
        <f>ExportV2!M115</f>
        <v xml:space="preserve">BRETAGNE SUD HABITAT </v>
      </c>
      <c r="G118" s="47" t="str">
        <f>ExportV2!K115</f>
        <v xml:space="preserve">7 RUE EDITH PIAF  </v>
      </c>
      <c r="H118" s="2">
        <f>ExportV2!L115</f>
        <v>56530</v>
      </c>
      <c r="I118" s="35" t="str">
        <f>ExportV2!E115</f>
        <v>QUEVEN</v>
      </c>
      <c r="J118" s="35" t="str">
        <f>ExportV2!J115</f>
        <v>LAMBALLAIS GUILLAUME</v>
      </c>
      <c r="K118" s="35" t="str">
        <f>ExportV2!D115</f>
        <v>DiagAmiante</v>
      </c>
      <c r="L118" s="40">
        <f>ExportV2!Q115</f>
        <v>0</v>
      </c>
      <c r="M118" s="136">
        <f t="shared" ca="1" si="6"/>
        <v>0</v>
      </c>
      <c r="N118" s="52" t="str">
        <f>IFERROR(VLOOKUP(REFAFFAIRE,'Infos Marchés'!$C$6:$H$252,6,0),"")</f>
        <v/>
      </c>
      <c r="O118" s="60" t="str">
        <f t="shared" si="4"/>
        <v/>
      </c>
      <c r="P118" s="52" t="str">
        <f t="shared" ca="1" si="5"/>
        <v/>
      </c>
    </row>
    <row r="119" spans="1:16">
      <c r="A119" s="42" t="str">
        <f>ExportV2!P116</f>
        <v>MORBIHAN</v>
      </c>
      <c r="B119" s="2" t="str">
        <f>IF(ISBLANK(ExportV2!B116),"",ExportV2!B116)</f>
        <v>002HD000042-3</v>
      </c>
      <c r="C119" s="4">
        <f>ExportV2!T116</f>
        <v>43774</v>
      </c>
      <c r="D119" s="36" t="str">
        <f>ExportV2!N116</f>
        <v>BA.1.8J.4.92</v>
      </c>
      <c r="E119" s="35" t="str">
        <f>ExportV2!O116</f>
        <v>AF.1.8J.4.77</v>
      </c>
      <c r="F119" s="47" t="str">
        <f>ExportV2!M116</f>
        <v xml:space="preserve">BRETAGNE SUD HABITAT </v>
      </c>
      <c r="G119" s="47" t="str">
        <f>ExportV2!K116</f>
        <v xml:space="preserve">6 RUE DU BAYOU TECH  </v>
      </c>
      <c r="H119" s="2">
        <f>ExportV2!L116</f>
        <v>56800</v>
      </c>
      <c r="I119" s="35" t="str">
        <f>ExportV2!E116</f>
        <v>PLOERMEL</v>
      </c>
      <c r="J119" s="35" t="str">
        <f>ExportV2!J116</f>
        <v>LAMBALLAIS GUILLAUME</v>
      </c>
      <c r="K119" s="35" t="str">
        <f>ExportV2!D116</f>
        <v>DiagAmiante</v>
      </c>
      <c r="L119" s="40">
        <f>ExportV2!Q116</f>
        <v>0</v>
      </c>
      <c r="M119" s="136">
        <f t="shared" ca="1" si="6"/>
        <v>0</v>
      </c>
      <c r="N119" s="52" t="str">
        <f>IFERROR(VLOOKUP(REFAFFAIRE,'Infos Marchés'!$C$6:$H$252,6,0),"")</f>
        <v/>
      </c>
      <c r="O119" s="60" t="str">
        <f t="shared" si="4"/>
        <v/>
      </c>
      <c r="P119" s="52" t="str">
        <f t="shared" ca="1" si="5"/>
        <v/>
      </c>
    </row>
    <row r="120" spans="1:16">
      <c r="A120" s="42" t="str">
        <f>ExportV2!P117</f>
        <v>CHARENTE MARITIME</v>
      </c>
      <c r="B120" s="2" t="str">
        <f>IF(ISBLANK(ExportV2!B117),"",ExportV2!B117)</f>
        <v>002DW003533</v>
      </c>
      <c r="C120" s="4">
        <f>ExportV2!T117</f>
        <v>43774</v>
      </c>
      <c r="D120" s="36" t="str">
        <f>ExportV2!N117</f>
        <v>BA.1.E8.4B.143</v>
      </c>
      <c r="E120" s="35" t="str">
        <f>ExportV2!O117</f>
        <v>AF.1.23.1Y.492</v>
      </c>
      <c r="F120" s="47" t="str">
        <f>ExportV2!M117</f>
        <v xml:space="preserve">HABITAT 17 </v>
      </c>
      <c r="G120" s="47" t="str">
        <f>ExportV2!K117</f>
        <v xml:space="preserve">16 BOULEVARD RENE GAUTRET  </v>
      </c>
      <c r="H120" s="2">
        <f>ExportV2!L117</f>
        <v>17500</v>
      </c>
      <c r="I120" s="35" t="str">
        <f>ExportV2!E117</f>
        <v>JONZAC</v>
      </c>
      <c r="J120" s="35" t="str">
        <f>ExportV2!J117</f>
        <v>DROUHIN LAURENT</v>
      </c>
      <c r="K120" s="35" t="str">
        <f>ExportV2!D117</f>
        <v>DiagElec</v>
      </c>
      <c r="L120" s="40">
        <f>ExportV2!Q117</f>
        <v>0</v>
      </c>
      <c r="M120" s="136">
        <f t="shared" ca="1" si="6"/>
        <v>0</v>
      </c>
      <c r="N120" s="52" t="str">
        <f>IFERROR(VLOOKUP(REFAFFAIRE,'Infos Marchés'!$C$6:$H$252,6,0),"")</f>
        <v/>
      </c>
      <c r="O120" s="60" t="str">
        <f t="shared" si="4"/>
        <v/>
      </c>
      <c r="P120" s="52" t="str">
        <f t="shared" ca="1" si="5"/>
        <v/>
      </c>
    </row>
    <row r="121" spans="1:16">
      <c r="A121" s="42" t="str">
        <f>ExportV2!P118</f>
        <v>MORBIHAN</v>
      </c>
      <c r="B121" s="2" t="str">
        <f>IF(ISBLANK(ExportV2!B118),"",ExportV2!B118)</f>
        <v>002I4001243</v>
      </c>
      <c r="C121" s="4">
        <f>ExportV2!T118</f>
        <v>43774</v>
      </c>
      <c r="D121" s="36" t="str">
        <f>ExportV2!N118</f>
        <v>BA.1.C5.P.183</v>
      </c>
      <c r="E121" s="35" t="str">
        <f>ExportV2!O118</f>
        <v>AF.1.7K.12R.59</v>
      </c>
      <c r="F121" s="47" t="str">
        <f>ExportV2!M118</f>
        <v xml:space="preserve">COTES D'ARMOR HABITAT </v>
      </c>
      <c r="G121" s="47" t="str">
        <f>ExportV2!K118</f>
        <v xml:space="preserve">6 RUE TRAOU NEUZEC    </v>
      </c>
      <c r="H121" s="2">
        <f>ExportV2!L118</f>
        <v>22620</v>
      </c>
      <c r="I121" s="35" t="str">
        <f>ExportV2!E118</f>
        <v>PLOUBAZLANEC</v>
      </c>
      <c r="J121" s="35" t="str">
        <f>ExportV2!J118</f>
        <v>PETITPREZ JULIEN</v>
      </c>
      <c r="K121" s="35" t="str">
        <f>ExportV2!D118</f>
        <v>DiagAmiante</v>
      </c>
      <c r="L121" s="40">
        <f>ExportV2!Q118</f>
        <v>0</v>
      </c>
      <c r="M121" s="136">
        <f t="shared" ca="1" si="6"/>
        <v>0</v>
      </c>
      <c r="N121" s="52" t="str">
        <f>IFERROR(VLOOKUP(REFAFFAIRE,'Infos Marchés'!$C$6:$H$252,6,0),"")</f>
        <v/>
      </c>
      <c r="O121" s="60" t="str">
        <f t="shared" si="4"/>
        <v/>
      </c>
      <c r="P121" s="52" t="str">
        <f t="shared" ca="1" si="5"/>
        <v/>
      </c>
    </row>
    <row r="122" spans="1:16">
      <c r="A122" s="42" t="str">
        <f>ExportV2!P119</f>
        <v>DEUX-SEVRES</v>
      </c>
      <c r="B122" s="2" t="str">
        <f>IF(ISBLANK(ExportV2!B119),"",ExportV2!B119)</f>
        <v>002CE011668-2</v>
      </c>
      <c r="C122" s="4">
        <f>ExportV2!T119</f>
        <v>43775</v>
      </c>
      <c r="D122" s="36" t="str">
        <f>ExportV2!N119</f>
        <v>BA.1.E8.4B.250</v>
      </c>
      <c r="E122" s="35" t="str">
        <f>ExportV2!O119</f>
        <v>AF.1.E8.4B.221</v>
      </c>
      <c r="F122" s="47" t="str">
        <f>ExportV2!M119</f>
        <v xml:space="preserve">IMMOBILIERE 3F IMMOBILIERE ATLANTIC AMENAGEMENT - TRANSACTION </v>
      </c>
      <c r="G122" s="47" t="str">
        <f>ExportV2!K119</f>
        <v xml:space="preserve">12 RUE ANCIENNE POSTE  </v>
      </c>
      <c r="H122" s="2">
        <f>ExportV2!L119</f>
        <v>86170</v>
      </c>
      <c r="I122" s="35" t="str">
        <f>ExportV2!E119</f>
        <v>CISSE</v>
      </c>
      <c r="J122" s="35" t="str">
        <f>ExportV2!J119</f>
        <v>BEAUCHAMP PATRICE</v>
      </c>
      <c r="K122" s="35" t="str">
        <f>ExportV2!D119</f>
        <v>DiagErnt | DiagTermite</v>
      </c>
      <c r="L122" s="40">
        <f>ExportV2!Q119</f>
        <v>0</v>
      </c>
      <c r="M122" s="136">
        <f t="shared" ca="1" si="6"/>
        <v>0</v>
      </c>
      <c r="N122" s="52" t="str">
        <f>IFERROR(VLOOKUP(REFAFFAIRE,'Infos Marchés'!$C$6:$H$252,6,0),"")</f>
        <v/>
      </c>
      <c r="O122" s="60" t="str">
        <f t="shared" si="4"/>
        <v/>
      </c>
      <c r="P122" s="52" t="str">
        <f t="shared" ca="1" si="5"/>
        <v/>
      </c>
    </row>
    <row r="123" spans="1:16">
      <c r="A123" s="42" t="str">
        <f>ExportV2!P120</f>
        <v>LOIRE ATLANTIQUE</v>
      </c>
      <c r="B123" s="2" t="str">
        <f>IF(ISBLANK(ExportV2!B120),"",ExportV2!B120)</f>
        <v>002P7001329</v>
      </c>
      <c r="C123" s="4">
        <f>ExportV2!T120</f>
        <v>43775</v>
      </c>
      <c r="D123" s="36" t="str">
        <f>ExportV2!N120</f>
        <v>BA.1.C5.P.20</v>
      </c>
      <c r="E123" s="35" t="str">
        <f>ExportV2!O120</f>
        <v>AF.1.7K.9.152</v>
      </c>
      <c r="F123" s="47" t="str">
        <f>ExportV2!M120</f>
        <v xml:space="preserve">HABITAT 44 </v>
      </c>
      <c r="G123" s="47" t="str">
        <f>ExportV2!K120</f>
        <v xml:space="preserve">19 RUE ALBERT CALMETTE  </v>
      </c>
      <c r="H123" s="2">
        <f>ExportV2!L120</f>
        <v>44480</v>
      </c>
      <c r="I123" s="35" t="str">
        <f>ExportV2!E120</f>
        <v>DONGES</v>
      </c>
      <c r="J123" s="35" t="str">
        <f>ExportV2!J120</f>
        <v>MONCOIFFE CHARLY</v>
      </c>
      <c r="K123" s="35" t="str">
        <f>ExportV2!D120</f>
        <v>DiagAmiante</v>
      </c>
      <c r="L123" s="40">
        <f>ExportV2!Q120</f>
        <v>0</v>
      </c>
      <c r="M123" s="136">
        <f t="shared" ca="1" si="6"/>
        <v>0</v>
      </c>
      <c r="N123" s="52" t="str">
        <f>IFERROR(VLOOKUP(REFAFFAIRE,'Infos Marchés'!$C$6:$H$252,6,0),"")</f>
        <v/>
      </c>
      <c r="O123" s="60" t="str">
        <f t="shared" si="4"/>
        <v/>
      </c>
      <c r="P123" s="52" t="str">
        <f t="shared" ca="1" si="5"/>
        <v/>
      </c>
    </row>
    <row r="124" spans="1:16">
      <c r="A124" s="42" t="str">
        <f>ExportV2!P121</f>
        <v>DEUX-SEVRES</v>
      </c>
      <c r="B124" s="2" t="str">
        <f>IF(ISBLANK(ExportV2!B121),"",ExportV2!B121)</f>
        <v>0020T000533</v>
      </c>
      <c r="C124" s="4">
        <f>ExportV2!T121</f>
        <v>43773</v>
      </c>
      <c r="D124" s="36" t="str">
        <f>ExportV2!N121</f>
        <v>BA.1.E8.4B.250</v>
      </c>
      <c r="E124" s="35" t="str">
        <f>ExportV2!O121</f>
        <v>AF.1.E8.4B.199</v>
      </c>
      <c r="F124" s="47" t="str">
        <f>ExportV2!M121</f>
        <v xml:space="preserve">IMMOBILIERE 3F IMMOBILIERE ATLANTIC AMENAGEMENT - TRANSACTION </v>
      </c>
      <c r="G124" s="47" t="str">
        <f>ExportV2!K121</f>
        <v xml:space="preserve">6 IMPASSE DES MESANGES  </v>
      </c>
      <c r="H124" s="2">
        <f>ExportV2!L121</f>
        <v>79340</v>
      </c>
      <c r="I124" s="35" t="str">
        <f>ExportV2!E121</f>
        <v>MENIGOUTE</v>
      </c>
      <c r="J124" s="35" t="str">
        <f>ExportV2!J121</f>
        <v>HUITEL DAVID</v>
      </c>
      <c r="K124" s="35" t="str">
        <f>ExportV2!D121</f>
        <v>DiagErnt | DiagElec | DiagAmiante | DiagTermite</v>
      </c>
      <c r="L124" s="40">
        <f>ExportV2!Q121</f>
        <v>0</v>
      </c>
      <c r="M124" s="136">
        <f t="shared" ca="1" si="6"/>
        <v>0</v>
      </c>
      <c r="N124" s="52" t="str">
        <f>IFERROR(VLOOKUP(REFAFFAIRE,'Infos Marchés'!$C$6:$H$252,6,0),"")</f>
        <v/>
      </c>
      <c r="O124" s="60" t="str">
        <f t="shared" si="4"/>
        <v/>
      </c>
      <c r="P124" s="52" t="str">
        <f t="shared" ca="1" si="5"/>
        <v/>
      </c>
    </row>
    <row r="125" spans="1:16">
      <c r="A125" s="42" t="str">
        <f>ExportV2!P122</f>
        <v>LOIRE ATLANTIQUE</v>
      </c>
      <c r="B125" s="2" t="str">
        <f>IF(ISBLANK(ExportV2!B122),"",ExportV2!B122)</f>
        <v>002N0001485</v>
      </c>
      <c r="C125" s="4">
        <f>ExportV2!T122</f>
        <v>43774</v>
      </c>
      <c r="D125" s="36" t="str">
        <f>ExportV2!N122</f>
        <v>BA.1.C5.P.21</v>
      </c>
      <c r="E125" s="35" t="str">
        <f>ExportV2!O122</f>
        <v>AF.1.C5.P.2</v>
      </c>
      <c r="F125" s="47" t="str">
        <f>ExportV2!M122</f>
        <v xml:space="preserve">ANGERS LOIRE HABITAT </v>
      </c>
      <c r="G125" s="47" t="str">
        <f>ExportV2!K122</f>
        <v xml:space="preserve">114 RUE LOUIS GAIN  </v>
      </c>
      <c r="H125" s="2">
        <f>ExportV2!L122</f>
        <v>49000</v>
      </c>
      <c r="I125" s="35" t="str">
        <f>ExportV2!E122</f>
        <v>ANGERS</v>
      </c>
      <c r="J125" s="35" t="str">
        <f>ExportV2!J122</f>
        <v>GROUILLER GREGORY</v>
      </c>
      <c r="K125" s="35" t="str">
        <f>ExportV2!D122</f>
        <v>DiagElec</v>
      </c>
      <c r="L125" s="40">
        <f>ExportV2!Q122</f>
        <v>0</v>
      </c>
      <c r="M125" s="136">
        <f t="shared" ca="1" si="6"/>
        <v>0</v>
      </c>
      <c r="N125" s="52" t="str">
        <f>IFERROR(VLOOKUP(REFAFFAIRE,'Infos Marchés'!$C$6:$H$252,6,0),"")</f>
        <v/>
      </c>
      <c r="O125" s="60" t="str">
        <f t="shared" si="4"/>
        <v/>
      </c>
      <c r="P125" s="52" t="str">
        <f t="shared" ca="1" si="5"/>
        <v/>
      </c>
    </row>
    <row r="126" spans="1:16">
      <c r="A126" s="42" t="str">
        <f>ExportV2!P123</f>
        <v>LOIRE ATLANTIQUE</v>
      </c>
      <c r="B126" s="2" t="str">
        <f>IF(ISBLANK(ExportV2!B123),"",ExportV2!B123)</f>
        <v>002T0000269-2</v>
      </c>
      <c r="C126" s="4">
        <f>ExportV2!T123</f>
        <v>43774</v>
      </c>
      <c r="D126" s="36" t="str">
        <f>ExportV2!N123</f>
        <v>BA.1.C5.P.20</v>
      </c>
      <c r="E126" s="35" t="str">
        <f>ExportV2!O123</f>
        <v>AF.1.7K.9.152</v>
      </c>
      <c r="F126" s="47" t="str">
        <f>ExportV2!M123</f>
        <v xml:space="preserve">HABITAT 44 </v>
      </c>
      <c r="G126" s="47" t="str">
        <f>ExportV2!K123</f>
        <v xml:space="preserve">9 et 11 AVENUE ANNE DE BRETAGNE  </v>
      </c>
      <c r="H126" s="2">
        <f>ExportV2!L123</f>
        <v>44350</v>
      </c>
      <c r="I126" s="35" t="str">
        <f>ExportV2!E123</f>
        <v>GUERANDE</v>
      </c>
      <c r="J126" s="35" t="str">
        <f>ExportV2!J123</f>
        <v>LACHAUME ESTHER</v>
      </c>
      <c r="K126" s="35" t="str">
        <f>ExportV2!D123</f>
        <v>DiagAmiante</v>
      </c>
      <c r="L126" s="40">
        <f>ExportV2!Q123</f>
        <v>0</v>
      </c>
      <c r="M126" s="136">
        <f t="shared" ca="1" si="6"/>
        <v>0</v>
      </c>
      <c r="N126" s="52" t="str">
        <f>IFERROR(VLOOKUP(REFAFFAIRE,'Infos Marchés'!$C$6:$H$252,6,0),"")</f>
        <v/>
      </c>
      <c r="O126" s="60" t="str">
        <f t="shared" si="4"/>
        <v/>
      </c>
      <c r="P126" s="52" t="str">
        <f t="shared" ca="1" si="5"/>
        <v/>
      </c>
    </row>
    <row r="127" spans="1:16">
      <c r="A127" s="42" t="str">
        <f>ExportV2!P124</f>
        <v>CHARENTE MARITIME</v>
      </c>
      <c r="B127" s="2" t="str">
        <f>IF(ISBLANK(ExportV2!B124),"",ExportV2!B124)</f>
        <v>002L4003403</v>
      </c>
      <c r="C127" s="4">
        <f>ExportV2!T124</f>
        <v>43774</v>
      </c>
      <c r="D127" s="36" t="str">
        <f>ExportV2!N124</f>
        <v>BA.1.7K.9.351</v>
      </c>
      <c r="E127" s="35" t="str">
        <f>ExportV2!O124</f>
        <v>AF.1.7K.9.199</v>
      </c>
      <c r="F127" s="47" t="str">
        <f>ExportV2!M124</f>
        <v xml:space="preserve">DEUX-SEVRES HABITAT </v>
      </c>
      <c r="G127" s="47" t="str">
        <f>ExportV2!K124</f>
        <v xml:space="preserve">17, Village de l'Aubepine  </v>
      </c>
      <c r="H127" s="2">
        <f>ExportV2!L124</f>
        <v>79200</v>
      </c>
      <c r="I127" s="35" t="str">
        <f>ExportV2!E124</f>
        <v>POMPAIRE</v>
      </c>
      <c r="J127" s="35" t="str">
        <f>ExportV2!J124</f>
        <v>DUMOULIN BRUNO</v>
      </c>
      <c r="K127" s="35" t="str">
        <f>ExportV2!D124</f>
        <v>DiagDpe | DiagElec</v>
      </c>
      <c r="L127" s="40">
        <f>ExportV2!Q124</f>
        <v>0</v>
      </c>
      <c r="M127" s="136">
        <f t="shared" ca="1" si="6"/>
        <v>0</v>
      </c>
      <c r="N127" s="52" t="str">
        <f>IFERROR(VLOOKUP(REFAFFAIRE,'Infos Marchés'!$C$6:$H$252,6,0),"")</f>
        <v/>
      </c>
      <c r="O127" s="60" t="str">
        <f t="shared" si="4"/>
        <v/>
      </c>
      <c r="P127" s="52" t="str">
        <f t="shared" ca="1" si="5"/>
        <v/>
      </c>
    </row>
    <row r="128" spans="1:16">
      <c r="A128" s="42" t="str">
        <f>ExportV2!P125</f>
        <v>MORBIHAN</v>
      </c>
      <c r="B128" s="2" t="str">
        <f>IF(ISBLANK(ExportV2!B125),"",ExportV2!B125)</f>
        <v>002HD000039-2</v>
      </c>
      <c r="C128" s="4">
        <f>ExportV2!T125</f>
        <v>43774</v>
      </c>
      <c r="D128" s="36" t="str">
        <f>ExportV2!N125</f>
        <v>BA.1.8J.4.92</v>
      </c>
      <c r="E128" s="35" t="str">
        <f>ExportV2!O125</f>
        <v>AF.1.8J.4.77</v>
      </c>
      <c r="F128" s="47" t="str">
        <f>ExportV2!M125</f>
        <v xml:space="preserve">BRETAGNE SUD HABITAT </v>
      </c>
      <c r="G128" s="47" t="str">
        <f>ExportV2!K125</f>
        <v xml:space="preserve">RUE DU BAYOU TECH  </v>
      </c>
      <c r="H128" s="2">
        <f>ExportV2!L125</f>
        <v>56800</v>
      </c>
      <c r="I128" s="35" t="str">
        <f>ExportV2!E125</f>
        <v>PLOERMEL</v>
      </c>
      <c r="J128" s="35" t="str">
        <f>ExportV2!J125</f>
        <v>LAMBALLAIS GUILLAUME</v>
      </c>
      <c r="K128" s="35" t="str">
        <f>ExportV2!D125</f>
        <v>DiagAmiante</v>
      </c>
      <c r="L128" s="40">
        <f>ExportV2!Q125</f>
        <v>0</v>
      </c>
      <c r="M128" s="136">
        <f t="shared" ca="1" si="6"/>
        <v>0</v>
      </c>
      <c r="N128" s="52" t="str">
        <f>IFERROR(VLOOKUP(REFAFFAIRE,'Infos Marchés'!$C$6:$H$252,6,0),"")</f>
        <v/>
      </c>
      <c r="O128" s="60" t="str">
        <f t="shared" si="4"/>
        <v/>
      </c>
      <c r="P128" s="52" t="str">
        <f t="shared" ca="1" si="5"/>
        <v/>
      </c>
    </row>
    <row r="129" spans="1:16">
      <c r="A129" s="42" t="str">
        <f>ExportV2!P126</f>
        <v>FINISTERE</v>
      </c>
      <c r="B129" s="2" t="str">
        <f>IF(ISBLANK(ExportV2!B126),"",ExportV2!B126)</f>
        <v>0020C000525</v>
      </c>
      <c r="C129" s="4">
        <f>ExportV2!T126</f>
        <v>43774</v>
      </c>
      <c r="D129" s="36" t="str">
        <f>ExportV2!N126</f>
        <v>BA.1.DP.2Y.5</v>
      </c>
      <c r="E129" s="35" t="str">
        <f>ExportV2!O126</f>
        <v>AF.1.7K.VQ.65</v>
      </c>
      <c r="F129" s="47" t="str">
        <f>ExportV2!M126</f>
        <v xml:space="preserve">BREST MÉTROPOLE HABITAT </v>
      </c>
      <c r="G129" s="47" t="str">
        <f>ExportV2!K126</f>
        <v xml:space="preserve">30 RUE COMTESSE DE MALEYSSIE </v>
      </c>
      <c r="H129" s="2">
        <f>ExportV2!L126</f>
        <v>29200</v>
      </c>
      <c r="I129" s="35" t="str">
        <f>ExportV2!E126</f>
        <v>BREST</v>
      </c>
      <c r="J129" s="35" t="str">
        <f>ExportV2!J126</f>
        <v>BEAUCLAIR CHRIS</v>
      </c>
      <c r="K129" s="35" t="str">
        <f>ExportV2!D126</f>
        <v>DiagAmiante</v>
      </c>
      <c r="L129" s="40">
        <f>ExportV2!Q126</f>
        <v>0</v>
      </c>
      <c r="M129" s="136">
        <f t="shared" ca="1" si="6"/>
        <v>0</v>
      </c>
      <c r="N129" s="52" t="str">
        <f>IFERROR(VLOOKUP(REFAFFAIRE,'Infos Marchés'!$C$6:$H$252,6,0),"")</f>
        <v/>
      </c>
      <c r="O129" s="60" t="str">
        <f t="shared" si="4"/>
        <v/>
      </c>
      <c r="P129" s="52" t="str">
        <f t="shared" ca="1" si="5"/>
        <v/>
      </c>
    </row>
    <row r="130" spans="1:16">
      <c r="A130" s="42" t="str">
        <f>ExportV2!P127</f>
        <v>MORBIHAN</v>
      </c>
      <c r="B130" s="2" t="str">
        <f>IF(ISBLANK(ExportV2!B127),"",ExportV2!B127)</f>
        <v>002GX000725-1</v>
      </c>
      <c r="C130" s="4">
        <f>ExportV2!T127</f>
        <v>43775</v>
      </c>
      <c r="D130" s="36" t="str">
        <f>ExportV2!N127</f>
        <v>BA.1.8J.4.92</v>
      </c>
      <c r="E130" s="35" t="str">
        <f>ExportV2!O127</f>
        <v>AF.1.8J.4.77</v>
      </c>
      <c r="F130" s="47" t="str">
        <f>ExportV2!M127</f>
        <v xml:space="preserve">BRETAGNE SUD HABITAT </v>
      </c>
      <c r="G130" s="47" t="str">
        <f>ExportV2!K127</f>
        <v xml:space="preserve">3 RUE EDITH PIAF  </v>
      </c>
      <c r="H130" s="2">
        <f>ExportV2!L127</f>
        <v>56530</v>
      </c>
      <c r="I130" s="35" t="str">
        <f>ExportV2!E127</f>
        <v>QUEVEN</v>
      </c>
      <c r="J130" s="35" t="str">
        <f>ExportV2!J127</f>
        <v>LAMBALLAIS GUILLAUME</v>
      </c>
      <c r="K130" s="35" t="str">
        <f>ExportV2!D127</f>
        <v>DiagAmiante</v>
      </c>
      <c r="L130" s="40">
        <f>ExportV2!Q127</f>
        <v>0</v>
      </c>
      <c r="M130" s="136">
        <f t="shared" ca="1" si="6"/>
        <v>0</v>
      </c>
      <c r="N130" s="52" t="str">
        <f>IFERROR(VLOOKUP(REFAFFAIRE,'Infos Marchés'!$C$6:$H$252,6,0),"")</f>
        <v/>
      </c>
      <c r="O130" s="60" t="str">
        <f t="shared" si="4"/>
        <v/>
      </c>
      <c r="P130" s="52" t="str">
        <f t="shared" ca="1" si="5"/>
        <v/>
      </c>
    </row>
    <row r="131" spans="1:16">
      <c r="A131" s="42" t="str">
        <f>ExportV2!P128</f>
        <v>CHARENTE MARITIME</v>
      </c>
      <c r="B131" s="2" t="str">
        <f>IF(ISBLANK(ExportV2!B128),"",ExportV2!B128)</f>
        <v>002D6009303</v>
      </c>
      <c r="C131" s="4">
        <f>ExportV2!T128</f>
        <v>43775</v>
      </c>
      <c r="D131" s="36" t="str">
        <f>ExportV2!N128</f>
        <v>BA.1.E8.4B.143</v>
      </c>
      <c r="E131" s="35" t="str">
        <f>ExportV2!O128</f>
        <v>AF.1.KG.RU.6</v>
      </c>
      <c r="F131" s="47" t="str">
        <f>ExportV2!M128</f>
        <v xml:space="preserve">HABITAT 17 </v>
      </c>
      <c r="G131" s="47" t="str">
        <f>ExportV2!K128</f>
        <v xml:space="preserve">9 rue LEDRU-ROLLIN  </v>
      </c>
      <c r="H131" s="2">
        <f>ExportV2!L128</f>
        <v>17000</v>
      </c>
      <c r="I131" s="35" t="str">
        <f>ExportV2!E128</f>
        <v>LA ROCHELLE</v>
      </c>
      <c r="J131" s="35" t="str">
        <f>ExportV2!J128</f>
        <v>DUCHE SEBASTIEN</v>
      </c>
      <c r="K131" s="35" t="str">
        <f>ExportV2!D128</f>
        <v>DiagCrepTravaux</v>
      </c>
      <c r="L131" s="40">
        <f>ExportV2!Q128</f>
        <v>0</v>
      </c>
      <c r="M131" s="136">
        <f t="shared" ca="1" si="6"/>
        <v>0</v>
      </c>
      <c r="N131" s="52" t="str">
        <f>IFERROR(VLOOKUP(REFAFFAIRE,'Infos Marchés'!$C$6:$H$252,6,0),"")</f>
        <v/>
      </c>
      <c r="O131" s="60" t="str">
        <f t="shared" si="4"/>
        <v/>
      </c>
      <c r="P131" s="52" t="str">
        <f t="shared" ca="1" si="5"/>
        <v/>
      </c>
    </row>
    <row r="132" spans="1:16">
      <c r="A132" s="42" t="str">
        <f>ExportV2!P129</f>
        <v>DEUX-SEVRES</v>
      </c>
      <c r="B132" s="2" t="str">
        <f>IF(ISBLANK(ExportV2!B129),"",ExportV2!B129)</f>
        <v>002D6009301</v>
      </c>
      <c r="C132" s="4">
        <f>ExportV2!T129</f>
        <v>43773</v>
      </c>
      <c r="D132" s="36" t="str">
        <f>ExportV2!N129</f>
        <v>BA.1.E8.4B.250</v>
      </c>
      <c r="E132" s="35" t="str">
        <f>ExportV2!O129</f>
        <v>AF.1.E8.4B.199</v>
      </c>
      <c r="F132" s="47" t="str">
        <f>ExportV2!M129</f>
        <v xml:space="preserve">IMMOBILIERE 3F IMMOBILIERE ATLANTIC AMENAGEMENT - TRANSACTION </v>
      </c>
      <c r="G132" s="47" t="str">
        <f>ExportV2!K129</f>
        <v xml:space="preserve">3 IMPASSE DU BASSIN  </v>
      </c>
      <c r="H132" s="2">
        <f>ExportV2!L129</f>
        <v>17138</v>
      </c>
      <c r="I132" s="35" t="str">
        <f>ExportV2!E129</f>
        <v>PUILBOREAU</v>
      </c>
      <c r="J132" s="35" t="str">
        <f>ExportV2!J129</f>
        <v>DUCHE SEBASTIEN</v>
      </c>
      <c r="K132" s="35" t="str">
        <f>ExportV2!D129</f>
        <v>DiagErnt | DiagTermite</v>
      </c>
      <c r="L132" s="40">
        <f>ExportV2!Q129</f>
        <v>0</v>
      </c>
      <c r="M132" s="136">
        <f t="shared" ca="1" si="6"/>
        <v>0</v>
      </c>
      <c r="N132" s="52" t="str">
        <f>IFERROR(VLOOKUP(REFAFFAIRE,'Infos Marchés'!$C$6:$H$252,6,0),"")</f>
        <v/>
      </c>
      <c r="O132" s="60" t="str">
        <f t="shared" si="4"/>
        <v/>
      </c>
      <c r="P132" s="52" t="str">
        <f t="shared" ca="1" si="5"/>
        <v/>
      </c>
    </row>
    <row r="133" spans="1:16">
      <c r="A133" s="42" t="str">
        <f>ExportV2!P130</f>
        <v>LOIRE ATLANTIQUE</v>
      </c>
      <c r="B133" s="2" t="str">
        <f>IF(ISBLANK(ExportV2!B130),"",ExportV2!B130)</f>
        <v>002V1000749</v>
      </c>
      <c r="C133" s="4">
        <f>ExportV2!T130</f>
        <v>43774</v>
      </c>
      <c r="D133" s="36" t="str">
        <f>ExportV2!N130</f>
        <v>BA.1.C5.P.20</v>
      </c>
      <c r="E133" s="35" t="str">
        <f>ExportV2!O130</f>
        <v>AF.1.7K.9.152</v>
      </c>
      <c r="F133" s="47" t="str">
        <f>ExportV2!M130</f>
        <v xml:space="preserve">HABITAT 44 </v>
      </c>
      <c r="G133" s="47" t="str">
        <f>ExportV2!K130</f>
        <v xml:space="preserve">3 RUE DE L'ORNE  </v>
      </c>
      <c r="H133" s="2">
        <f>ExportV2!L130</f>
        <v>44800</v>
      </c>
      <c r="I133" s="35" t="str">
        <f>ExportV2!E130</f>
        <v>ST HERBLAIN</v>
      </c>
      <c r="J133" s="35" t="str">
        <f>ExportV2!J130</f>
        <v>BENESY NICOLAS</v>
      </c>
      <c r="K133" s="35" t="str">
        <f>ExportV2!D130</f>
        <v>DiagAmiante</v>
      </c>
      <c r="L133" s="40">
        <f>ExportV2!Q130</f>
        <v>0</v>
      </c>
      <c r="M133" s="136">
        <f t="shared" ca="1" si="6"/>
        <v>0</v>
      </c>
      <c r="N133" s="52" t="str">
        <f>IFERROR(VLOOKUP(REFAFFAIRE,'Infos Marchés'!$C$6:$H$252,6,0),"")</f>
        <v/>
      </c>
      <c r="O133" s="60" t="str">
        <f t="shared" si="4"/>
        <v/>
      </c>
      <c r="P133" s="52" t="str">
        <f t="shared" ca="1" si="5"/>
        <v/>
      </c>
    </row>
    <row r="134" spans="1:16">
      <c r="A134" s="42" t="str">
        <f>ExportV2!P131</f>
        <v>LOIRE ATLANTIQUE</v>
      </c>
      <c r="B134" s="2" t="str">
        <f>IF(ISBLANK(ExportV2!B131),"",ExportV2!B131)</f>
        <v>002P7001313-1</v>
      </c>
      <c r="C134" s="4">
        <f>ExportV2!T131</f>
        <v>43773</v>
      </c>
      <c r="D134" s="36" t="str">
        <f>ExportV2!N131</f>
        <v>BA.1.C5.P.20</v>
      </c>
      <c r="E134" s="35" t="str">
        <f>ExportV2!O131</f>
        <v>AF.1.7K.9.152</v>
      </c>
      <c r="F134" s="47" t="str">
        <f>ExportV2!M131</f>
        <v xml:space="preserve">HABITAT 44 </v>
      </c>
      <c r="G134" s="47" t="str">
        <f>ExportV2!K131</f>
        <v xml:space="preserve">1 ALLEE ANDRE MESSAGER  </v>
      </c>
      <c r="H134" s="2">
        <f>ExportV2!L131</f>
        <v>44110</v>
      </c>
      <c r="I134" s="35" t="str">
        <f>ExportV2!E131</f>
        <v>CHATEAUBRIANT</v>
      </c>
      <c r="J134" s="35" t="str">
        <f>ExportV2!J131</f>
        <v>MONCOIFFE CHARLY</v>
      </c>
      <c r="K134" s="35" t="str">
        <f>ExportV2!D131</f>
        <v>DiagAmiante</v>
      </c>
      <c r="L134" s="40">
        <f>ExportV2!Q131</f>
        <v>0</v>
      </c>
      <c r="M134" s="136">
        <f t="shared" ca="1" si="6"/>
        <v>0</v>
      </c>
      <c r="N134" s="52" t="str">
        <f>IFERROR(VLOOKUP(REFAFFAIRE,'Infos Marchés'!$C$6:$H$252,6,0),"")</f>
        <v/>
      </c>
      <c r="O134" s="60" t="str">
        <f t="shared" ref="O134:O197" si="7">IFERROR(N134*L134,"")</f>
        <v/>
      </c>
      <c r="P134" s="52" t="str">
        <f t="shared" ref="P134:P197" ca="1" si="8">IFERROR(M134+(O134/2),"")</f>
        <v/>
      </c>
    </row>
    <row r="135" spans="1:16">
      <c r="A135" s="42" t="str">
        <f>ExportV2!P132</f>
        <v>MORBIHAN</v>
      </c>
      <c r="B135" s="2" t="str">
        <f>IF(ISBLANK(ExportV2!B132),"",ExportV2!B132)</f>
        <v>002HD000035-2</v>
      </c>
      <c r="C135" s="4">
        <f>ExportV2!T132</f>
        <v>43774</v>
      </c>
      <c r="D135" s="36" t="str">
        <f>ExportV2!N132</f>
        <v>BA.1.8J.4.92</v>
      </c>
      <c r="E135" s="35" t="str">
        <f>ExportV2!O132</f>
        <v>AF.1.8J.4.77</v>
      </c>
      <c r="F135" s="47" t="str">
        <f>ExportV2!M132</f>
        <v xml:space="preserve">BRETAGNE SUD HABITAT </v>
      </c>
      <c r="G135" s="47" t="str">
        <f>ExportV2!K132</f>
        <v xml:space="preserve">RUE DU BAYOU TECH  </v>
      </c>
      <c r="H135" s="2">
        <f>ExportV2!L132</f>
        <v>56800</v>
      </c>
      <c r="I135" s="35" t="str">
        <f>ExportV2!E132</f>
        <v>PLOERMEL</v>
      </c>
      <c r="J135" s="35" t="str">
        <f>ExportV2!J132</f>
        <v>LAMBALLAIS GUILLAUME</v>
      </c>
      <c r="K135" s="35" t="str">
        <f>ExportV2!D132</f>
        <v>DiagAmiante</v>
      </c>
      <c r="L135" s="40">
        <f>ExportV2!Q132</f>
        <v>0</v>
      </c>
      <c r="M135" s="136">
        <f t="shared" ca="1" si="6"/>
        <v>0</v>
      </c>
      <c r="N135" s="52" t="str">
        <f>IFERROR(VLOOKUP(REFAFFAIRE,'Infos Marchés'!$C$6:$H$252,6,0),"")</f>
        <v/>
      </c>
      <c r="O135" s="60" t="str">
        <f t="shared" si="7"/>
        <v/>
      </c>
      <c r="P135" s="52" t="str">
        <f t="shared" ca="1" si="8"/>
        <v/>
      </c>
    </row>
    <row r="136" spans="1:16">
      <c r="A136" s="42" t="str">
        <f>ExportV2!P133</f>
        <v>CHARENTE MARITIME</v>
      </c>
      <c r="B136" s="2" t="str">
        <f>IF(ISBLANK(ExportV2!B133),"",ExportV2!B133)</f>
        <v>002L4003413</v>
      </c>
      <c r="C136" s="4">
        <f>ExportV2!T133</f>
        <v>43775</v>
      </c>
      <c r="D136" s="36" t="str">
        <f>ExportV2!N133</f>
        <v>BA.1.7K.9.351</v>
      </c>
      <c r="E136" s="35" t="str">
        <f>ExportV2!O133</f>
        <v>AF.1.7K.9.199</v>
      </c>
      <c r="F136" s="47" t="str">
        <f>ExportV2!M133</f>
        <v xml:space="preserve">DEUX-SEVRES HABITAT </v>
      </c>
      <c r="G136" s="47" t="str">
        <f>ExportV2!K133</f>
        <v xml:space="preserve">28 RUE ALPHONSE DAUDET  </v>
      </c>
      <c r="H136" s="2">
        <f>ExportV2!L133</f>
        <v>79140</v>
      </c>
      <c r="I136" s="35" t="str">
        <f>ExportV2!E133</f>
        <v>CERIZAY</v>
      </c>
      <c r="J136" s="35" t="str">
        <f>ExportV2!J133</f>
        <v>GUILLOTON LAURENT</v>
      </c>
      <c r="K136" s="35" t="str">
        <f>ExportV2!D133</f>
        <v>DiagAmiante</v>
      </c>
      <c r="L136" s="40">
        <f>ExportV2!Q133</f>
        <v>7</v>
      </c>
      <c r="M136" s="136">
        <f t="shared" ca="1" si="6"/>
        <v>0</v>
      </c>
      <c r="N136" s="52" t="str">
        <f>IFERROR(VLOOKUP(REFAFFAIRE,'Infos Marchés'!$C$6:$H$252,6,0),"")</f>
        <v/>
      </c>
      <c r="O136" s="60" t="str">
        <f t="shared" si="7"/>
        <v/>
      </c>
      <c r="P136" s="52" t="str">
        <f t="shared" ca="1" si="8"/>
        <v/>
      </c>
    </row>
    <row r="137" spans="1:16">
      <c r="A137" s="42" t="str">
        <f>ExportV2!P134</f>
        <v>INDRE ET LOIRE</v>
      </c>
      <c r="B137" s="2" t="str">
        <f>IF(ISBLANK(ExportV2!B134),"",ExportV2!B134)</f>
        <v>002A0001501</v>
      </c>
      <c r="C137" s="4">
        <f>ExportV2!T134</f>
        <v>43774</v>
      </c>
      <c r="D137" s="36" t="str">
        <f>ExportV2!N134</f>
        <v>BA.1.7K.9.172</v>
      </c>
      <c r="E137" s="35" t="str">
        <f>ExportV2!O134</f>
        <v>AF.1.7K.9.176</v>
      </c>
      <c r="F137" s="47" t="str">
        <f>ExportV2!M134</f>
        <v xml:space="preserve">VILLE DE BLOIS </v>
      </c>
      <c r="G137" s="47" t="str">
        <f>ExportV2!K134</f>
        <v xml:space="preserve">19 rue des pépinières  </v>
      </c>
      <c r="H137" s="2">
        <f>ExportV2!L134</f>
        <v>41350</v>
      </c>
      <c r="I137" s="35" t="str">
        <f>ExportV2!E134</f>
        <v>VINEUIL</v>
      </c>
      <c r="J137" s="35" t="str">
        <f>ExportV2!J134</f>
        <v>BLONDRON KEVIN</v>
      </c>
      <c r="K137" s="35" t="str">
        <f>ExportV2!D134</f>
        <v>DiagAmiante</v>
      </c>
      <c r="L137" s="40">
        <f>ExportV2!Q134</f>
        <v>12</v>
      </c>
      <c r="M137" s="136">
        <f t="shared" ca="1" si="6"/>
        <v>0</v>
      </c>
      <c r="N137" s="52" t="str">
        <f>IFERROR(VLOOKUP(REFAFFAIRE,'Infos Marchés'!$C$6:$H$252,6,0),"")</f>
        <v/>
      </c>
      <c r="O137" s="60" t="str">
        <f t="shared" si="7"/>
        <v/>
      </c>
      <c r="P137" s="52" t="str">
        <f t="shared" ca="1" si="8"/>
        <v/>
      </c>
    </row>
    <row r="138" spans="1:16">
      <c r="A138" s="42" t="str">
        <f>ExportV2!P135</f>
        <v>INDRE ET LOIRE</v>
      </c>
      <c r="B138" s="2" t="str">
        <f>IF(ISBLANK(ExportV2!B135),"",ExportV2!B135)</f>
        <v>002Z3000089</v>
      </c>
      <c r="C138" s="4">
        <f>ExportV2!T135</f>
        <v>43774</v>
      </c>
      <c r="D138" s="36" t="str">
        <f>ExportV2!N135</f>
        <v>BA.1.7K.M1.4</v>
      </c>
      <c r="E138" s="35" t="str">
        <f>ExportV2!O135</f>
        <v>AF.1.7K.M1.3</v>
      </c>
      <c r="F138" s="47" t="str">
        <f>ExportV2!M135</f>
        <v xml:space="preserve">CONSEIL DEPARTEMENTAL DU CHER </v>
      </c>
      <c r="G138" s="47" t="str">
        <f>ExportV2!K135</f>
        <v xml:space="preserve">Place Marcel Plaisant  </v>
      </c>
      <c r="H138" s="2">
        <f>ExportV2!L135</f>
        <v>18000</v>
      </c>
      <c r="I138" s="35" t="str">
        <f>ExportV2!E135</f>
        <v>BOURGES</v>
      </c>
      <c r="J138" s="35" t="str">
        <f>ExportV2!J135</f>
        <v>MAILLET QUENTIN</v>
      </c>
      <c r="K138" s="35" t="str">
        <f>ExportV2!D135</f>
        <v>DiagAmiante</v>
      </c>
      <c r="L138" s="40">
        <f>ExportV2!Q135</f>
        <v>3</v>
      </c>
      <c r="M138" s="136">
        <f t="shared" ca="1" si="6"/>
        <v>0</v>
      </c>
      <c r="N138" s="52">
        <f>IFERROR(VLOOKUP(REFAFFAIRE,'Infos Marchés'!$C$6:$H$252,6,0),"")</f>
        <v>28.67</v>
      </c>
      <c r="O138" s="60">
        <f t="shared" si="7"/>
        <v>86.01</v>
      </c>
      <c r="P138" s="52">
        <f t="shared" ca="1" si="8"/>
        <v>43.005000000000003</v>
      </c>
    </row>
    <row r="139" spans="1:16">
      <c r="A139" s="42" t="str">
        <f>ExportV2!P136</f>
        <v>DEUX-SEVRES</v>
      </c>
      <c r="B139" s="2" t="str">
        <f>IF(ISBLANK(ExportV2!B136),"",ExportV2!B136)</f>
        <v>002L4003467</v>
      </c>
      <c r="C139" s="4">
        <f>ExportV2!T136</f>
        <v>43773</v>
      </c>
      <c r="D139" s="36" t="str">
        <f>ExportV2!N136</f>
        <v>BA.1.E8.4B.168</v>
      </c>
      <c r="E139" s="35" t="str">
        <f>ExportV2!O136</f>
        <v>AF.1.E8.4B.147</v>
      </c>
      <c r="F139" s="47" t="str">
        <f>ExportV2!M136</f>
        <v xml:space="preserve">DE L'AGGLOMERATION DE LA ROCHELLE </v>
      </c>
      <c r="G139" s="47" t="str">
        <f>ExportV2!K136</f>
        <v>1 ALLEE DU QUERCY Logt 27 PORT NEUF</v>
      </c>
      <c r="H139" s="2">
        <f>ExportV2!L136</f>
        <v>17000</v>
      </c>
      <c r="I139" s="35" t="str">
        <f>ExportV2!E136</f>
        <v>LA ROCHELLE</v>
      </c>
      <c r="J139" s="35" t="str">
        <f>ExportV2!J136</f>
        <v>DUCHE SEBASTIEN</v>
      </c>
      <c r="K139" s="35" t="str">
        <f>ExportV2!D136</f>
        <v>DiagGazV1</v>
      </c>
      <c r="L139" s="40">
        <f>ExportV2!Q136</f>
        <v>0</v>
      </c>
      <c r="M139" s="136">
        <f t="shared" ca="1" si="6"/>
        <v>0</v>
      </c>
      <c r="N139" s="52" t="str">
        <f>IFERROR(VLOOKUP(REFAFFAIRE,'Infos Marchés'!$C$6:$H$252,6,0),"")</f>
        <v/>
      </c>
      <c r="O139" s="60" t="str">
        <f t="shared" si="7"/>
        <v/>
      </c>
      <c r="P139" s="52" t="str">
        <f t="shared" ca="1" si="8"/>
        <v/>
      </c>
    </row>
    <row r="140" spans="1:16">
      <c r="A140" s="42" t="str">
        <f>ExportV2!P137</f>
        <v>INDRE ET LOIRE</v>
      </c>
      <c r="B140" s="2" t="str">
        <f>IF(ISBLANK(ExportV2!B137),"",ExportV2!B137)</f>
        <v>0022G000239</v>
      </c>
      <c r="C140" s="4">
        <f>ExportV2!T137</f>
        <v>43775</v>
      </c>
      <c r="D140" s="36" t="str">
        <f>ExportV2!N137</f>
        <v>BA.1.A9.3.680</v>
      </c>
      <c r="E140" s="35" t="str">
        <f>ExportV2!O137</f>
        <v>AF.1.7K.9.398</v>
      </c>
      <c r="F140" s="47" t="str">
        <f>ExportV2!M137</f>
        <v xml:space="preserve">VAL TOURAINE HABITAT  </v>
      </c>
      <c r="G140" s="47" t="str">
        <f>ExportV2!K137</f>
        <v xml:space="preserve">11 ALLEE DU PAVILLON  </v>
      </c>
      <c r="H140" s="2">
        <f>ExportV2!L137</f>
        <v>37140</v>
      </c>
      <c r="I140" s="35" t="str">
        <f>ExportV2!E137</f>
        <v>BOURGUEIL</v>
      </c>
      <c r="J140" s="35" t="str">
        <f>ExportV2!J137</f>
        <v>UNAL YASIN</v>
      </c>
      <c r="K140" s="35" t="str">
        <f>ExportV2!D137</f>
        <v>DiagAmiante</v>
      </c>
      <c r="L140" s="40">
        <f>ExportV2!Q137</f>
        <v>18</v>
      </c>
      <c r="M140" s="136">
        <f t="shared" ca="1" si="6"/>
        <v>0</v>
      </c>
      <c r="N140" s="52" t="str">
        <f>IFERROR(VLOOKUP(REFAFFAIRE,'Infos Marchés'!$C$6:$H$252,6,0),"")</f>
        <v/>
      </c>
      <c r="O140" s="60" t="str">
        <f t="shared" si="7"/>
        <v/>
      </c>
      <c r="P140" s="52" t="str">
        <f t="shared" ca="1" si="8"/>
        <v/>
      </c>
    </row>
    <row r="141" spans="1:16">
      <c r="A141" s="42" t="str">
        <f>ExportV2!P138</f>
        <v>MORBIHAN</v>
      </c>
      <c r="B141" s="2" t="str">
        <f>IF(ISBLANK(ExportV2!B138),"",ExportV2!B138)</f>
        <v>0021N000877</v>
      </c>
      <c r="C141" s="4">
        <f>ExportV2!T138</f>
        <v>43773</v>
      </c>
      <c r="D141" s="36" t="str">
        <f>ExportV2!N138</f>
        <v>BA.1.PR.AZ.403</v>
      </c>
      <c r="E141" s="35" t="str">
        <f>ExportV2!O138</f>
        <v>AF.1.C5.AZ.63</v>
      </c>
      <c r="F141" s="47" t="str">
        <f>ExportV2!M138</f>
        <v>LEMON Nigel</v>
      </c>
      <c r="G141" s="47" t="str">
        <f>ExportV2!K138</f>
        <v xml:space="preserve">COAT MOCUN  </v>
      </c>
      <c r="H141" s="2">
        <f>ExportV2!L138</f>
        <v>29690</v>
      </c>
      <c r="I141" s="35" t="str">
        <f>ExportV2!E138</f>
        <v>HUELGOAT</v>
      </c>
      <c r="J141" s="35" t="str">
        <f>ExportV2!J138</f>
        <v>GUILLOU MAEL</v>
      </c>
      <c r="K141" s="35" t="str">
        <f>ExportV2!D138</f>
        <v>DiagDpe</v>
      </c>
      <c r="L141" s="40">
        <f>ExportV2!Q138</f>
        <v>0</v>
      </c>
      <c r="M141" s="136">
        <f t="shared" ca="1" si="6"/>
        <v>0</v>
      </c>
      <c r="N141" s="52" t="str">
        <f>IFERROR(VLOOKUP(REFAFFAIRE,'Infos Marchés'!$C$6:$H$252,6,0),"")</f>
        <v/>
      </c>
      <c r="O141" s="60" t="str">
        <f t="shared" si="7"/>
        <v/>
      </c>
      <c r="P141" s="52" t="str">
        <f t="shared" ca="1" si="8"/>
        <v/>
      </c>
    </row>
    <row r="142" spans="1:16">
      <c r="A142" s="42" t="str">
        <f>ExportV2!P139</f>
        <v>MORBIHAN</v>
      </c>
      <c r="B142" s="2" t="str">
        <f>IF(ISBLANK(ExportV2!B139),"",ExportV2!B139)</f>
        <v>0021N000799</v>
      </c>
      <c r="C142" s="4">
        <f>ExportV2!T139</f>
        <v>43773</v>
      </c>
      <c r="D142" s="36" t="str">
        <f>ExportV2!N139</f>
        <v>BA.1.PR.AZ.362</v>
      </c>
      <c r="E142" s="35" t="str">
        <f>ExportV2!O139</f>
        <v>AF.1.C5.AZ.63</v>
      </c>
      <c r="F142" s="47" t="str">
        <f>ExportV2!M139</f>
        <v>WALTHER Sebastian</v>
      </c>
      <c r="G142" s="47" t="str">
        <f>ExportV2!K139</f>
        <v xml:space="preserve">5 Hent ar Bleniou  </v>
      </c>
      <c r="H142" s="2">
        <f>ExportV2!L139</f>
        <v>22160</v>
      </c>
      <c r="I142" s="35" t="str">
        <f>ExportV2!E139</f>
        <v>BULAT PESTIVIEN</v>
      </c>
      <c r="J142" s="35" t="str">
        <f>ExportV2!J139</f>
        <v>PIROT DAMIEN</v>
      </c>
      <c r="K142" s="35" t="str">
        <f>ExportV2!D139</f>
        <v>DiagEtatParasitaire | DiagCrep | DiagErnt | DiagElec | DiagAmiante</v>
      </c>
      <c r="L142" s="40">
        <f>ExportV2!Q139</f>
        <v>0</v>
      </c>
      <c r="M142" s="136">
        <f t="shared" ca="1" si="6"/>
        <v>0</v>
      </c>
      <c r="N142" s="52" t="str">
        <f>IFERROR(VLOOKUP(REFAFFAIRE,'Infos Marchés'!$C$6:$H$252,6,0),"")</f>
        <v/>
      </c>
      <c r="O142" s="60" t="str">
        <f t="shared" si="7"/>
        <v/>
      </c>
      <c r="P142" s="52" t="str">
        <f t="shared" ca="1" si="8"/>
        <v/>
      </c>
    </row>
    <row r="143" spans="1:16">
      <c r="A143" s="42" t="str">
        <f>ExportV2!P140</f>
        <v>CHARENTE MARITIME</v>
      </c>
      <c r="B143" s="2" t="str">
        <f>IF(ISBLANK(ExportV2!B140),"",ExportV2!B140)</f>
        <v>002DW003531</v>
      </c>
      <c r="C143" s="4">
        <f>ExportV2!T140</f>
        <v>43774</v>
      </c>
      <c r="D143" s="36" t="str">
        <f>ExportV2!N140</f>
        <v>BA.1.E8.4B.143</v>
      </c>
      <c r="E143" s="35" t="str">
        <f>ExportV2!O140</f>
        <v>AF.1.23.1Y.492</v>
      </c>
      <c r="F143" s="47" t="str">
        <f>ExportV2!M140</f>
        <v xml:space="preserve">HABITAT 17 </v>
      </c>
      <c r="G143" s="47" t="str">
        <f>ExportV2!K140</f>
        <v xml:space="preserve">16 BOULEVARD RENE GAUTRET  </v>
      </c>
      <c r="H143" s="2">
        <f>ExportV2!L140</f>
        <v>17500</v>
      </c>
      <c r="I143" s="35" t="str">
        <f>ExportV2!E140</f>
        <v>JONZAC</v>
      </c>
      <c r="J143" s="35" t="str">
        <f>ExportV2!J140</f>
        <v>DROUHIN LAURENT</v>
      </c>
      <c r="K143" s="35" t="str">
        <f>ExportV2!D140</f>
        <v>DiagElec</v>
      </c>
      <c r="L143" s="40">
        <f>ExportV2!Q140</f>
        <v>0</v>
      </c>
      <c r="M143" s="136">
        <f t="shared" ca="1" si="6"/>
        <v>0</v>
      </c>
      <c r="N143" s="52" t="str">
        <f>IFERROR(VLOOKUP(REFAFFAIRE,'Infos Marchés'!$C$6:$H$252,6,0),"")</f>
        <v/>
      </c>
      <c r="O143" s="60" t="str">
        <f t="shared" si="7"/>
        <v/>
      </c>
      <c r="P143" s="52" t="str">
        <f t="shared" ca="1" si="8"/>
        <v/>
      </c>
    </row>
    <row r="144" spans="1:16">
      <c r="A144" s="42" t="str">
        <f>ExportV2!P141</f>
        <v>DEUX-SEVRES</v>
      </c>
      <c r="B144" s="2" t="str">
        <f>IF(ISBLANK(ExportV2!B141),"",ExportV2!B141)</f>
        <v>0020T000595</v>
      </c>
      <c r="C144" s="4">
        <f>ExportV2!T141</f>
        <v>43775</v>
      </c>
      <c r="D144" s="36" t="str">
        <f>ExportV2!N141</f>
        <v>BA.1.P2.185.68</v>
      </c>
      <c r="E144" s="35" t="str">
        <f>ExportV2!O141</f>
        <v>AF.1.23.1Y.68</v>
      </c>
      <c r="F144" s="47" t="str">
        <f>ExportV2!M141</f>
        <v>DEBONNEVILLE ANNE LAURE</v>
      </c>
      <c r="G144" s="47" t="str">
        <f>ExportV2!K141</f>
        <v xml:space="preserve">60 IMPASSE RENAUD DU DRESNAY  </v>
      </c>
      <c r="H144" s="2">
        <f>ExportV2!L141</f>
        <v>79410</v>
      </c>
      <c r="I144" s="35" t="str">
        <f>ExportV2!E141</f>
        <v>ECHIRE</v>
      </c>
      <c r="J144" s="35" t="str">
        <f>ExportV2!J141</f>
        <v>NEAUD THIERRY</v>
      </c>
      <c r="K144" s="35" t="str">
        <f>ExportV2!D141</f>
        <v>DiagDpe | DiagErnt</v>
      </c>
      <c r="L144" s="40">
        <f>ExportV2!Q141</f>
        <v>0</v>
      </c>
      <c r="M144" s="136">
        <f t="shared" ca="1" si="6"/>
        <v>0</v>
      </c>
      <c r="N144" s="52" t="str">
        <f>IFERROR(VLOOKUP(REFAFFAIRE,'Infos Marchés'!$C$6:$H$252,6,0),"")</f>
        <v/>
      </c>
      <c r="O144" s="60" t="str">
        <f t="shared" si="7"/>
        <v/>
      </c>
      <c r="P144" s="52" t="str">
        <f t="shared" ca="1" si="8"/>
        <v/>
      </c>
    </row>
    <row r="145" spans="1:16">
      <c r="A145" s="42" t="str">
        <f>ExportV2!P142</f>
        <v>HAUTE VIENNE</v>
      </c>
      <c r="B145" s="2" t="str">
        <f>IF(ISBLANK(ExportV2!B142),"",ExportV2!B142)</f>
        <v>002U0001051</v>
      </c>
      <c r="C145" s="4">
        <f>ExportV2!T142</f>
        <v>43774</v>
      </c>
      <c r="D145" s="36" t="str">
        <f>ExportV2!N142</f>
        <v>BA.1.10.47.3</v>
      </c>
      <c r="E145" s="35" t="str">
        <f>ExportV2!O142</f>
        <v>AF.1.7K.9.72</v>
      </c>
      <c r="F145" s="47" t="str">
        <f>ExportV2!M142</f>
        <v xml:space="preserve">LIMOGES HABITAT </v>
      </c>
      <c r="G145" s="47" t="str">
        <f>ExportV2!K142</f>
        <v xml:space="preserve">17 RUE ADRIEN PRESSEMANE LOGT 183 RDC  </v>
      </c>
      <c r="H145" s="2">
        <f>ExportV2!L142</f>
        <v>87000</v>
      </c>
      <c r="I145" s="35" t="str">
        <f>ExportV2!E142</f>
        <v>LIMOGES</v>
      </c>
      <c r="J145" s="35" t="str">
        <f>ExportV2!J142</f>
        <v>SOLEYMAT FABRICE</v>
      </c>
      <c r="K145" s="35" t="str">
        <f>ExportV2!D142</f>
        <v>DiagElec | DiagGazV1</v>
      </c>
      <c r="L145" s="40">
        <f>ExportV2!Q142</f>
        <v>0</v>
      </c>
      <c r="M145" s="136">
        <f t="shared" ca="1" si="6"/>
        <v>51</v>
      </c>
      <c r="N145" s="52">
        <f>IFERROR(VLOOKUP(REFAFFAIRE,'Infos Marchés'!$C$6:$H$252,6,0),"")</f>
        <v>0</v>
      </c>
      <c r="O145" s="60">
        <f t="shared" si="7"/>
        <v>0</v>
      </c>
      <c r="P145" s="52">
        <f t="shared" ca="1" si="8"/>
        <v>51</v>
      </c>
    </row>
    <row r="146" spans="1:16">
      <c r="A146" s="42" t="str">
        <f>ExportV2!P143</f>
        <v>CHARENTE MARITIME</v>
      </c>
      <c r="B146" s="2" t="str">
        <f>IF(ISBLANK(ExportV2!B143),"",ExportV2!B143)</f>
        <v>002LG002119</v>
      </c>
      <c r="C146" s="4">
        <f>ExportV2!T143</f>
        <v>43774</v>
      </c>
      <c r="D146" s="36" t="str">
        <f>ExportV2!N143</f>
        <v>BA.1.E8.4B.143</v>
      </c>
      <c r="E146" s="35" t="str">
        <f>ExportV2!O143</f>
        <v>AF.1.KG.RU.6</v>
      </c>
      <c r="F146" s="47" t="str">
        <f>ExportV2!M143</f>
        <v xml:space="preserve">HABITAT 17 </v>
      </c>
      <c r="G146" s="47" t="str">
        <f>ExportV2!K143</f>
        <v xml:space="preserve">9 rue LEDRU-ROLLIN  </v>
      </c>
      <c r="H146" s="2">
        <f>ExportV2!L143</f>
        <v>17000</v>
      </c>
      <c r="I146" s="35" t="str">
        <f>ExportV2!E143</f>
        <v>LA ROCHELLE</v>
      </c>
      <c r="J146" s="35" t="str">
        <f>ExportV2!J143</f>
        <v>GUILLOTON LAURENT</v>
      </c>
      <c r="K146" s="35" t="str">
        <f>ExportV2!D143</f>
        <v>DiagAmiante</v>
      </c>
      <c r="L146" s="40">
        <f>ExportV2!Q143</f>
        <v>42</v>
      </c>
      <c r="M146" s="136">
        <f t="shared" ca="1" si="6"/>
        <v>0</v>
      </c>
      <c r="N146" s="52" t="str">
        <f>IFERROR(VLOOKUP(REFAFFAIRE,'Infos Marchés'!$C$6:$H$252,6,0),"")</f>
        <v/>
      </c>
      <c r="O146" s="60" t="str">
        <f t="shared" si="7"/>
        <v/>
      </c>
      <c r="P146" s="52" t="str">
        <f t="shared" ca="1" si="8"/>
        <v/>
      </c>
    </row>
    <row r="147" spans="1:16">
      <c r="A147" s="42" t="str">
        <f>ExportV2!P144</f>
        <v>MORBIHAN</v>
      </c>
      <c r="B147" s="2" t="str">
        <f>IF(ISBLANK(ExportV2!B144),"",ExportV2!B144)</f>
        <v>002H5000833</v>
      </c>
      <c r="C147" s="4">
        <f>ExportV2!T144</f>
        <v>43773</v>
      </c>
      <c r="D147" s="36" t="str">
        <f>ExportV2!N144</f>
        <v>BA.1.C5.P.182</v>
      </c>
      <c r="E147" s="35" t="str">
        <f>ExportV2!O144</f>
        <v>AF.1.C5.AZ.2</v>
      </c>
      <c r="F147" s="47" t="str">
        <f>ExportV2!M144</f>
        <v xml:space="preserve">LORIENT HABITAT </v>
      </c>
      <c r="G147" s="47" t="str">
        <f>ExportV2!K144</f>
        <v xml:space="preserve">Porte N°63 - 92 E, rue de Beauvais  </v>
      </c>
      <c r="H147" s="2">
        <f>ExportV2!L144</f>
        <v>56100</v>
      </c>
      <c r="I147" s="35" t="str">
        <f>ExportV2!E144</f>
        <v>LORIENT</v>
      </c>
      <c r="J147" s="35" t="str">
        <f>ExportV2!J144</f>
        <v>LAMBALLAIS GUILLAUME</v>
      </c>
      <c r="K147" s="35" t="str">
        <f>ExportV2!D144</f>
        <v>DiagCrepTravaux | DiagAmiante</v>
      </c>
      <c r="L147" s="40">
        <f>ExportV2!Q144</f>
        <v>0</v>
      </c>
      <c r="M147" s="136">
        <f t="shared" ca="1" si="6"/>
        <v>0</v>
      </c>
      <c r="N147" s="52" t="str">
        <f>IFERROR(VLOOKUP(REFAFFAIRE,'Infos Marchés'!$C$6:$H$252,6,0),"")</f>
        <v/>
      </c>
      <c r="O147" s="60" t="str">
        <f t="shared" si="7"/>
        <v/>
      </c>
      <c r="P147" s="52" t="str">
        <f t="shared" ca="1" si="8"/>
        <v/>
      </c>
    </row>
    <row r="148" spans="1:16">
      <c r="A148" s="42" t="str">
        <f>ExportV2!P145</f>
        <v>FINISTERE</v>
      </c>
      <c r="B148" s="2" t="str">
        <f>IF(ISBLANK(ExportV2!B145),"",ExportV2!B145)</f>
        <v>002VW002199</v>
      </c>
      <c r="C148" s="4">
        <f>ExportV2!T145</f>
        <v>43773</v>
      </c>
      <c r="D148" s="36" t="str">
        <f>ExportV2!N145</f>
        <v>BA.1.DP.2Y.5</v>
      </c>
      <c r="E148" s="35" t="str">
        <f>ExportV2!O145</f>
        <v>AF.1.7K.VQ.65</v>
      </c>
      <c r="F148" s="47" t="str">
        <f>ExportV2!M145</f>
        <v xml:space="preserve">BREST MÉTROPOLE HABITAT </v>
      </c>
      <c r="G148" s="47" t="str">
        <f>ExportV2!K145</f>
        <v xml:space="preserve">28 RUE COMTESSE DE MALEYSSIE </v>
      </c>
      <c r="H148" s="2">
        <f>ExportV2!L145</f>
        <v>29200</v>
      </c>
      <c r="I148" s="35" t="str">
        <f>ExportV2!E145</f>
        <v>BREST</v>
      </c>
      <c r="J148" s="35" t="str">
        <f>ExportV2!J145</f>
        <v>SEVEN JEREMY</v>
      </c>
      <c r="K148" s="35" t="str">
        <f>ExportV2!D145</f>
        <v>DiagAmiante</v>
      </c>
      <c r="L148" s="40">
        <f>ExportV2!Q145</f>
        <v>0</v>
      </c>
      <c r="M148" s="136">
        <f t="shared" ref="M148:M211" ca="1" si="9">Montant(E148,K148)</f>
        <v>0</v>
      </c>
      <c r="N148" s="52" t="str">
        <f>IFERROR(VLOOKUP(REFAFFAIRE,'Infos Marchés'!$C$6:$H$252,6,0),"")</f>
        <v/>
      </c>
      <c r="O148" s="60" t="str">
        <f t="shared" si="7"/>
        <v/>
      </c>
      <c r="P148" s="52" t="str">
        <f t="shared" ca="1" si="8"/>
        <v/>
      </c>
    </row>
    <row r="149" spans="1:16">
      <c r="A149" s="42" t="str">
        <f>ExportV2!P146</f>
        <v>HAUTE VIENNE</v>
      </c>
      <c r="B149" s="2" t="str">
        <f>IF(ISBLANK(ExportV2!B146),"",ExportV2!B146)</f>
        <v>002XV002493</v>
      </c>
      <c r="C149" s="4">
        <f>ExportV2!T146</f>
        <v>43774</v>
      </c>
      <c r="D149" s="36" t="str">
        <f>ExportV2!N146</f>
        <v>BA.1.7K.9.255</v>
      </c>
      <c r="E149" s="35" t="str">
        <f>ExportV2!O146</f>
        <v>AF.1.7K.9.366</v>
      </c>
      <c r="F149" s="47" t="str">
        <f>ExportV2!M146</f>
        <v xml:space="preserve">SYNDICAT ENERGIES HAUTE-VIENNE (SEHV) </v>
      </c>
      <c r="G149" s="47" t="str">
        <f>ExportV2!K146</f>
        <v xml:space="preserve">puymoroux  </v>
      </c>
      <c r="H149" s="2">
        <f>ExportV2!L146</f>
        <v>87150</v>
      </c>
      <c r="I149" s="35" t="str">
        <f>ExportV2!E146</f>
        <v>CUSSAC</v>
      </c>
      <c r="J149" s="35" t="str">
        <f>ExportV2!J146</f>
        <v>GUILLOU MELVIL</v>
      </c>
      <c r="K149" s="35" t="str">
        <f>ExportV2!D146</f>
        <v>DiagAmiante</v>
      </c>
      <c r="L149" s="40">
        <f>ExportV2!Q146</f>
        <v>1</v>
      </c>
      <c r="M149" s="136">
        <f t="shared" ca="1" si="9"/>
        <v>0</v>
      </c>
      <c r="N149" s="52">
        <f>IFERROR(VLOOKUP(REFAFFAIRE,'Infos Marchés'!$C$6:$H$252,6,0),"")</f>
        <v>62</v>
      </c>
      <c r="O149" s="60">
        <f t="shared" si="7"/>
        <v>62</v>
      </c>
      <c r="P149" s="52">
        <f t="shared" ca="1" si="8"/>
        <v>31</v>
      </c>
    </row>
    <row r="150" spans="1:16">
      <c r="A150" s="42" t="str">
        <f>ExportV2!P147</f>
        <v>LOIRE ATLANTIQUE</v>
      </c>
      <c r="B150" s="2" t="str">
        <f>IF(ISBLANK(ExportV2!B147),"",ExportV2!B147)</f>
        <v>002E8000819-1</v>
      </c>
      <c r="C150" s="4">
        <f>ExportV2!T147</f>
        <v>43775</v>
      </c>
      <c r="D150" s="36" t="str">
        <f>ExportV2!N147</f>
        <v>BA.1.C5.P.20</v>
      </c>
      <c r="E150" s="35" t="str">
        <f>ExportV2!O147</f>
        <v>AF.1.7K.9.152</v>
      </c>
      <c r="F150" s="47" t="str">
        <f>ExportV2!M147</f>
        <v xml:space="preserve">HABITAT 44 </v>
      </c>
      <c r="G150" s="47" t="str">
        <f>ExportV2!K147</f>
        <v xml:space="preserve">4 RUE DE LA CROIX BLANCHE  </v>
      </c>
      <c r="H150" s="2">
        <f>ExportV2!L147</f>
        <v>44230</v>
      </c>
      <c r="I150" s="35" t="str">
        <f>ExportV2!E147</f>
        <v>ST SEBASTIEN SUR LOIRE</v>
      </c>
      <c r="J150" s="35" t="str">
        <f>ExportV2!J147</f>
        <v>LELOU ADELIN</v>
      </c>
      <c r="K150" s="35" t="str">
        <f>ExportV2!D147</f>
        <v>DiagAmiante</v>
      </c>
      <c r="L150" s="40">
        <f>ExportV2!Q147</f>
        <v>0</v>
      </c>
      <c r="M150" s="136">
        <f t="shared" ca="1" si="9"/>
        <v>0</v>
      </c>
      <c r="N150" s="52" t="str">
        <f>IFERROR(VLOOKUP(REFAFFAIRE,'Infos Marchés'!$C$6:$H$252,6,0),"")</f>
        <v/>
      </c>
      <c r="O150" s="60" t="str">
        <f t="shared" si="7"/>
        <v/>
      </c>
      <c r="P150" s="52" t="str">
        <f t="shared" ca="1" si="8"/>
        <v/>
      </c>
    </row>
    <row r="151" spans="1:16">
      <c r="A151" s="42" t="str">
        <f>ExportV2!P148</f>
        <v>CHARENTE MARITIME</v>
      </c>
      <c r="B151" s="2" t="str">
        <f>IF(ISBLANK(ExportV2!B148),"",ExportV2!B148)</f>
        <v>0020T000571</v>
      </c>
      <c r="C151" s="4">
        <f>ExportV2!T148</f>
        <v>43773</v>
      </c>
      <c r="D151" s="36" t="str">
        <f>ExportV2!N148</f>
        <v>BA.1.7K.9.259</v>
      </c>
      <c r="E151" s="35" t="str">
        <f>ExportV2!O148</f>
        <v>AF.1.7K.9.379</v>
      </c>
      <c r="F151" s="47" t="str">
        <f>ExportV2!M148</f>
        <v xml:space="preserve">EKIDOM - OPH DE GRAND POITIERS </v>
      </c>
      <c r="G151" s="47" t="str">
        <f>ExportV2!K148</f>
        <v xml:space="preserve">24 RUE DE PROVENCE  </v>
      </c>
      <c r="H151" s="2">
        <f>ExportV2!L148</f>
        <v>86000</v>
      </c>
      <c r="I151" s="35" t="str">
        <f>ExportV2!E148</f>
        <v>POITIERS</v>
      </c>
      <c r="J151" s="35" t="str">
        <f>ExportV2!J148</f>
        <v>LECOUTRE NICOLAS</v>
      </c>
      <c r="K151" s="35" t="str">
        <f>ExportV2!D148</f>
        <v>DiagAmiante</v>
      </c>
      <c r="L151" s="40">
        <f>ExportV2!Q148</f>
        <v>3</v>
      </c>
      <c r="M151" s="136">
        <f t="shared" ca="1" si="9"/>
        <v>0</v>
      </c>
      <c r="N151" s="52" t="str">
        <f>IFERROR(VLOOKUP(REFAFFAIRE,'Infos Marchés'!$C$6:$H$252,6,0),"")</f>
        <v/>
      </c>
      <c r="O151" s="60" t="str">
        <f t="shared" si="7"/>
        <v/>
      </c>
      <c r="P151" s="52" t="str">
        <f t="shared" ca="1" si="8"/>
        <v/>
      </c>
    </row>
    <row r="152" spans="1:16">
      <c r="A152" s="42" t="str">
        <f>ExportV2!P149</f>
        <v>DEUX-SEVRES</v>
      </c>
      <c r="B152" s="2" t="str">
        <f>IF(ISBLANK(ExportV2!B149),"",ExportV2!B149)</f>
        <v>002L4003483</v>
      </c>
      <c r="C152" s="4">
        <f>ExportV2!T149</f>
        <v>43774</v>
      </c>
      <c r="D152" s="36" t="str">
        <f>ExportV2!N149</f>
        <v>BA.1.12.G9.36</v>
      </c>
      <c r="E152" s="35" t="str">
        <f>ExportV2!O149</f>
        <v>AF.1.12.4Y.85</v>
      </c>
      <c r="F152" s="47" t="str">
        <f>ExportV2!M149</f>
        <v xml:space="preserve">DRAPEAU </v>
      </c>
      <c r="G152" s="47" t="str">
        <f>ExportV2!K149</f>
        <v xml:space="preserve">6 rue de l'Abreuvoir - APT 4  </v>
      </c>
      <c r="H152" s="2">
        <f>ExportV2!L149</f>
        <v>79100</v>
      </c>
      <c r="I152" s="35" t="str">
        <f>ExportV2!E149</f>
        <v>THOUARS</v>
      </c>
      <c r="J152" s="35" t="str">
        <f>ExportV2!J149</f>
        <v>DUMOULIN BRUNO</v>
      </c>
      <c r="K152" s="35" t="str">
        <f>ExportV2!D149</f>
        <v>DiagElec | DiagErnt</v>
      </c>
      <c r="L152" s="40">
        <f>ExportV2!Q149</f>
        <v>0</v>
      </c>
      <c r="M152" s="136">
        <f t="shared" ca="1" si="9"/>
        <v>0</v>
      </c>
      <c r="N152" s="52" t="str">
        <f>IFERROR(VLOOKUP(REFAFFAIRE,'Infos Marchés'!$C$6:$H$252,6,0),"")</f>
        <v/>
      </c>
      <c r="O152" s="60" t="str">
        <f t="shared" si="7"/>
        <v/>
      </c>
      <c r="P152" s="52" t="str">
        <f t="shared" ca="1" si="8"/>
        <v/>
      </c>
    </row>
    <row r="153" spans="1:16">
      <c r="A153" s="42" t="str">
        <f>ExportV2!P150</f>
        <v>DEUX-SEVRES</v>
      </c>
      <c r="B153" s="2" t="str">
        <f>IF(ISBLANK(ExportV2!B150),"",ExportV2!B150)</f>
        <v>002D6009295</v>
      </c>
      <c r="C153" s="4">
        <f>ExportV2!T150</f>
        <v>43773</v>
      </c>
      <c r="D153" s="36" t="str">
        <f>ExportV2!N150</f>
        <v>BA.1.E8.4B.53</v>
      </c>
      <c r="E153" s="35" t="str">
        <f>ExportV2!O150</f>
        <v>AF.1.7K.9.210</v>
      </c>
      <c r="F153" s="47" t="str">
        <f>ExportV2!M150</f>
        <v xml:space="preserve">ROCHEFORT HABITAT OCEAN </v>
      </c>
      <c r="G153" s="47" t="str">
        <f>ExportV2!K150</f>
        <v xml:space="preserve">97 RUE EMILE ZOLA SALANEUVE </v>
      </c>
      <c r="H153" s="2">
        <f>ExportV2!L150</f>
        <v>17300</v>
      </c>
      <c r="I153" s="35" t="str">
        <f>ExportV2!E150</f>
        <v>ROCHEFORT</v>
      </c>
      <c r="J153" s="35" t="str">
        <f>ExportV2!J150</f>
        <v>DUCHE SEBASTIEN</v>
      </c>
      <c r="K153" s="35" t="str">
        <f>ExportV2!D150</f>
        <v>DiagGazV1</v>
      </c>
      <c r="L153" s="40">
        <f>ExportV2!Q150</f>
        <v>0</v>
      </c>
      <c r="M153" s="136">
        <f t="shared" ca="1" si="9"/>
        <v>0</v>
      </c>
      <c r="N153" s="52" t="str">
        <f>IFERROR(VLOOKUP(REFAFFAIRE,'Infos Marchés'!$C$6:$H$252,6,0),"")</f>
        <v/>
      </c>
      <c r="O153" s="60" t="str">
        <f t="shared" si="7"/>
        <v/>
      </c>
      <c r="P153" s="52" t="str">
        <f t="shared" ca="1" si="8"/>
        <v/>
      </c>
    </row>
    <row r="154" spans="1:16">
      <c r="A154" s="42" t="str">
        <f>ExportV2!P151</f>
        <v>HAUTE VIENNE</v>
      </c>
      <c r="B154" s="2" t="str">
        <f>IF(ISBLANK(ExportV2!B151),"",ExportV2!B151)</f>
        <v>002K9001237</v>
      </c>
      <c r="C154" s="4">
        <f>ExportV2!T151</f>
        <v>43773</v>
      </c>
      <c r="D154" s="36" t="str">
        <f>ExportV2!N151</f>
        <v>BA.1.7K.9.174</v>
      </c>
      <c r="E154" s="35" t="str">
        <f>ExportV2!O151</f>
        <v>AF.1.7K.12R.49</v>
      </c>
      <c r="F154" s="47" t="str">
        <f>ExportV2!M151</f>
        <v xml:space="preserve">CDC HABITAT SOCIAL </v>
      </c>
      <c r="G154" s="47" t="str">
        <f>ExportV2!K151</f>
        <v xml:space="preserve">1 RUE DU SOUS/LT BALLOCO RESIDENCE LAMBALLE </v>
      </c>
      <c r="H154" s="2">
        <f>ExportV2!L151</f>
        <v>45400</v>
      </c>
      <c r="I154" s="35" t="str">
        <f>ExportV2!E151</f>
        <v>FLEURY LES AUBRAIS</v>
      </c>
      <c r="J154" s="35" t="str">
        <f>ExportV2!J151</f>
        <v>LAVIALLE MATHIEU</v>
      </c>
      <c r="K154" s="35" t="str">
        <f>ExportV2!D151</f>
        <v>DiagAmiante | DiagGazV1 | DiagElec</v>
      </c>
      <c r="L154" s="40">
        <f>ExportV2!Q151</f>
        <v>0</v>
      </c>
      <c r="M154" s="136">
        <f t="shared" ca="1" si="9"/>
        <v>0</v>
      </c>
      <c r="N154" s="52">
        <f>IFERROR(VLOOKUP(REFAFFAIRE,'Infos Marchés'!$C$6:$H$252,6,0),"")</f>
        <v>0</v>
      </c>
      <c r="O154" s="60">
        <f t="shared" si="7"/>
        <v>0</v>
      </c>
      <c r="P154" s="52">
        <f t="shared" ca="1" si="8"/>
        <v>0</v>
      </c>
    </row>
    <row r="155" spans="1:16">
      <c r="A155" s="42" t="str">
        <f>ExportV2!P152</f>
        <v>FINISTERE</v>
      </c>
      <c r="B155" s="2" t="str">
        <f>IF(ISBLANK(ExportV2!B152),"",ExportV2!B152)</f>
        <v>0021Q000129</v>
      </c>
      <c r="C155" s="4">
        <f>ExportV2!T152</f>
        <v>43773</v>
      </c>
      <c r="D155" s="36" t="str">
        <f>ExportV2!N152</f>
        <v>BA.1.HD.IJ.99</v>
      </c>
      <c r="E155" s="35" t="str">
        <f>ExportV2!O152</f>
        <v>AF.1.HD.IJ.72</v>
      </c>
      <c r="F155" s="47" t="str">
        <f>ExportV2!M152</f>
        <v xml:space="preserve">BOUYGUES ENERGIES ET SERVICES </v>
      </c>
      <c r="G155" s="47" t="str">
        <f>ExportV2!K152</f>
        <v xml:space="preserve">place ST YVES  </v>
      </c>
      <c r="H155" s="2">
        <f>ExportV2!L152</f>
        <v>29550</v>
      </c>
      <c r="I155" s="35" t="str">
        <f>ExportV2!E152</f>
        <v>PLOMODIERN</v>
      </c>
      <c r="J155" s="35" t="str">
        <f>ExportV2!J152</f>
        <v>GUILLOU MAEL</v>
      </c>
      <c r="K155" s="35" t="str">
        <f>ExportV2!D152</f>
        <v>DiagAmiante</v>
      </c>
      <c r="L155" s="40">
        <f>ExportV2!Q152</f>
        <v>0</v>
      </c>
      <c r="M155" s="136">
        <f t="shared" ca="1" si="9"/>
        <v>0</v>
      </c>
      <c r="N155" s="52" t="str">
        <f>IFERROR(VLOOKUP(REFAFFAIRE,'Infos Marchés'!$C$6:$H$252,6,0),"")</f>
        <v/>
      </c>
      <c r="O155" s="60" t="str">
        <f t="shared" si="7"/>
        <v/>
      </c>
      <c r="P155" s="52" t="str">
        <f t="shared" ca="1" si="8"/>
        <v/>
      </c>
    </row>
    <row r="156" spans="1:16">
      <c r="A156" s="42" t="str">
        <f>ExportV2!P153</f>
        <v>INDRE ET LOIRE</v>
      </c>
      <c r="B156" s="2" t="str">
        <f>IF(ISBLANK(ExportV2!B153),"",ExportV2!B153)</f>
        <v>0022G000209</v>
      </c>
      <c r="C156" s="4">
        <f>ExportV2!T153</f>
        <v>43773</v>
      </c>
      <c r="D156" s="36" t="str">
        <f>ExportV2!N153</f>
        <v>BA.1.7K.9.175</v>
      </c>
      <c r="E156" s="35" t="str">
        <f>ExportV2!O153</f>
        <v>AF.1.7K.9.191</v>
      </c>
      <c r="F156" s="47" t="str">
        <f>ExportV2!M153</f>
        <v xml:space="preserve">IMMOBILIERE 3F CENTRE LOIRE </v>
      </c>
      <c r="G156" s="47" t="str">
        <f>ExportV2!K153</f>
        <v xml:space="preserve">Logt : 1116 6 Avenue Francois Rabelais  </v>
      </c>
      <c r="H156" s="2">
        <f>ExportV2!L153</f>
        <v>45800</v>
      </c>
      <c r="I156" s="35" t="str">
        <f>ExportV2!E153</f>
        <v>ST JEAN DE BRAYE</v>
      </c>
      <c r="J156" s="35" t="str">
        <f>ExportV2!J153</f>
        <v>DUPONT JUDICAEL</v>
      </c>
      <c r="K156" s="35" t="str">
        <f>ExportV2!D153</f>
        <v>DiagAmiante</v>
      </c>
      <c r="L156" s="40">
        <f>ExportV2!Q153</f>
        <v>10</v>
      </c>
      <c r="M156" s="136">
        <f t="shared" ca="1" si="9"/>
        <v>0</v>
      </c>
      <c r="N156" s="52" t="str">
        <f>IFERROR(VLOOKUP(REFAFFAIRE,'Infos Marchés'!$C$6:$H$252,6,0),"")</f>
        <v/>
      </c>
      <c r="O156" s="60" t="str">
        <f t="shared" si="7"/>
        <v/>
      </c>
      <c r="P156" s="52" t="str">
        <f t="shared" ca="1" si="8"/>
        <v/>
      </c>
    </row>
    <row r="157" spans="1:16">
      <c r="A157" s="42" t="str">
        <f>ExportV2!P154</f>
        <v>LOIRE ATLANTIQUE</v>
      </c>
      <c r="B157" s="2" t="str">
        <f>IF(ISBLANK(ExportV2!B154),"",ExportV2!B154)</f>
        <v>002N0001485-1</v>
      </c>
      <c r="C157" s="4">
        <f>ExportV2!T154</f>
        <v>43774</v>
      </c>
      <c r="D157" s="36" t="str">
        <f>ExportV2!N154</f>
        <v>BA.1.C5.P.21</v>
      </c>
      <c r="E157" s="35" t="str">
        <f>ExportV2!O154</f>
        <v>AF.1.C5.P.2</v>
      </c>
      <c r="F157" s="47" t="str">
        <f>ExportV2!M154</f>
        <v xml:space="preserve">ANGERS LOIRE HABITAT </v>
      </c>
      <c r="G157" s="47" t="str">
        <f>ExportV2!K154</f>
        <v xml:space="preserve">114 RUE LOUIS GAIN  </v>
      </c>
      <c r="H157" s="2">
        <f>ExportV2!L154</f>
        <v>49000</v>
      </c>
      <c r="I157" s="35" t="str">
        <f>ExportV2!E154</f>
        <v>ANGERS</v>
      </c>
      <c r="J157" s="35" t="str">
        <f>ExportV2!J154</f>
        <v>GROUILLER GREGORY</v>
      </c>
      <c r="K157" s="35" t="str">
        <f>ExportV2!D154</f>
        <v>DiagAmiante</v>
      </c>
      <c r="L157" s="40">
        <f>ExportV2!Q154</f>
        <v>0</v>
      </c>
      <c r="M157" s="136">
        <f t="shared" ca="1" si="9"/>
        <v>0</v>
      </c>
      <c r="N157" s="52" t="str">
        <f>IFERROR(VLOOKUP(REFAFFAIRE,'Infos Marchés'!$C$6:$H$252,6,0),"")</f>
        <v/>
      </c>
      <c r="O157" s="60" t="str">
        <f t="shared" si="7"/>
        <v/>
      </c>
      <c r="P157" s="52" t="str">
        <f t="shared" ca="1" si="8"/>
        <v/>
      </c>
    </row>
    <row r="158" spans="1:16">
      <c r="A158" s="42" t="str">
        <f>ExportV2!P155</f>
        <v>FINISTERE</v>
      </c>
      <c r="B158" s="2" t="str">
        <f>IF(ISBLANK(ExportV2!B155),"",ExportV2!B155)</f>
        <v>0021N000913</v>
      </c>
      <c r="C158" s="4">
        <f>ExportV2!T155</f>
        <v>43774</v>
      </c>
      <c r="D158" s="36" t="str">
        <f>ExportV2!N155</f>
        <v>BA.1.PR.AZ.265</v>
      </c>
      <c r="E158" s="35" t="str">
        <f>ExportV2!O155</f>
        <v>AF.1.D0.2E.19</v>
      </c>
      <c r="F158" s="47" t="str">
        <f>ExportV2!M155</f>
        <v xml:space="preserve">GUILLAUME </v>
      </c>
      <c r="G158" s="47" t="str">
        <f>ExportV2!K155</f>
        <v xml:space="preserve">24 RUE DE CARHAIX  </v>
      </c>
      <c r="H158" s="2">
        <f>ExportV2!L155</f>
        <v>56110</v>
      </c>
      <c r="I158" s="35" t="str">
        <f>ExportV2!E155</f>
        <v>GOURIN</v>
      </c>
      <c r="J158" s="35" t="str">
        <f>ExportV2!J155</f>
        <v>PIROT DAMIEN</v>
      </c>
      <c r="K158" s="35" t="str">
        <f>ExportV2!D155</f>
        <v>DiagEtatParasitaire</v>
      </c>
      <c r="L158" s="40">
        <f>ExportV2!Q155</f>
        <v>0</v>
      </c>
      <c r="M158" s="136">
        <f t="shared" ca="1" si="9"/>
        <v>0</v>
      </c>
      <c r="N158" s="52" t="str">
        <f>IFERROR(VLOOKUP(REFAFFAIRE,'Infos Marchés'!$C$6:$H$252,6,0),"")</f>
        <v/>
      </c>
      <c r="O158" s="60" t="str">
        <f t="shared" si="7"/>
        <v/>
      </c>
      <c r="P158" s="52" t="str">
        <f t="shared" ca="1" si="8"/>
        <v/>
      </c>
    </row>
    <row r="159" spans="1:16">
      <c r="A159" s="42" t="str">
        <f>ExportV2!P156</f>
        <v>CHARENTE MARITIME</v>
      </c>
      <c r="B159" s="2" t="str">
        <f>IF(ISBLANK(ExportV2!B156),"",ExportV2!B156)</f>
        <v>002S9000625</v>
      </c>
      <c r="C159" s="4">
        <f>ExportV2!T156</f>
        <v>43773</v>
      </c>
      <c r="D159" s="36" t="str">
        <f>ExportV2!N156</f>
        <v>BA.1.E8.4B.143</v>
      </c>
      <c r="E159" s="35" t="str">
        <f>ExportV2!O156</f>
        <v>AF.1.23.1Y.492</v>
      </c>
      <c r="F159" s="47" t="str">
        <f>ExportV2!M156</f>
        <v xml:space="preserve">HABITAT 17 </v>
      </c>
      <c r="G159" s="47" t="str">
        <f>ExportV2!K156</f>
        <v xml:space="preserve">16 BOULEVARD RENE GAUTRET  </v>
      </c>
      <c r="H159" s="2">
        <f>ExportV2!L156</f>
        <v>17500</v>
      </c>
      <c r="I159" s="35" t="str">
        <f>ExportV2!E156</f>
        <v>JONZAC</v>
      </c>
      <c r="J159" s="35" t="str">
        <f>ExportV2!J156</f>
        <v>BOURLES BRICE</v>
      </c>
      <c r="K159" s="35" t="str">
        <f>ExportV2!D156</f>
        <v>DiagElec</v>
      </c>
      <c r="L159" s="40">
        <f>ExportV2!Q156</f>
        <v>0</v>
      </c>
      <c r="M159" s="136">
        <f t="shared" ca="1" si="9"/>
        <v>0</v>
      </c>
      <c r="N159" s="52" t="str">
        <f>IFERROR(VLOOKUP(REFAFFAIRE,'Infos Marchés'!$C$6:$H$252,6,0),"")</f>
        <v/>
      </c>
      <c r="O159" s="60" t="str">
        <f t="shared" si="7"/>
        <v/>
      </c>
      <c r="P159" s="52" t="str">
        <f t="shared" ca="1" si="8"/>
        <v/>
      </c>
    </row>
    <row r="160" spans="1:16">
      <c r="A160" s="42" t="str">
        <f>ExportV2!P157</f>
        <v>MORBIHAN</v>
      </c>
      <c r="B160" s="2" t="str">
        <f>IF(ISBLANK(ExportV2!B157),"",ExportV2!B157)</f>
        <v>0021N000899</v>
      </c>
      <c r="C160" s="4">
        <f>ExportV2!T157</f>
        <v>43774</v>
      </c>
      <c r="D160" s="36" t="str">
        <f>ExportV2!N157</f>
        <v>BA.1.D0.2E.331</v>
      </c>
      <c r="E160" s="35" t="str">
        <f>ExportV2!O157</f>
        <v>AF.1.D0.2E.49</v>
      </c>
      <c r="F160" s="47" t="str">
        <f>ExportV2!M157</f>
        <v>SCI DES FORGES  Représenté Par Monsieur LAMANDE Jean Yves</v>
      </c>
      <c r="G160" s="47" t="str">
        <f>ExportV2!K157</f>
        <v xml:space="preserve">33 A LA VILLE BRESSET  </v>
      </c>
      <c r="H160" s="2">
        <f>ExportV2!L157</f>
        <v>22940</v>
      </c>
      <c r="I160" s="35" t="str">
        <f>ExportV2!E157</f>
        <v>PLAINTEL</v>
      </c>
      <c r="J160" s="35" t="str">
        <f>ExportV2!J157</f>
        <v>PIROT DAMIEN</v>
      </c>
      <c r="K160" s="35" t="str">
        <f>ExportV2!D157</f>
        <v>DiagDpe</v>
      </c>
      <c r="L160" s="40">
        <f>ExportV2!Q157</f>
        <v>0</v>
      </c>
      <c r="M160" s="136">
        <f t="shared" ca="1" si="9"/>
        <v>0</v>
      </c>
      <c r="N160" s="52" t="str">
        <f>IFERROR(VLOOKUP(REFAFFAIRE,'Infos Marchés'!$C$6:$H$252,6,0),"")</f>
        <v/>
      </c>
      <c r="O160" s="60" t="str">
        <f t="shared" si="7"/>
        <v/>
      </c>
      <c r="P160" s="52" t="str">
        <f t="shared" ca="1" si="8"/>
        <v/>
      </c>
    </row>
    <row r="161" spans="1:16">
      <c r="A161" s="42" t="str">
        <f>ExportV2!P158</f>
        <v>INDRE ET LOIRE</v>
      </c>
      <c r="B161" s="2" t="str">
        <f>IF(ISBLANK(ExportV2!B158),"",ExportV2!B158)</f>
        <v>002WE001171-1</v>
      </c>
      <c r="C161" s="4">
        <f>ExportV2!T158</f>
        <v>43774</v>
      </c>
      <c r="D161" s="36" t="str">
        <f>ExportV2!N158</f>
        <v>BA.1.A9.3.680</v>
      </c>
      <c r="E161" s="35" t="str">
        <f>ExportV2!O158</f>
        <v>AF.1.A9.3.393</v>
      </c>
      <c r="F161" s="47" t="str">
        <f>ExportV2!M158</f>
        <v xml:space="preserve">VAL TOURAINE HABITAT  </v>
      </c>
      <c r="G161" s="47" t="str">
        <f>ExportV2!K158</f>
        <v xml:space="preserve">73 AVENUE DE LA REPUBLIQUE - A  </v>
      </c>
      <c r="H161" s="2">
        <f>ExportV2!L158</f>
        <v>37100</v>
      </c>
      <c r="I161" s="35" t="str">
        <f>ExportV2!E158</f>
        <v>TOURS</v>
      </c>
      <c r="J161" s="35" t="str">
        <f>ExportV2!J158</f>
        <v>DUPONT JUDICAEL</v>
      </c>
      <c r="K161" s="35" t="str">
        <f>ExportV2!D158</f>
        <v>DiagAmiante</v>
      </c>
      <c r="L161" s="40">
        <f>ExportV2!Q158</f>
        <v>6</v>
      </c>
      <c r="M161" s="136">
        <f t="shared" ca="1" si="9"/>
        <v>0</v>
      </c>
      <c r="N161" s="52" t="str">
        <f>IFERROR(VLOOKUP(REFAFFAIRE,'Infos Marchés'!$C$6:$H$252,6,0),"")</f>
        <v/>
      </c>
      <c r="O161" s="60" t="str">
        <f t="shared" si="7"/>
        <v/>
      </c>
      <c r="P161" s="52" t="str">
        <f t="shared" ca="1" si="8"/>
        <v/>
      </c>
    </row>
    <row r="162" spans="1:16">
      <c r="A162" s="42" t="str">
        <f>ExportV2!P159</f>
        <v>LOIRE ATLANTIQUE</v>
      </c>
      <c r="B162" s="2" t="str">
        <f>IF(ISBLANK(ExportV2!B159),"",ExportV2!B159)</f>
        <v>002T0000267-2</v>
      </c>
      <c r="C162" s="4">
        <f>ExportV2!T159</f>
        <v>43774</v>
      </c>
      <c r="D162" s="36" t="str">
        <f>ExportV2!N159</f>
        <v>BA.1.C5.P.20</v>
      </c>
      <c r="E162" s="35" t="str">
        <f>ExportV2!O159</f>
        <v>AF.1.7K.9.152</v>
      </c>
      <c r="F162" s="47" t="str">
        <f>ExportV2!M159</f>
        <v xml:space="preserve">HABITAT 44 </v>
      </c>
      <c r="G162" s="47" t="str">
        <f>ExportV2!K159</f>
        <v xml:space="preserve">6, 8, et 10 RUE DU GRAND PRE  </v>
      </c>
      <c r="H162" s="2">
        <f>ExportV2!L159</f>
        <v>44350</v>
      </c>
      <c r="I162" s="35" t="str">
        <f>ExportV2!E159</f>
        <v>GUERANDE</v>
      </c>
      <c r="J162" s="35" t="str">
        <f>ExportV2!J159</f>
        <v>LACHAUME ESTHER</v>
      </c>
      <c r="K162" s="35" t="str">
        <f>ExportV2!D159</f>
        <v>DiagAmiante</v>
      </c>
      <c r="L162" s="40">
        <f>ExportV2!Q159</f>
        <v>0</v>
      </c>
      <c r="M162" s="136">
        <f t="shared" ca="1" si="9"/>
        <v>0</v>
      </c>
      <c r="N162" s="52" t="str">
        <f>IFERROR(VLOOKUP(REFAFFAIRE,'Infos Marchés'!$C$6:$H$252,6,0),"")</f>
        <v/>
      </c>
      <c r="O162" s="60" t="str">
        <f t="shared" si="7"/>
        <v/>
      </c>
      <c r="P162" s="52" t="str">
        <f t="shared" ca="1" si="8"/>
        <v/>
      </c>
    </row>
    <row r="163" spans="1:16">
      <c r="A163" s="42" t="str">
        <f>ExportV2!P160</f>
        <v>CHARENTE MARITIME</v>
      </c>
      <c r="B163" s="2" t="str">
        <f>IF(ISBLANK(ExportV2!B160),"",ExportV2!B160)</f>
        <v>0020T000405-1</v>
      </c>
      <c r="C163" s="4">
        <f>ExportV2!T160</f>
        <v>43773</v>
      </c>
      <c r="D163" s="36" t="str">
        <f>ExportV2!N160</f>
        <v>BA.1.E8.4B.3</v>
      </c>
      <c r="E163" s="35" t="str">
        <f>ExportV2!O160</f>
        <v>AF.1.7K.C.10</v>
      </c>
      <c r="F163" s="47" t="str">
        <f>ExportV2!M160</f>
        <v xml:space="preserve">SEMIS </v>
      </c>
      <c r="G163" s="47" t="str">
        <f>ExportV2!K160</f>
        <v xml:space="preserve">15 RUE LOUISE MICHEL CLOS AIGUILLE I </v>
      </c>
      <c r="H163" s="2">
        <f>ExportV2!L160</f>
        <v>17100</v>
      </c>
      <c r="I163" s="35" t="str">
        <f>ExportV2!E160</f>
        <v>SAINTES</v>
      </c>
      <c r="J163" s="35" t="str">
        <f>ExportV2!J160</f>
        <v>BOURLES BRICE</v>
      </c>
      <c r="K163" s="35" t="str">
        <f>ExportV2!D160</f>
        <v>DiagAmiante</v>
      </c>
      <c r="L163" s="40">
        <f>ExportV2!Q160</f>
        <v>2</v>
      </c>
      <c r="M163" s="136">
        <f t="shared" ca="1" si="9"/>
        <v>0</v>
      </c>
      <c r="N163" s="52" t="str">
        <f>IFERROR(VLOOKUP(REFAFFAIRE,'Infos Marchés'!$C$6:$H$252,6,0),"")</f>
        <v/>
      </c>
      <c r="O163" s="60" t="str">
        <f t="shared" si="7"/>
        <v/>
      </c>
      <c r="P163" s="52" t="str">
        <f t="shared" ca="1" si="8"/>
        <v/>
      </c>
    </row>
    <row r="164" spans="1:16">
      <c r="A164" s="42" t="str">
        <f>ExportV2!P161</f>
        <v>CHARENTE MARITIME</v>
      </c>
      <c r="B164" s="2" t="str">
        <f>IF(ISBLANK(ExportV2!B161),"",ExportV2!B161)</f>
        <v>002L4003461</v>
      </c>
      <c r="C164" s="4">
        <f>ExportV2!T161</f>
        <v>43773</v>
      </c>
      <c r="D164" s="36" t="str">
        <f>ExportV2!N161</f>
        <v>BA.1.7K.9.351</v>
      </c>
      <c r="E164" s="35" t="str">
        <f>ExportV2!O161</f>
        <v>AF.1.7K.9.199</v>
      </c>
      <c r="F164" s="47" t="str">
        <f>ExportV2!M161</f>
        <v xml:space="preserve">DEUX-SEVRES HABITAT </v>
      </c>
      <c r="G164" s="47" t="str">
        <f>ExportV2!K161</f>
        <v xml:space="preserve">10 BD CAPUCINS - LES EGLANTINES  </v>
      </c>
      <c r="H164" s="2">
        <f>ExportV2!L161</f>
        <v>79100</v>
      </c>
      <c r="I164" s="35" t="str">
        <f>ExportV2!E161</f>
        <v>THOUARS</v>
      </c>
      <c r="J164" s="35" t="str">
        <f>ExportV2!J161</f>
        <v>DUMOULIN BRUNO</v>
      </c>
      <c r="K164" s="35" t="str">
        <f>ExportV2!D161</f>
        <v>DiagElec | DiagDpe | DiagGazV1</v>
      </c>
      <c r="L164" s="40">
        <f>ExportV2!Q161</f>
        <v>0</v>
      </c>
      <c r="M164" s="136">
        <f t="shared" ca="1" si="9"/>
        <v>0</v>
      </c>
      <c r="N164" s="52" t="str">
        <f>IFERROR(VLOOKUP(REFAFFAIRE,'Infos Marchés'!$C$6:$H$252,6,0),"")</f>
        <v/>
      </c>
      <c r="O164" s="60" t="str">
        <f t="shared" si="7"/>
        <v/>
      </c>
      <c r="P164" s="52" t="str">
        <f t="shared" ca="1" si="8"/>
        <v/>
      </c>
    </row>
    <row r="165" spans="1:16">
      <c r="A165" s="42" t="str">
        <f>ExportV2!P162</f>
        <v>LOIRE ATLANTIQUE</v>
      </c>
      <c r="B165" s="2" t="str">
        <f>IF(ISBLANK(ExportV2!B162),"",ExportV2!B162)</f>
        <v>002LQ000656-1</v>
      </c>
      <c r="C165" s="4">
        <f>ExportV2!T162</f>
        <v>43774</v>
      </c>
      <c r="D165" s="36" t="str">
        <f>ExportV2!N162</f>
        <v>BA.1.C5.P.20</v>
      </c>
      <c r="E165" s="35" t="str">
        <f>ExportV2!O162</f>
        <v>AF.1.7K.9.152</v>
      </c>
      <c r="F165" s="47" t="str">
        <f>ExportV2!M162</f>
        <v xml:space="preserve">HABITAT 44 </v>
      </c>
      <c r="G165" s="47" t="str">
        <f>ExportV2!K162</f>
        <v xml:space="preserve">24 RUE LOUIS ARAGON  </v>
      </c>
      <c r="H165" s="2">
        <f>ExportV2!L162</f>
        <v>44800</v>
      </c>
      <c r="I165" s="35" t="str">
        <f>ExportV2!E162</f>
        <v>ST HERBLAIN</v>
      </c>
      <c r="J165" s="35" t="str">
        <f>ExportV2!J162</f>
        <v>BENESY NICOLAS</v>
      </c>
      <c r="K165" s="35" t="str">
        <f>ExportV2!D162</f>
        <v>DiagAmiante</v>
      </c>
      <c r="L165" s="40">
        <f>ExportV2!Q162</f>
        <v>0</v>
      </c>
      <c r="M165" s="136">
        <f t="shared" ca="1" si="9"/>
        <v>0</v>
      </c>
      <c r="N165" s="52" t="str">
        <f>IFERROR(VLOOKUP(REFAFFAIRE,'Infos Marchés'!$C$6:$H$252,6,0),"")</f>
        <v/>
      </c>
      <c r="O165" s="60" t="str">
        <f t="shared" si="7"/>
        <v/>
      </c>
      <c r="P165" s="52" t="str">
        <f t="shared" ca="1" si="8"/>
        <v/>
      </c>
    </row>
    <row r="166" spans="1:16">
      <c r="A166" s="42" t="str">
        <f>ExportV2!P163</f>
        <v>DEUX-SEVRES</v>
      </c>
      <c r="B166" s="2" t="str">
        <f>IF(ISBLANK(ExportV2!B163),"",ExportV2!B163)</f>
        <v>002L4003471</v>
      </c>
      <c r="C166" s="4">
        <f>ExportV2!T163</f>
        <v>43773</v>
      </c>
      <c r="D166" s="36" t="str">
        <f>ExportV2!N163</f>
        <v>BA.1.E8.4B.168</v>
      </c>
      <c r="E166" s="35" t="str">
        <f>ExportV2!O163</f>
        <v>AF.1.E8.4B.147</v>
      </c>
      <c r="F166" s="47" t="str">
        <f>ExportV2!M163</f>
        <v xml:space="preserve">DE L'AGGLOMERATION DE LA ROCHELLE </v>
      </c>
      <c r="G166" s="47" t="str">
        <f>ExportV2!K163</f>
        <v>23 AVE MARECHAL JUIN Logt 18 PORT NEUF</v>
      </c>
      <c r="H166" s="2">
        <f>ExportV2!L163</f>
        <v>17000</v>
      </c>
      <c r="I166" s="35" t="str">
        <f>ExportV2!E163</f>
        <v>LA ROCHELLE</v>
      </c>
      <c r="J166" s="35" t="str">
        <f>ExportV2!J163</f>
        <v>DUCHE SEBASTIEN</v>
      </c>
      <c r="K166" s="35" t="str">
        <f>ExportV2!D163</f>
        <v>DiagGazV1</v>
      </c>
      <c r="L166" s="40">
        <f>ExportV2!Q163</f>
        <v>0</v>
      </c>
      <c r="M166" s="136">
        <f t="shared" ca="1" si="9"/>
        <v>0</v>
      </c>
      <c r="N166" s="52" t="str">
        <f>IFERROR(VLOOKUP(REFAFFAIRE,'Infos Marchés'!$C$6:$H$252,6,0),"")</f>
        <v/>
      </c>
      <c r="O166" s="60" t="str">
        <f t="shared" si="7"/>
        <v/>
      </c>
      <c r="P166" s="52" t="str">
        <f t="shared" ca="1" si="8"/>
        <v/>
      </c>
    </row>
    <row r="167" spans="1:16">
      <c r="A167" s="42" t="str">
        <f>ExportV2!P164</f>
        <v>DEUX-SEVRES</v>
      </c>
      <c r="B167" s="2" t="str">
        <f>IF(ISBLANK(ExportV2!B164),"",ExportV2!B164)</f>
        <v>0020T000529</v>
      </c>
      <c r="C167" s="4">
        <f>ExportV2!T164</f>
        <v>43773</v>
      </c>
      <c r="D167" s="36" t="str">
        <f>ExportV2!N164</f>
        <v>BA.1.23.J7.1522</v>
      </c>
      <c r="E167" s="35" t="str">
        <f>ExportV2!O164</f>
        <v>AF.1.23.1Y.404</v>
      </c>
      <c r="F167" s="47" t="str">
        <f>ExportV2!M164</f>
        <v>AUDOUIT Patrice</v>
      </c>
      <c r="G167" s="47" t="str">
        <f>ExportV2!K164</f>
        <v xml:space="preserve">125 CHEMIN MISERE  </v>
      </c>
      <c r="H167" s="2">
        <f>ExportV2!L164</f>
        <v>79260</v>
      </c>
      <c r="I167" s="35" t="str">
        <f>ExportV2!E164</f>
        <v>LA CRECHE</v>
      </c>
      <c r="J167" s="35" t="str">
        <f>ExportV2!J164</f>
        <v>NEAUD THIERRY</v>
      </c>
      <c r="K167" s="35" t="str">
        <f>ExportV2!D164</f>
        <v>DiagErnt | DiagElec | DiagDpe</v>
      </c>
      <c r="L167" s="40">
        <f>ExportV2!Q164</f>
        <v>0</v>
      </c>
      <c r="M167" s="136">
        <f t="shared" ca="1" si="9"/>
        <v>0</v>
      </c>
      <c r="N167" s="52" t="str">
        <f>IFERROR(VLOOKUP(REFAFFAIRE,'Infos Marchés'!$C$6:$H$252,6,0),"")</f>
        <v/>
      </c>
      <c r="O167" s="60" t="str">
        <f t="shared" si="7"/>
        <v/>
      </c>
      <c r="P167" s="52" t="str">
        <f t="shared" ca="1" si="8"/>
        <v/>
      </c>
    </row>
    <row r="168" spans="1:16">
      <c r="A168" s="42" t="str">
        <f>ExportV2!P165</f>
        <v>MORBIHAN</v>
      </c>
      <c r="B168" s="2" t="str">
        <f>IF(ISBLANK(ExportV2!B165),"",ExportV2!B165)</f>
        <v>002I4001195</v>
      </c>
      <c r="C168" s="4">
        <f>ExportV2!T165</f>
        <v>43773</v>
      </c>
      <c r="D168" s="36" t="str">
        <f>ExportV2!N165</f>
        <v>BA.1.C5.P.183</v>
      </c>
      <c r="E168" s="35" t="str">
        <f>ExportV2!O165</f>
        <v>AF.1.7K.12R.59</v>
      </c>
      <c r="F168" s="47" t="str">
        <f>ExportV2!M165</f>
        <v xml:space="preserve">COTES D'ARMOR HABITAT </v>
      </c>
      <c r="G168" s="47" t="str">
        <f>ExportV2!K165</f>
        <v xml:space="preserve">Logt J202 AR SANTE -  9 RUE GEORGES DANTON </v>
      </c>
      <c r="H168" s="2">
        <f>ExportV2!L165</f>
        <v>22300</v>
      </c>
      <c r="I168" s="35" t="str">
        <f>ExportV2!E165</f>
        <v xml:space="preserve">LANNION </v>
      </c>
      <c r="J168" s="35" t="str">
        <f>ExportV2!J165</f>
        <v>PETITPREZ JULIEN</v>
      </c>
      <c r="K168" s="35" t="str">
        <f>ExportV2!D165</f>
        <v>DiagAmiante</v>
      </c>
      <c r="L168" s="40">
        <f>ExportV2!Q165</f>
        <v>0</v>
      </c>
      <c r="M168" s="136">
        <f t="shared" ca="1" si="9"/>
        <v>0</v>
      </c>
      <c r="N168" s="52" t="str">
        <f>IFERROR(VLOOKUP(REFAFFAIRE,'Infos Marchés'!$C$6:$H$252,6,0),"")</f>
        <v/>
      </c>
      <c r="O168" s="60" t="str">
        <f t="shared" si="7"/>
        <v/>
      </c>
      <c r="P168" s="52" t="str">
        <f t="shared" ca="1" si="8"/>
        <v/>
      </c>
    </row>
    <row r="169" spans="1:16">
      <c r="A169" s="42" t="str">
        <f>ExportV2!P166</f>
        <v>MORBIHAN</v>
      </c>
      <c r="B169" s="2" t="str">
        <f>IF(ISBLANK(ExportV2!B166),"",ExportV2!B166)</f>
        <v>002FD001313-6</v>
      </c>
      <c r="C169" s="4">
        <f>ExportV2!T166</f>
        <v>43774</v>
      </c>
      <c r="D169" s="36" t="str">
        <f>ExportV2!N166</f>
        <v>BA.1.8J.4.92</v>
      </c>
      <c r="E169" s="35" t="str">
        <f>ExportV2!O166</f>
        <v>AF.1.8J.4.77</v>
      </c>
      <c r="F169" s="47" t="str">
        <f>ExportV2!M166</f>
        <v xml:space="preserve">BRETAGNE SUD HABITAT </v>
      </c>
      <c r="G169" s="47" t="str">
        <f>ExportV2!K166</f>
        <v xml:space="preserve">RUE PASTEUR - BAT A  </v>
      </c>
      <c r="H169" s="2">
        <f>ExportV2!L166</f>
        <v>56600</v>
      </c>
      <c r="I169" s="35" t="str">
        <f>ExportV2!E166</f>
        <v>LANESTER</v>
      </c>
      <c r="J169" s="35" t="str">
        <f>ExportV2!J166</f>
        <v>LAMBALLAIS GUILLAUME</v>
      </c>
      <c r="K169" s="35" t="str">
        <f>ExportV2!D166</f>
        <v>DiagAmiante</v>
      </c>
      <c r="L169" s="40">
        <f>ExportV2!Q166</f>
        <v>0</v>
      </c>
      <c r="M169" s="136">
        <f t="shared" ca="1" si="9"/>
        <v>0</v>
      </c>
      <c r="N169" s="52" t="str">
        <f>IFERROR(VLOOKUP(REFAFFAIRE,'Infos Marchés'!$C$6:$H$252,6,0),"")</f>
        <v/>
      </c>
      <c r="O169" s="60" t="str">
        <f t="shared" si="7"/>
        <v/>
      </c>
      <c r="P169" s="52" t="str">
        <f t="shared" ca="1" si="8"/>
        <v/>
      </c>
    </row>
    <row r="170" spans="1:16">
      <c r="A170" s="42" t="str">
        <f>ExportV2!P167</f>
        <v>LOIRE ATLANTIQUE</v>
      </c>
      <c r="B170" s="2" t="str">
        <f>IF(ISBLANK(ExportV2!B167),"",ExportV2!B167)</f>
        <v>002P7001325</v>
      </c>
      <c r="C170" s="4">
        <f>ExportV2!T167</f>
        <v>43774</v>
      </c>
      <c r="D170" s="36" t="str">
        <f>ExportV2!N167</f>
        <v>BA.1.C5.P.20</v>
      </c>
      <c r="E170" s="35" t="str">
        <f>ExportV2!O167</f>
        <v>AF.1.7K.9.152</v>
      </c>
      <c r="F170" s="47" t="str">
        <f>ExportV2!M167</f>
        <v xml:space="preserve">HABITAT 44 </v>
      </c>
      <c r="G170" s="47" t="str">
        <f>ExportV2!K167</f>
        <v xml:space="preserve">4 RUE DU BOIS ROCHEFORT  </v>
      </c>
      <c r="H170" s="2">
        <f>ExportV2!L167</f>
        <v>44350</v>
      </c>
      <c r="I170" s="35" t="str">
        <f>ExportV2!E167</f>
        <v>GUERANDE</v>
      </c>
      <c r="J170" s="35" t="str">
        <f>ExportV2!J167</f>
        <v>MONCOIFFE CHARLY</v>
      </c>
      <c r="K170" s="35" t="str">
        <f>ExportV2!D167</f>
        <v>DiagAmiante</v>
      </c>
      <c r="L170" s="40">
        <f>ExportV2!Q167</f>
        <v>0</v>
      </c>
      <c r="M170" s="136">
        <f t="shared" ca="1" si="9"/>
        <v>0</v>
      </c>
      <c r="N170" s="52" t="str">
        <f>IFERROR(VLOOKUP(REFAFFAIRE,'Infos Marchés'!$C$6:$H$252,6,0),"")</f>
        <v/>
      </c>
      <c r="O170" s="60" t="str">
        <f t="shared" si="7"/>
        <v/>
      </c>
      <c r="P170" s="52" t="str">
        <f t="shared" ca="1" si="8"/>
        <v/>
      </c>
    </row>
    <row r="171" spans="1:16">
      <c r="A171" s="42" t="str">
        <f>ExportV2!P168</f>
        <v>MORBIHAN</v>
      </c>
      <c r="B171" s="2" t="str">
        <f>IF(ISBLANK(ExportV2!B168),"",ExportV2!B168)</f>
        <v>0021N000809</v>
      </c>
      <c r="C171" s="4">
        <f>ExportV2!T168</f>
        <v>43774</v>
      </c>
      <c r="D171" s="36" t="str">
        <f>ExportV2!N168</f>
        <v>BA.1.PR.AZ.367</v>
      </c>
      <c r="E171" s="35" t="str">
        <f>ExportV2!O168</f>
        <v>AF.1.PR.AZ.25</v>
      </c>
      <c r="F171" s="47" t="str">
        <f>ExportV2!M168</f>
        <v>CHEREL Francois</v>
      </c>
      <c r="G171" s="47" t="str">
        <f>ExportV2!K168</f>
        <v xml:space="preserve">34 TREHOREL  </v>
      </c>
      <c r="H171" s="2">
        <f>ExportV2!L168</f>
        <v>22210</v>
      </c>
      <c r="I171" s="35" t="str">
        <f>ExportV2!E168</f>
        <v>LE CAMBOUT</v>
      </c>
      <c r="J171" s="35" t="str">
        <f>ExportV2!J168</f>
        <v>PIROT DAMIEN</v>
      </c>
      <c r="K171" s="35" t="str">
        <f>ExportV2!D168</f>
        <v>DiagEtatParasitaire | DiagGazV1 | DiagElec</v>
      </c>
      <c r="L171" s="40">
        <f>ExportV2!Q168</f>
        <v>0</v>
      </c>
      <c r="M171" s="136">
        <f t="shared" ca="1" si="9"/>
        <v>0</v>
      </c>
      <c r="N171" s="52" t="str">
        <f>IFERROR(VLOOKUP(REFAFFAIRE,'Infos Marchés'!$C$6:$H$252,6,0),"")</f>
        <v/>
      </c>
      <c r="O171" s="60" t="str">
        <f t="shared" si="7"/>
        <v/>
      </c>
      <c r="P171" s="52" t="str">
        <f t="shared" ca="1" si="8"/>
        <v/>
      </c>
    </row>
    <row r="172" spans="1:16">
      <c r="A172" s="42" t="str">
        <f>ExportV2!P169</f>
        <v>MORBIHAN</v>
      </c>
      <c r="B172" s="2" t="str">
        <f>IF(ISBLANK(ExportV2!B169),"",ExportV2!B169)</f>
        <v>002I4001203</v>
      </c>
      <c r="C172" s="4">
        <f>ExportV2!T169</f>
        <v>43773</v>
      </c>
      <c r="D172" s="36" t="str">
        <f>ExportV2!N169</f>
        <v>BA.1.C5.P.182</v>
      </c>
      <c r="E172" s="35" t="str">
        <f>ExportV2!O169</f>
        <v>AF.1.C5.AZ.2</v>
      </c>
      <c r="F172" s="47" t="str">
        <f>ExportV2!M169</f>
        <v xml:space="preserve">LORIENT HABITAT </v>
      </c>
      <c r="G172" s="47" t="str">
        <f>ExportV2!K169</f>
        <v xml:space="preserve">Porte N°11 - 4 rue de Verdun  Bât A  </v>
      </c>
      <c r="H172" s="2">
        <f>ExportV2!L169</f>
        <v>56650</v>
      </c>
      <c r="I172" s="35" t="str">
        <f>ExportV2!E169</f>
        <v>INZINZAC LOCHRIST</v>
      </c>
      <c r="J172" s="35" t="str">
        <f>ExportV2!J169</f>
        <v>LAMBALLAIS GUILLAUME</v>
      </c>
      <c r="K172" s="35" t="str">
        <f>ExportV2!D169</f>
        <v>DiagAmiante</v>
      </c>
      <c r="L172" s="40">
        <f>ExportV2!Q169</f>
        <v>0</v>
      </c>
      <c r="M172" s="136">
        <f t="shared" ca="1" si="9"/>
        <v>0</v>
      </c>
      <c r="N172" s="52" t="str">
        <f>IFERROR(VLOOKUP(REFAFFAIRE,'Infos Marchés'!$C$6:$H$252,6,0),"")</f>
        <v/>
      </c>
      <c r="O172" s="60" t="str">
        <f t="shared" si="7"/>
        <v/>
      </c>
      <c r="P172" s="52" t="str">
        <f t="shared" ca="1" si="8"/>
        <v/>
      </c>
    </row>
    <row r="173" spans="1:16">
      <c r="A173" s="42" t="str">
        <f>ExportV2!P170</f>
        <v>LOIRE ATLANTIQUE</v>
      </c>
      <c r="B173" s="2" t="str">
        <f>IF(ISBLANK(ExportV2!B170),"",ExportV2!B170)</f>
        <v>002P7001339</v>
      </c>
      <c r="C173" s="4">
        <f>ExportV2!T170</f>
        <v>43775</v>
      </c>
      <c r="D173" s="36" t="str">
        <f>ExportV2!N170</f>
        <v>BA.1.C5.P.20</v>
      </c>
      <c r="E173" s="35" t="str">
        <f>ExportV2!O170</f>
        <v>AF.1.7K.9.152</v>
      </c>
      <c r="F173" s="47" t="str">
        <f>ExportV2!M170</f>
        <v xml:space="preserve">HABITAT 44 </v>
      </c>
      <c r="G173" s="47" t="str">
        <f>ExportV2!K170</f>
        <v xml:space="preserve">17 RUE ALBERT CALMETTE  </v>
      </c>
      <c r="H173" s="2">
        <f>ExportV2!L170</f>
        <v>44480</v>
      </c>
      <c r="I173" s="35" t="str">
        <f>ExportV2!E170</f>
        <v>DONGES</v>
      </c>
      <c r="J173" s="35" t="str">
        <f>ExportV2!J170</f>
        <v>MONCOIFFE CHARLY</v>
      </c>
      <c r="K173" s="35" t="str">
        <f>ExportV2!D170</f>
        <v>DiagAmiante</v>
      </c>
      <c r="L173" s="40">
        <f>ExportV2!Q170</f>
        <v>0</v>
      </c>
      <c r="M173" s="136">
        <f t="shared" ca="1" si="9"/>
        <v>0</v>
      </c>
      <c r="N173" s="52" t="str">
        <f>IFERROR(VLOOKUP(REFAFFAIRE,'Infos Marchés'!$C$6:$H$252,6,0),"")</f>
        <v/>
      </c>
      <c r="O173" s="60" t="str">
        <f t="shared" si="7"/>
        <v/>
      </c>
      <c r="P173" s="52" t="str">
        <f t="shared" ca="1" si="8"/>
        <v/>
      </c>
    </row>
    <row r="174" spans="1:16">
      <c r="A174" s="42" t="str">
        <f>ExportV2!P171</f>
        <v>INDRE ET LOIRE</v>
      </c>
      <c r="B174" s="2" t="str">
        <f>IF(ISBLANK(ExportV2!B171),"",ExportV2!B171)</f>
        <v>002K0001239-1</v>
      </c>
      <c r="C174" s="4">
        <f>ExportV2!T171</f>
        <v>43774</v>
      </c>
      <c r="D174" s="36" t="str">
        <f>ExportV2!N171</f>
        <v>BA.1.A9.3.680</v>
      </c>
      <c r="E174" s="35" t="str">
        <f>ExportV2!O171</f>
        <v>AF.1.7K.9.398</v>
      </c>
      <c r="F174" s="47" t="str">
        <f>ExportV2!M171</f>
        <v xml:space="preserve">VAL TOURAINE HABITAT  </v>
      </c>
      <c r="G174" s="47" t="str">
        <f>ExportV2!K171</f>
        <v xml:space="preserve">3 RUE JOACHIM DU BELLAY  </v>
      </c>
      <c r="H174" s="2">
        <f>ExportV2!L171</f>
        <v>37400</v>
      </c>
      <c r="I174" s="35" t="str">
        <f>ExportV2!E171</f>
        <v>AMBOISE</v>
      </c>
      <c r="J174" s="35" t="str">
        <f>ExportV2!J171</f>
        <v>DUPONT JUDICAEL</v>
      </c>
      <c r="K174" s="35" t="str">
        <f>ExportV2!D171</f>
        <v>DiagAmiante</v>
      </c>
      <c r="L174" s="40">
        <f>ExportV2!Q171</f>
        <v>5</v>
      </c>
      <c r="M174" s="136">
        <f t="shared" ca="1" si="9"/>
        <v>0</v>
      </c>
      <c r="N174" s="52" t="str">
        <f>IFERROR(VLOOKUP(REFAFFAIRE,'Infos Marchés'!$C$6:$H$252,6,0),"")</f>
        <v/>
      </c>
      <c r="O174" s="60" t="str">
        <f t="shared" si="7"/>
        <v/>
      </c>
      <c r="P174" s="52" t="str">
        <f t="shared" ca="1" si="8"/>
        <v/>
      </c>
    </row>
    <row r="175" spans="1:16">
      <c r="A175" s="42" t="str">
        <f>ExportV2!P172</f>
        <v>CHARENTE MARITIME</v>
      </c>
      <c r="B175" s="2" t="str">
        <f>IF(ISBLANK(ExportV2!B172),"",ExportV2!B172)</f>
        <v>002D6009307</v>
      </c>
      <c r="C175" s="4">
        <f>ExportV2!T172</f>
        <v>43775</v>
      </c>
      <c r="D175" s="36" t="str">
        <f>ExportV2!N172</f>
        <v>BA.1.E8.4B.143</v>
      </c>
      <c r="E175" s="35" t="str">
        <f>ExportV2!O172</f>
        <v>AF.1.KG.RU.6</v>
      </c>
      <c r="F175" s="47" t="str">
        <f>ExportV2!M172</f>
        <v xml:space="preserve">HABITAT 17 </v>
      </c>
      <c r="G175" s="47" t="str">
        <f>ExportV2!K172</f>
        <v xml:space="preserve">9 rue LEDRU-ROLLIN  </v>
      </c>
      <c r="H175" s="2">
        <f>ExportV2!L172</f>
        <v>17000</v>
      </c>
      <c r="I175" s="35" t="str">
        <f>ExportV2!E172</f>
        <v>LA ROCHELLE</v>
      </c>
      <c r="J175" s="35" t="str">
        <f>ExportV2!J172</f>
        <v>DUCHE SEBASTIEN</v>
      </c>
      <c r="K175" s="35" t="str">
        <f>ExportV2!D172</f>
        <v>DiagCrepTravaux</v>
      </c>
      <c r="L175" s="40">
        <f>ExportV2!Q172</f>
        <v>0</v>
      </c>
      <c r="M175" s="136">
        <f t="shared" ca="1" si="9"/>
        <v>0</v>
      </c>
      <c r="N175" s="52" t="str">
        <f>IFERROR(VLOOKUP(REFAFFAIRE,'Infos Marchés'!$C$6:$H$252,6,0),"")</f>
        <v/>
      </c>
      <c r="O175" s="60" t="str">
        <f t="shared" si="7"/>
        <v/>
      </c>
      <c r="P175" s="52" t="str">
        <f t="shared" ca="1" si="8"/>
        <v/>
      </c>
    </row>
    <row r="176" spans="1:16">
      <c r="A176" s="42" t="str">
        <f>ExportV2!P173</f>
        <v>FINISTERE</v>
      </c>
      <c r="B176" s="2" t="str">
        <f>IF(ISBLANK(ExportV2!B173),"",ExportV2!B173)</f>
        <v>002G6000087</v>
      </c>
      <c r="C176" s="4">
        <f>ExportV2!T173</f>
        <v>43773</v>
      </c>
      <c r="D176" s="36" t="str">
        <f>ExportV2!N173</f>
        <v>BA.1.HD.IJ.99</v>
      </c>
      <c r="E176" s="35" t="str">
        <f>ExportV2!O173</f>
        <v>AF.1.HD.IJ.72</v>
      </c>
      <c r="F176" s="47" t="str">
        <f>ExportV2!M173</f>
        <v xml:space="preserve">BOUYGUES ENERGIES ET SERVICES </v>
      </c>
      <c r="G176" s="47" t="str">
        <f>ExportV2!K173</f>
        <v xml:space="preserve">Route de LANGOLEN  </v>
      </c>
      <c r="H176" s="2">
        <f>ExportV2!L173</f>
        <v>29510</v>
      </c>
      <c r="I176" s="35" t="str">
        <f>ExportV2!E173</f>
        <v>EDERN</v>
      </c>
      <c r="J176" s="35" t="str">
        <f>ExportV2!J173</f>
        <v>GUILLOU MAEL</v>
      </c>
      <c r="K176" s="35" t="str">
        <f>ExportV2!D173</f>
        <v>DiagAmiante</v>
      </c>
      <c r="L176" s="40">
        <f>ExportV2!Q173</f>
        <v>0</v>
      </c>
      <c r="M176" s="136">
        <f t="shared" ca="1" si="9"/>
        <v>0</v>
      </c>
      <c r="N176" s="52" t="str">
        <f>IFERROR(VLOOKUP(REFAFFAIRE,'Infos Marchés'!$C$6:$H$252,6,0),"")</f>
        <v/>
      </c>
      <c r="O176" s="60" t="str">
        <f t="shared" si="7"/>
        <v/>
      </c>
      <c r="P176" s="52" t="str">
        <f t="shared" ca="1" si="8"/>
        <v/>
      </c>
    </row>
    <row r="177" spans="1:16">
      <c r="A177" s="42" t="str">
        <f>ExportV2!P174</f>
        <v>CHARENTE MARITIME</v>
      </c>
      <c r="B177" s="2" t="str">
        <f>IF(ISBLANK(ExportV2!B174),"",ExportV2!B174)</f>
        <v>002S9000619</v>
      </c>
      <c r="C177" s="4">
        <f>ExportV2!T174</f>
        <v>43773</v>
      </c>
      <c r="D177" s="36" t="str">
        <f>ExportV2!N174</f>
        <v>BA.1.E8.4B.143</v>
      </c>
      <c r="E177" s="35" t="str">
        <f>ExportV2!O174</f>
        <v>AF.1.23.1Y.492</v>
      </c>
      <c r="F177" s="47" t="str">
        <f>ExportV2!M174</f>
        <v xml:space="preserve">HABITAT 17 </v>
      </c>
      <c r="G177" s="47" t="str">
        <f>ExportV2!K174</f>
        <v xml:space="preserve">16 BOULEVARD RENE GAUTRET  </v>
      </c>
      <c r="H177" s="2">
        <f>ExportV2!L174</f>
        <v>17500</v>
      </c>
      <c r="I177" s="35" t="str">
        <f>ExportV2!E174</f>
        <v>JONZAC</v>
      </c>
      <c r="J177" s="35" t="str">
        <f>ExportV2!J174</f>
        <v>BOURLES BRICE</v>
      </c>
      <c r="K177" s="35" t="str">
        <f>ExportV2!D174</f>
        <v>DiagElec</v>
      </c>
      <c r="L177" s="40">
        <f>ExportV2!Q174</f>
        <v>0</v>
      </c>
      <c r="M177" s="136">
        <f t="shared" ca="1" si="9"/>
        <v>0</v>
      </c>
      <c r="N177" s="52" t="str">
        <f>IFERROR(VLOOKUP(REFAFFAIRE,'Infos Marchés'!$C$6:$H$252,6,0),"")</f>
        <v/>
      </c>
      <c r="O177" s="60" t="str">
        <f t="shared" si="7"/>
        <v/>
      </c>
      <c r="P177" s="52" t="str">
        <f t="shared" ca="1" si="8"/>
        <v/>
      </c>
    </row>
    <row r="178" spans="1:16">
      <c r="A178" s="42" t="str">
        <f>ExportV2!P175</f>
        <v>LOIRE ATLANTIQUE</v>
      </c>
      <c r="B178" s="2" t="str">
        <f>IF(ISBLANK(ExportV2!B175),"",ExportV2!B175)</f>
        <v>002P7001319</v>
      </c>
      <c r="C178" s="4">
        <f>ExportV2!T175</f>
        <v>43774</v>
      </c>
      <c r="D178" s="36" t="str">
        <f>ExportV2!N175</f>
        <v>BA.1.C5.P.20</v>
      </c>
      <c r="E178" s="35" t="str">
        <f>ExportV2!O175</f>
        <v>AF.1.7K.9.152</v>
      </c>
      <c r="F178" s="47" t="str">
        <f>ExportV2!M175</f>
        <v xml:space="preserve">HABITAT 44 </v>
      </c>
      <c r="G178" s="47" t="str">
        <f>ExportV2!K175</f>
        <v xml:space="preserve">3 B AV. DES FUSAINS  </v>
      </c>
      <c r="H178" s="2">
        <f>ExportV2!L175</f>
        <v>44500</v>
      </c>
      <c r="I178" s="35" t="str">
        <f>ExportV2!E175</f>
        <v>LA BAULE ESCOUBLAC</v>
      </c>
      <c r="J178" s="35" t="str">
        <f>ExportV2!J175</f>
        <v>MONCOIFFE CHARLY</v>
      </c>
      <c r="K178" s="35" t="str">
        <f>ExportV2!D175</f>
        <v>DiagAmiante</v>
      </c>
      <c r="L178" s="40">
        <f>ExportV2!Q175</f>
        <v>0</v>
      </c>
      <c r="M178" s="136">
        <f t="shared" ca="1" si="9"/>
        <v>0</v>
      </c>
      <c r="N178" s="52" t="str">
        <f>IFERROR(VLOOKUP(REFAFFAIRE,'Infos Marchés'!$C$6:$H$252,6,0),"")</f>
        <v/>
      </c>
      <c r="O178" s="60" t="str">
        <f t="shared" si="7"/>
        <v/>
      </c>
      <c r="P178" s="52" t="str">
        <f t="shared" ca="1" si="8"/>
        <v/>
      </c>
    </row>
    <row r="179" spans="1:16">
      <c r="A179" s="42" t="str">
        <f>ExportV2!P176</f>
        <v>INDRE ET LOIRE</v>
      </c>
      <c r="B179" s="2" t="str">
        <f>IF(ISBLANK(ExportV2!B176),"",ExportV2!B176)</f>
        <v>002VE000671-1</v>
      </c>
      <c r="C179" s="4">
        <f>ExportV2!T176</f>
        <v>43773</v>
      </c>
      <c r="D179" s="36" t="str">
        <f>ExportV2!N176</f>
        <v>BA.1.A9.3.680</v>
      </c>
      <c r="E179" s="35" t="str">
        <f>ExportV2!O176</f>
        <v>AF.1.A9.3.393</v>
      </c>
      <c r="F179" s="47" t="str">
        <f>ExportV2!M176</f>
        <v xml:space="preserve">VAL TOURAINE HABITAT  </v>
      </c>
      <c r="G179" s="47" t="str">
        <f>ExportV2!K176</f>
        <v xml:space="preserve">24 RUE LT CL MAILLOUX  </v>
      </c>
      <c r="H179" s="2">
        <f>ExportV2!L176</f>
        <v>37540</v>
      </c>
      <c r="I179" s="35" t="str">
        <f>ExportV2!E176</f>
        <v>ST CYR SUR LOIRE</v>
      </c>
      <c r="J179" s="35" t="str">
        <f>ExportV2!J176</f>
        <v>DUPONT JUDICAEL</v>
      </c>
      <c r="K179" s="35" t="str">
        <f>ExportV2!D176</f>
        <v>DiagAmiante</v>
      </c>
      <c r="L179" s="40">
        <f>ExportV2!Q176</f>
        <v>0</v>
      </c>
      <c r="M179" s="136">
        <f t="shared" ca="1" si="9"/>
        <v>0</v>
      </c>
      <c r="N179" s="52" t="str">
        <f>IFERROR(VLOOKUP(REFAFFAIRE,'Infos Marchés'!$C$6:$H$252,6,0),"")</f>
        <v/>
      </c>
      <c r="O179" s="60" t="str">
        <f t="shared" si="7"/>
        <v/>
      </c>
      <c r="P179" s="52" t="str">
        <f t="shared" ca="1" si="8"/>
        <v/>
      </c>
    </row>
    <row r="180" spans="1:16">
      <c r="A180" s="42" t="str">
        <f>ExportV2!P177</f>
        <v>MORBIHAN</v>
      </c>
      <c r="B180" s="2" t="str">
        <f>IF(ISBLANK(ExportV2!B177),"",ExportV2!B177)</f>
        <v>002I4001241</v>
      </c>
      <c r="C180" s="4">
        <f>ExportV2!T177</f>
        <v>43774</v>
      </c>
      <c r="D180" s="36" t="str">
        <f>ExportV2!N177</f>
        <v>BA.1.C5.P.183</v>
      </c>
      <c r="E180" s="35" t="str">
        <f>ExportV2!O177</f>
        <v>AF.1.7K.12R.59</v>
      </c>
      <c r="F180" s="47" t="str">
        <f>ExportV2!M177</f>
        <v xml:space="preserve">COTES D'ARMOR HABITAT </v>
      </c>
      <c r="G180" s="47" t="str">
        <f>ExportV2!K177</f>
        <v xml:space="preserve">11 RUE TRAOU NEUZEC    </v>
      </c>
      <c r="H180" s="2">
        <f>ExportV2!L177</f>
        <v>22620</v>
      </c>
      <c r="I180" s="35" t="str">
        <f>ExportV2!E177</f>
        <v>PLOUBAZLANEC</v>
      </c>
      <c r="J180" s="35" t="str">
        <f>ExportV2!J177</f>
        <v>PETITPREZ JULIEN</v>
      </c>
      <c r="K180" s="35" t="str">
        <f>ExportV2!D177</f>
        <v>DiagAmiante</v>
      </c>
      <c r="L180" s="40">
        <f>ExportV2!Q177</f>
        <v>0</v>
      </c>
      <c r="M180" s="136">
        <f t="shared" ca="1" si="9"/>
        <v>0</v>
      </c>
      <c r="N180" s="52" t="str">
        <f>IFERROR(VLOOKUP(REFAFFAIRE,'Infos Marchés'!$C$6:$H$252,6,0),"")</f>
        <v/>
      </c>
      <c r="O180" s="60" t="str">
        <f t="shared" si="7"/>
        <v/>
      </c>
      <c r="P180" s="52" t="str">
        <f t="shared" ca="1" si="8"/>
        <v/>
      </c>
    </row>
    <row r="181" spans="1:16">
      <c r="A181" s="42" t="str">
        <f>ExportV2!P178</f>
        <v>CHARENTE MARITIME</v>
      </c>
      <c r="B181" s="2" t="str">
        <f>IF(ISBLANK(ExportV2!B178),"",ExportV2!B178)</f>
        <v>002S9000621</v>
      </c>
      <c r="C181" s="4">
        <f>ExportV2!T178</f>
        <v>43773</v>
      </c>
      <c r="D181" s="36" t="str">
        <f>ExportV2!N178</f>
        <v>BA.1.E8.4B.143</v>
      </c>
      <c r="E181" s="35" t="str">
        <f>ExportV2!O178</f>
        <v>AF.1.23.1Y.492</v>
      </c>
      <c r="F181" s="47" t="str">
        <f>ExportV2!M178</f>
        <v xml:space="preserve">HABITAT 17 </v>
      </c>
      <c r="G181" s="47" t="str">
        <f>ExportV2!K178</f>
        <v xml:space="preserve">16 BOULEVARD RENE GAUTRET  </v>
      </c>
      <c r="H181" s="2">
        <f>ExportV2!L178</f>
        <v>17500</v>
      </c>
      <c r="I181" s="35" t="str">
        <f>ExportV2!E178</f>
        <v>JONZAC</v>
      </c>
      <c r="J181" s="35" t="str">
        <f>ExportV2!J178</f>
        <v>BOURLES BRICE</v>
      </c>
      <c r="K181" s="35" t="str">
        <f>ExportV2!D178</f>
        <v>DiagElec</v>
      </c>
      <c r="L181" s="40">
        <f>ExportV2!Q178</f>
        <v>0</v>
      </c>
      <c r="M181" s="136">
        <f t="shared" ca="1" si="9"/>
        <v>0</v>
      </c>
      <c r="N181" s="52" t="str">
        <f>IFERROR(VLOOKUP(REFAFFAIRE,'Infos Marchés'!$C$6:$H$252,6,0),"")</f>
        <v/>
      </c>
      <c r="O181" s="60" t="str">
        <f t="shared" si="7"/>
        <v/>
      </c>
      <c r="P181" s="52" t="str">
        <f t="shared" ca="1" si="8"/>
        <v/>
      </c>
    </row>
    <row r="182" spans="1:16">
      <c r="A182" s="42" t="str">
        <f>ExportV2!P179</f>
        <v>HAUTE VIENNE</v>
      </c>
      <c r="B182" s="2" t="str">
        <f>IF(ISBLANK(ExportV2!B179),"",ExportV2!B179)</f>
        <v>002U0001049</v>
      </c>
      <c r="C182" s="4">
        <f>ExportV2!T179</f>
        <v>43774</v>
      </c>
      <c r="D182" s="36" t="str">
        <f>ExportV2!N179</f>
        <v>BA.1.10.47.3</v>
      </c>
      <c r="E182" s="35" t="str">
        <f>ExportV2!O179</f>
        <v>AF.1.7K.9.72</v>
      </c>
      <c r="F182" s="47" t="str">
        <f>ExportV2!M179</f>
        <v xml:space="preserve">LIMOGES HABITAT </v>
      </c>
      <c r="G182" s="47" t="str">
        <f>ExportV2!K179</f>
        <v xml:space="preserve">3 ALLEE FROMENTIN LOGT 50 ETAGE -1  </v>
      </c>
      <c r="H182" s="2">
        <f>ExportV2!L179</f>
        <v>87000</v>
      </c>
      <c r="I182" s="35" t="str">
        <f>ExportV2!E179</f>
        <v>LIMOGES</v>
      </c>
      <c r="J182" s="35" t="str">
        <f>ExportV2!J179</f>
        <v>SOLEYMAT FABRICE</v>
      </c>
      <c r="K182" s="35" t="str">
        <f>ExportV2!D179</f>
        <v>DiagElec | DiagGazV1</v>
      </c>
      <c r="L182" s="40">
        <f>ExportV2!Q179</f>
        <v>0</v>
      </c>
      <c r="M182" s="136">
        <f t="shared" ca="1" si="9"/>
        <v>51</v>
      </c>
      <c r="N182" s="52">
        <f>IFERROR(VLOOKUP(REFAFFAIRE,'Infos Marchés'!$C$6:$H$252,6,0),"")</f>
        <v>0</v>
      </c>
      <c r="O182" s="60">
        <f t="shared" si="7"/>
        <v>0</v>
      </c>
      <c r="P182" s="52">
        <f t="shared" ca="1" si="8"/>
        <v>51</v>
      </c>
    </row>
    <row r="183" spans="1:16">
      <c r="A183" s="42" t="str">
        <f>ExportV2!P180</f>
        <v>HAUTE VIENNE</v>
      </c>
      <c r="B183" s="2" t="str">
        <f>IF(ISBLANK(ExportV2!B180),"",ExportV2!B180)</f>
        <v>002K9001263</v>
      </c>
      <c r="C183" s="4">
        <f>ExportV2!T180</f>
        <v>43775</v>
      </c>
      <c r="D183" s="36" t="str">
        <f>ExportV2!N180</f>
        <v>BA.1.A9.3.655</v>
      </c>
      <c r="E183" s="35" t="str">
        <f>ExportV2!O180</f>
        <v>AF.1.7K.9.603</v>
      </c>
      <c r="F183" s="47" t="str">
        <f>ExportV2!M180</f>
        <v xml:space="preserve">AGENCE BOURGES CENTRE  </v>
      </c>
      <c r="G183" s="47" t="str">
        <f>ExportV2!K180</f>
        <v xml:space="preserve">36 Rue du 11 Novembre  </v>
      </c>
      <c r="H183" s="2">
        <f>ExportV2!L180</f>
        <v>18100</v>
      </c>
      <c r="I183" s="35" t="str">
        <f>ExportV2!E180</f>
        <v>VIERZON</v>
      </c>
      <c r="J183" s="35" t="str">
        <f>ExportV2!J180</f>
        <v>LAVIALLE MATHIEU</v>
      </c>
      <c r="K183" s="35" t="str">
        <f>ExportV2!D180</f>
        <v>DiagAmiante</v>
      </c>
      <c r="L183" s="40">
        <f>ExportV2!Q180</f>
        <v>0</v>
      </c>
      <c r="M183" s="136">
        <f t="shared" ca="1" si="9"/>
        <v>45</v>
      </c>
      <c r="N183" s="52">
        <f>IFERROR(VLOOKUP(REFAFFAIRE,'Infos Marchés'!$C$6:$H$252,6,0),"")</f>
        <v>33</v>
      </c>
      <c r="O183" s="60">
        <f t="shared" si="7"/>
        <v>0</v>
      </c>
      <c r="P183" s="52">
        <f t="shared" ca="1" si="8"/>
        <v>45</v>
      </c>
    </row>
    <row r="184" spans="1:16">
      <c r="A184" s="42" t="str">
        <f>ExportV2!P181</f>
        <v>HAUTE VIENNE</v>
      </c>
      <c r="B184" s="2" t="str">
        <f>IF(ISBLANK(ExportV2!B181),"",ExportV2!B181)</f>
        <v>002XV002489</v>
      </c>
      <c r="C184" s="4">
        <f>ExportV2!T181</f>
        <v>43774</v>
      </c>
      <c r="D184" s="36" t="str">
        <f>ExportV2!N181</f>
        <v>BA.1.7K.9.255</v>
      </c>
      <c r="E184" s="35" t="str">
        <f>ExportV2!O181</f>
        <v>AF.1.7K.9.366</v>
      </c>
      <c r="F184" s="47" t="str">
        <f>ExportV2!M181</f>
        <v xml:space="preserve">SYNDICAT ENERGIES HAUTE-VIENNE (SEHV) </v>
      </c>
      <c r="G184" s="47" t="str">
        <f>ExportV2!K181</f>
        <v xml:space="preserve">RD139  </v>
      </c>
      <c r="H184" s="2">
        <f>ExportV2!L181</f>
        <v>87400</v>
      </c>
      <c r="I184" s="35" t="str">
        <f>ExportV2!E181</f>
        <v>MOISSANNES</v>
      </c>
      <c r="J184" s="35" t="str">
        <f>ExportV2!J181</f>
        <v>GUILLOU MELVIL</v>
      </c>
      <c r="K184" s="35" t="str">
        <f>ExportV2!D181</f>
        <v>DiagAmiante</v>
      </c>
      <c r="L184" s="40">
        <f>ExportV2!Q181</f>
        <v>8</v>
      </c>
      <c r="M184" s="136">
        <f t="shared" ca="1" si="9"/>
        <v>0</v>
      </c>
      <c r="N184" s="52">
        <f>IFERROR(VLOOKUP(REFAFFAIRE,'Infos Marchés'!$C$6:$H$252,6,0),"")</f>
        <v>62</v>
      </c>
      <c r="O184" s="60">
        <f t="shared" si="7"/>
        <v>496</v>
      </c>
      <c r="P184" s="52">
        <f t="shared" ca="1" si="8"/>
        <v>248</v>
      </c>
    </row>
    <row r="185" spans="1:16">
      <c r="A185" s="42" t="str">
        <f>ExportV2!P182</f>
        <v>LOIRE ATLANTIQUE</v>
      </c>
      <c r="B185" s="2" t="str">
        <f>IF(ISBLANK(ExportV2!B182),"",ExportV2!B182)</f>
        <v>002XG003515</v>
      </c>
      <c r="C185" s="4">
        <f>ExportV2!T182</f>
        <v>43775</v>
      </c>
      <c r="D185" s="36" t="str">
        <f>ExportV2!N182</f>
        <v>BA.1.C5.P.20</v>
      </c>
      <c r="E185" s="35" t="str">
        <f>ExportV2!O182</f>
        <v>AF.1.7K.9.152</v>
      </c>
      <c r="F185" s="47" t="str">
        <f>ExportV2!M182</f>
        <v xml:space="preserve">HABITAT 44 </v>
      </c>
      <c r="G185" s="47" t="str">
        <f>ExportV2!K182</f>
        <v xml:space="preserve">7 RUE RENE CASSIN  </v>
      </c>
      <c r="H185" s="2">
        <f>ExportV2!L182</f>
        <v>44400</v>
      </c>
      <c r="I185" s="35" t="str">
        <f>ExportV2!E182</f>
        <v>REZE</v>
      </c>
      <c r="J185" s="35" t="str">
        <f>ExportV2!J182</f>
        <v>LELOU ADELIN</v>
      </c>
      <c r="K185" s="35" t="str">
        <f>ExportV2!D182</f>
        <v>DiagAmiante</v>
      </c>
      <c r="L185" s="40">
        <f>ExportV2!Q182</f>
        <v>0</v>
      </c>
      <c r="M185" s="136">
        <f t="shared" ca="1" si="9"/>
        <v>0</v>
      </c>
      <c r="N185" s="52" t="str">
        <f>IFERROR(VLOOKUP(REFAFFAIRE,'Infos Marchés'!$C$6:$H$252,6,0),"")</f>
        <v/>
      </c>
      <c r="O185" s="60" t="str">
        <f t="shared" si="7"/>
        <v/>
      </c>
      <c r="P185" s="52" t="str">
        <f t="shared" ca="1" si="8"/>
        <v/>
      </c>
    </row>
    <row r="186" spans="1:16">
      <c r="A186" s="42" t="str">
        <f>ExportV2!P183</f>
        <v>INDRE ET LOIRE</v>
      </c>
      <c r="B186" s="2" t="str">
        <f>IF(ISBLANK(ExportV2!B183),"",ExportV2!B183)</f>
        <v>0022G000153</v>
      </c>
      <c r="C186" s="4">
        <f>ExportV2!T183</f>
        <v>43774</v>
      </c>
      <c r="D186" s="36" t="str">
        <f>ExportV2!N183</f>
        <v>BA.1.A9.3.680</v>
      </c>
      <c r="E186" s="35" t="str">
        <f>ExportV2!O183</f>
        <v>AF.1.7K.9.398</v>
      </c>
      <c r="F186" s="47" t="str">
        <f>ExportV2!M183</f>
        <v xml:space="preserve">VAL TOURAINE HABITAT  </v>
      </c>
      <c r="G186" s="47" t="str">
        <f>ExportV2!K183</f>
        <v xml:space="preserve">5 RUE LE NOTRE  </v>
      </c>
      <c r="H186" s="2">
        <f>ExportV2!L183</f>
        <v>37300</v>
      </c>
      <c r="I186" s="35" t="str">
        <f>ExportV2!E183</f>
        <v>JOUE LES TOURS</v>
      </c>
      <c r="J186" s="35" t="str">
        <f>ExportV2!J183</f>
        <v>UNAL YASIN</v>
      </c>
      <c r="K186" s="35" t="str">
        <f>ExportV2!D183</f>
        <v>DiagAmiante</v>
      </c>
      <c r="L186" s="40">
        <f>ExportV2!Q183</f>
        <v>11</v>
      </c>
      <c r="M186" s="136">
        <f t="shared" ca="1" si="9"/>
        <v>0</v>
      </c>
      <c r="N186" s="52" t="str">
        <f>IFERROR(VLOOKUP(REFAFFAIRE,'Infos Marchés'!$C$6:$H$252,6,0),"")</f>
        <v/>
      </c>
      <c r="O186" s="60" t="str">
        <f t="shared" si="7"/>
        <v/>
      </c>
      <c r="P186" s="52" t="str">
        <f t="shared" ca="1" si="8"/>
        <v/>
      </c>
    </row>
    <row r="187" spans="1:16">
      <c r="A187" s="42" t="str">
        <f>ExportV2!P184</f>
        <v>LOIRE ATLANTIQUE</v>
      </c>
      <c r="B187" s="2" t="str">
        <f>IF(ISBLANK(ExportV2!B184),"",ExportV2!B184)</f>
        <v>002T0000231-1</v>
      </c>
      <c r="C187" s="4">
        <f>ExportV2!T184</f>
        <v>43774</v>
      </c>
      <c r="D187" s="36" t="str">
        <f>ExportV2!N184</f>
        <v>BA.1.C5.P.20</v>
      </c>
      <c r="E187" s="35" t="str">
        <f>ExportV2!O184</f>
        <v>AF.1.7K.9.152</v>
      </c>
      <c r="F187" s="47" t="str">
        <f>ExportV2!M184</f>
        <v xml:space="preserve">HABITAT 44 </v>
      </c>
      <c r="G187" s="47" t="str">
        <f>ExportV2!K184</f>
        <v xml:space="preserve">1 et 3 RUE DU SENECHAL  </v>
      </c>
      <c r="H187" s="2">
        <f>ExportV2!L184</f>
        <v>44350</v>
      </c>
      <c r="I187" s="35" t="str">
        <f>ExportV2!E184</f>
        <v>GUERANDE</v>
      </c>
      <c r="J187" s="35" t="str">
        <f>ExportV2!J184</f>
        <v>LACHAUME ESTHER</v>
      </c>
      <c r="K187" s="35" t="str">
        <f>ExportV2!D184</f>
        <v>DiagAmiante</v>
      </c>
      <c r="L187" s="40">
        <f>ExportV2!Q184</f>
        <v>0</v>
      </c>
      <c r="M187" s="136">
        <f t="shared" ca="1" si="9"/>
        <v>0</v>
      </c>
      <c r="N187" s="52" t="str">
        <f>IFERROR(VLOOKUP(REFAFFAIRE,'Infos Marchés'!$C$6:$H$252,6,0),"")</f>
        <v/>
      </c>
      <c r="O187" s="60" t="str">
        <f t="shared" si="7"/>
        <v/>
      </c>
      <c r="P187" s="52" t="str">
        <f t="shared" ca="1" si="8"/>
        <v/>
      </c>
    </row>
    <row r="188" spans="1:16">
      <c r="A188" s="42" t="str">
        <f>ExportV2!P185</f>
        <v>FINISTERE</v>
      </c>
      <c r="B188" s="2" t="str">
        <f>IF(ISBLANK(ExportV2!B185),"",ExportV2!B185)</f>
        <v>002GX000648-7</v>
      </c>
      <c r="C188" s="4">
        <f>ExportV2!T185</f>
        <v>43774</v>
      </c>
      <c r="D188" s="36" t="str">
        <f>ExportV2!N185</f>
        <v>BA.1.C5.P.42</v>
      </c>
      <c r="E188" s="35" t="str">
        <f>ExportV2!O185</f>
        <v>AF.1.D0.2E.26</v>
      </c>
      <c r="F188" s="47" t="str">
        <f>ExportV2!M185</f>
        <v xml:space="preserve">UNIVERSITE DE BRETAGNE OCCIDENTALE </v>
      </c>
      <c r="G188" s="47" t="str">
        <f>ExportV2!K185</f>
        <v xml:space="preserve">6, Avenue le Gorgeu  </v>
      </c>
      <c r="H188" s="2">
        <f>ExportV2!L185</f>
        <v>29200</v>
      </c>
      <c r="I188" s="35" t="str">
        <f>ExportV2!E185</f>
        <v>BREST</v>
      </c>
      <c r="J188" s="35" t="str">
        <f>ExportV2!J185</f>
        <v>SEVEN JEREMY</v>
      </c>
      <c r="K188" s="35" t="str">
        <f>ExportV2!D185</f>
        <v>DiagAmiante</v>
      </c>
      <c r="L188" s="40">
        <f>ExportV2!Q185</f>
        <v>0</v>
      </c>
      <c r="M188" s="136">
        <f t="shared" ca="1" si="9"/>
        <v>0</v>
      </c>
      <c r="N188" s="52" t="str">
        <f>IFERROR(VLOOKUP(REFAFFAIRE,'Infos Marchés'!$C$6:$H$252,6,0),"")</f>
        <v/>
      </c>
      <c r="O188" s="60" t="str">
        <f t="shared" si="7"/>
        <v/>
      </c>
      <c r="P188" s="52" t="str">
        <f t="shared" ca="1" si="8"/>
        <v/>
      </c>
    </row>
    <row r="189" spans="1:16">
      <c r="A189" s="42" t="str">
        <f>ExportV2!P186</f>
        <v>LOIRE ATLANTIQUE</v>
      </c>
      <c r="B189" s="2" t="str">
        <f>IF(ISBLANK(ExportV2!B186),"",ExportV2!B186)</f>
        <v>002N0001487</v>
      </c>
      <c r="C189" s="4">
        <f>ExportV2!T186</f>
        <v>43774</v>
      </c>
      <c r="D189" s="36" t="str">
        <f>ExportV2!N186</f>
        <v>BA.1.C5.P.21</v>
      </c>
      <c r="E189" s="35" t="str">
        <f>ExportV2!O186</f>
        <v>AF.1.C5.P.2</v>
      </c>
      <c r="F189" s="47" t="str">
        <f>ExportV2!M186</f>
        <v xml:space="preserve">ANGERS LOIRE HABITAT </v>
      </c>
      <c r="G189" s="47" t="str">
        <f>ExportV2!K186</f>
        <v xml:space="preserve">71 AVE JEAN XXIII  </v>
      </c>
      <c r="H189" s="2">
        <f>ExportV2!L186</f>
        <v>49000</v>
      </c>
      <c r="I189" s="35" t="str">
        <f>ExportV2!E186</f>
        <v>ANGERS</v>
      </c>
      <c r="J189" s="35" t="str">
        <f>ExportV2!J186</f>
        <v>GROUILLER GREGORY</v>
      </c>
      <c r="K189" s="35" t="str">
        <f>ExportV2!D186</f>
        <v>DiagElec</v>
      </c>
      <c r="L189" s="40">
        <f>ExportV2!Q186</f>
        <v>0</v>
      </c>
      <c r="M189" s="136">
        <f t="shared" ca="1" si="9"/>
        <v>0</v>
      </c>
      <c r="N189" s="52" t="str">
        <f>IFERROR(VLOOKUP(REFAFFAIRE,'Infos Marchés'!$C$6:$H$252,6,0),"")</f>
        <v/>
      </c>
      <c r="O189" s="60" t="str">
        <f t="shared" si="7"/>
        <v/>
      </c>
      <c r="P189" s="52" t="str">
        <f t="shared" ca="1" si="8"/>
        <v/>
      </c>
    </row>
    <row r="190" spans="1:16">
      <c r="A190" s="42" t="str">
        <f>ExportV2!P187</f>
        <v>CHARENTE MARITIME</v>
      </c>
      <c r="B190" s="2" t="str">
        <f>IF(ISBLANK(ExportV2!B187),"",ExportV2!B187)</f>
        <v>002S9000645</v>
      </c>
      <c r="C190" s="4">
        <f>ExportV2!T187</f>
        <v>43773</v>
      </c>
      <c r="D190" s="36" t="str">
        <f>ExportV2!N187</f>
        <v>BA.1.E8.4B.143</v>
      </c>
      <c r="E190" s="35" t="str">
        <f>ExportV2!O187</f>
        <v>AF.1.23.1Y.492</v>
      </c>
      <c r="F190" s="47" t="str">
        <f>ExportV2!M187</f>
        <v xml:space="preserve">HABITAT 17 </v>
      </c>
      <c r="G190" s="47" t="str">
        <f>ExportV2!K187</f>
        <v xml:space="preserve">16 BOULEVARD RENE GAUTRET  </v>
      </c>
      <c r="H190" s="2">
        <f>ExportV2!L187</f>
        <v>17500</v>
      </c>
      <c r="I190" s="35" t="str">
        <f>ExportV2!E187</f>
        <v>JONZAC</v>
      </c>
      <c r="J190" s="35" t="str">
        <f>ExportV2!J187</f>
        <v>BOURLES BRICE</v>
      </c>
      <c r="K190" s="35" t="str">
        <f>ExportV2!D187</f>
        <v>DiagElec</v>
      </c>
      <c r="L190" s="40">
        <f>ExportV2!Q187</f>
        <v>0</v>
      </c>
      <c r="M190" s="136">
        <f t="shared" ca="1" si="9"/>
        <v>0</v>
      </c>
      <c r="N190" s="52" t="str">
        <f>IFERROR(VLOOKUP(REFAFFAIRE,'Infos Marchés'!$C$6:$H$252,6,0),"")</f>
        <v/>
      </c>
      <c r="O190" s="60" t="str">
        <f t="shared" si="7"/>
        <v/>
      </c>
      <c r="P190" s="52" t="str">
        <f t="shared" ca="1" si="8"/>
        <v/>
      </c>
    </row>
    <row r="191" spans="1:16">
      <c r="A191" s="42" t="str">
        <f>ExportV2!P188</f>
        <v>FINISTERE</v>
      </c>
      <c r="B191" s="2" t="str">
        <f>IF(ISBLANK(ExportV2!B188),"",ExportV2!B188)</f>
        <v>002G6000089</v>
      </c>
      <c r="C191" s="4">
        <f>ExportV2!T188</f>
        <v>43773</v>
      </c>
      <c r="D191" s="36" t="str">
        <f>ExportV2!N188</f>
        <v>BA.1.HD.IJ.99</v>
      </c>
      <c r="E191" s="35" t="str">
        <f>ExportV2!O188</f>
        <v>AF.1.HD.IJ.72</v>
      </c>
      <c r="F191" s="47" t="str">
        <f>ExportV2!M188</f>
        <v xml:space="preserve">BOUYGUES ENERGIES ET SERVICES </v>
      </c>
      <c r="G191" s="47" t="str">
        <f>ExportV2!K188</f>
        <v xml:space="preserve">KERVOAC'H  </v>
      </c>
      <c r="H191" s="2">
        <f>ExportV2!L188</f>
        <v>29510</v>
      </c>
      <c r="I191" s="35" t="str">
        <f>ExportV2!E188</f>
        <v>EDERN</v>
      </c>
      <c r="J191" s="35" t="str">
        <f>ExportV2!J188</f>
        <v>GUILLOU MAEL</v>
      </c>
      <c r="K191" s="35" t="str">
        <f>ExportV2!D188</f>
        <v>DiagAmiante</v>
      </c>
      <c r="L191" s="40">
        <f>ExportV2!Q188</f>
        <v>0</v>
      </c>
      <c r="M191" s="136">
        <f t="shared" ca="1" si="9"/>
        <v>0</v>
      </c>
      <c r="N191" s="52" t="str">
        <f>IFERROR(VLOOKUP(REFAFFAIRE,'Infos Marchés'!$C$6:$H$252,6,0),"")</f>
        <v/>
      </c>
      <c r="O191" s="60" t="str">
        <f t="shared" si="7"/>
        <v/>
      </c>
      <c r="P191" s="52" t="str">
        <f t="shared" ca="1" si="8"/>
        <v/>
      </c>
    </row>
    <row r="192" spans="1:16">
      <c r="A192" s="42" t="str">
        <f>ExportV2!P189</f>
        <v>INDRE ET LOIRE</v>
      </c>
      <c r="B192" s="2" t="str">
        <f>IF(ISBLANK(ExportV2!B189),"",ExportV2!B189)</f>
        <v>0022G000225</v>
      </c>
      <c r="C192" s="4">
        <f>ExportV2!T189</f>
        <v>43773</v>
      </c>
      <c r="D192" s="36" t="str">
        <f>ExportV2!N189</f>
        <v>BA.1.QH.1BC.1</v>
      </c>
      <c r="E192" s="35" t="str">
        <f>ExportV2!O189</f>
        <v>AF.1.O3.JF.6</v>
      </c>
      <c r="F192" s="47" t="str">
        <f>ExportV2!M189</f>
        <v>VAZEREAU Brigitte</v>
      </c>
      <c r="G192" s="47" t="str">
        <f>ExportV2!K189</f>
        <v xml:space="preserve">20 Rue du repos St Martin  </v>
      </c>
      <c r="H192" s="2">
        <f>ExportV2!L189</f>
        <v>37500</v>
      </c>
      <c r="I192" s="35" t="str">
        <f>ExportV2!E189</f>
        <v>CHINON</v>
      </c>
      <c r="J192" s="35" t="str">
        <f>ExportV2!J189</f>
        <v>MONCOMBLE THIBAULT</v>
      </c>
      <c r="K192" s="35" t="str">
        <f>ExportV2!D189</f>
        <v>DiagDpe</v>
      </c>
      <c r="L192" s="40">
        <f>ExportV2!Q189</f>
        <v>0</v>
      </c>
      <c r="M192" s="136">
        <f t="shared" ca="1" si="9"/>
        <v>0</v>
      </c>
      <c r="N192" s="52" t="str">
        <f>IFERROR(VLOOKUP(REFAFFAIRE,'Infos Marchés'!$C$6:$H$252,6,0),"")</f>
        <v/>
      </c>
      <c r="O192" s="60" t="str">
        <f t="shared" si="7"/>
        <v/>
      </c>
      <c r="P192" s="52" t="str">
        <f t="shared" ca="1" si="8"/>
        <v/>
      </c>
    </row>
    <row r="193" spans="1:16">
      <c r="A193" s="42" t="str">
        <f>ExportV2!P190</f>
        <v>LOIRE ATLANTIQUE</v>
      </c>
      <c r="B193" s="2" t="str">
        <f>IF(ISBLANK(ExportV2!B190),"",ExportV2!B190)</f>
        <v>002T0000815</v>
      </c>
      <c r="C193" s="4">
        <f>ExportV2!T190</f>
        <v>43773</v>
      </c>
      <c r="D193" s="36" t="str">
        <f>ExportV2!N190</f>
        <v>BA.1.C5.P.20</v>
      </c>
      <c r="E193" s="35" t="str">
        <f>ExportV2!O190</f>
        <v>AF.1.7K.9.152</v>
      </c>
      <c r="F193" s="47" t="str">
        <f>ExportV2!M190</f>
        <v xml:space="preserve">HABITAT 44 </v>
      </c>
      <c r="G193" s="47" t="str">
        <f>ExportV2!K190</f>
        <v xml:space="preserve">15 RUE JACQUARD  </v>
      </c>
      <c r="H193" s="2">
        <f>ExportV2!L190</f>
        <v>44110</v>
      </c>
      <c r="I193" s="35" t="str">
        <f>ExportV2!E190</f>
        <v>CHATEAUBRIANT</v>
      </c>
      <c r="J193" s="35" t="str">
        <f>ExportV2!J190</f>
        <v>LACHAUME ESTHER</v>
      </c>
      <c r="K193" s="35" t="str">
        <f>ExportV2!D190</f>
        <v>DiagAmiante</v>
      </c>
      <c r="L193" s="40">
        <f>ExportV2!Q190</f>
        <v>0</v>
      </c>
      <c r="M193" s="136">
        <f t="shared" ca="1" si="9"/>
        <v>0</v>
      </c>
      <c r="N193" s="52" t="str">
        <f>IFERROR(VLOOKUP(REFAFFAIRE,'Infos Marchés'!$C$6:$H$252,6,0),"")</f>
        <v/>
      </c>
      <c r="O193" s="60" t="str">
        <f t="shared" si="7"/>
        <v/>
      </c>
      <c r="P193" s="52" t="str">
        <f t="shared" ca="1" si="8"/>
        <v/>
      </c>
    </row>
    <row r="194" spans="1:16">
      <c r="A194" s="42" t="str">
        <f>ExportV2!P191</f>
        <v>FINISTERE</v>
      </c>
      <c r="B194" s="2" t="str">
        <f>IF(ISBLANK(ExportV2!B191),"",ExportV2!B191)</f>
        <v>002VW002197</v>
      </c>
      <c r="C194" s="4">
        <f>ExportV2!T191</f>
        <v>43773</v>
      </c>
      <c r="D194" s="36" t="str">
        <f>ExportV2!N191</f>
        <v>BA.1.DP.2Y.5</v>
      </c>
      <c r="E194" s="35" t="str">
        <f>ExportV2!O191</f>
        <v>AF.1.7K.VQ.65</v>
      </c>
      <c r="F194" s="47" t="str">
        <f>ExportV2!M191</f>
        <v xml:space="preserve">BREST MÉTROPOLE HABITAT </v>
      </c>
      <c r="G194" s="47" t="str">
        <f>ExportV2!K191</f>
        <v xml:space="preserve">28 RUE COMTESSE DE MALEYSSIE </v>
      </c>
      <c r="H194" s="2">
        <f>ExportV2!L191</f>
        <v>29200</v>
      </c>
      <c r="I194" s="35" t="str">
        <f>ExportV2!E191</f>
        <v>BREST</v>
      </c>
      <c r="J194" s="35" t="str">
        <f>ExportV2!J191</f>
        <v>SEVEN JEREMY</v>
      </c>
      <c r="K194" s="35" t="str">
        <f>ExportV2!D191</f>
        <v>DiagAmiante</v>
      </c>
      <c r="L194" s="40">
        <f>ExportV2!Q191</f>
        <v>0</v>
      </c>
      <c r="M194" s="136">
        <f t="shared" ca="1" si="9"/>
        <v>0</v>
      </c>
      <c r="N194" s="52" t="str">
        <f>IFERROR(VLOOKUP(REFAFFAIRE,'Infos Marchés'!$C$6:$H$252,6,0),"")</f>
        <v/>
      </c>
      <c r="O194" s="60" t="str">
        <f t="shared" si="7"/>
        <v/>
      </c>
      <c r="P194" s="52" t="str">
        <f t="shared" ca="1" si="8"/>
        <v/>
      </c>
    </row>
    <row r="195" spans="1:16">
      <c r="A195" s="42" t="str">
        <f>ExportV2!P192</f>
        <v>CHARENTE MARITIME</v>
      </c>
      <c r="B195" s="2" t="str">
        <f>IF(ISBLANK(ExportV2!B192),"",ExportV2!B192)</f>
        <v>002DW003527</v>
      </c>
      <c r="C195" s="4">
        <f>ExportV2!T192</f>
        <v>43774</v>
      </c>
      <c r="D195" s="36" t="str">
        <f>ExportV2!N192</f>
        <v>BA.1.E8.4B.143</v>
      </c>
      <c r="E195" s="35" t="str">
        <f>ExportV2!O192</f>
        <v>AF.1.23.1Y.492</v>
      </c>
      <c r="F195" s="47" t="str">
        <f>ExportV2!M192</f>
        <v xml:space="preserve">HABITAT 17 </v>
      </c>
      <c r="G195" s="47" t="str">
        <f>ExportV2!K192</f>
        <v xml:space="preserve">16 BOULEVARD RENE GAUTRET  </v>
      </c>
      <c r="H195" s="2">
        <f>ExportV2!L192</f>
        <v>17500</v>
      </c>
      <c r="I195" s="35" t="str">
        <f>ExportV2!E192</f>
        <v>JONZAC</v>
      </c>
      <c r="J195" s="35" t="str">
        <f>ExportV2!J192</f>
        <v>DROUHIN LAURENT</v>
      </c>
      <c r="K195" s="35" t="str">
        <f>ExportV2!D192</f>
        <v>DiagElec</v>
      </c>
      <c r="L195" s="40">
        <f>ExportV2!Q192</f>
        <v>0</v>
      </c>
      <c r="M195" s="136">
        <f t="shared" ca="1" si="9"/>
        <v>0</v>
      </c>
      <c r="N195" s="52" t="str">
        <f>IFERROR(VLOOKUP(REFAFFAIRE,'Infos Marchés'!$C$6:$H$252,6,0),"")</f>
        <v/>
      </c>
      <c r="O195" s="60" t="str">
        <f t="shared" si="7"/>
        <v/>
      </c>
      <c r="P195" s="52" t="str">
        <f t="shared" ca="1" si="8"/>
        <v/>
      </c>
    </row>
    <row r="196" spans="1:16">
      <c r="A196" s="42" t="str">
        <f>ExportV2!P193</f>
        <v>LOIRE ATLANTIQUE</v>
      </c>
      <c r="B196" s="2" t="str">
        <f>IF(ISBLANK(ExportV2!B193),"",ExportV2!B193)</f>
        <v>002N0001487-1</v>
      </c>
      <c r="C196" s="4">
        <f>ExportV2!T193</f>
        <v>43774</v>
      </c>
      <c r="D196" s="36" t="str">
        <f>ExportV2!N193</f>
        <v>BA.1.C5.P.21</v>
      </c>
      <c r="E196" s="35" t="str">
        <f>ExportV2!O193</f>
        <v>AF.1.C5.P.2</v>
      </c>
      <c r="F196" s="47" t="str">
        <f>ExportV2!M193</f>
        <v xml:space="preserve">ANGERS LOIRE HABITAT </v>
      </c>
      <c r="G196" s="47" t="str">
        <f>ExportV2!K193</f>
        <v xml:space="preserve">71 AVE JEAN XXIII  </v>
      </c>
      <c r="H196" s="2">
        <f>ExportV2!L193</f>
        <v>49000</v>
      </c>
      <c r="I196" s="35" t="str">
        <f>ExportV2!E193</f>
        <v>ANGERS</v>
      </c>
      <c r="J196" s="35" t="str">
        <f>ExportV2!J193</f>
        <v>GROUILLER GREGORY</v>
      </c>
      <c r="K196" s="35" t="str">
        <f>ExportV2!D193</f>
        <v>DiagAmiante</v>
      </c>
      <c r="L196" s="40">
        <f>ExportV2!Q193</f>
        <v>0</v>
      </c>
      <c r="M196" s="136">
        <f t="shared" ca="1" si="9"/>
        <v>0</v>
      </c>
      <c r="N196" s="52" t="str">
        <f>IFERROR(VLOOKUP(REFAFFAIRE,'Infos Marchés'!$C$6:$H$252,6,0),"")</f>
        <v/>
      </c>
      <c r="O196" s="60" t="str">
        <f t="shared" si="7"/>
        <v/>
      </c>
      <c r="P196" s="52" t="str">
        <f t="shared" ca="1" si="8"/>
        <v/>
      </c>
    </row>
    <row r="197" spans="1:16">
      <c r="A197" s="42" t="str">
        <f>ExportV2!P194</f>
        <v>INDRE ET LOIRE</v>
      </c>
      <c r="B197" s="2" t="str">
        <f>IF(ISBLANK(ExportV2!B194),"",ExportV2!B194)</f>
        <v>0022G000219</v>
      </c>
      <c r="C197" s="4">
        <f>ExportV2!T194</f>
        <v>43774</v>
      </c>
      <c r="D197" s="36" t="str">
        <f>ExportV2!N194</f>
        <v>BA.1.A9.3.680</v>
      </c>
      <c r="E197" s="35" t="str">
        <f>ExportV2!O194</f>
        <v>AF.1.7K.9.398</v>
      </c>
      <c r="F197" s="47" t="str">
        <f>ExportV2!M194</f>
        <v xml:space="preserve">VAL TOURAINE HABITAT  </v>
      </c>
      <c r="G197" s="47" t="str">
        <f>ExportV2!K194</f>
        <v xml:space="preserve">16 RUE LAVOISIER  </v>
      </c>
      <c r="H197" s="2">
        <f>ExportV2!L194</f>
        <v>37300</v>
      </c>
      <c r="I197" s="35" t="str">
        <f>ExportV2!E194</f>
        <v>JOUE LES TOURS</v>
      </c>
      <c r="J197" s="35" t="str">
        <f>ExportV2!J194</f>
        <v>UNAL YASIN</v>
      </c>
      <c r="K197" s="35" t="str">
        <f>ExportV2!D194</f>
        <v>DiagAmiante</v>
      </c>
      <c r="L197" s="40">
        <f>ExportV2!Q194</f>
        <v>19</v>
      </c>
      <c r="M197" s="136">
        <f t="shared" ca="1" si="9"/>
        <v>0</v>
      </c>
      <c r="N197" s="52" t="str">
        <f>IFERROR(VLOOKUP(REFAFFAIRE,'Infos Marchés'!$C$6:$H$252,6,0),"")</f>
        <v/>
      </c>
      <c r="O197" s="60" t="str">
        <f t="shared" si="7"/>
        <v/>
      </c>
      <c r="P197" s="52" t="str">
        <f t="shared" ca="1" si="8"/>
        <v/>
      </c>
    </row>
    <row r="198" spans="1:16">
      <c r="A198" s="42" t="str">
        <f>ExportV2!P195</f>
        <v>HAUTE VIENNE</v>
      </c>
      <c r="B198" s="2" t="str">
        <f>IF(ISBLANK(ExportV2!B195),"",ExportV2!B195)</f>
        <v>002K9001245</v>
      </c>
      <c r="C198" s="4">
        <f>ExportV2!T195</f>
        <v>43774</v>
      </c>
      <c r="D198" s="36" t="str">
        <f>ExportV2!N195</f>
        <v>BA.1.BJ.34.127</v>
      </c>
      <c r="E198" s="35" t="str">
        <f>ExportV2!O195</f>
        <v>AF.1.7K.9.603</v>
      </c>
      <c r="F198" s="47" t="str">
        <f>ExportV2!M195</f>
        <v xml:space="preserve">FRANCE LOIRE </v>
      </c>
      <c r="G198" s="47" t="str">
        <f>ExportV2!K195</f>
        <v xml:space="preserve">5-7 RUE LOUIS ARMAND  </v>
      </c>
      <c r="H198" s="2">
        <f>ExportV2!L195</f>
        <v>18230</v>
      </c>
      <c r="I198" s="35" t="str">
        <f>ExportV2!E195</f>
        <v>ST DOULCHARD</v>
      </c>
      <c r="J198" s="35" t="str">
        <f>ExportV2!J195</f>
        <v>LAVIALLE MATHIEU</v>
      </c>
      <c r="K198" s="35" t="str">
        <f>ExportV2!D195</f>
        <v>DiagElec</v>
      </c>
      <c r="L198" s="40">
        <f>ExportV2!Q195</f>
        <v>0</v>
      </c>
      <c r="M198" s="136">
        <f t="shared" ca="1" si="9"/>
        <v>45</v>
      </c>
      <c r="N198" s="52">
        <f>IFERROR(VLOOKUP(REFAFFAIRE,'Infos Marchés'!$C$6:$H$252,6,0),"")</f>
        <v>33</v>
      </c>
      <c r="O198" s="60">
        <f t="shared" ref="O198:O255" si="10">IFERROR(N198*L198,"")</f>
        <v>0</v>
      </c>
      <c r="P198" s="52">
        <f t="shared" ref="P198:P255" ca="1" si="11">IFERROR(M198+(O198/2),"")</f>
        <v>45</v>
      </c>
    </row>
    <row r="199" spans="1:16">
      <c r="A199" s="42" t="str">
        <f>ExportV2!P196</f>
        <v>MORBIHAN</v>
      </c>
      <c r="B199" s="2" t="str">
        <f>IF(ISBLANK(ExportV2!B196),"",ExportV2!B196)</f>
        <v>002HD000040-2</v>
      </c>
      <c r="C199" s="4">
        <f>ExportV2!T196</f>
        <v>43774</v>
      </c>
      <c r="D199" s="36" t="str">
        <f>ExportV2!N196</f>
        <v>BA.1.8J.4.92</v>
      </c>
      <c r="E199" s="35" t="str">
        <f>ExportV2!O196</f>
        <v>AF.1.8J.4.77</v>
      </c>
      <c r="F199" s="47" t="str">
        <f>ExportV2!M196</f>
        <v xml:space="preserve">BRETAGNE SUD HABITAT </v>
      </c>
      <c r="G199" s="47" t="str">
        <f>ExportV2!K196</f>
        <v xml:space="preserve">RUE DU BAYOU TECH  </v>
      </c>
      <c r="H199" s="2">
        <f>ExportV2!L196</f>
        <v>56800</v>
      </c>
      <c r="I199" s="35" t="str">
        <f>ExportV2!E196</f>
        <v>PLOERMEL</v>
      </c>
      <c r="J199" s="35" t="str">
        <f>ExportV2!J196</f>
        <v>LAMBALLAIS GUILLAUME</v>
      </c>
      <c r="K199" s="35" t="str">
        <f>ExportV2!D196</f>
        <v>DiagAmiante</v>
      </c>
      <c r="L199" s="40">
        <f>ExportV2!Q196</f>
        <v>0</v>
      </c>
      <c r="M199" s="136">
        <f t="shared" ca="1" si="9"/>
        <v>0</v>
      </c>
      <c r="N199" s="52" t="str">
        <f>IFERROR(VLOOKUP(REFAFFAIRE,'Infos Marchés'!$C$6:$H$252,6,0),"")</f>
        <v/>
      </c>
      <c r="O199" s="60" t="str">
        <f t="shared" si="10"/>
        <v/>
      </c>
      <c r="P199" s="52" t="str">
        <f t="shared" ca="1" si="11"/>
        <v/>
      </c>
    </row>
    <row r="200" spans="1:16">
      <c r="A200" s="42" t="str">
        <f>ExportV2!P197</f>
        <v>INDRE ET LOIRE</v>
      </c>
      <c r="B200" s="2" t="str">
        <f>IF(ISBLANK(ExportV2!B197),"",ExportV2!B197)</f>
        <v>0022G000257</v>
      </c>
      <c r="C200" s="4">
        <f>ExportV2!T197</f>
        <v>43775</v>
      </c>
      <c r="D200" s="36" t="str">
        <f>ExportV2!N197</f>
        <v>BA.1.A9.3.680</v>
      </c>
      <c r="E200" s="35" t="str">
        <f>ExportV2!O197</f>
        <v>AF.1.A9.3.393</v>
      </c>
      <c r="F200" s="47" t="str">
        <f>ExportV2!M197</f>
        <v xml:space="preserve">VAL TOURAINE HABITAT  </v>
      </c>
      <c r="G200" s="47" t="str">
        <f>ExportV2!K197</f>
        <v xml:space="preserve">18 PLACE DES FRAMBOISIERS  </v>
      </c>
      <c r="H200" s="2">
        <f>ExportV2!L197</f>
        <v>37600</v>
      </c>
      <c r="I200" s="35" t="str">
        <f>ExportV2!E197</f>
        <v>PERRUSSON</v>
      </c>
      <c r="J200" s="35" t="str">
        <f>ExportV2!J197</f>
        <v>DUPONT JUDICAEL</v>
      </c>
      <c r="K200" s="35" t="str">
        <f>ExportV2!D197</f>
        <v>DiagAmiante</v>
      </c>
      <c r="L200" s="40">
        <f>ExportV2!Q197</f>
        <v>14</v>
      </c>
      <c r="M200" s="136">
        <f t="shared" ca="1" si="9"/>
        <v>0</v>
      </c>
      <c r="N200" s="52" t="str">
        <f>IFERROR(VLOOKUP(REFAFFAIRE,'Infos Marchés'!$C$6:$H$252,6,0),"")</f>
        <v/>
      </c>
      <c r="O200" s="60" t="str">
        <f t="shared" si="10"/>
        <v/>
      </c>
      <c r="P200" s="52" t="str">
        <f t="shared" ca="1" si="11"/>
        <v/>
      </c>
    </row>
    <row r="201" spans="1:16">
      <c r="A201" s="42" t="str">
        <f>ExportV2!P198</f>
        <v>LOIRE ATLANTIQUE</v>
      </c>
      <c r="B201" s="2" t="str">
        <f>IF(ISBLANK(ExportV2!B198),"",ExportV2!B198)</f>
        <v>002V1000747</v>
      </c>
      <c r="C201" s="4">
        <f>ExportV2!T198</f>
        <v>43773</v>
      </c>
      <c r="D201" s="36" t="str">
        <f>ExportV2!N198</f>
        <v>BA.1.L6.KK.109</v>
      </c>
      <c r="E201" s="35" t="str">
        <f>ExportV2!O198</f>
        <v>AF.1.J0.M1.30</v>
      </c>
      <c r="F201" s="47" t="str">
        <f>ExportV2!M198</f>
        <v>CASSERON Cédric</v>
      </c>
      <c r="G201" s="47" t="str">
        <f>ExportV2!K198</f>
        <v xml:space="preserve">3 Rue Ronsard  </v>
      </c>
      <c r="H201" s="2">
        <f>ExportV2!L198</f>
        <v>44430</v>
      </c>
      <c r="I201" s="35" t="str">
        <f>ExportV2!E198</f>
        <v>LE LOROUX BOTTEREAU</v>
      </c>
      <c r="J201" s="35" t="str">
        <f>ExportV2!J198</f>
        <v>BENESY NICOLAS</v>
      </c>
      <c r="K201" s="35" t="str">
        <f>ExportV2!D198</f>
        <v>DiagDpe</v>
      </c>
      <c r="L201" s="40">
        <f>ExportV2!Q198</f>
        <v>0</v>
      </c>
      <c r="M201" s="136">
        <f t="shared" ca="1" si="9"/>
        <v>0</v>
      </c>
      <c r="N201" s="52" t="str">
        <f>IFERROR(VLOOKUP(REFAFFAIRE,'Infos Marchés'!$C$6:$H$252,6,0),"")</f>
        <v/>
      </c>
      <c r="O201" s="60" t="str">
        <f t="shared" si="10"/>
        <v/>
      </c>
      <c r="P201" s="52" t="str">
        <f t="shared" ca="1" si="11"/>
        <v/>
      </c>
    </row>
    <row r="202" spans="1:16">
      <c r="A202" s="42" t="str">
        <f>ExportV2!P199</f>
        <v>HAUTE VIENNE</v>
      </c>
      <c r="B202" s="2" t="str">
        <f>IF(ISBLANK(ExportV2!B199),"",ExportV2!B199)</f>
        <v>002XV002491</v>
      </c>
      <c r="C202" s="4">
        <f>ExportV2!T199</f>
        <v>43774</v>
      </c>
      <c r="D202" s="36" t="str">
        <f>ExportV2!N199</f>
        <v>BA.1.7K.9.255</v>
      </c>
      <c r="E202" s="35" t="str">
        <f>ExportV2!O199</f>
        <v>AF.1.7K.9.366</v>
      </c>
      <c r="F202" s="47" t="str">
        <f>ExportV2!M199</f>
        <v xml:space="preserve">SYNDICAT ENERGIES HAUTE-VIENNE (SEHV) </v>
      </c>
      <c r="G202" s="47" t="str">
        <f>ExportV2!K199</f>
        <v xml:space="preserve">mallevialle  </v>
      </c>
      <c r="H202" s="2">
        <f>ExportV2!L199</f>
        <v>87430</v>
      </c>
      <c r="I202" s="35" t="str">
        <f>ExportV2!E199</f>
        <v>VERNEUIL SUR VIENNE</v>
      </c>
      <c r="J202" s="35" t="str">
        <f>ExportV2!J199</f>
        <v>GUILLOU MELVIL</v>
      </c>
      <c r="K202" s="35" t="str">
        <f>ExportV2!D199</f>
        <v>DiagAmiante</v>
      </c>
      <c r="L202" s="40">
        <f>ExportV2!Q199</f>
        <v>3</v>
      </c>
      <c r="M202" s="136">
        <f t="shared" ca="1" si="9"/>
        <v>0</v>
      </c>
      <c r="N202" s="52">
        <f>IFERROR(VLOOKUP(REFAFFAIRE,'Infos Marchés'!$C$6:$H$252,6,0),"")</f>
        <v>62</v>
      </c>
      <c r="O202" s="60">
        <f t="shared" si="10"/>
        <v>186</v>
      </c>
      <c r="P202" s="52">
        <f t="shared" ca="1" si="11"/>
        <v>93</v>
      </c>
    </row>
    <row r="203" spans="1:16">
      <c r="A203" s="42" t="str">
        <f>ExportV2!P200</f>
        <v>LOIRE ATLANTIQUE</v>
      </c>
      <c r="B203" s="2" t="str">
        <f>IF(ISBLANK(ExportV2!B200),"",ExportV2!B200)</f>
        <v>002P7001327</v>
      </c>
      <c r="C203" s="4">
        <f>ExportV2!T200</f>
        <v>43775</v>
      </c>
      <c r="D203" s="36" t="str">
        <f>ExportV2!N200</f>
        <v>BA.1.C5.P.20</v>
      </c>
      <c r="E203" s="35" t="str">
        <f>ExportV2!O200</f>
        <v>AF.1.7K.9.152</v>
      </c>
      <c r="F203" s="47" t="str">
        <f>ExportV2!M200</f>
        <v xml:space="preserve">HABITAT 44 </v>
      </c>
      <c r="G203" s="47" t="str">
        <f>ExportV2!K200</f>
        <v xml:space="preserve">13 RUE ALBERT CALMETTE  </v>
      </c>
      <c r="H203" s="2">
        <f>ExportV2!L200</f>
        <v>44480</v>
      </c>
      <c r="I203" s="35" t="str">
        <f>ExportV2!E200</f>
        <v>DONGES</v>
      </c>
      <c r="J203" s="35" t="str">
        <f>ExportV2!J200</f>
        <v>MONCOIFFE CHARLY</v>
      </c>
      <c r="K203" s="35" t="str">
        <f>ExportV2!D200</f>
        <v>DiagAmiante</v>
      </c>
      <c r="L203" s="40">
        <f>ExportV2!Q200</f>
        <v>0</v>
      </c>
      <c r="M203" s="136">
        <f t="shared" ca="1" si="9"/>
        <v>0</v>
      </c>
      <c r="N203" s="52" t="str">
        <f>IFERROR(VLOOKUP(REFAFFAIRE,'Infos Marchés'!$C$6:$H$252,6,0),"")</f>
        <v/>
      </c>
      <c r="O203" s="60" t="str">
        <f t="shared" si="10"/>
        <v/>
      </c>
      <c r="P203" s="52" t="str">
        <f t="shared" ca="1" si="11"/>
        <v/>
      </c>
    </row>
    <row r="204" spans="1:16">
      <c r="A204" s="42" t="str">
        <f>ExportV2!P201</f>
        <v>LOIRE ATLANTIQUE</v>
      </c>
      <c r="B204" s="2" t="str">
        <f>IF(ISBLANK(ExportV2!B201),"",ExportV2!B201)</f>
        <v>002V1000765</v>
      </c>
      <c r="C204" s="4">
        <f>ExportV2!T201</f>
        <v>43774</v>
      </c>
      <c r="D204" s="36" t="str">
        <f>ExportV2!N201</f>
        <v>BA.1.C5.P.20</v>
      </c>
      <c r="E204" s="35" t="str">
        <f>ExportV2!O201</f>
        <v>AF.1.7K.9.152</v>
      </c>
      <c r="F204" s="47" t="str">
        <f>ExportV2!M201</f>
        <v xml:space="preserve">HABITAT 44 </v>
      </c>
      <c r="G204" s="47" t="str">
        <f>ExportV2!K201</f>
        <v xml:space="preserve">2 A ALLEE DU 8 MAI 1945  </v>
      </c>
      <c r="H204" s="2">
        <f>ExportV2!L201</f>
        <v>44620</v>
      </c>
      <c r="I204" s="35" t="str">
        <f>ExportV2!E201</f>
        <v>LA MONTAGNE</v>
      </c>
      <c r="J204" s="35" t="str">
        <f>ExportV2!J201</f>
        <v>BENESY NICOLAS</v>
      </c>
      <c r="K204" s="35" t="str">
        <f>ExportV2!D201</f>
        <v>DiagAmiante</v>
      </c>
      <c r="L204" s="40">
        <f>ExportV2!Q201</f>
        <v>0</v>
      </c>
      <c r="M204" s="136">
        <f t="shared" ca="1" si="9"/>
        <v>0</v>
      </c>
      <c r="N204" s="52" t="str">
        <f>IFERROR(VLOOKUP(REFAFFAIRE,'Infos Marchés'!$C$6:$H$252,6,0),"")</f>
        <v/>
      </c>
      <c r="O204" s="60" t="str">
        <f t="shared" si="10"/>
        <v/>
      </c>
      <c r="P204" s="52" t="str">
        <f t="shared" ca="1" si="11"/>
        <v/>
      </c>
    </row>
    <row r="205" spans="1:16">
      <c r="A205" s="42" t="str">
        <f>ExportV2!P202</f>
        <v>FINISTERE</v>
      </c>
      <c r="B205" s="2" t="str">
        <f>IF(ISBLANK(ExportV2!B202),"",ExportV2!B202)</f>
        <v>0021N000377</v>
      </c>
      <c r="C205" s="4">
        <f>ExportV2!T202</f>
        <v>43773</v>
      </c>
      <c r="D205" s="36" t="str">
        <f>ExportV2!N202</f>
        <v>BA.1.JT.W9.229</v>
      </c>
      <c r="E205" s="35" t="str">
        <f>ExportV2!O202</f>
        <v>AF.1.10.5.67</v>
      </c>
      <c r="F205" s="47" t="str">
        <f>ExportV2!M202</f>
        <v>CERISIER Alain</v>
      </c>
      <c r="G205" s="47" t="str">
        <f>ExportV2!K202</f>
        <v xml:space="preserve">Penfrat - Odalys Horizon  </v>
      </c>
      <c r="H205" s="2">
        <f>ExportV2!L202</f>
        <v>29160</v>
      </c>
      <c r="I205" s="35" t="str">
        <f>ExportV2!E202</f>
        <v>CROZON</v>
      </c>
      <c r="J205" s="35" t="str">
        <f>ExportV2!J202</f>
        <v>GUILLOU MAEL</v>
      </c>
      <c r="K205" s="35" t="str">
        <f>ExportV2!D202</f>
        <v>DiagErnt | DiagCarrez | DiagDpe | DiagEtatParasitaire</v>
      </c>
      <c r="L205" s="40">
        <f>ExportV2!Q202</f>
        <v>0</v>
      </c>
      <c r="M205" s="136">
        <f t="shared" ca="1" si="9"/>
        <v>0</v>
      </c>
      <c r="N205" s="52" t="str">
        <f>IFERROR(VLOOKUP(REFAFFAIRE,'Infos Marchés'!$C$6:$H$252,6,0),"")</f>
        <v/>
      </c>
      <c r="O205" s="60" t="str">
        <f t="shared" si="10"/>
        <v/>
      </c>
      <c r="P205" s="52" t="str">
        <f t="shared" ca="1" si="11"/>
        <v/>
      </c>
    </row>
    <row r="206" spans="1:16">
      <c r="A206" s="42" t="str">
        <f>ExportV2!P203</f>
        <v>DEUX-SEVRES</v>
      </c>
      <c r="B206" s="2" t="str">
        <f>IF(ISBLANK(ExportV2!B203),"",ExportV2!B203)</f>
        <v>002D6009299</v>
      </c>
      <c r="C206" s="4">
        <f>ExportV2!T203</f>
        <v>43773</v>
      </c>
      <c r="D206" s="36" t="str">
        <f>ExportV2!N203</f>
        <v>BA.1.E8.4B.53</v>
      </c>
      <c r="E206" s="35" t="str">
        <f>ExportV2!O203</f>
        <v>AF.1.7K.9.210</v>
      </c>
      <c r="F206" s="47" t="str">
        <f>ExportV2!M203</f>
        <v xml:space="preserve">ROCHEFORT HABITAT OCEAN </v>
      </c>
      <c r="G206" s="47" t="str">
        <f>ExportV2!K203</f>
        <v xml:space="preserve">4 RUE DU DR J.B. CHARCOT - H4 LA GELINERIE II - BAT. H </v>
      </c>
      <c r="H206" s="2">
        <f>ExportV2!L203</f>
        <v>17300</v>
      </c>
      <c r="I206" s="35" t="str">
        <f>ExportV2!E203</f>
        <v>ROCHEFORT</v>
      </c>
      <c r="J206" s="35" t="str">
        <f>ExportV2!J203</f>
        <v>DUCHE SEBASTIEN</v>
      </c>
      <c r="K206" s="35" t="str">
        <f>ExportV2!D203</f>
        <v>DiagGazV1</v>
      </c>
      <c r="L206" s="40">
        <f>ExportV2!Q203</f>
        <v>0</v>
      </c>
      <c r="M206" s="136">
        <f t="shared" ca="1" si="9"/>
        <v>0</v>
      </c>
      <c r="N206" s="52" t="str">
        <f>IFERROR(VLOOKUP(REFAFFAIRE,'Infos Marchés'!$C$6:$H$252,6,0),"")</f>
        <v/>
      </c>
      <c r="O206" s="60" t="str">
        <f t="shared" si="10"/>
        <v/>
      </c>
      <c r="P206" s="52" t="str">
        <f t="shared" ca="1" si="11"/>
        <v/>
      </c>
    </row>
    <row r="207" spans="1:16">
      <c r="A207" s="42" t="str">
        <f>ExportV2!P204</f>
        <v>INDRE ET LOIRE</v>
      </c>
      <c r="B207" s="2" t="str">
        <f>IF(ISBLANK(ExportV2!B204),"",ExportV2!B204)</f>
        <v>0021U000029</v>
      </c>
      <c r="C207" s="4">
        <f>ExportV2!T204</f>
        <v>43773</v>
      </c>
      <c r="D207" s="36" t="str">
        <f>ExportV2!N204</f>
        <v>BA.1.A9.3.586</v>
      </c>
      <c r="E207" s="35" t="str">
        <f>ExportV2!O204</f>
        <v>AF.1.O3.JF.24</v>
      </c>
      <c r="F207" s="47" t="str">
        <f>ExportV2!M204</f>
        <v xml:space="preserve">TOURS HABITAT  </v>
      </c>
      <c r="G207" s="47" t="str">
        <f>ExportV2!K204</f>
        <v xml:space="preserve">58 RUE DES TANNEURS  </v>
      </c>
      <c r="H207" s="2">
        <f>ExportV2!L204</f>
        <v>37000</v>
      </c>
      <c r="I207" s="35" t="str">
        <f>ExportV2!E204</f>
        <v>TOURS</v>
      </c>
      <c r="J207" s="35" t="str">
        <f>ExportV2!J204</f>
        <v>CARVALHO ANDY</v>
      </c>
      <c r="K207" s="35" t="str">
        <f>ExportV2!D204</f>
        <v>DiagCrepTravaux | DiagAmiante</v>
      </c>
      <c r="L207" s="40">
        <f>ExportV2!Q204</f>
        <v>20</v>
      </c>
      <c r="M207" s="136">
        <f t="shared" ca="1" si="9"/>
        <v>0</v>
      </c>
      <c r="N207" s="52" t="str">
        <f>IFERROR(VLOOKUP(REFAFFAIRE,'Infos Marchés'!$C$6:$H$252,6,0),"")</f>
        <v/>
      </c>
      <c r="O207" s="60" t="str">
        <f t="shared" si="10"/>
        <v/>
      </c>
      <c r="P207" s="52" t="str">
        <f t="shared" ca="1" si="11"/>
        <v/>
      </c>
    </row>
    <row r="208" spans="1:16">
      <c r="A208" s="42" t="str">
        <f>ExportV2!P205</f>
        <v>LOIRE ATLANTIQUE</v>
      </c>
      <c r="B208" s="2" t="str">
        <f>IF(ISBLANK(ExportV2!B205),"",ExportV2!B205)</f>
        <v>002P7001335</v>
      </c>
      <c r="C208" s="4">
        <f>ExportV2!T205</f>
        <v>43775</v>
      </c>
      <c r="D208" s="36" t="str">
        <f>ExportV2!N205</f>
        <v>BA.1.C5.P.20</v>
      </c>
      <c r="E208" s="35" t="str">
        <f>ExportV2!O205</f>
        <v>AF.1.7K.9.152</v>
      </c>
      <c r="F208" s="47" t="str">
        <f>ExportV2!M205</f>
        <v xml:space="preserve">HABITAT 44 </v>
      </c>
      <c r="G208" s="47" t="str">
        <f>ExportV2!K205</f>
        <v xml:space="preserve">17 RUE ALBERT CALMETTE  </v>
      </c>
      <c r="H208" s="2">
        <f>ExportV2!L205</f>
        <v>44480</v>
      </c>
      <c r="I208" s="35" t="str">
        <f>ExportV2!E205</f>
        <v>DONGES</v>
      </c>
      <c r="J208" s="35" t="str">
        <f>ExportV2!J205</f>
        <v>MONCOIFFE CHARLY</v>
      </c>
      <c r="K208" s="35" t="str">
        <f>ExportV2!D205</f>
        <v>DiagAmiante</v>
      </c>
      <c r="L208" s="40">
        <f>ExportV2!Q205</f>
        <v>0</v>
      </c>
      <c r="M208" s="136">
        <f t="shared" ca="1" si="9"/>
        <v>0</v>
      </c>
      <c r="N208" s="52" t="str">
        <f>IFERROR(VLOOKUP(REFAFFAIRE,'Infos Marchés'!$C$6:$H$252,6,0),"")</f>
        <v/>
      </c>
      <c r="O208" s="60" t="str">
        <f t="shared" si="10"/>
        <v/>
      </c>
      <c r="P208" s="52" t="str">
        <f t="shared" ca="1" si="11"/>
        <v/>
      </c>
    </row>
    <row r="209" spans="1:16">
      <c r="A209" s="42" t="str">
        <f>ExportV2!P206</f>
        <v>MORBIHAN</v>
      </c>
      <c r="B209" s="2" t="str">
        <f>IF(ISBLANK(ExportV2!B206),"",ExportV2!B206)</f>
        <v>002FH001517-4</v>
      </c>
      <c r="C209" s="4">
        <f>ExportV2!T206</f>
        <v>43774</v>
      </c>
      <c r="D209" s="36" t="str">
        <f>ExportV2!N206</f>
        <v>BA.1.8J.4.92</v>
      </c>
      <c r="E209" s="35" t="str">
        <f>ExportV2!O206</f>
        <v>AF.1.8J.4.77</v>
      </c>
      <c r="F209" s="47" t="str">
        <f>ExportV2!M206</f>
        <v xml:space="preserve">BRETAGNE SUD HABITAT </v>
      </c>
      <c r="G209" s="47" t="str">
        <f>ExportV2!K206</f>
        <v xml:space="preserve">1 / 3 G Pompidou  </v>
      </c>
      <c r="H209" s="2">
        <f>ExportV2!L206</f>
        <v>56400</v>
      </c>
      <c r="I209" s="35" t="str">
        <f>ExportV2!E206</f>
        <v>AURAY</v>
      </c>
      <c r="J209" s="35" t="str">
        <f>ExportV2!J206</f>
        <v>LAMBALLAIS GUILLAUME</v>
      </c>
      <c r="K209" s="35" t="str">
        <f>ExportV2!D206</f>
        <v>DiagAmiante</v>
      </c>
      <c r="L209" s="40">
        <f>ExportV2!Q206</f>
        <v>0</v>
      </c>
      <c r="M209" s="136">
        <f t="shared" ca="1" si="9"/>
        <v>0</v>
      </c>
      <c r="N209" s="52" t="str">
        <f>IFERROR(VLOOKUP(REFAFFAIRE,'Infos Marchés'!$C$6:$H$252,6,0),"")</f>
        <v/>
      </c>
      <c r="O209" s="60" t="str">
        <f t="shared" si="10"/>
        <v/>
      </c>
      <c r="P209" s="52" t="str">
        <f t="shared" ca="1" si="11"/>
        <v/>
      </c>
    </row>
    <row r="210" spans="1:16">
      <c r="A210" s="42" t="str">
        <f>ExportV2!P207</f>
        <v>LOIRE ATLANTIQUE</v>
      </c>
      <c r="B210" s="2" t="str">
        <f>IF(ISBLANK(ExportV2!B207),"",ExportV2!B207)</f>
        <v>002P7001331</v>
      </c>
      <c r="C210" s="4">
        <f>ExportV2!T207</f>
        <v>43775</v>
      </c>
      <c r="D210" s="36" t="str">
        <f>ExportV2!N207</f>
        <v>BA.1.C5.P.20</v>
      </c>
      <c r="E210" s="35" t="str">
        <f>ExportV2!O207</f>
        <v>AF.1.7K.9.152</v>
      </c>
      <c r="F210" s="47" t="str">
        <f>ExportV2!M207</f>
        <v xml:space="preserve">HABITAT 44 </v>
      </c>
      <c r="G210" s="47" t="str">
        <f>ExportV2!K207</f>
        <v xml:space="preserve">19 RUE ALBERT CALMETTE  </v>
      </c>
      <c r="H210" s="2">
        <f>ExportV2!L207</f>
        <v>44480</v>
      </c>
      <c r="I210" s="35" t="str">
        <f>ExportV2!E207</f>
        <v>DONGES</v>
      </c>
      <c r="J210" s="35" t="str">
        <f>ExportV2!J207</f>
        <v>MONCOIFFE CHARLY</v>
      </c>
      <c r="K210" s="35" t="str">
        <f>ExportV2!D207</f>
        <v>DiagAmiante</v>
      </c>
      <c r="L210" s="40">
        <f>ExportV2!Q207</f>
        <v>0</v>
      </c>
      <c r="M210" s="136">
        <f t="shared" ca="1" si="9"/>
        <v>0</v>
      </c>
      <c r="N210" s="52" t="str">
        <f>IFERROR(VLOOKUP(REFAFFAIRE,'Infos Marchés'!$C$6:$H$252,6,0),"")</f>
        <v/>
      </c>
      <c r="O210" s="60" t="str">
        <f t="shared" si="10"/>
        <v/>
      </c>
      <c r="P210" s="52" t="str">
        <f t="shared" ca="1" si="11"/>
        <v/>
      </c>
    </row>
    <row r="211" spans="1:16">
      <c r="A211" s="42" t="str">
        <f>ExportV2!P208</f>
        <v>MORBIHAN</v>
      </c>
      <c r="B211" s="2" t="str">
        <f>IF(ISBLANK(ExportV2!B208),"",ExportV2!B208)</f>
        <v>002MB000750-1</v>
      </c>
      <c r="C211" s="4">
        <f>ExportV2!T208</f>
        <v>43773</v>
      </c>
      <c r="D211" s="36" t="str">
        <f>ExportV2!N208</f>
        <v>BA.1.8J.4.92</v>
      </c>
      <c r="E211" s="35" t="str">
        <f>ExportV2!O208</f>
        <v>AF.1.8J.4.77</v>
      </c>
      <c r="F211" s="47" t="str">
        <f>ExportV2!M208</f>
        <v xml:space="preserve">BRETAGNE SUD HABITAT </v>
      </c>
      <c r="G211" s="47" t="str">
        <f>ExportV2!K208</f>
        <v xml:space="preserve">RESIDENCE DU STADE  </v>
      </c>
      <c r="H211" s="2">
        <f>ExportV2!L208</f>
        <v>56700</v>
      </c>
      <c r="I211" s="35" t="str">
        <f>ExportV2!E208</f>
        <v>KERVIGNAC</v>
      </c>
      <c r="J211" s="35" t="str">
        <f>ExportV2!J208</f>
        <v>LAMBALLAIS GUILLAUME</v>
      </c>
      <c r="K211" s="35" t="str">
        <f>ExportV2!D208</f>
        <v>DiagAmiante</v>
      </c>
      <c r="L211" s="40">
        <f>ExportV2!Q208</f>
        <v>0</v>
      </c>
      <c r="M211" s="136">
        <f t="shared" ca="1" si="9"/>
        <v>0</v>
      </c>
      <c r="N211" s="52" t="str">
        <f>IFERROR(VLOOKUP(REFAFFAIRE,'Infos Marchés'!$C$6:$H$252,6,0),"")</f>
        <v/>
      </c>
      <c r="O211" s="60" t="str">
        <f t="shared" si="10"/>
        <v/>
      </c>
      <c r="P211" s="52" t="str">
        <f t="shared" ca="1" si="11"/>
        <v/>
      </c>
    </row>
    <row r="212" spans="1:16">
      <c r="A212" s="42" t="str">
        <f>ExportV2!P209</f>
        <v>MORBIHAN</v>
      </c>
      <c r="B212" s="2" t="str">
        <f>IF(ISBLANK(ExportV2!B209),"",ExportV2!B209)</f>
        <v>002CE015519-1</v>
      </c>
      <c r="C212" s="4">
        <f>ExportV2!T209</f>
        <v>43773</v>
      </c>
      <c r="D212" s="36" t="str">
        <f>ExportV2!N209</f>
        <v>BA.1.23.J7.1722</v>
      </c>
      <c r="E212" s="35" t="str">
        <f>ExportV2!O209</f>
        <v>AF.1.D0.2E.53</v>
      </c>
      <c r="F212" s="47" t="str">
        <f>ExportV2!M209</f>
        <v>BROUSSE Francine</v>
      </c>
      <c r="G212" s="47" t="str">
        <f>ExportV2!K209</f>
        <v xml:space="preserve">2 Le Quilleuc   </v>
      </c>
      <c r="H212" s="2">
        <f>ExportV2!L209</f>
        <v>22210</v>
      </c>
      <c r="I212" s="35" t="str">
        <f>ExportV2!E209</f>
        <v>LA PRENESSAYE</v>
      </c>
      <c r="J212" s="35" t="str">
        <f>ExportV2!J209</f>
        <v>PIROT DAMIEN</v>
      </c>
      <c r="K212" s="35" t="str">
        <f>ExportV2!D209</f>
        <v>DiagCrep | DiagEtatParasitaire</v>
      </c>
      <c r="L212" s="40">
        <f>ExportV2!Q209</f>
        <v>0</v>
      </c>
      <c r="M212" s="136">
        <f t="shared" ref="M212:M255" ca="1" si="12">Montant(E212,K212)</f>
        <v>0</v>
      </c>
      <c r="N212" s="52" t="str">
        <f>IFERROR(VLOOKUP(REFAFFAIRE,'Infos Marchés'!$C$6:$H$252,6,0),"")</f>
        <v/>
      </c>
      <c r="O212" s="60" t="str">
        <f t="shared" si="10"/>
        <v/>
      </c>
      <c r="P212" s="52" t="str">
        <f t="shared" ca="1" si="11"/>
        <v/>
      </c>
    </row>
    <row r="213" spans="1:16">
      <c r="A213" s="42" t="str">
        <f>ExportV2!P210</f>
        <v>MORBIHAN</v>
      </c>
      <c r="B213" s="2" t="str">
        <f>IF(ISBLANK(ExportV2!B210),"",ExportV2!B210)</f>
        <v>0021N000911</v>
      </c>
      <c r="C213" s="4">
        <f>ExportV2!T210</f>
        <v>43774</v>
      </c>
      <c r="D213" s="36" t="str">
        <f>ExportV2!N210</f>
        <v>BA.1.PR.AZ.367</v>
      </c>
      <c r="E213" s="35" t="str">
        <f>ExportV2!O210</f>
        <v>AF.1.PR.AZ.25</v>
      </c>
      <c r="F213" s="47" t="str">
        <f>ExportV2!M210</f>
        <v>CHEREL Francois</v>
      </c>
      <c r="G213" s="47" t="str">
        <f>ExportV2!K210</f>
        <v xml:space="preserve">TREHOREL  </v>
      </c>
      <c r="H213" s="2">
        <f>ExportV2!L210</f>
        <v>22210</v>
      </c>
      <c r="I213" s="35" t="str">
        <f>ExportV2!E210</f>
        <v>LE CAMBOUT</v>
      </c>
      <c r="J213" s="35" t="str">
        <f>ExportV2!J210</f>
        <v>PIROT DAMIEN</v>
      </c>
      <c r="K213" s="35" t="str">
        <f>ExportV2!D210</f>
        <v>DiagAmiante</v>
      </c>
      <c r="L213" s="40">
        <f>ExportV2!Q210</f>
        <v>0</v>
      </c>
      <c r="M213" s="136">
        <f t="shared" ca="1" si="12"/>
        <v>0</v>
      </c>
      <c r="N213" s="52" t="str">
        <f>IFERROR(VLOOKUP(REFAFFAIRE,'Infos Marchés'!$C$6:$H$252,6,0),"")</f>
        <v/>
      </c>
      <c r="O213" s="60" t="str">
        <f t="shared" si="10"/>
        <v/>
      </c>
      <c r="P213" s="52" t="str">
        <f t="shared" ca="1" si="11"/>
        <v/>
      </c>
    </row>
    <row r="214" spans="1:16">
      <c r="A214" s="42" t="str">
        <f>ExportV2!P211</f>
        <v>CHARENTE MARITIME</v>
      </c>
      <c r="B214" s="2" t="str">
        <f>IF(ISBLANK(ExportV2!B211),"",ExportV2!B211)</f>
        <v>0020T000559</v>
      </c>
      <c r="C214" s="4">
        <f>ExportV2!T211</f>
        <v>43773</v>
      </c>
      <c r="D214" s="36" t="str">
        <f>ExportV2!N211</f>
        <v>BA.1.7K.9.259</v>
      </c>
      <c r="E214" s="35" t="str">
        <f>ExportV2!O211</f>
        <v>AF.1.7K.9.379</v>
      </c>
      <c r="F214" s="47" t="str">
        <f>ExportV2!M211</f>
        <v xml:space="preserve">EKIDOM - OPH DE GRAND POITIERS </v>
      </c>
      <c r="G214" s="47" t="str">
        <f>ExportV2!K211</f>
        <v xml:space="preserve">17 RESIDENCE DU VIEUX NOYER  </v>
      </c>
      <c r="H214" s="2">
        <f>ExportV2!L211</f>
        <v>86000</v>
      </c>
      <c r="I214" s="35" t="str">
        <f>ExportV2!E211</f>
        <v>POITIERS</v>
      </c>
      <c r="J214" s="35" t="str">
        <f>ExportV2!J211</f>
        <v>LECOUTRE NICOLAS</v>
      </c>
      <c r="K214" s="35" t="str">
        <f>ExportV2!D211</f>
        <v>DiagAmiante</v>
      </c>
      <c r="L214" s="40">
        <f>ExportV2!Q211</f>
        <v>5</v>
      </c>
      <c r="M214" s="136">
        <f t="shared" ca="1" si="12"/>
        <v>0</v>
      </c>
      <c r="N214" s="52" t="str">
        <f>IFERROR(VLOOKUP(REFAFFAIRE,'Infos Marchés'!$C$6:$H$252,6,0),"")</f>
        <v/>
      </c>
      <c r="O214" s="60" t="str">
        <f t="shared" si="10"/>
        <v/>
      </c>
      <c r="P214" s="52" t="str">
        <f t="shared" ca="1" si="11"/>
        <v/>
      </c>
    </row>
    <row r="215" spans="1:16">
      <c r="A215" s="42" t="str">
        <f>ExportV2!P212</f>
        <v>DEUX-SEVRES</v>
      </c>
      <c r="B215" s="2" t="str">
        <f>IF(ISBLANK(ExportV2!B212),"",ExportV2!B212)</f>
        <v>002L4003469</v>
      </c>
      <c r="C215" s="4">
        <f>ExportV2!T212</f>
        <v>43773</v>
      </c>
      <c r="D215" s="36" t="str">
        <f>ExportV2!N212</f>
        <v>BA.1.E8.4B.168</v>
      </c>
      <c r="E215" s="35" t="str">
        <f>ExportV2!O212</f>
        <v>AF.1.E8.4B.147</v>
      </c>
      <c r="F215" s="47" t="str">
        <f>ExportV2!M212</f>
        <v xml:space="preserve">DE L'AGGLOMERATION DE LA ROCHELLE </v>
      </c>
      <c r="G215" s="47" t="str">
        <f>ExportV2!K212</f>
        <v>23 AVE MARECHAL JUIN Logt 18 PORT NEUF</v>
      </c>
      <c r="H215" s="2">
        <f>ExportV2!L212</f>
        <v>17000</v>
      </c>
      <c r="I215" s="35" t="str">
        <f>ExportV2!E212</f>
        <v>LA ROCHELLE</v>
      </c>
      <c r="J215" s="35" t="str">
        <f>ExportV2!J212</f>
        <v>GUILLOTON LAURENT</v>
      </c>
      <c r="K215" s="35" t="str">
        <f>ExportV2!D212</f>
        <v>DiagAmiante</v>
      </c>
      <c r="L215" s="40">
        <f>ExportV2!Q212</f>
        <v>30</v>
      </c>
      <c r="M215" s="136">
        <f t="shared" ca="1" si="12"/>
        <v>0</v>
      </c>
      <c r="N215" s="52" t="str">
        <f>IFERROR(VLOOKUP(REFAFFAIRE,'Infos Marchés'!$C$6:$H$252,6,0),"")</f>
        <v/>
      </c>
      <c r="O215" s="60" t="str">
        <f t="shared" si="10"/>
        <v/>
      </c>
      <c r="P215" s="52" t="str">
        <f t="shared" ca="1" si="11"/>
        <v/>
      </c>
    </row>
    <row r="216" spans="1:16">
      <c r="A216" s="42" t="str">
        <f>ExportV2!P213</f>
        <v>DEUX-SEVRES</v>
      </c>
      <c r="B216" s="2" t="str">
        <f>IF(ISBLANK(ExportV2!B213),"",ExportV2!B213)</f>
        <v>0020T000573</v>
      </c>
      <c r="C216" s="4">
        <f>ExportV2!T213</f>
        <v>43773</v>
      </c>
      <c r="D216" s="36" t="str">
        <f>ExportV2!N213</f>
        <v>BA.1.P2.185.61</v>
      </c>
      <c r="E216" s="35" t="str">
        <f>ExportV2!O213</f>
        <v>AF.1.23.J7.745</v>
      </c>
      <c r="F216" s="47" t="str">
        <f>ExportV2!M213</f>
        <v>DIEUMEGARD ANDRE</v>
      </c>
      <c r="G216" s="47" t="str">
        <f>ExportV2!K213</f>
        <v xml:space="preserve">144 RUE DE BARILLEAU  </v>
      </c>
      <c r="H216" s="2">
        <f>ExportV2!L213</f>
        <v>79260</v>
      </c>
      <c r="I216" s="35" t="str">
        <f>ExportV2!E213</f>
        <v>LA CRECHE</v>
      </c>
      <c r="J216" s="35" t="str">
        <f>ExportV2!J213</f>
        <v>BEAUCHAMP PATRICE</v>
      </c>
      <c r="K216" s="35" t="str">
        <f>ExportV2!D213</f>
        <v>DiagErnt | DiagDpe</v>
      </c>
      <c r="L216" s="40">
        <f>ExportV2!Q213</f>
        <v>0</v>
      </c>
      <c r="M216" s="136">
        <f t="shared" ca="1" si="12"/>
        <v>0</v>
      </c>
      <c r="N216" s="52" t="str">
        <f>IFERROR(VLOOKUP(REFAFFAIRE,'Infos Marchés'!$C$6:$H$252,6,0),"")</f>
        <v/>
      </c>
      <c r="O216" s="60" t="str">
        <f t="shared" si="10"/>
        <v/>
      </c>
      <c r="P216" s="52" t="str">
        <f t="shared" ca="1" si="11"/>
        <v/>
      </c>
    </row>
    <row r="217" spans="1:16">
      <c r="A217" s="42" t="str">
        <f>ExportV2!P214</f>
        <v>CHARENTE MARITIME</v>
      </c>
      <c r="B217" s="2" t="str">
        <f>IF(ISBLANK(ExportV2!B214),"",ExportV2!B214)</f>
        <v>002DW003535</v>
      </c>
      <c r="C217" s="4">
        <f>ExportV2!T214</f>
        <v>43774</v>
      </c>
      <c r="D217" s="36" t="str">
        <f>ExportV2!N214</f>
        <v>BA.1.E8.4B.143</v>
      </c>
      <c r="E217" s="35" t="str">
        <f>ExportV2!O214</f>
        <v>AF.1.23.1Y.492</v>
      </c>
      <c r="F217" s="47" t="str">
        <f>ExportV2!M214</f>
        <v xml:space="preserve">HABITAT 17 </v>
      </c>
      <c r="G217" s="47" t="str">
        <f>ExportV2!K214</f>
        <v xml:space="preserve">16 BOULEVARD RENE GAUTRET  </v>
      </c>
      <c r="H217" s="2">
        <f>ExportV2!L214</f>
        <v>17500</v>
      </c>
      <c r="I217" s="35" t="str">
        <f>ExportV2!E214</f>
        <v>JONZAC</v>
      </c>
      <c r="J217" s="35" t="str">
        <f>ExportV2!J214</f>
        <v>DROUHIN LAURENT</v>
      </c>
      <c r="K217" s="35" t="str">
        <f>ExportV2!D214</f>
        <v>DiagElec</v>
      </c>
      <c r="L217" s="40">
        <f>ExportV2!Q214</f>
        <v>0</v>
      </c>
      <c r="M217" s="136">
        <f t="shared" ca="1" si="12"/>
        <v>0</v>
      </c>
      <c r="N217" s="52" t="str">
        <f>IFERROR(VLOOKUP(REFAFFAIRE,'Infos Marchés'!$C$6:$H$252,6,0),"")</f>
        <v/>
      </c>
      <c r="O217" s="60" t="str">
        <f t="shared" si="10"/>
        <v/>
      </c>
      <c r="P217" s="52" t="str">
        <f t="shared" ca="1" si="11"/>
        <v/>
      </c>
    </row>
    <row r="218" spans="1:16">
      <c r="A218" s="42" t="str">
        <f>ExportV2!P215</f>
        <v>FINISTERE</v>
      </c>
      <c r="B218" s="2" t="str">
        <f>IF(ISBLANK(ExportV2!B215),"",ExportV2!B215)</f>
        <v>002VW002203</v>
      </c>
      <c r="C218" s="4">
        <f>ExportV2!T215</f>
        <v>43773</v>
      </c>
      <c r="D218" s="36" t="str">
        <f>ExportV2!N215</f>
        <v>BA.1.DP.2Y.5</v>
      </c>
      <c r="E218" s="35" t="str">
        <f>ExportV2!O215</f>
        <v>AF.1.7K.VQ.65</v>
      </c>
      <c r="F218" s="47" t="str">
        <f>ExportV2!M215</f>
        <v xml:space="preserve">BREST MÉTROPOLE HABITAT </v>
      </c>
      <c r="G218" s="47" t="str">
        <f>ExportV2!K215</f>
        <v xml:space="preserve">28 RUE COMTESSE DE MALEYSSIE </v>
      </c>
      <c r="H218" s="2">
        <f>ExportV2!L215</f>
        <v>29200</v>
      </c>
      <c r="I218" s="35" t="str">
        <f>ExportV2!E215</f>
        <v>BREST</v>
      </c>
      <c r="J218" s="35" t="str">
        <f>ExportV2!J215</f>
        <v>SEVEN JEREMY</v>
      </c>
      <c r="K218" s="35" t="str">
        <f>ExportV2!D215</f>
        <v>DiagAmiante</v>
      </c>
      <c r="L218" s="40">
        <f>ExportV2!Q215</f>
        <v>0</v>
      </c>
      <c r="M218" s="136">
        <f t="shared" ca="1" si="12"/>
        <v>0</v>
      </c>
      <c r="N218" s="52" t="str">
        <f>IFERROR(VLOOKUP(REFAFFAIRE,'Infos Marchés'!$C$6:$H$252,6,0),"")</f>
        <v/>
      </c>
      <c r="O218" s="60" t="str">
        <f t="shared" si="10"/>
        <v/>
      </c>
      <c r="P218" s="52" t="str">
        <f t="shared" ca="1" si="11"/>
        <v/>
      </c>
    </row>
    <row r="219" spans="1:16">
      <c r="A219" s="42" t="str">
        <f>ExportV2!P216</f>
        <v>FINISTERE</v>
      </c>
      <c r="B219" s="2" t="str">
        <f>IF(ISBLANK(ExportV2!B216),"",ExportV2!B216)</f>
        <v>002VW002207</v>
      </c>
      <c r="C219" s="4">
        <f>ExportV2!T216</f>
        <v>43775</v>
      </c>
      <c r="D219" s="36" t="str">
        <f>ExportV2!N216</f>
        <v>BA.1.DP.2Y.5</v>
      </c>
      <c r="E219" s="35" t="str">
        <f>ExportV2!O216</f>
        <v>AF.1.7K.VQ.65</v>
      </c>
      <c r="F219" s="47" t="str">
        <f>ExportV2!M216</f>
        <v xml:space="preserve">BREST MÉTROPOLE HABITAT </v>
      </c>
      <c r="G219" s="47" t="str">
        <f>ExportV2!K216</f>
        <v xml:space="preserve">65 RUE DE KERMENGUY </v>
      </c>
      <c r="H219" s="2">
        <f>ExportV2!L216</f>
        <v>29200</v>
      </c>
      <c r="I219" s="35" t="str">
        <f>ExportV2!E216</f>
        <v>BREST</v>
      </c>
      <c r="J219" s="35" t="str">
        <f>ExportV2!J216</f>
        <v>SEVEN JEREMY</v>
      </c>
      <c r="K219" s="35" t="str">
        <f>ExportV2!D216</f>
        <v>DiagAmiante</v>
      </c>
      <c r="L219" s="40">
        <f>ExportV2!Q216</f>
        <v>0</v>
      </c>
      <c r="M219" s="136">
        <f t="shared" ca="1" si="12"/>
        <v>0</v>
      </c>
      <c r="N219" s="52" t="str">
        <f>IFERROR(VLOOKUP(REFAFFAIRE,'Infos Marchés'!$C$6:$H$252,6,0),"")</f>
        <v/>
      </c>
      <c r="O219" s="60" t="str">
        <f t="shared" si="10"/>
        <v/>
      </c>
      <c r="P219" s="52" t="str">
        <f t="shared" ca="1" si="11"/>
        <v/>
      </c>
    </row>
    <row r="220" spans="1:16">
      <c r="A220" s="42" t="str">
        <f>ExportV2!P217</f>
        <v>LOIRE ATLANTIQUE</v>
      </c>
      <c r="B220" s="2" t="str">
        <f>IF(ISBLANK(ExportV2!B217),"",ExportV2!B217)</f>
        <v>002P7001321</v>
      </c>
      <c r="C220" s="4">
        <f>ExportV2!T217</f>
        <v>43774</v>
      </c>
      <c r="D220" s="36" t="str">
        <f>ExportV2!N217</f>
        <v>BA.1.C5.P.20</v>
      </c>
      <c r="E220" s="35" t="str">
        <f>ExportV2!O217</f>
        <v>AF.1.7K.9.152</v>
      </c>
      <c r="F220" s="47" t="str">
        <f>ExportV2!M217</f>
        <v xml:space="preserve">HABITAT 44 </v>
      </c>
      <c r="G220" s="47" t="str">
        <f>ExportV2!K217</f>
        <v xml:space="preserve">19 RUE DU FAUBOURG SAINTE-ANNE  </v>
      </c>
      <c r="H220" s="2">
        <f>ExportV2!L217</f>
        <v>44350</v>
      </c>
      <c r="I220" s="35" t="str">
        <f>ExportV2!E217</f>
        <v>GUERANDE</v>
      </c>
      <c r="J220" s="35" t="str">
        <f>ExportV2!J217</f>
        <v>MONCOIFFE CHARLY</v>
      </c>
      <c r="K220" s="35" t="str">
        <f>ExportV2!D217</f>
        <v>DiagAmiante</v>
      </c>
      <c r="L220" s="40">
        <f>ExportV2!Q217</f>
        <v>0</v>
      </c>
      <c r="M220" s="136">
        <f t="shared" ca="1" si="12"/>
        <v>0</v>
      </c>
      <c r="N220" s="52" t="str">
        <f>IFERROR(VLOOKUP(REFAFFAIRE,'Infos Marchés'!$C$6:$H$252,6,0),"")</f>
        <v/>
      </c>
      <c r="O220" s="60" t="str">
        <f t="shared" si="10"/>
        <v/>
      </c>
      <c r="P220" s="52" t="str">
        <f t="shared" ca="1" si="11"/>
        <v/>
      </c>
    </row>
    <row r="221" spans="1:16">
      <c r="A221" s="42" t="str">
        <f>ExportV2!P218</f>
        <v>DEUX-SEVRES</v>
      </c>
      <c r="B221" s="2" t="str">
        <f>IF(ISBLANK(ExportV2!B218),"",ExportV2!B218)</f>
        <v>002CE017079</v>
      </c>
      <c r="C221" s="4">
        <f>ExportV2!T218</f>
        <v>43774</v>
      </c>
      <c r="D221" s="36" t="str">
        <f>ExportV2!N218</f>
        <v>BA.1.23.J7.2333</v>
      </c>
      <c r="E221" s="35" t="str">
        <f>ExportV2!O218</f>
        <v>AF.1.23.J7.744</v>
      </c>
      <c r="F221" s="47" t="str">
        <f>ExportV2!M218</f>
        <v xml:space="preserve">COGNY </v>
      </c>
      <c r="G221" s="47" t="str">
        <f>ExportV2!K218</f>
        <v xml:space="preserve">10 Rue de la Chamoiserie - Appt 4  </v>
      </c>
      <c r="H221" s="2">
        <f>ExportV2!L218</f>
        <v>79000</v>
      </c>
      <c r="I221" s="35" t="str">
        <f>ExportV2!E218</f>
        <v>NIORT</v>
      </c>
      <c r="J221" s="35" t="str">
        <f>ExportV2!J218</f>
        <v>HUITEL DAVID</v>
      </c>
      <c r="K221" s="35" t="str">
        <f>ExportV2!D218</f>
        <v>DiagElec | DiagCarrez | DiagErnt | DiagAmiante | DiagDpe | DiagTermite</v>
      </c>
      <c r="L221" s="40">
        <f>ExportV2!Q218</f>
        <v>0</v>
      </c>
      <c r="M221" s="136">
        <f t="shared" ca="1" si="12"/>
        <v>0</v>
      </c>
      <c r="N221" s="52" t="str">
        <f>IFERROR(VLOOKUP(REFAFFAIRE,'Infos Marchés'!$C$6:$H$252,6,0),"")</f>
        <v/>
      </c>
      <c r="O221" s="60" t="str">
        <f t="shared" si="10"/>
        <v/>
      </c>
      <c r="P221" s="52" t="str">
        <f t="shared" ca="1" si="11"/>
        <v/>
      </c>
    </row>
    <row r="222" spans="1:16">
      <c r="A222" s="42" t="str">
        <f>ExportV2!P219</f>
        <v>CHARENTE MARITIME</v>
      </c>
      <c r="B222" s="2" t="str">
        <f>IF(ISBLANK(ExportV2!B219),"",ExportV2!B219)</f>
        <v>002D6009305</v>
      </c>
      <c r="C222" s="4">
        <f>ExportV2!T219</f>
        <v>43775</v>
      </c>
      <c r="D222" s="36" t="str">
        <f>ExportV2!N219</f>
        <v>BA.1.E8.4B.143</v>
      </c>
      <c r="E222" s="35" t="str">
        <f>ExportV2!O219</f>
        <v>AF.1.KG.RU.6</v>
      </c>
      <c r="F222" s="47" t="str">
        <f>ExportV2!M219</f>
        <v xml:space="preserve">HABITAT 17 </v>
      </c>
      <c r="G222" s="47" t="str">
        <f>ExportV2!K219</f>
        <v xml:space="preserve">9 rue LEDRU-ROLLIN  </v>
      </c>
      <c r="H222" s="2">
        <f>ExportV2!L219</f>
        <v>17000</v>
      </c>
      <c r="I222" s="35" t="str">
        <f>ExportV2!E219</f>
        <v>LA ROCHELLE</v>
      </c>
      <c r="J222" s="35" t="str">
        <f>ExportV2!J219</f>
        <v>DUCHE SEBASTIEN</v>
      </c>
      <c r="K222" s="35" t="str">
        <f>ExportV2!D219</f>
        <v>DiagCrepTravaux</v>
      </c>
      <c r="L222" s="40">
        <f>ExportV2!Q219</f>
        <v>0</v>
      </c>
      <c r="M222" s="136">
        <f t="shared" ca="1" si="12"/>
        <v>0</v>
      </c>
      <c r="N222" s="52" t="str">
        <f>IFERROR(VLOOKUP(REFAFFAIRE,'Infos Marchés'!$C$6:$H$252,6,0),"")</f>
        <v/>
      </c>
      <c r="O222" s="60" t="str">
        <f t="shared" si="10"/>
        <v/>
      </c>
      <c r="P222" s="52" t="str">
        <f t="shared" ca="1" si="11"/>
        <v/>
      </c>
    </row>
    <row r="223" spans="1:16">
      <c r="A223" s="42" t="str">
        <f>ExportV2!P220</f>
        <v>LOIRE ATLANTIQUE</v>
      </c>
      <c r="B223" s="2" t="str">
        <f>IF(ISBLANK(ExportV2!B220),"",ExportV2!B220)</f>
        <v>002P7001313</v>
      </c>
      <c r="C223" s="4">
        <f>ExportV2!T220</f>
        <v>43773</v>
      </c>
      <c r="D223" s="36" t="str">
        <f>ExportV2!N220</f>
        <v>BA.1.C5.P.20</v>
      </c>
      <c r="E223" s="35" t="str">
        <f>ExportV2!O220</f>
        <v>AF.1.7K.9.152</v>
      </c>
      <c r="F223" s="47" t="str">
        <f>ExportV2!M220</f>
        <v xml:space="preserve">HABITAT 44 </v>
      </c>
      <c r="G223" s="47" t="str">
        <f>ExportV2!K220</f>
        <v xml:space="preserve">1 ALLEE ANDRE MESSAGER  </v>
      </c>
      <c r="H223" s="2">
        <f>ExportV2!L220</f>
        <v>44110</v>
      </c>
      <c r="I223" s="35" t="str">
        <f>ExportV2!E220</f>
        <v>CHATEAUBRIANT</v>
      </c>
      <c r="J223" s="35" t="str">
        <f>ExportV2!J220</f>
        <v>MONCOIFFE CHARLY</v>
      </c>
      <c r="K223" s="35" t="str">
        <f>ExportV2!D220</f>
        <v>DiagAmiante</v>
      </c>
      <c r="L223" s="40">
        <f>ExportV2!Q220</f>
        <v>0</v>
      </c>
      <c r="M223" s="136">
        <f t="shared" ca="1" si="12"/>
        <v>0</v>
      </c>
      <c r="N223" s="52" t="str">
        <f>IFERROR(VLOOKUP(REFAFFAIRE,'Infos Marchés'!$C$6:$H$252,6,0),"")</f>
        <v/>
      </c>
      <c r="O223" s="60" t="str">
        <f t="shared" si="10"/>
        <v/>
      </c>
      <c r="P223" s="52" t="str">
        <f t="shared" ca="1" si="11"/>
        <v/>
      </c>
    </row>
    <row r="224" spans="1:16">
      <c r="A224" s="42" t="str">
        <f>ExportV2!P221</f>
        <v>FINISTERE</v>
      </c>
      <c r="B224" s="2" t="str">
        <f>IF(ISBLANK(ExportV2!B221),"",ExportV2!B221)</f>
        <v>002I4000901-1</v>
      </c>
      <c r="C224" s="4">
        <f>ExportV2!T221</f>
        <v>43774</v>
      </c>
      <c r="D224" s="36" t="str">
        <f>ExportV2!N221</f>
        <v>BA.1.C5.P.38</v>
      </c>
      <c r="E224" s="35" t="str">
        <f>ExportV2!O221</f>
        <v>AF.1.C5.AZ.3</v>
      </c>
      <c r="F224" s="47" t="str">
        <f>ExportV2!M221</f>
        <v xml:space="preserve">FINISTERE HABITAT </v>
      </c>
      <c r="G224" s="47" t="str">
        <f>ExportV2!K221</f>
        <v xml:space="preserve">6 résidence de Mesguen  </v>
      </c>
      <c r="H224" s="2">
        <f>ExportV2!L221</f>
        <v>29430</v>
      </c>
      <c r="I224" s="35" t="str">
        <f>ExportV2!E221</f>
        <v>PLOUESCAT</v>
      </c>
      <c r="J224" s="35" t="str">
        <f>ExportV2!J221</f>
        <v>DELEDALLE JULIEN</v>
      </c>
      <c r="K224" s="35" t="str">
        <f>ExportV2!D221</f>
        <v>DiagEtatParasitaire</v>
      </c>
      <c r="L224" s="40">
        <f>ExportV2!Q221</f>
        <v>0</v>
      </c>
      <c r="M224" s="136">
        <f t="shared" ca="1" si="12"/>
        <v>0</v>
      </c>
      <c r="N224" s="52" t="str">
        <f>IFERROR(VLOOKUP(REFAFFAIRE,'Infos Marchés'!$C$6:$H$252,6,0),"")</f>
        <v/>
      </c>
      <c r="O224" s="60" t="str">
        <f t="shared" si="10"/>
        <v/>
      </c>
      <c r="P224" s="52" t="str">
        <f t="shared" ca="1" si="11"/>
        <v/>
      </c>
    </row>
    <row r="225" spans="1:16">
      <c r="A225" s="42" t="str">
        <f>ExportV2!P222</f>
        <v>DEUX-SEVRES</v>
      </c>
      <c r="B225" s="2" t="str">
        <f>IF(ISBLANK(ExportV2!B222),"",ExportV2!B222)</f>
        <v>002CE011977-1</v>
      </c>
      <c r="C225" s="4">
        <f>ExportV2!T222</f>
        <v>43774</v>
      </c>
      <c r="D225" s="36" t="str">
        <f>ExportV2!N222</f>
        <v>BA.1.23.J7.390</v>
      </c>
      <c r="E225" s="35" t="str">
        <f>ExportV2!O222</f>
        <v>AF.1.23.J7.239</v>
      </c>
      <c r="F225" s="47" t="str">
        <f>ExportV2!M222</f>
        <v>CAHUZAC André</v>
      </c>
      <c r="G225" s="47" t="str">
        <f>ExportV2!K222</f>
        <v xml:space="preserve">20 rue Manakara - Apt 72   </v>
      </c>
      <c r="H225" s="2">
        <f>ExportV2!L222</f>
        <v>79200</v>
      </c>
      <c r="I225" s="35" t="str">
        <f>ExportV2!E222</f>
        <v>PARTHENAY</v>
      </c>
      <c r="J225" s="35" t="str">
        <f>ExportV2!J222</f>
        <v>ROCHE AUDREY</v>
      </c>
      <c r="K225" s="35" t="str">
        <f>ExportV2!D222</f>
        <v>DiagErnt</v>
      </c>
      <c r="L225" s="40">
        <f>ExportV2!Q222</f>
        <v>0</v>
      </c>
      <c r="M225" s="136">
        <f t="shared" ca="1" si="12"/>
        <v>0</v>
      </c>
      <c r="N225" s="52" t="str">
        <f>IFERROR(VLOOKUP(REFAFFAIRE,'Infos Marchés'!$C$6:$H$252,6,0),"")</f>
        <v/>
      </c>
      <c r="O225" s="60" t="str">
        <f t="shared" si="10"/>
        <v/>
      </c>
      <c r="P225" s="52" t="str">
        <f t="shared" ca="1" si="11"/>
        <v/>
      </c>
    </row>
    <row r="226" spans="1:16">
      <c r="A226" s="42" t="str">
        <f>ExportV2!P223</f>
        <v>MORBIHAN</v>
      </c>
      <c r="B226" s="2" t="str">
        <f>IF(ISBLANK(ExportV2!B223),"",ExportV2!B223)</f>
        <v>002MB000798-1</v>
      </c>
      <c r="C226" s="4">
        <f>ExportV2!T223</f>
        <v>43773</v>
      </c>
      <c r="D226" s="36" t="str">
        <f>ExportV2!N223</f>
        <v>BA.1.8J.4.92</v>
      </c>
      <c r="E226" s="35" t="str">
        <f>ExportV2!O223</f>
        <v>AF.1.8J.4.77</v>
      </c>
      <c r="F226" s="47" t="str">
        <f>ExportV2!M223</f>
        <v xml:space="preserve">BRETAGNE SUD HABITAT </v>
      </c>
      <c r="G226" s="47" t="str">
        <f>ExportV2!K223</f>
        <v xml:space="preserve">RESIDENCE DU STADE  </v>
      </c>
      <c r="H226" s="2">
        <f>ExportV2!L223</f>
        <v>56700</v>
      </c>
      <c r="I226" s="35" t="str">
        <f>ExportV2!E223</f>
        <v>KERVIGNAC</v>
      </c>
      <c r="J226" s="35" t="str">
        <f>ExportV2!J223</f>
        <v>LAMBALLAIS GUILLAUME</v>
      </c>
      <c r="K226" s="35" t="str">
        <f>ExportV2!D223</f>
        <v>DiagAmiante</v>
      </c>
      <c r="L226" s="40">
        <f>ExportV2!Q223</f>
        <v>0</v>
      </c>
      <c r="M226" s="136">
        <f t="shared" ca="1" si="12"/>
        <v>0</v>
      </c>
      <c r="N226" s="52" t="str">
        <f>IFERROR(VLOOKUP(REFAFFAIRE,'Infos Marchés'!$C$6:$H$252,6,0),"")</f>
        <v/>
      </c>
      <c r="O226" s="60" t="str">
        <f t="shared" si="10"/>
        <v/>
      </c>
      <c r="P226" s="52" t="str">
        <f t="shared" ca="1" si="11"/>
        <v/>
      </c>
    </row>
    <row r="227" spans="1:16">
      <c r="A227" s="42" t="str">
        <f>ExportV2!P224</f>
        <v>FINISTERE</v>
      </c>
      <c r="B227" s="2" t="str">
        <f>IF(ISBLANK(ExportV2!B224),"",ExportV2!B224)</f>
        <v>002VW001487-1</v>
      </c>
      <c r="C227" s="4">
        <f>ExportV2!T224</f>
        <v>43774</v>
      </c>
      <c r="D227" s="36" t="str">
        <f>ExportV2!N224</f>
        <v>BA.1.DP.2Y.5</v>
      </c>
      <c r="E227" s="35" t="str">
        <f>ExportV2!O224</f>
        <v>AF.1.7K.VQ.66</v>
      </c>
      <c r="F227" s="47" t="str">
        <f>ExportV2!M224</f>
        <v xml:space="preserve">BREST MÉTROPOLE HABITAT </v>
      </c>
      <c r="G227" s="47" t="str">
        <f>ExportV2!K224</f>
        <v xml:space="preserve">118, rue Pierre Semard  </v>
      </c>
      <c r="H227" s="2">
        <f>ExportV2!L224</f>
        <v>29200</v>
      </c>
      <c r="I227" s="35" t="str">
        <f>ExportV2!E224</f>
        <v>BREST</v>
      </c>
      <c r="J227" s="35" t="str">
        <f>ExportV2!J224</f>
        <v>SEVEN JEREMY</v>
      </c>
      <c r="K227" s="35" t="str">
        <f>ExportV2!D224</f>
        <v>DiagAmiante</v>
      </c>
      <c r="L227" s="40">
        <f>ExportV2!Q224</f>
        <v>0</v>
      </c>
      <c r="M227" s="136">
        <f t="shared" ca="1" si="12"/>
        <v>0</v>
      </c>
      <c r="N227" s="52" t="str">
        <f>IFERROR(VLOOKUP(REFAFFAIRE,'Infos Marchés'!$C$6:$H$252,6,0),"")</f>
        <v/>
      </c>
      <c r="O227" s="60" t="str">
        <f t="shared" si="10"/>
        <v/>
      </c>
      <c r="P227" s="52" t="str">
        <f t="shared" ca="1" si="11"/>
        <v/>
      </c>
    </row>
    <row r="228" spans="1:16">
      <c r="A228" s="42" t="str">
        <f>ExportV2!P225</f>
        <v>INDRE ET LOIRE</v>
      </c>
      <c r="B228" s="2" t="str">
        <f>IF(ISBLANK(ExportV2!B225),"",ExportV2!B225)</f>
        <v>0021U000025</v>
      </c>
      <c r="C228" s="4">
        <f>ExportV2!T225</f>
        <v>43773</v>
      </c>
      <c r="D228" s="36" t="str">
        <f>ExportV2!N225</f>
        <v>BA.1.A9.3.586</v>
      </c>
      <c r="E228" s="35" t="str">
        <f>ExportV2!O225</f>
        <v>AF.1.O3.JF.24</v>
      </c>
      <c r="F228" s="47" t="str">
        <f>ExportV2!M225</f>
        <v xml:space="preserve">TOURS HABITAT  </v>
      </c>
      <c r="G228" s="47" t="str">
        <f>ExportV2!K225</f>
        <v xml:space="preserve">58 RUE DES TANNEURS  </v>
      </c>
      <c r="H228" s="2">
        <f>ExportV2!L225</f>
        <v>37000</v>
      </c>
      <c r="I228" s="35" t="str">
        <f>ExportV2!E225</f>
        <v>TOURS</v>
      </c>
      <c r="J228" s="35" t="str">
        <f>ExportV2!J225</f>
        <v>CARVALHO ANDY</v>
      </c>
      <c r="K228" s="35" t="str">
        <f>ExportV2!D225</f>
        <v>DiagAmiante | DiagCrepTravaux</v>
      </c>
      <c r="L228" s="40">
        <f>ExportV2!Q225</f>
        <v>19</v>
      </c>
      <c r="M228" s="136">
        <f t="shared" ca="1" si="12"/>
        <v>0</v>
      </c>
      <c r="N228" s="52" t="str">
        <f>IFERROR(VLOOKUP(REFAFFAIRE,'Infos Marchés'!$C$6:$H$252,6,0),"")</f>
        <v/>
      </c>
      <c r="O228" s="60" t="str">
        <f t="shared" si="10"/>
        <v/>
      </c>
      <c r="P228" s="52" t="str">
        <f t="shared" ca="1" si="11"/>
        <v/>
      </c>
    </row>
    <row r="229" spans="1:16">
      <c r="A229" s="42" t="str">
        <f>ExportV2!P226</f>
        <v>LOIRE ATLANTIQUE</v>
      </c>
      <c r="B229" s="2" t="str">
        <f>IF(ISBLANK(ExportV2!B226),"",ExportV2!B226)</f>
        <v>002XG003477-1</v>
      </c>
      <c r="C229" s="4">
        <f>ExportV2!T226</f>
        <v>43773</v>
      </c>
      <c r="D229" s="36" t="str">
        <f>ExportV2!N226</f>
        <v>BA.1.C5.P.20</v>
      </c>
      <c r="E229" s="35" t="str">
        <f>ExportV2!O226</f>
        <v>AF.1.7K.9.153</v>
      </c>
      <c r="F229" s="47" t="str">
        <f>ExportV2!M226</f>
        <v xml:space="preserve">HABITAT 44 </v>
      </c>
      <c r="G229" s="47" t="str">
        <f>ExportV2!K226</f>
        <v xml:space="preserve">11 Bd AUGUSTE DUTERTRE  </v>
      </c>
      <c r="H229" s="2">
        <f>ExportV2!L226</f>
        <v>44270</v>
      </c>
      <c r="I229" s="35" t="str">
        <f>ExportV2!E226</f>
        <v>MACHECOUL</v>
      </c>
      <c r="J229" s="35" t="str">
        <f>ExportV2!J226</f>
        <v>BENESY NICOLAS</v>
      </c>
      <c r="K229" s="35" t="str">
        <f>ExportV2!D226</f>
        <v>DiagElec | DiagDpe | DiagGazV1</v>
      </c>
      <c r="L229" s="40">
        <f>ExportV2!Q226</f>
        <v>0</v>
      </c>
      <c r="M229" s="136">
        <f t="shared" ca="1" si="12"/>
        <v>0</v>
      </c>
      <c r="N229" s="52" t="str">
        <f>IFERROR(VLOOKUP(REFAFFAIRE,'Infos Marchés'!$C$6:$H$252,6,0),"")</f>
        <v/>
      </c>
      <c r="O229" s="60" t="str">
        <f t="shared" si="10"/>
        <v/>
      </c>
      <c r="P229" s="52" t="str">
        <f t="shared" ca="1" si="11"/>
        <v/>
      </c>
    </row>
    <row r="230" spans="1:16">
      <c r="A230" s="42" t="str">
        <f>ExportV2!P227</f>
        <v>LOIRE ATLANTIQUE</v>
      </c>
      <c r="B230" s="2" t="str">
        <f>IF(ISBLANK(ExportV2!B227),"",ExportV2!B227)</f>
        <v>002V1000759</v>
      </c>
      <c r="C230" s="4">
        <f>ExportV2!T227</f>
        <v>43774</v>
      </c>
      <c r="D230" s="36" t="str">
        <f>ExportV2!N227</f>
        <v>BA.1.C5.P.20</v>
      </c>
      <c r="E230" s="35" t="str">
        <f>ExportV2!O227</f>
        <v>AF.1.7K.9.152</v>
      </c>
      <c r="F230" s="47" t="str">
        <f>ExportV2!M227</f>
        <v xml:space="preserve">HABITAT 44 </v>
      </c>
      <c r="G230" s="47" t="str">
        <f>ExportV2!K227</f>
        <v xml:space="preserve">24 RUE LOUIS ARAGON  </v>
      </c>
      <c r="H230" s="2">
        <f>ExportV2!L227</f>
        <v>44800</v>
      </c>
      <c r="I230" s="35" t="str">
        <f>ExportV2!E227</f>
        <v>ST HERBLAIN</v>
      </c>
      <c r="J230" s="35" t="str">
        <f>ExportV2!J227</f>
        <v>BENESY NICOLAS</v>
      </c>
      <c r="K230" s="35" t="str">
        <f>ExportV2!D227</f>
        <v>DiagAmiante</v>
      </c>
      <c r="L230" s="40">
        <f>ExportV2!Q227</f>
        <v>0</v>
      </c>
      <c r="M230" s="136">
        <f t="shared" ca="1" si="12"/>
        <v>0</v>
      </c>
      <c r="N230" s="52" t="str">
        <f>IFERROR(VLOOKUP(REFAFFAIRE,'Infos Marchés'!$C$6:$H$252,6,0),"")</f>
        <v/>
      </c>
      <c r="O230" s="60" t="str">
        <f t="shared" si="10"/>
        <v/>
      </c>
      <c r="P230" s="52" t="str">
        <f t="shared" ca="1" si="11"/>
        <v/>
      </c>
    </row>
    <row r="231" spans="1:16">
      <c r="A231" s="42" t="str">
        <f>ExportV2!P228</f>
        <v>FINISTERE</v>
      </c>
      <c r="B231" s="2" t="str">
        <f>IF(ISBLANK(ExportV2!B228),"",ExportV2!B228)</f>
        <v>0021Q000057</v>
      </c>
      <c r="C231" s="4">
        <f>ExportV2!T228</f>
        <v>43774</v>
      </c>
      <c r="D231" s="36" t="str">
        <f>ExportV2!N228</f>
        <v>BA.1.D0.2E.557</v>
      </c>
      <c r="E231" s="35" t="str">
        <f>ExportV2!O228</f>
        <v>AF.1.HD.IJ.78</v>
      </c>
      <c r="F231" s="47" t="str">
        <f>ExportV2!M228</f>
        <v xml:space="preserve">DIRECTION DES FINANCES PUBLIQUES DE BRETAGNE </v>
      </c>
      <c r="G231" s="47" t="str">
        <f>ExportV2!K228</f>
        <v xml:space="preserve">Située Route des Dunes et rue de Glénans   </v>
      </c>
      <c r="H231" s="2">
        <f>ExportV2!L228</f>
        <v>29170</v>
      </c>
      <c r="I231" s="35" t="str">
        <f>ExportV2!E228</f>
        <v>FOUESNANT</v>
      </c>
      <c r="J231" s="35" t="str">
        <f>ExportV2!J228</f>
        <v>DELEDALLE JULIEN</v>
      </c>
      <c r="K231" s="35" t="str">
        <f>ExportV2!D228</f>
        <v>DiagAmiante | DiagEtatParasitaire</v>
      </c>
      <c r="L231" s="40">
        <f>ExportV2!Q228</f>
        <v>0</v>
      </c>
      <c r="M231" s="136">
        <f t="shared" ca="1" si="12"/>
        <v>0</v>
      </c>
      <c r="N231" s="52" t="str">
        <f>IFERROR(VLOOKUP(REFAFFAIRE,'Infos Marchés'!$C$6:$H$252,6,0),"")</f>
        <v/>
      </c>
      <c r="O231" s="60" t="str">
        <f t="shared" si="10"/>
        <v/>
      </c>
      <c r="P231" s="52" t="str">
        <f t="shared" ca="1" si="11"/>
        <v/>
      </c>
    </row>
    <row r="232" spans="1:16">
      <c r="A232" s="42" t="str">
        <f>ExportV2!P229</f>
        <v>MORBIHAN</v>
      </c>
      <c r="B232" s="2" t="str">
        <f>IF(ISBLANK(ExportV2!B229),"",ExportV2!B229)</f>
        <v>002HD000037-3</v>
      </c>
      <c r="C232" s="4">
        <f>ExportV2!T229</f>
        <v>43774</v>
      </c>
      <c r="D232" s="36" t="str">
        <f>ExportV2!N229</f>
        <v>BA.1.8J.4.92</v>
      </c>
      <c r="E232" s="35" t="str">
        <f>ExportV2!O229</f>
        <v>AF.1.8J.4.77</v>
      </c>
      <c r="F232" s="47" t="str">
        <f>ExportV2!M229</f>
        <v xml:space="preserve">BRETAGNE SUD HABITAT </v>
      </c>
      <c r="G232" s="47" t="str">
        <f>ExportV2!K229</f>
        <v xml:space="preserve">15 RUE DU BAYOU TECH  </v>
      </c>
      <c r="H232" s="2">
        <f>ExportV2!L229</f>
        <v>56800</v>
      </c>
      <c r="I232" s="35" t="str">
        <f>ExportV2!E229</f>
        <v>PLOERMEL</v>
      </c>
      <c r="J232" s="35" t="str">
        <f>ExportV2!J229</f>
        <v>LAMBALLAIS GUILLAUME</v>
      </c>
      <c r="K232" s="35" t="str">
        <f>ExportV2!D229</f>
        <v>DiagAmiante</v>
      </c>
      <c r="L232" s="40">
        <f>ExportV2!Q229</f>
        <v>0</v>
      </c>
      <c r="M232" s="136">
        <f t="shared" ca="1" si="12"/>
        <v>0</v>
      </c>
      <c r="N232" s="52" t="str">
        <f>IFERROR(VLOOKUP(REFAFFAIRE,'Infos Marchés'!$C$6:$H$252,6,0),"")</f>
        <v/>
      </c>
      <c r="O232" s="60" t="str">
        <f t="shared" si="10"/>
        <v/>
      </c>
      <c r="P232" s="52" t="str">
        <f t="shared" ca="1" si="11"/>
        <v/>
      </c>
    </row>
    <row r="233" spans="1:16">
      <c r="A233" s="42" t="str">
        <f>ExportV2!P230</f>
        <v>DEUX-SEVRES</v>
      </c>
      <c r="B233" s="2" t="str">
        <f>IF(ISBLANK(ExportV2!B230),"",ExportV2!B230)</f>
        <v>002L4003465</v>
      </c>
      <c r="C233" s="4">
        <f>ExportV2!T230</f>
        <v>43773</v>
      </c>
      <c r="D233" s="36" t="str">
        <f>ExportV2!N230</f>
        <v>BA.1.E8.4B.168</v>
      </c>
      <c r="E233" s="35" t="str">
        <f>ExportV2!O230</f>
        <v>AF.1.E8.4B.147</v>
      </c>
      <c r="F233" s="47" t="str">
        <f>ExportV2!M230</f>
        <v xml:space="preserve">DE L'AGGLOMERATION DE LA ROCHELLE </v>
      </c>
      <c r="G233" s="47" t="str">
        <f>ExportV2!K230</f>
        <v>1 ALLEE DU QUERCY Logt 27 PORT NEUF</v>
      </c>
      <c r="H233" s="2">
        <f>ExportV2!L230</f>
        <v>17000</v>
      </c>
      <c r="I233" s="35" t="str">
        <f>ExportV2!E230</f>
        <v>LA ROCHELLE</v>
      </c>
      <c r="J233" s="35" t="str">
        <f>ExportV2!J230</f>
        <v>GUILLOTON LAURENT</v>
      </c>
      <c r="K233" s="35" t="str">
        <f>ExportV2!D230</f>
        <v>DiagAmiante</v>
      </c>
      <c r="L233" s="40">
        <f>ExportV2!Q230</f>
        <v>25</v>
      </c>
      <c r="M233" s="136">
        <f t="shared" ca="1" si="12"/>
        <v>0</v>
      </c>
      <c r="N233" s="52" t="str">
        <f>IFERROR(VLOOKUP(REFAFFAIRE,'Infos Marchés'!$C$6:$H$252,6,0),"")</f>
        <v/>
      </c>
      <c r="O233" s="60" t="str">
        <f t="shared" si="10"/>
        <v/>
      </c>
      <c r="P233" s="52" t="str">
        <f t="shared" ca="1" si="11"/>
        <v/>
      </c>
    </row>
    <row r="234" spans="1:16">
      <c r="A234" s="42" t="str">
        <f>ExportV2!P231</f>
        <v>ILLE ET VILAINE</v>
      </c>
      <c r="B234" s="2" t="str">
        <f>IF(ISBLANK(ExportV2!B231),"",ExportV2!B231)</f>
        <v>002J1002149</v>
      </c>
      <c r="C234" s="4">
        <f>ExportV2!T231</f>
        <v>43774</v>
      </c>
      <c r="D234" s="36" t="str">
        <f>ExportV2!N231</f>
        <v>BA.1.3E.H.411</v>
      </c>
      <c r="E234" s="35" t="str">
        <f>ExportV2!O231</f>
        <v>AF.1.C5.AZ.35</v>
      </c>
      <c r="F234" s="47" t="str">
        <f>ExportV2!M231</f>
        <v>VITRY Yoann</v>
      </c>
      <c r="G234" s="47" t="str">
        <f>ExportV2!K231</f>
        <v xml:space="preserve">1 Rue du Chapitre  </v>
      </c>
      <c r="H234" s="2">
        <f>ExportV2!L231</f>
        <v>35000</v>
      </c>
      <c r="I234" s="35" t="str">
        <f>ExportV2!E231</f>
        <v>RENNES</v>
      </c>
      <c r="J234" s="35" t="str">
        <f>ExportV2!J231</f>
        <v>JOUSSELIN DAVID</v>
      </c>
      <c r="K234" s="35" t="str">
        <f>ExportV2!D231</f>
        <v>DiagErnt | DiagLoiBoutin | DiagAmiante | DiagCrep | DiagDpe | DiagElec</v>
      </c>
      <c r="L234" s="40">
        <f>ExportV2!Q231</f>
        <v>0</v>
      </c>
      <c r="M234" s="136">
        <f t="shared" ca="1" si="12"/>
        <v>0</v>
      </c>
      <c r="N234" s="52" t="str">
        <f>IFERROR(VLOOKUP(REFAFFAIRE,'Infos Marchés'!$C$6:$H$252,6,0),"")</f>
        <v/>
      </c>
      <c r="O234" s="60" t="str">
        <f t="shared" si="10"/>
        <v/>
      </c>
      <c r="P234" s="52" t="str">
        <f t="shared" ca="1" si="11"/>
        <v/>
      </c>
    </row>
    <row r="235" spans="1:16">
      <c r="A235" s="42" t="str">
        <f>ExportV2!P232</f>
        <v>LOIRE ATLANTIQUE</v>
      </c>
      <c r="B235" s="2" t="str">
        <f>IF(ISBLANK(ExportV2!B232),"",ExportV2!B232)</f>
        <v>002N0001489</v>
      </c>
      <c r="C235" s="4">
        <f>ExportV2!T232</f>
        <v>43774</v>
      </c>
      <c r="D235" s="36" t="str">
        <f>ExportV2!N232</f>
        <v>BA.1.C5.P.21</v>
      </c>
      <c r="E235" s="35" t="str">
        <f>ExportV2!O232</f>
        <v>AF.1.C5.P.2</v>
      </c>
      <c r="F235" s="47" t="str">
        <f>ExportV2!M232</f>
        <v xml:space="preserve">ANGERS LOIRE HABITAT </v>
      </c>
      <c r="G235" s="47" t="str">
        <f>ExportV2!K232</f>
        <v xml:space="preserve">1 RUE PIERRE GAUBERT  </v>
      </c>
      <c r="H235" s="2">
        <f>ExportV2!L232</f>
        <v>49000</v>
      </c>
      <c r="I235" s="35" t="str">
        <f>ExportV2!E232</f>
        <v>ANGERS</v>
      </c>
      <c r="J235" s="35" t="str">
        <f>ExportV2!J232</f>
        <v>GROUILLER GREGORY</v>
      </c>
      <c r="K235" s="35" t="str">
        <f>ExportV2!D232</f>
        <v>DiagElec</v>
      </c>
      <c r="L235" s="40">
        <f>ExportV2!Q232</f>
        <v>0</v>
      </c>
      <c r="M235" s="136">
        <f t="shared" ca="1" si="12"/>
        <v>0</v>
      </c>
      <c r="N235" s="52" t="str">
        <f>IFERROR(VLOOKUP(REFAFFAIRE,'Infos Marchés'!$C$6:$H$252,6,0),"")</f>
        <v/>
      </c>
      <c r="O235" s="60" t="str">
        <f t="shared" si="10"/>
        <v/>
      </c>
      <c r="P235" s="52" t="str">
        <f t="shared" ca="1" si="11"/>
        <v/>
      </c>
    </row>
    <row r="236" spans="1:16">
      <c r="A236" s="42" t="str">
        <f>ExportV2!P233</f>
        <v>LOIRE ATLANTIQUE</v>
      </c>
      <c r="B236" s="2" t="str">
        <f>IF(ISBLANK(ExportV2!B233),"",ExportV2!B233)</f>
        <v>002H7001677</v>
      </c>
      <c r="C236" s="4">
        <f>ExportV2!T233</f>
        <v>43774</v>
      </c>
      <c r="D236" s="36" t="str">
        <f>ExportV2!N233</f>
        <v>BA.1.C5.P.20</v>
      </c>
      <c r="E236" s="35" t="str">
        <f>ExportV2!O233</f>
        <v>AF.1.7K.9.152</v>
      </c>
      <c r="F236" s="47" t="str">
        <f>ExportV2!M233</f>
        <v xml:space="preserve">HABITAT 44 </v>
      </c>
      <c r="G236" s="47" t="str">
        <f>ExportV2!K233</f>
        <v xml:space="preserve">15 RUE JACQUARD  </v>
      </c>
      <c r="H236" s="2">
        <f>ExportV2!L233</f>
        <v>44110</v>
      </c>
      <c r="I236" s="35" t="str">
        <f>ExportV2!E233</f>
        <v>CHATEAUBRIANT</v>
      </c>
      <c r="J236" s="35" t="str">
        <f>ExportV2!J233</f>
        <v>HIRECH ERWAN</v>
      </c>
      <c r="K236" s="35" t="str">
        <f>ExportV2!D233</f>
        <v>DiagAmiante</v>
      </c>
      <c r="L236" s="40">
        <f>ExportV2!Q233</f>
        <v>0</v>
      </c>
      <c r="M236" s="136">
        <f t="shared" ca="1" si="12"/>
        <v>0</v>
      </c>
      <c r="N236" s="52" t="str">
        <f>IFERROR(VLOOKUP(REFAFFAIRE,'Infos Marchés'!$C$6:$H$252,6,0),"")</f>
        <v/>
      </c>
      <c r="O236" s="60" t="str">
        <f t="shared" si="10"/>
        <v/>
      </c>
      <c r="P236" s="52" t="str">
        <f t="shared" ca="1" si="11"/>
        <v/>
      </c>
    </row>
    <row r="237" spans="1:16">
      <c r="A237" s="42" t="str">
        <f>ExportV2!P234</f>
        <v>HAUTE VIENNE</v>
      </c>
      <c r="B237" s="2" t="str">
        <f>IF(ISBLANK(ExportV2!B234),"",ExportV2!B234)</f>
        <v>002K9001239</v>
      </c>
      <c r="C237" s="4">
        <f>ExportV2!T234</f>
        <v>43773</v>
      </c>
      <c r="D237" s="36" t="str">
        <f>ExportV2!N234</f>
        <v>BA.1.7K.9.174</v>
      </c>
      <c r="E237" s="35" t="str">
        <f>ExportV2!O234</f>
        <v>AF.1.7K.12R.49</v>
      </c>
      <c r="F237" s="47" t="str">
        <f>ExportV2!M234</f>
        <v xml:space="preserve">CDC HABITAT SOCIAL </v>
      </c>
      <c r="G237" s="47" t="str">
        <f>ExportV2!K234</f>
        <v xml:space="preserve">7 RUE MARX DORMOY RESIDENCE LAMBALLE </v>
      </c>
      <c r="H237" s="2">
        <f>ExportV2!L234</f>
        <v>45400</v>
      </c>
      <c r="I237" s="35" t="str">
        <f>ExportV2!E234</f>
        <v>FLEURY LES AUBRAIS</v>
      </c>
      <c r="J237" s="35" t="str">
        <f>ExportV2!J234</f>
        <v>LAVIALLE MATHIEU</v>
      </c>
      <c r="K237" s="35" t="str">
        <f>ExportV2!D234</f>
        <v>DiagGazV1 | DiagElec | DiagAmiante</v>
      </c>
      <c r="L237" s="40">
        <f>ExportV2!Q234</f>
        <v>0</v>
      </c>
      <c r="M237" s="136">
        <f t="shared" ca="1" si="12"/>
        <v>0</v>
      </c>
      <c r="N237" s="52">
        <f>IFERROR(VLOOKUP(REFAFFAIRE,'Infos Marchés'!$C$6:$H$252,6,0),"")</f>
        <v>0</v>
      </c>
      <c r="O237" s="60">
        <f t="shared" si="10"/>
        <v>0</v>
      </c>
      <c r="P237" s="52">
        <f t="shared" ca="1" si="11"/>
        <v>0</v>
      </c>
    </row>
    <row r="238" spans="1:16">
      <c r="A238" s="42" t="str">
        <f>ExportV2!P235</f>
        <v>DEUX-SEVRES</v>
      </c>
      <c r="B238" s="2" t="str">
        <f>IF(ISBLANK(ExportV2!B235),"",ExportV2!B235)</f>
        <v>0020T000565</v>
      </c>
      <c r="C238" s="4">
        <f>ExportV2!T235</f>
        <v>43773</v>
      </c>
      <c r="D238" s="36" t="str">
        <f>ExportV2!N235</f>
        <v>BA.1.23.J7.1148</v>
      </c>
      <c r="E238" s="35" t="str">
        <f>ExportV2!O235</f>
        <v>AF.1.23.1Y.294</v>
      </c>
      <c r="F238" s="47" t="str">
        <f>ExportV2!M235</f>
        <v xml:space="preserve">DESCHAMPS IMMO </v>
      </c>
      <c r="G238" s="47" t="str">
        <f>ExportV2!K235</f>
        <v xml:space="preserve">5 RUE PASTEUR BOIS VERT </v>
      </c>
      <c r="H238" s="2">
        <f>ExportV2!L235</f>
        <v>79200</v>
      </c>
      <c r="I238" s="35" t="str">
        <f>ExportV2!E235</f>
        <v>LE TALLUD</v>
      </c>
      <c r="J238" s="35" t="str">
        <f>ExportV2!J235</f>
        <v>HUITEL DAVID</v>
      </c>
      <c r="K238" s="35" t="str">
        <f>ExportV2!D235</f>
        <v>DiagGazV1 | DiagErnt | DiagLoiBoutin | DiagElec</v>
      </c>
      <c r="L238" s="40">
        <f>ExportV2!Q235</f>
        <v>0</v>
      </c>
      <c r="M238" s="136">
        <f t="shared" ca="1" si="12"/>
        <v>0</v>
      </c>
      <c r="N238" s="52" t="str">
        <f>IFERROR(VLOOKUP(REFAFFAIRE,'Infos Marchés'!$C$6:$H$252,6,0),"")</f>
        <v/>
      </c>
      <c r="O238" s="60" t="str">
        <f t="shared" si="10"/>
        <v/>
      </c>
      <c r="P238" s="52" t="str">
        <f t="shared" ca="1" si="11"/>
        <v/>
      </c>
    </row>
    <row r="239" spans="1:16">
      <c r="A239" s="42" t="str">
        <f>ExportV2!P236</f>
        <v>INDRE ET LOIRE</v>
      </c>
      <c r="B239" s="2" t="str">
        <f>IF(ISBLANK(ExportV2!B236),"",ExportV2!B236)</f>
        <v>0022G000211</v>
      </c>
      <c r="C239" s="4">
        <f>ExportV2!T236</f>
        <v>43773</v>
      </c>
      <c r="D239" s="36" t="str">
        <f>ExportV2!N236</f>
        <v>BA.1.A9.3.680</v>
      </c>
      <c r="E239" s="35" t="str">
        <f>ExportV2!O236</f>
        <v>AF.1.A9.3.393</v>
      </c>
      <c r="F239" s="47" t="str">
        <f>ExportV2!M236</f>
        <v xml:space="preserve">VAL TOURAINE HABITAT  </v>
      </c>
      <c r="G239" s="47" t="str">
        <f>ExportV2!K236</f>
        <v xml:space="preserve">16 RUE EDOUARD BRANLY  </v>
      </c>
      <c r="H239" s="2">
        <f>ExportV2!L236</f>
        <v>37540</v>
      </c>
      <c r="I239" s="35" t="str">
        <f>ExportV2!E236</f>
        <v>ST CYR SUR LOIRE</v>
      </c>
      <c r="J239" s="35" t="str">
        <f>ExportV2!J236</f>
        <v>UNAL YASIN</v>
      </c>
      <c r="K239" s="35" t="str">
        <f>ExportV2!D236</f>
        <v>DiagAmiante</v>
      </c>
      <c r="L239" s="40">
        <f>ExportV2!Q236</f>
        <v>17</v>
      </c>
      <c r="M239" s="136">
        <f t="shared" ca="1" si="12"/>
        <v>0</v>
      </c>
      <c r="N239" s="52" t="str">
        <f>IFERROR(VLOOKUP(REFAFFAIRE,'Infos Marchés'!$C$6:$H$252,6,0),"")</f>
        <v/>
      </c>
      <c r="O239" s="60" t="str">
        <f t="shared" si="10"/>
        <v/>
      </c>
      <c r="P239" s="52" t="str">
        <f t="shared" ca="1" si="11"/>
        <v/>
      </c>
    </row>
    <row r="240" spans="1:16">
      <c r="A240" s="42" t="str">
        <f>ExportV2!P237</f>
        <v>LOIRE ATLANTIQUE</v>
      </c>
      <c r="B240" s="2" t="str">
        <f>IF(ISBLANK(ExportV2!B237),"",ExportV2!B237)</f>
        <v>002V1000769</v>
      </c>
      <c r="C240" s="4">
        <f>ExportV2!T237</f>
        <v>43774</v>
      </c>
      <c r="D240" s="36" t="str">
        <f>ExportV2!N237</f>
        <v>BA.1.L6.KK.98</v>
      </c>
      <c r="E240" s="35" t="str">
        <f>ExportV2!O237</f>
        <v>AF.1.L6.KK.7</v>
      </c>
      <c r="F240" s="47" t="str">
        <f>ExportV2!M237</f>
        <v xml:space="preserve">GROUPE SECHE ECO SERVICE </v>
      </c>
      <c r="G240" s="47" t="str">
        <f>ExportV2!K237</f>
        <v xml:space="preserve">Rue Georges Gustave   </v>
      </c>
      <c r="H240" s="2">
        <f>ExportV2!L237</f>
        <v>85000</v>
      </c>
      <c r="I240" s="35" t="str">
        <f>ExportV2!E237</f>
        <v>LA ROCHE SUR YON</v>
      </c>
      <c r="J240" s="35" t="str">
        <f>ExportV2!J237</f>
        <v>BENESY NICOLAS</v>
      </c>
      <c r="K240" s="35" t="str">
        <f>ExportV2!D237</f>
        <v>DiagAmiante</v>
      </c>
      <c r="L240" s="40">
        <f>ExportV2!Q237</f>
        <v>0</v>
      </c>
      <c r="M240" s="136">
        <f t="shared" ca="1" si="12"/>
        <v>0</v>
      </c>
      <c r="N240" s="52" t="str">
        <f>IFERROR(VLOOKUP(REFAFFAIRE,'Infos Marchés'!$C$6:$H$252,6,0),"")</f>
        <v/>
      </c>
      <c r="O240" s="60" t="str">
        <f t="shared" si="10"/>
        <v/>
      </c>
      <c r="P240" s="52" t="str">
        <f t="shared" ca="1" si="11"/>
        <v/>
      </c>
    </row>
    <row r="241" spans="1:17">
      <c r="A241" s="42" t="str">
        <f>ExportV2!P238</f>
        <v>CHARENTE MARITIME</v>
      </c>
      <c r="B241" s="2" t="str">
        <f>IF(ISBLANK(ExportV2!B238),"",ExportV2!B238)</f>
        <v>002S9000627</v>
      </c>
      <c r="C241" s="4">
        <f>ExportV2!T238</f>
        <v>43773</v>
      </c>
      <c r="D241" s="36" t="str">
        <f>ExportV2!N238</f>
        <v>BA.1.E8.4B.143</v>
      </c>
      <c r="E241" s="35" t="str">
        <f>ExportV2!O238</f>
        <v>AF.1.23.1Y.492</v>
      </c>
      <c r="F241" s="47" t="str">
        <f>ExportV2!M238</f>
        <v xml:space="preserve">HABITAT 17 </v>
      </c>
      <c r="G241" s="47" t="str">
        <f>ExportV2!K238</f>
        <v xml:space="preserve">16 BOULEVARD RENE GAUTRET  </v>
      </c>
      <c r="H241" s="2">
        <f>ExportV2!L238</f>
        <v>17500</v>
      </c>
      <c r="I241" s="35" t="str">
        <f>ExportV2!E238</f>
        <v>JONZAC</v>
      </c>
      <c r="J241" s="35" t="str">
        <f>ExportV2!J238</f>
        <v>BOURLES BRICE</v>
      </c>
      <c r="K241" s="35" t="str">
        <f>ExportV2!D238</f>
        <v>DiagElec</v>
      </c>
      <c r="L241" s="40">
        <f>ExportV2!Q238</f>
        <v>0</v>
      </c>
      <c r="M241" s="136">
        <f t="shared" ca="1" si="12"/>
        <v>0</v>
      </c>
      <c r="N241" s="52" t="str">
        <f>IFERROR(VLOOKUP(REFAFFAIRE,'Infos Marchés'!$C$6:$H$252,6,0),"")</f>
        <v/>
      </c>
      <c r="O241" s="60" t="str">
        <f t="shared" si="10"/>
        <v/>
      </c>
      <c r="P241" s="52" t="str">
        <f t="shared" ca="1" si="11"/>
        <v/>
      </c>
    </row>
    <row r="242" spans="1:17">
      <c r="A242" s="42" t="str">
        <f>ExportV2!P239</f>
        <v>MORBIHAN</v>
      </c>
      <c r="B242" s="2" t="str">
        <f>IF(ISBLANK(ExportV2!B239),"",ExportV2!B239)</f>
        <v>002MB000799-1</v>
      </c>
      <c r="C242" s="4">
        <f>ExportV2!T239</f>
        <v>43773</v>
      </c>
      <c r="D242" s="36" t="str">
        <f>ExportV2!N239</f>
        <v>BA.1.8J.4.92</v>
      </c>
      <c r="E242" s="35" t="str">
        <f>ExportV2!O239</f>
        <v>AF.1.8J.4.77</v>
      </c>
      <c r="F242" s="47" t="str">
        <f>ExportV2!M239</f>
        <v xml:space="preserve">BRETAGNE SUD HABITAT </v>
      </c>
      <c r="G242" s="47" t="str">
        <f>ExportV2!K239</f>
        <v xml:space="preserve">RESIDENCE DU STADE  </v>
      </c>
      <c r="H242" s="2">
        <f>ExportV2!L239</f>
        <v>56700</v>
      </c>
      <c r="I242" s="35" t="str">
        <f>ExportV2!E239</f>
        <v>KERVIGNAC</v>
      </c>
      <c r="J242" s="35" t="str">
        <f>ExportV2!J239</f>
        <v>LAMBALLAIS GUILLAUME</v>
      </c>
      <c r="K242" s="35" t="str">
        <f>ExportV2!D239</f>
        <v>DiagAmiante</v>
      </c>
      <c r="L242" s="40">
        <f>ExportV2!Q239</f>
        <v>0</v>
      </c>
      <c r="M242" s="136">
        <f t="shared" ca="1" si="12"/>
        <v>0</v>
      </c>
      <c r="N242" s="52" t="str">
        <f>IFERROR(VLOOKUP(REFAFFAIRE,'Infos Marchés'!$C$6:$H$252,6,0),"")</f>
        <v/>
      </c>
      <c r="O242" s="60" t="str">
        <f t="shared" si="10"/>
        <v/>
      </c>
      <c r="P242" s="52" t="str">
        <f t="shared" ca="1" si="11"/>
        <v/>
      </c>
    </row>
    <row r="243" spans="1:17">
      <c r="A243" s="42" t="str">
        <f>ExportV2!P240</f>
        <v>INDRE ET LOIRE</v>
      </c>
      <c r="B243" s="2" t="str">
        <f>IF(ISBLANK(ExportV2!B240),"",ExportV2!B240)</f>
        <v>0022G000189</v>
      </c>
      <c r="C243" s="4">
        <f>ExportV2!T240</f>
        <v>43773</v>
      </c>
      <c r="D243" s="36" t="str">
        <f>ExportV2!N240</f>
        <v>BA.1.7K.9.175</v>
      </c>
      <c r="E243" s="35" t="str">
        <f>ExportV2!O240</f>
        <v>AF.1.7K.9.191</v>
      </c>
      <c r="F243" s="47" t="str">
        <f>ExportV2!M240</f>
        <v xml:space="preserve">IMMOBILIERE 3F CENTRE LOIRE </v>
      </c>
      <c r="G243" s="47" t="str">
        <f>ExportV2!K240</f>
        <v xml:space="preserve">Logt : 0176 12  RUE PARMENTIER  </v>
      </c>
      <c r="H243" s="2">
        <f>ExportV2!L240</f>
        <v>45100</v>
      </c>
      <c r="I243" s="35" t="str">
        <f>ExportV2!E240</f>
        <v>ORLEANS</v>
      </c>
      <c r="J243" s="35" t="str">
        <f>ExportV2!J240</f>
        <v>DUPONT JUDICAEL</v>
      </c>
      <c r="K243" s="35" t="str">
        <f>ExportV2!D240</f>
        <v>DiagAmiante</v>
      </c>
      <c r="L243" s="40">
        <f>ExportV2!Q240</f>
        <v>4</v>
      </c>
      <c r="M243" s="136">
        <f t="shared" ca="1" si="12"/>
        <v>0</v>
      </c>
      <c r="N243" s="52" t="str">
        <f>IFERROR(VLOOKUP(REFAFFAIRE,'Infos Marchés'!$C$6:$H$252,6,0),"")</f>
        <v/>
      </c>
      <c r="O243" s="60" t="str">
        <f t="shared" si="10"/>
        <v/>
      </c>
      <c r="P243" s="52" t="str">
        <f t="shared" ca="1" si="11"/>
        <v/>
      </c>
    </row>
    <row r="244" spans="1:17">
      <c r="A244" s="42" t="str">
        <f>ExportV2!P241</f>
        <v>MORBIHAN</v>
      </c>
      <c r="B244" s="2" t="str">
        <f>IF(ISBLANK(ExportV2!B241),"",ExportV2!B241)</f>
        <v>002HD000043-3</v>
      </c>
      <c r="C244" s="4">
        <f>ExportV2!T241</f>
        <v>43774</v>
      </c>
      <c r="D244" s="36" t="str">
        <f>ExportV2!N241</f>
        <v>BA.1.8J.4.92</v>
      </c>
      <c r="E244" s="35" t="str">
        <f>ExportV2!O241</f>
        <v>AF.1.8J.4.77</v>
      </c>
      <c r="F244" s="47" t="str">
        <f>ExportV2!M241</f>
        <v xml:space="preserve">BRETAGNE SUD HABITAT </v>
      </c>
      <c r="G244" s="47" t="str">
        <f>ExportV2!K241</f>
        <v xml:space="preserve">10 RUE DU BAYOU TECH  </v>
      </c>
      <c r="H244" s="2">
        <f>ExportV2!L241</f>
        <v>56800</v>
      </c>
      <c r="I244" s="35" t="str">
        <f>ExportV2!E241</f>
        <v>PLOERMEL</v>
      </c>
      <c r="J244" s="35" t="str">
        <f>ExportV2!J241</f>
        <v>LAMBALLAIS GUILLAUME</v>
      </c>
      <c r="K244" s="35" t="str">
        <f>ExportV2!D241</f>
        <v>DiagAmiante</v>
      </c>
      <c r="L244" s="40">
        <f>ExportV2!Q241</f>
        <v>0</v>
      </c>
      <c r="M244" s="136">
        <f t="shared" ca="1" si="12"/>
        <v>0</v>
      </c>
      <c r="N244" s="52" t="str">
        <f>IFERROR(VLOOKUP(REFAFFAIRE,'Infos Marchés'!$C$6:$H$252,6,0),"")</f>
        <v/>
      </c>
      <c r="O244" s="60" t="str">
        <f t="shared" si="10"/>
        <v/>
      </c>
      <c r="P244" s="52" t="str">
        <f t="shared" ca="1" si="11"/>
        <v/>
      </c>
    </row>
    <row r="245" spans="1:17">
      <c r="A245" s="42" t="str">
        <f>ExportV2!P242</f>
        <v>CHARENTE MARITIME</v>
      </c>
      <c r="B245" s="2" t="str">
        <f>IF(ISBLANK(ExportV2!B242),"",ExportV2!B242)</f>
        <v>0020T000557</v>
      </c>
      <c r="C245" s="4">
        <f>ExportV2!T242</f>
        <v>43773</v>
      </c>
      <c r="D245" s="36" t="str">
        <f>ExportV2!N242</f>
        <v>BA.1.7K.9.259</v>
      </c>
      <c r="E245" s="35" t="str">
        <f>ExportV2!O242</f>
        <v>AF.1.7K.9.379</v>
      </c>
      <c r="F245" s="47" t="str">
        <f>ExportV2!M242</f>
        <v xml:space="preserve">EKIDOM - OPH DE GRAND POITIERS </v>
      </c>
      <c r="G245" s="47" t="str">
        <f>ExportV2!K242</f>
        <v xml:space="preserve">2 CHEMIN DERRIERE LES MURS  </v>
      </c>
      <c r="H245" s="2">
        <f>ExportV2!L242</f>
        <v>86280</v>
      </c>
      <c r="I245" s="35" t="str">
        <f>ExportV2!E242</f>
        <v>ST BENOIT</v>
      </c>
      <c r="J245" s="35" t="str">
        <f>ExportV2!J242</f>
        <v>LECOUTRE NICOLAS</v>
      </c>
      <c r="K245" s="35" t="str">
        <f>ExportV2!D242</f>
        <v>DiagAmiante</v>
      </c>
      <c r="L245" s="40">
        <f>ExportV2!Q242</f>
        <v>9</v>
      </c>
      <c r="M245" s="136">
        <f t="shared" ca="1" si="12"/>
        <v>0</v>
      </c>
      <c r="N245" s="52" t="str">
        <f>IFERROR(VLOOKUP(REFAFFAIRE,'Infos Marchés'!$C$6:$H$252,6,0),"")</f>
        <v/>
      </c>
      <c r="O245" s="60" t="str">
        <f t="shared" si="10"/>
        <v/>
      </c>
      <c r="P245" s="52" t="str">
        <f t="shared" ca="1" si="11"/>
        <v/>
      </c>
    </row>
    <row r="246" spans="1:17">
      <c r="A246" s="42" t="str">
        <f>ExportV2!P243</f>
        <v>MORBIHAN</v>
      </c>
      <c r="B246" s="2" t="str">
        <f>IF(ISBLANK(ExportV2!B243),"",ExportV2!B243)</f>
        <v>002FH001518-3</v>
      </c>
      <c r="C246" s="4">
        <f>ExportV2!T243</f>
        <v>43774</v>
      </c>
      <c r="D246" s="36" t="str">
        <f>ExportV2!N243</f>
        <v>BA.1.8J.4.92</v>
      </c>
      <c r="E246" s="35" t="str">
        <f>ExportV2!O243</f>
        <v>AF.1.8J.4.77</v>
      </c>
      <c r="F246" s="47" t="str">
        <f>ExportV2!M243</f>
        <v xml:space="preserve">BRETAGNE SUD HABITAT </v>
      </c>
      <c r="G246" s="47" t="str">
        <f>ExportV2!K243</f>
        <v xml:space="preserve">2 / 4 F Mitterrand  </v>
      </c>
      <c r="H246" s="2">
        <f>ExportV2!L243</f>
        <v>56400</v>
      </c>
      <c r="I246" s="35" t="str">
        <f>ExportV2!E243</f>
        <v>AURAY</v>
      </c>
      <c r="J246" s="35" t="str">
        <f>ExportV2!J243</f>
        <v>LAMBALLAIS GUILLAUME</v>
      </c>
      <c r="K246" s="35" t="str">
        <f>ExportV2!D243</f>
        <v>DiagAmiante</v>
      </c>
      <c r="L246" s="40">
        <f>ExportV2!Q243</f>
        <v>0</v>
      </c>
      <c r="M246" s="136">
        <f t="shared" ca="1" si="12"/>
        <v>0</v>
      </c>
      <c r="N246" s="52" t="str">
        <f>IFERROR(VLOOKUP(REFAFFAIRE,'Infos Marchés'!$C$6:$H$252,6,0),"")</f>
        <v/>
      </c>
      <c r="O246" s="60" t="str">
        <f t="shared" si="10"/>
        <v/>
      </c>
      <c r="P246" s="52" t="str">
        <f t="shared" ca="1" si="11"/>
        <v/>
      </c>
    </row>
    <row r="247" spans="1:17">
      <c r="A247" s="42" t="str">
        <f>ExportV2!P244</f>
        <v>FINISTERE</v>
      </c>
      <c r="B247" s="2" t="str">
        <f>IF(ISBLANK(ExportV2!B244),"",ExportV2!B244)</f>
        <v>002G6000085</v>
      </c>
      <c r="C247" s="4">
        <f>ExportV2!T244</f>
        <v>43773</v>
      </c>
      <c r="D247" s="36" t="str">
        <f>ExportV2!N244</f>
        <v>BA.1.HD.IJ.99</v>
      </c>
      <c r="E247" s="35" t="str">
        <f>ExportV2!O244</f>
        <v>AF.1.HD.IJ.72</v>
      </c>
      <c r="F247" s="47" t="str">
        <f>ExportV2!M244</f>
        <v xml:space="preserve">BOUYGUES ENERGIES ET SERVICES </v>
      </c>
      <c r="G247" s="47" t="str">
        <f>ExportV2!K244</f>
        <v xml:space="preserve">Route de Lannien  </v>
      </c>
      <c r="H247" s="2">
        <f>ExportV2!L244</f>
        <v>29510</v>
      </c>
      <c r="I247" s="35" t="str">
        <f>ExportV2!E244</f>
        <v>EDERN</v>
      </c>
      <c r="J247" s="35" t="str">
        <f>ExportV2!J244</f>
        <v>GUILLOU MAEL</v>
      </c>
      <c r="K247" s="35" t="str">
        <f>ExportV2!D244</f>
        <v>DiagAmiante</v>
      </c>
      <c r="L247" s="40">
        <f>ExportV2!Q244</f>
        <v>0</v>
      </c>
      <c r="M247" s="136">
        <f t="shared" ca="1" si="12"/>
        <v>0</v>
      </c>
      <c r="N247" s="52" t="str">
        <f>IFERROR(VLOOKUP(REFAFFAIRE,'Infos Marchés'!$C$6:$H$252,6,0),"")</f>
        <v/>
      </c>
      <c r="O247" s="60" t="str">
        <f t="shared" si="10"/>
        <v/>
      </c>
      <c r="P247" s="52" t="str">
        <f t="shared" ca="1" si="11"/>
        <v/>
      </c>
    </row>
    <row r="248" spans="1:17">
      <c r="A248" s="42" t="str">
        <f>ExportV2!P245</f>
        <v>INDRE ET LOIRE</v>
      </c>
      <c r="B248" s="2" t="str">
        <f>IF(ISBLANK(ExportV2!B245),"",ExportV2!B245)</f>
        <v>0021U000031</v>
      </c>
      <c r="C248" s="4">
        <f>ExportV2!T245</f>
        <v>43774</v>
      </c>
      <c r="D248" s="36" t="str">
        <f>ExportV2!N245</f>
        <v>BA.1.A9.3.586</v>
      </c>
      <c r="E248" s="35" t="str">
        <f>ExportV2!O245</f>
        <v>AF.1.O3.JF.24</v>
      </c>
      <c r="F248" s="47" t="str">
        <f>ExportV2!M245</f>
        <v xml:space="preserve">TOURS HABITAT  </v>
      </c>
      <c r="G248" s="47" t="str">
        <f>ExportV2!K245</f>
        <v xml:space="preserve">1 RUE DES 4 VENTS  </v>
      </c>
      <c r="H248" s="2">
        <f>ExportV2!L245</f>
        <v>37000</v>
      </c>
      <c r="I248" s="35" t="str">
        <f>ExportV2!E245</f>
        <v>TOURS</v>
      </c>
      <c r="J248" s="35" t="str">
        <f>ExportV2!J245</f>
        <v>CARVALHO ANDY</v>
      </c>
      <c r="K248" s="35" t="str">
        <f>ExportV2!D245</f>
        <v>DiagAmiante | DiagCrepTravaux</v>
      </c>
      <c r="L248" s="40">
        <f>ExportV2!Q245</f>
        <v>18</v>
      </c>
      <c r="M248" s="136">
        <f t="shared" ca="1" si="12"/>
        <v>0</v>
      </c>
      <c r="N248" s="52" t="str">
        <f>IFERROR(VLOOKUP(REFAFFAIRE,'Infos Marchés'!$C$6:$H$252,6,0),"")</f>
        <v/>
      </c>
      <c r="O248" s="60" t="str">
        <f t="shared" si="10"/>
        <v/>
      </c>
      <c r="P248" s="52" t="str">
        <f t="shared" ca="1" si="11"/>
        <v/>
      </c>
    </row>
    <row r="249" spans="1:17">
      <c r="A249" s="42" t="str">
        <f>ExportV2!P246</f>
        <v>LOIRE ATLANTIQUE</v>
      </c>
      <c r="B249" s="2" t="str">
        <f>IF(ISBLANK(ExportV2!B246),"",ExportV2!B246)</f>
        <v>002H7001679</v>
      </c>
      <c r="C249" s="4">
        <f>ExportV2!T246</f>
        <v>43774</v>
      </c>
      <c r="D249" s="36" t="str">
        <f>ExportV2!N246</f>
        <v>BA.1.C5.P.20</v>
      </c>
      <c r="E249" s="35" t="str">
        <f>ExportV2!O246</f>
        <v>AF.1.7K.9.152</v>
      </c>
      <c r="F249" s="47" t="str">
        <f>ExportV2!M246</f>
        <v xml:space="preserve">HABITAT 44 </v>
      </c>
      <c r="G249" s="47" t="str">
        <f>ExportV2!K246</f>
        <v xml:space="preserve">8 RUE GALILEE  </v>
      </c>
      <c r="H249" s="2">
        <f>ExportV2!L246</f>
        <v>44110</v>
      </c>
      <c r="I249" s="35" t="str">
        <f>ExportV2!E246</f>
        <v>CHATEAUBRIANT</v>
      </c>
      <c r="J249" s="35" t="str">
        <f>ExportV2!J246</f>
        <v>HIRECH ERWAN</v>
      </c>
      <c r="K249" s="35" t="str">
        <f>ExportV2!D246</f>
        <v>DiagAmiante</v>
      </c>
      <c r="L249" s="40">
        <f>ExportV2!Q246</f>
        <v>0</v>
      </c>
      <c r="M249" s="136">
        <f t="shared" ca="1" si="12"/>
        <v>0</v>
      </c>
      <c r="N249" s="52" t="str">
        <f>IFERROR(VLOOKUP(REFAFFAIRE,'Infos Marchés'!$C$6:$H$252,6,0),"")</f>
        <v/>
      </c>
      <c r="O249" s="60" t="str">
        <f t="shared" si="10"/>
        <v/>
      </c>
      <c r="P249" s="52" t="str">
        <f t="shared" ca="1" si="11"/>
        <v/>
      </c>
    </row>
    <row r="250" spans="1:17">
      <c r="A250" s="42" t="str">
        <f>ExportV2!P247</f>
        <v>DEUX-SEVRES</v>
      </c>
      <c r="B250" s="2" t="str">
        <f>IF(ISBLANK(ExportV2!B247),"",ExportV2!B247)</f>
        <v>0020T000561</v>
      </c>
      <c r="C250" s="4">
        <f>ExportV2!T247</f>
        <v>43773</v>
      </c>
      <c r="D250" s="36" t="str">
        <f>ExportV2!N247</f>
        <v>BA.1.P2.185.58</v>
      </c>
      <c r="E250" s="35" t="str">
        <f>ExportV2!O247</f>
        <v>AF.1.23.J7.744</v>
      </c>
      <c r="F250" s="47" t="str">
        <f>ExportV2!M247</f>
        <v>OLIVIERS Nicolas</v>
      </c>
      <c r="G250" s="47" t="str">
        <f>ExportV2!K247</f>
        <v xml:space="preserve">15 ROUTE DU MOULIN JOYEUX  </v>
      </c>
      <c r="H250" s="2">
        <f>ExportV2!L247</f>
        <v>79210</v>
      </c>
      <c r="I250" s="35" t="str">
        <f>ExportV2!E247</f>
        <v>USSEAU</v>
      </c>
      <c r="J250" s="35" t="str">
        <f>ExportV2!J247</f>
        <v>NEAUD THIERRY</v>
      </c>
      <c r="K250" s="35" t="str">
        <f>ExportV2!D247</f>
        <v>DiagElec | DiagAmiante | DiagCrep | DiagTermite | DiagErnt</v>
      </c>
      <c r="L250" s="40">
        <f>ExportV2!Q247</f>
        <v>0</v>
      </c>
      <c r="M250" s="136">
        <f t="shared" ca="1" si="12"/>
        <v>0</v>
      </c>
      <c r="N250" s="52" t="str">
        <f>IFERROR(VLOOKUP(REFAFFAIRE,'Infos Marchés'!$C$6:$H$252,6,0),"")</f>
        <v/>
      </c>
      <c r="O250" s="60" t="str">
        <f t="shared" si="10"/>
        <v/>
      </c>
      <c r="P250" s="52" t="str">
        <f t="shared" ca="1" si="11"/>
        <v/>
      </c>
    </row>
    <row r="251" spans="1:17">
      <c r="A251" s="42" t="str">
        <f>ExportV2!P248</f>
        <v>MORBIHAN</v>
      </c>
      <c r="B251" s="2" t="str">
        <f>IF(ISBLANK(ExportV2!B248),"",ExportV2!B248)</f>
        <v>002MB000747-1</v>
      </c>
      <c r="C251" s="4">
        <f>ExportV2!T248</f>
        <v>43773</v>
      </c>
      <c r="D251" s="36" t="str">
        <f>ExportV2!N248</f>
        <v>BA.1.8J.4.92</v>
      </c>
      <c r="E251" s="35" t="str">
        <f>ExportV2!O248</f>
        <v>AF.1.8J.4.77</v>
      </c>
      <c r="F251" s="47" t="str">
        <f>ExportV2!M248</f>
        <v xml:space="preserve">BRETAGNE SUD HABITAT </v>
      </c>
      <c r="G251" s="47" t="str">
        <f>ExportV2!K248</f>
        <v xml:space="preserve">RESIDENCE DU STADE  </v>
      </c>
      <c r="H251" s="2">
        <f>ExportV2!L248</f>
        <v>56700</v>
      </c>
      <c r="I251" s="35" t="str">
        <f>ExportV2!E248</f>
        <v>KERVIGNAC</v>
      </c>
      <c r="J251" s="35" t="str">
        <f>ExportV2!J248</f>
        <v>LAMBALLAIS GUILLAUME</v>
      </c>
      <c r="K251" s="35" t="str">
        <f>ExportV2!D248</f>
        <v>DiagAmiante</v>
      </c>
      <c r="L251" s="40">
        <f>ExportV2!Q248</f>
        <v>0</v>
      </c>
      <c r="M251" s="136">
        <f t="shared" ca="1" si="12"/>
        <v>0</v>
      </c>
      <c r="N251" s="52" t="str">
        <f>IFERROR(VLOOKUP(REFAFFAIRE,'Infos Marchés'!$C$6:$H$252,6,0),"")</f>
        <v/>
      </c>
      <c r="O251" s="60" t="str">
        <f t="shared" si="10"/>
        <v/>
      </c>
      <c r="P251" s="52" t="str">
        <f t="shared" ca="1" si="11"/>
        <v/>
      </c>
    </row>
    <row r="252" spans="1:17">
      <c r="A252" s="42" t="str">
        <f>ExportV2!P249</f>
        <v>MORBIHAN</v>
      </c>
      <c r="B252" s="2" t="str">
        <f>IF(ISBLANK(ExportV2!B249),"",ExportV2!B249)</f>
        <v>002MB000792-1</v>
      </c>
      <c r="C252" s="4">
        <f>ExportV2!T249</f>
        <v>43773</v>
      </c>
      <c r="D252" s="36" t="str">
        <f>ExportV2!N249</f>
        <v>BA.1.8J.4.92</v>
      </c>
      <c r="E252" s="35" t="str">
        <f>ExportV2!O249</f>
        <v>AF.1.8J.4.77</v>
      </c>
      <c r="F252" s="47" t="str">
        <f>ExportV2!M249</f>
        <v xml:space="preserve">BRETAGNE SUD HABITAT </v>
      </c>
      <c r="G252" s="47" t="str">
        <f>ExportV2!K249</f>
        <v xml:space="preserve">RESIDENCE DU STADE  </v>
      </c>
      <c r="H252" s="2">
        <f>ExportV2!L249</f>
        <v>56700</v>
      </c>
      <c r="I252" s="35" t="str">
        <f>ExportV2!E249</f>
        <v>KERVIGNAC</v>
      </c>
      <c r="J252" s="35" t="str">
        <f>ExportV2!J249</f>
        <v>LAMBALLAIS GUILLAUME</v>
      </c>
      <c r="K252" s="35" t="str">
        <f>ExportV2!D249</f>
        <v>DiagAmiante</v>
      </c>
      <c r="L252" s="40">
        <f>ExportV2!Q249</f>
        <v>0</v>
      </c>
      <c r="M252" s="136">
        <f t="shared" ca="1" si="12"/>
        <v>0</v>
      </c>
      <c r="N252" s="52" t="str">
        <f>IFERROR(VLOOKUP(REFAFFAIRE,'Infos Marchés'!$C$6:$H$252,6,0),"")</f>
        <v/>
      </c>
      <c r="O252" s="60" t="str">
        <f t="shared" si="10"/>
        <v/>
      </c>
      <c r="P252" s="52" t="str">
        <f t="shared" ca="1" si="11"/>
        <v/>
      </c>
    </row>
    <row r="253" spans="1:17">
      <c r="A253" s="42" t="str">
        <f>ExportV2!P250</f>
        <v>DEUX-SEVRES</v>
      </c>
      <c r="B253" s="2" t="str">
        <f>IF(ISBLANK(ExportV2!B250),"",ExportV2!B250)</f>
        <v>002L4003475</v>
      </c>
      <c r="C253" s="4">
        <f>ExportV2!T250</f>
        <v>43773</v>
      </c>
      <c r="D253" s="36" t="str">
        <f>ExportV2!N250</f>
        <v>BA.1.E8.4B.168</v>
      </c>
      <c r="E253" s="35" t="str">
        <f>ExportV2!O250</f>
        <v>AF.1.E8.4B.147</v>
      </c>
      <c r="F253" s="47" t="str">
        <f>ExportV2!M250</f>
        <v xml:space="preserve">DE L'AGGLOMERATION DE LA ROCHELLE </v>
      </c>
      <c r="G253" s="47" t="str">
        <f>ExportV2!K250</f>
        <v>14 RUE DE L''ARTOIS Logt 46 PORT NEUF</v>
      </c>
      <c r="H253" s="2">
        <f>ExportV2!L250</f>
        <v>17000</v>
      </c>
      <c r="I253" s="35" t="str">
        <f>ExportV2!E250</f>
        <v>LA ROCHELLE</v>
      </c>
      <c r="J253" s="35" t="str">
        <f>ExportV2!J250</f>
        <v>DUCHE SEBASTIEN</v>
      </c>
      <c r="K253" s="35" t="str">
        <f>ExportV2!D250</f>
        <v>DiagGazV1</v>
      </c>
      <c r="L253" s="40">
        <f>ExportV2!Q250</f>
        <v>0</v>
      </c>
      <c r="M253" s="136">
        <f t="shared" ca="1" si="12"/>
        <v>0</v>
      </c>
      <c r="N253" s="52" t="str">
        <f>IFERROR(VLOOKUP(REFAFFAIRE,'Infos Marchés'!$C$6:$H$252,6,0),"")</f>
        <v/>
      </c>
      <c r="O253" s="60" t="str">
        <f t="shared" si="10"/>
        <v/>
      </c>
      <c r="P253" s="52" t="str">
        <f t="shared" ca="1" si="11"/>
        <v/>
      </c>
    </row>
    <row r="254" spans="1:17">
      <c r="A254" s="42" t="str">
        <f>ExportV2!P251</f>
        <v>LOIRE ATLANTIQUE</v>
      </c>
      <c r="B254" s="2" t="str">
        <f>IF(ISBLANK(ExportV2!B251),"",ExportV2!B251)</f>
        <v>002LQ000631-1</v>
      </c>
      <c r="C254" s="4">
        <f>ExportV2!T251</f>
        <v>43773</v>
      </c>
      <c r="D254" s="36" t="str">
        <f>ExportV2!N251</f>
        <v>BA.1.C5.P.20</v>
      </c>
      <c r="E254" s="35" t="str">
        <f>ExportV2!O251</f>
        <v>AF.1.7K.9.153</v>
      </c>
      <c r="F254" s="47" t="str">
        <f>ExportV2!M251</f>
        <v xml:space="preserve">HABITAT 44 </v>
      </c>
      <c r="G254" s="47" t="str">
        <f>ExportV2!K251</f>
        <v xml:space="preserve">5 RUE DES TILLEULS  </v>
      </c>
      <c r="H254" s="2">
        <f>ExportV2!L251</f>
        <v>44140</v>
      </c>
      <c r="I254" s="35" t="str">
        <f>ExportV2!E251</f>
        <v>LA PLANCHE</v>
      </c>
      <c r="J254" s="35" t="str">
        <f>ExportV2!J251</f>
        <v>BENESY NICOLAS</v>
      </c>
      <c r="K254" s="35" t="str">
        <f>ExportV2!D251</f>
        <v>DiagTermite | DiagErnt | DiagGazV1 | DiagAmiante | DiagElec | DiagDpe</v>
      </c>
      <c r="L254" s="40">
        <f>ExportV2!Q251</f>
        <v>0</v>
      </c>
      <c r="M254" s="136">
        <f t="shared" ca="1" si="12"/>
        <v>0</v>
      </c>
      <c r="N254" s="52" t="str">
        <f>IFERROR(VLOOKUP(REFAFFAIRE,'Infos Marchés'!$C$6:$H$252,6,0),"")</f>
        <v/>
      </c>
      <c r="O254" s="60" t="str">
        <f t="shared" si="10"/>
        <v/>
      </c>
      <c r="P254" s="52" t="str">
        <f t="shared" ca="1" si="11"/>
        <v/>
      </c>
    </row>
    <row r="255" spans="1:17">
      <c r="A255" s="42" t="str">
        <f>ExportV2!P252</f>
        <v>HAUTE VIENNE</v>
      </c>
      <c r="B255" s="2" t="str">
        <f>IF(ISBLANK(ExportV2!B252),"",ExportV2!B252)</f>
        <v>002U0001047</v>
      </c>
      <c r="C255" s="4">
        <f>ExportV2!T252</f>
        <v>43774</v>
      </c>
      <c r="D255" s="36" t="str">
        <f>ExportV2!N252</f>
        <v>BA.1.10.47.3</v>
      </c>
      <c r="E255" s="35" t="str">
        <f>ExportV2!O252</f>
        <v>AF.1.7K.9.72</v>
      </c>
      <c r="F255" s="47" t="str">
        <f>ExportV2!M252</f>
        <v xml:space="preserve">LIMOGES HABITAT </v>
      </c>
      <c r="G255" s="47" t="str">
        <f>ExportV2!K252</f>
        <v xml:space="preserve">31 RUE DES 3 MAISONS LOGT 17 2EME  </v>
      </c>
      <c r="H255" s="2">
        <f>ExportV2!L252</f>
        <v>87000</v>
      </c>
      <c r="I255" s="35" t="str">
        <f>ExportV2!E252</f>
        <v>LIMOGES</v>
      </c>
      <c r="J255" s="35" t="str">
        <f>ExportV2!J252</f>
        <v>SOLEYMAT FABRICE</v>
      </c>
      <c r="K255" s="35" t="str">
        <f>ExportV2!D252</f>
        <v>DiagGazV1 | DiagElec</v>
      </c>
      <c r="L255" s="40">
        <f>ExportV2!Q252</f>
        <v>0</v>
      </c>
      <c r="M255" s="136">
        <f t="shared" ca="1" si="12"/>
        <v>51</v>
      </c>
      <c r="N255" s="52">
        <f>IFERROR(VLOOKUP(REFAFFAIRE,'Infos Marchés'!$C$6:$H$252,6,0),"")</f>
        <v>0</v>
      </c>
      <c r="O255" s="60">
        <f t="shared" si="10"/>
        <v>0</v>
      </c>
      <c r="P255" s="52">
        <f t="shared" ca="1" si="11"/>
        <v>51</v>
      </c>
      <c r="Q255" s="3"/>
    </row>
    <row r="256" spans="1:17">
      <c r="M256" s="41"/>
    </row>
    <row r="257" spans="13:13">
      <c r="M257" s="41"/>
    </row>
    <row r="258" spans="13:13">
      <c r="M258" s="41"/>
    </row>
    <row r="259" spans="13:13">
      <c r="M259" s="41"/>
    </row>
    <row r="260" spans="13:13">
      <c r="M260" s="41"/>
    </row>
    <row r="261" spans="13:13">
      <c r="M261" s="41"/>
    </row>
    <row r="262" spans="13:13">
      <c r="M262" s="41"/>
    </row>
    <row r="263" spans="13:13">
      <c r="M263" s="41"/>
    </row>
    <row r="264" spans="13:13">
      <c r="M264" s="41"/>
    </row>
    <row r="265" spans="13:13">
      <c r="M265" s="41"/>
    </row>
    <row r="266" spans="13:13">
      <c r="M266" s="41"/>
    </row>
    <row r="267" spans="13:13">
      <c r="M267" s="41"/>
    </row>
    <row r="268" spans="13:13">
      <c r="M268" s="41"/>
    </row>
    <row r="269" spans="13:13">
      <c r="M269" s="41"/>
    </row>
    <row r="270" spans="13:13">
      <c r="M270" s="41"/>
    </row>
    <row r="271" spans="13:13">
      <c r="M271" s="41"/>
    </row>
    <row r="272" spans="13:13">
      <c r="M272" s="41"/>
    </row>
    <row r="273" spans="13:13">
      <c r="M273" s="41"/>
    </row>
    <row r="274" spans="13:13">
      <c r="M274" s="41"/>
    </row>
    <row r="275" spans="13:13">
      <c r="M275" s="41"/>
    </row>
    <row r="276" spans="13:13">
      <c r="M276" s="41"/>
    </row>
    <row r="277" spans="13:13">
      <c r="M277" s="41"/>
    </row>
    <row r="278" spans="13:13">
      <c r="M278" s="41"/>
    </row>
    <row r="279" spans="13:13">
      <c r="M279" s="41"/>
    </row>
    <row r="280" spans="13:13">
      <c r="M280" s="41"/>
    </row>
    <row r="281" spans="13:13">
      <c r="M281" s="41"/>
    </row>
    <row r="282" spans="13:13">
      <c r="M282" s="41"/>
    </row>
    <row r="283" spans="13:13">
      <c r="M283" s="41"/>
    </row>
    <row r="284" spans="13:13">
      <c r="M284" s="41"/>
    </row>
    <row r="285" spans="13:13">
      <c r="M285" s="41"/>
    </row>
    <row r="286" spans="13:13">
      <c r="M286" s="41"/>
    </row>
    <row r="287" spans="13:13">
      <c r="M287" s="41"/>
    </row>
    <row r="288" spans="13:13">
      <c r="M288" s="41"/>
    </row>
    <row r="289" spans="13:13">
      <c r="M289" s="41"/>
    </row>
    <row r="290" spans="13:13">
      <c r="M290" s="41"/>
    </row>
    <row r="291" spans="13:13">
      <c r="M291" s="41"/>
    </row>
    <row r="292" spans="13:13">
      <c r="M292" s="41"/>
    </row>
    <row r="293" spans="13:13">
      <c r="M293" s="41"/>
    </row>
  </sheetData>
  <autoFilter ref="A4:P4" xr:uid="{00000000-0009-0000-0000-000002000000}"/>
  <conditionalFormatting sqref="F4">
    <cfRule type="cellIs" dxfId="54" priority="13" operator="equal">
      <formula>"AUTRE"</formula>
    </cfRule>
  </conditionalFormatting>
  <conditionalFormatting sqref="L4">
    <cfRule type="cellIs" dxfId="53" priority="12" operator="equal">
      <formula>0</formula>
    </cfRule>
  </conditionalFormatting>
  <conditionalFormatting sqref="O4:P4">
    <cfRule type="cellIs" dxfId="52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Y76"/>
  <sheetViews>
    <sheetView zoomScale="144" zoomScaleNormal="85" workbookViewId="0">
      <pane xSplit="3" ySplit="5" topLeftCell="D71" activePane="bottomRight" state="frozen"/>
      <selection pane="topRight" activeCell="D1" sqref="D1"/>
      <selection pane="bottomLeft" activeCell="A6" sqref="A6"/>
      <selection pane="bottomRight" activeCell="A77" sqref="A77:XFD238"/>
    </sheetView>
  </sheetViews>
  <sheetFormatPr defaultColWidth="10.90625" defaultRowHeight="14.5"/>
  <cols>
    <col min="1" max="1" width="14.36328125" style="42" customWidth="1"/>
    <col min="2" max="2" width="15.90625" style="42" bestFit="1" customWidth="1"/>
    <col min="3" max="3" width="10.453125" style="59" customWidth="1"/>
    <col min="4" max="15" width="6.81640625" customWidth="1"/>
    <col min="16" max="77" width="3.6328125" customWidth="1"/>
  </cols>
  <sheetData>
    <row r="1" spans="1:77" s="110" customFormat="1" ht="13">
      <c r="A1" s="108"/>
      <c r="B1" s="108"/>
      <c r="C1" s="109"/>
      <c r="D1" s="138" t="s">
        <v>1435</v>
      </c>
      <c r="E1" s="138"/>
      <c r="F1" s="138"/>
      <c r="G1" s="138"/>
      <c r="H1" s="146" t="s">
        <v>1409</v>
      </c>
      <c r="I1" s="147"/>
      <c r="J1" s="147"/>
      <c r="K1" s="147"/>
      <c r="L1" s="151" t="s">
        <v>1410</v>
      </c>
      <c r="M1" s="152"/>
      <c r="N1" s="152"/>
      <c r="O1" s="153"/>
      <c r="P1" s="143" t="s">
        <v>1436</v>
      </c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  <c r="AB1" s="144"/>
      <c r="AC1" s="144"/>
      <c r="AD1" s="144"/>
      <c r="AE1" s="144"/>
      <c r="AF1" s="144"/>
      <c r="AG1" s="144"/>
      <c r="AH1" s="144"/>
      <c r="AI1" s="144"/>
      <c r="AJ1" s="144"/>
      <c r="AK1" s="144"/>
      <c r="AL1" s="144"/>
      <c r="AM1" s="144"/>
      <c r="AN1" s="144"/>
      <c r="AO1" s="144"/>
      <c r="AP1" s="144"/>
      <c r="AQ1" s="144"/>
      <c r="AR1" s="144"/>
      <c r="AS1" s="144"/>
      <c r="AT1" s="145"/>
      <c r="AU1" s="137" t="s">
        <v>1437</v>
      </c>
      <c r="AV1" s="138"/>
      <c r="AW1" s="138"/>
      <c r="AX1" s="138"/>
      <c r="AY1" s="138"/>
      <c r="AZ1" s="138"/>
      <c r="BA1" s="138"/>
      <c r="BB1" s="138"/>
      <c r="BC1" s="138"/>
      <c r="BD1" s="138"/>
      <c r="BE1" s="138"/>
      <c r="BF1" s="138"/>
      <c r="BG1" s="138"/>
      <c r="BH1" s="138"/>
      <c r="BI1" s="138"/>
      <c r="BJ1" s="138"/>
      <c r="BK1" s="138"/>
      <c r="BL1" s="138"/>
      <c r="BM1" s="138"/>
      <c r="BN1" s="138"/>
      <c r="BO1" s="138"/>
      <c r="BP1" s="138"/>
      <c r="BQ1" s="138"/>
      <c r="BR1" s="138"/>
      <c r="BS1" s="138"/>
      <c r="BT1" s="138"/>
      <c r="BU1" s="138"/>
      <c r="BV1" s="138"/>
      <c r="BW1" s="138"/>
      <c r="BX1" s="138"/>
      <c r="BY1" s="139"/>
    </row>
    <row r="2" spans="1:77" s="75" customFormat="1" ht="10.5">
      <c r="A2" s="96"/>
      <c r="B2" s="96"/>
      <c r="C2" s="97"/>
      <c r="D2" s="81"/>
      <c r="E2" s="81"/>
      <c r="F2" s="81"/>
      <c r="G2" s="81"/>
      <c r="H2" s="93"/>
      <c r="I2" s="83"/>
      <c r="J2" s="83"/>
      <c r="K2" s="83"/>
      <c r="L2" s="114"/>
      <c r="M2" s="112"/>
      <c r="N2" s="112"/>
      <c r="O2" s="115"/>
      <c r="P2" s="148">
        <v>43770</v>
      </c>
      <c r="Q2" s="149"/>
      <c r="R2" s="149"/>
      <c r="S2" s="149"/>
      <c r="T2" s="149"/>
      <c r="U2" s="149"/>
      <c r="V2" s="149"/>
      <c r="W2" s="149"/>
      <c r="X2" s="149"/>
      <c r="Y2" s="149"/>
      <c r="Z2" s="149"/>
      <c r="AA2" s="149"/>
      <c r="AB2" s="149"/>
      <c r="AC2" s="149"/>
      <c r="AD2" s="149"/>
      <c r="AE2" s="149"/>
      <c r="AF2" s="149"/>
      <c r="AG2" s="149"/>
      <c r="AH2" s="149"/>
      <c r="AI2" s="149"/>
      <c r="AJ2" s="149"/>
      <c r="AK2" s="149"/>
      <c r="AL2" s="149"/>
      <c r="AM2" s="149"/>
      <c r="AN2" s="149"/>
      <c r="AO2" s="149"/>
      <c r="AP2" s="149"/>
      <c r="AQ2" s="149"/>
      <c r="AR2" s="149"/>
      <c r="AS2" s="149"/>
      <c r="AT2" s="150"/>
      <c r="AU2" s="140">
        <v>43770</v>
      </c>
      <c r="AV2" s="141"/>
      <c r="AW2" s="141"/>
      <c r="AX2" s="141"/>
      <c r="AY2" s="141"/>
      <c r="AZ2" s="141"/>
      <c r="BA2" s="141"/>
      <c r="BB2" s="141"/>
      <c r="BC2" s="141"/>
      <c r="BD2" s="141"/>
      <c r="BE2" s="141"/>
      <c r="BF2" s="141"/>
      <c r="BG2" s="141"/>
      <c r="BH2" s="141"/>
      <c r="BI2" s="141"/>
      <c r="BJ2" s="141"/>
      <c r="BK2" s="141"/>
      <c r="BL2" s="141"/>
      <c r="BM2" s="141"/>
      <c r="BN2" s="141"/>
      <c r="BO2" s="141"/>
      <c r="BP2" s="141"/>
      <c r="BQ2" s="141"/>
      <c r="BR2" s="141"/>
      <c r="BS2" s="141"/>
      <c r="BT2" s="141"/>
      <c r="BU2" s="141"/>
      <c r="BV2" s="141"/>
      <c r="BW2" s="141"/>
      <c r="BX2" s="141"/>
      <c r="BY2" s="142"/>
    </row>
    <row r="3" spans="1:77" s="75" customFormat="1" ht="10.5">
      <c r="A3" s="96"/>
      <c r="B3" s="96"/>
      <c r="C3" s="104" t="s">
        <v>1408</v>
      </c>
      <c r="D3" s="81"/>
      <c r="E3" s="81"/>
      <c r="F3" s="81"/>
      <c r="G3" s="81"/>
      <c r="H3" s="93"/>
      <c r="I3" s="83"/>
      <c r="J3" s="83"/>
      <c r="K3" s="83"/>
      <c r="L3" s="114"/>
      <c r="M3" s="112"/>
      <c r="N3" s="112"/>
      <c r="O3" s="115"/>
      <c r="P3" s="98">
        <f t="shared" ref="P3:AS3" si="0">IF(ISBLANK(P5),"",WEEKNUM(P5,2))</f>
        <v>44</v>
      </c>
      <c r="Q3" s="99">
        <f t="shared" si="0"/>
        <v>44</v>
      </c>
      <c r="R3" s="99">
        <f t="shared" si="0"/>
        <v>44</v>
      </c>
      <c r="S3" s="99">
        <f t="shared" si="0"/>
        <v>45</v>
      </c>
      <c r="T3" s="99">
        <f t="shared" si="0"/>
        <v>45</v>
      </c>
      <c r="U3" s="99">
        <f t="shared" si="0"/>
        <v>45</v>
      </c>
      <c r="V3" s="99">
        <f t="shared" si="0"/>
        <v>45</v>
      </c>
      <c r="W3" s="99">
        <f t="shared" si="0"/>
        <v>45</v>
      </c>
      <c r="X3" s="99">
        <f t="shared" si="0"/>
        <v>45</v>
      </c>
      <c r="Y3" s="99">
        <f t="shared" si="0"/>
        <v>45</v>
      </c>
      <c r="Z3" s="99">
        <f t="shared" si="0"/>
        <v>46</v>
      </c>
      <c r="AA3" s="99">
        <f t="shared" si="0"/>
        <v>46</v>
      </c>
      <c r="AB3" s="99">
        <f t="shared" si="0"/>
        <v>46</v>
      </c>
      <c r="AC3" s="99">
        <f t="shared" si="0"/>
        <v>46</v>
      </c>
      <c r="AD3" s="99">
        <f t="shared" si="0"/>
        <v>46</v>
      </c>
      <c r="AE3" s="99">
        <f t="shared" si="0"/>
        <v>46</v>
      </c>
      <c r="AF3" s="99">
        <f t="shared" si="0"/>
        <v>46</v>
      </c>
      <c r="AG3" s="99">
        <f t="shared" si="0"/>
        <v>47</v>
      </c>
      <c r="AH3" s="99">
        <f t="shared" si="0"/>
        <v>47</v>
      </c>
      <c r="AI3" s="99">
        <f t="shared" si="0"/>
        <v>47</v>
      </c>
      <c r="AJ3" s="99">
        <f t="shared" si="0"/>
        <v>47</v>
      </c>
      <c r="AK3" s="99">
        <f t="shared" si="0"/>
        <v>47</v>
      </c>
      <c r="AL3" s="99">
        <f t="shared" si="0"/>
        <v>47</v>
      </c>
      <c r="AM3" s="99">
        <f t="shared" si="0"/>
        <v>47</v>
      </c>
      <c r="AN3" s="99">
        <f t="shared" si="0"/>
        <v>48</v>
      </c>
      <c r="AO3" s="99">
        <f t="shared" si="0"/>
        <v>48</v>
      </c>
      <c r="AP3" s="99">
        <f t="shared" si="0"/>
        <v>48</v>
      </c>
      <c r="AQ3" s="99">
        <f t="shared" si="0"/>
        <v>48</v>
      </c>
      <c r="AR3" s="99">
        <f t="shared" si="0"/>
        <v>48</v>
      </c>
      <c r="AS3" s="99">
        <f t="shared" si="0"/>
        <v>48</v>
      </c>
      <c r="AT3" s="100">
        <f>IF(ISBLANK(AT5),"",WEEKNUM(AT5,2))</f>
        <v>48</v>
      </c>
      <c r="AU3" s="127">
        <f t="shared" ref="AU3:BX3" si="1">IF(ISBLANK(AU5),"",WEEKNUM(AU5,2))</f>
        <v>44</v>
      </c>
      <c r="AV3" s="128">
        <f t="shared" si="1"/>
        <v>44</v>
      </c>
      <c r="AW3" s="128">
        <f t="shared" si="1"/>
        <v>44</v>
      </c>
      <c r="AX3" s="128">
        <f t="shared" si="1"/>
        <v>45</v>
      </c>
      <c r="AY3" s="128">
        <f t="shared" si="1"/>
        <v>45</v>
      </c>
      <c r="AZ3" s="128">
        <f t="shared" si="1"/>
        <v>45</v>
      </c>
      <c r="BA3" s="128">
        <f t="shared" si="1"/>
        <v>45</v>
      </c>
      <c r="BB3" s="128">
        <f t="shared" si="1"/>
        <v>45</v>
      </c>
      <c r="BC3" s="128">
        <f t="shared" si="1"/>
        <v>45</v>
      </c>
      <c r="BD3" s="128">
        <f t="shared" si="1"/>
        <v>45</v>
      </c>
      <c r="BE3" s="128">
        <f t="shared" si="1"/>
        <v>46</v>
      </c>
      <c r="BF3" s="128">
        <f t="shared" si="1"/>
        <v>46</v>
      </c>
      <c r="BG3" s="128">
        <f t="shared" si="1"/>
        <v>46</v>
      </c>
      <c r="BH3" s="128">
        <f t="shared" si="1"/>
        <v>46</v>
      </c>
      <c r="BI3" s="128">
        <f t="shared" si="1"/>
        <v>46</v>
      </c>
      <c r="BJ3" s="128">
        <f t="shared" si="1"/>
        <v>46</v>
      </c>
      <c r="BK3" s="128">
        <f t="shared" si="1"/>
        <v>46</v>
      </c>
      <c r="BL3" s="128">
        <f t="shared" si="1"/>
        <v>47</v>
      </c>
      <c r="BM3" s="128">
        <f t="shared" si="1"/>
        <v>47</v>
      </c>
      <c r="BN3" s="128">
        <f t="shared" si="1"/>
        <v>47</v>
      </c>
      <c r="BO3" s="128">
        <f t="shared" si="1"/>
        <v>47</v>
      </c>
      <c r="BP3" s="128">
        <f t="shared" si="1"/>
        <v>47</v>
      </c>
      <c r="BQ3" s="128">
        <f t="shared" si="1"/>
        <v>47</v>
      </c>
      <c r="BR3" s="128">
        <f t="shared" si="1"/>
        <v>47</v>
      </c>
      <c r="BS3" s="128">
        <f t="shared" si="1"/>
        <v>48</v>
      </c>
      <c r="BT3" s="128">
        <f t="shared" si="1"/>
        <v>48</v>
      </c>
      <c r="BU3" s="128">
        <f t="shared" si="1"/>
        <v>48</v>
      </c>
      <c r="BV3" s="128">
        <f t="shared" si="1"/>
        <v>48</v>
      </c>
      <c r="BW3" s="128">
        <f t="shared" si="1"/>
        <v>48</v>
      </c>
      <c r="BX3" s="128">
        <f t="shared" si="1"/>
        <v>48</v>
      </c>
      <c r="BY3" s="129">
        <f>IF(ISBLANK(BY5),"",WEEKNUM(BY5,2))</f>
        <v>48</v>
      </c>
    </row>
    <row r="4" spans="1:77" s="75" customFormat="1" ht="10.5">
      <c r="A4" s="96"/>
      <c r="B4" s="96"/>
      <c r="C4" s="104"/>
      <c r="D4" s="81" t="s">
        <v>1407</v>
      </c>
      <c r="E4" s="81" t="s">
        <v>1407</v>
      </c>
      <c r="F4" s="81" t="s">
        <v>1407</v>
      </c>
      <c r="G4" s="81" t="s">
        <v>1407</v>
      </c>
      <c r="H4" s="93" t="str">
        <f t="shared" ref="H4:O5" si="2">D4</f>
        <v>Semaine</v>
      </c>
      <c r="I4" s="83" t="str">
        <f t="shared" si="2"/>
        <v>Semaine</v>
      </c>
      <c r="J4" s="83" t="str">
        <f t="shared" si="2"/>
        <v>Semaine</v>
      </c>
      <c r="K4" s="83" t="str">
        <f t="shared" si="2"/>
        <v>Semaine</v>
      </c>
      <c r="L4" s="114" t="str">
        <f t="shared" si="2"/>
        <v>Semaine</v>
      </c>
      <c r="M4" s="112" t="str">
        <f t="shared" si="2"/>
        <v>Semaine</v>
      </c>
      <c r="N4" s="112" t="str">
        <f t="shared" si="2"/>
        <v>Semaine</v>
      </c>
      <c r="O4" s="115" t="str">
        <f t="shared" si="2"/>
        <v>Semaine</v>
      </c>
      <c r="P4" s="84" t="str">
        <f>IF(ISBLANK(P5),"",CHOOSE(WEEKDAY(P5,2),"Lundi","Mardi","Mercredi","Jeudi","Vendredi","Samedi","Dimanche"))</f>
        <v>Vendredi</v>
      </c>
      <c r="Q4" s="77" t="str">
        <f t="shared" ref="Q4:AS4" si="3">IF(ISBLANK(Q5),"",CHOOSE(WEEKDAY(Q5,2),"Lundi","Mardi","Mercredi","Jeudi","Vendredi","Samedi","Dimanche"))</f>
        <v>Samedi</v>
      </c>
      <c r="R4" s="77" t="str">
        <f t="shared" si="3"/>
        <v>Dimanche</v>
      </c>
      <c r="S4" s="77" t="str">
        <f t="shared" si="3"/>
        <v>Lundi</v>
      </c>
      <c r="T4" s="77" t="str">
        <f t="shared" si="3"/>
        <v>Mardi</v>
      </c>
      <c r="U4" s="77" t="str">
        <f t="shared" si="3"/>
        <v>Mercredi</v>
      </c>
      <c r="V4" s="77" t="str">
        <f t="shared" si="3"/>
        <v>Jeudi</v>
      </c>
      <c r="W4" s="77" t="str">
        <f t="shared" si="3"/>
        <v>Vendredi</v>
      </c>
      <c r="X4" s="77" t="str">
        <f t="shared" si="3"/>
        <v>Samedi</v>
      </c>
      <c r="Y4" s="77" t="str">
        <f t="shared" si="3"/>
        <v>Dimanche</v>
      </c>
      <c r="Z4" s="77" t="str">
        <f t="shared" si="3"/>
        <v>Lundi</v>
      </c>
      <c r="AA4" s="77" t="str">
        <f t="shared" si="3"/>
        <v>Mardi</v>
      </c>
      <c r="AB4" s="77" t="str">
        <f t="shared" si="3"/>
        <v>Mercredi</v>
      </c>
      <c r="AC4" s="77" t="str">
        <f t="shared" si="3"/>
        <v>Jeudi</v>
      </c>
      <c r="AD4" s="77" t="str">
        <f t="shared" si="3"/>
        <v>Vendredi</v>
      </c>
      <c r="AE4" s="77" t="str">
        <f t="shared" si="3"/>
        <v>Samedi</v>
      </c>
      <c r="AF4" s="77" t="str">
        <f t="shared" si="3"/>
        <v>Dimanche</v>
      </c>
      <c r="AG4" s="77" t="str">
        <f t="shared" si="3"/>
        <v>Lundi</v>
      </c>
      <c r="AH4" s="77" t="str">
        <f t="shared" si="3"/>
        <v>Mardi</v>
      </c>
      <c r="AI4" s="77" t="str">
        <f t="shared" si="3"/>
        <v>Mercredi</v>
      </c>
      <c r="AJ4" s="77" t="str">
        <f t="shared" si="3"/>
        <v>Jeudi</v>
      </c>
      <c r="AK4" s="77" t="str">
        <f t="shared" si="3"/>
        <v>Vendredi</v>
      </c>
      <c r="AL4" s="77" t="str">
        <f t="shared" si="3"/>
        <v>Samedi</v>
      </c>
      <c r="AM4" s="77" t="str">
        <f t="shared" si="3"/>
        <v>Dimanche</v>
      </c>
      <c r="AN4" s="77" t="str">
        <f t="shared" si="3"/>
        <v>Lundi</v>
      </c>
      <c r="AO4" s="77" t="str">
        <f t="shared" si="3"/>
        <v>Mardi</v>
      </c>
      <c r="AP4" s="77" t="str">
        <f t="shared" si="3"/>
        <v>Mercredi</v>
      </c>
      <c r="AQ4" s="77" t="str">
        <f t="shared" si="3"/>
        <v>Jeudi</v>
      </c>
      <c r="AR4" s="77" t="str">
        <f t="shared" si="3"/>
        <v>Vendredi</v>
      </c>
      <c r="AS4" s="77" t="str">
        <f t="shared" si="3"/>
        <v>Samedi</v>
      </c>
      <c r="AT4" s="85" t="str">
        <f>IF(ISBLANK(AT5),"",CHOOSE(WEEKDAY(AT5,2),"Lundi","Mardi","Mercredi","Jeudi","Vendredi","Samedi","Dimanche"))</f>
        <v>Dimanche</v>
      </c>
      <c r="AU4" s="130" t="str">
        <f>IF(ISBLANK(AU5),"",CHOOSE(WEEKDAY(AU5,2),"Lundi","Mardi","Mercredi","Jeudi","Vendredi","Samedi","Dimanche"))</f>
        <v>Vendredi</v>
      </c>
      <c r="AV4" s="131" t="str">
        <f t="shared" ref="AV4" si="4">IF(ISBLANK(AV5),"",CHOOSE(WEEKDAY(AV5,2),"Lundi","Mardi","Mercredi","Jeudi","Vendredi","Samedi","Dimanche"))</f>
        <v>Samedi</v>
      </c>
      <c r="AW4" s="131" t="str">
        <f t="shared" ref="AW4" si="5">IF(ISBLANK(AW5),"",CHOOSE(WEEKDAY(AW5,2),"Lundi","Mardi","Mercredi","Jeudi","Vendredi","Samedi","Dimanche"))</f>
        <v>Dimanche</v>
      </c>
      <c r="AX4" s="131" t="str">
        <f t="shared" ref="AX4" si="6">IF(ISBLANK(AX5),"",CHOOSE(WEEKDAY(AX5,2),"Lundi","Mardi","Mercredi","Jeudi","Vendredi","Samedi","Dimanche"))</f>
        <v>Lundi</v>
      </c>
      <c r="AY4" s="131" t="str">
        <f t="shared" ref="AY4" si="7">IF(ISBLANK(AY5),"",CHOOSE(WEEKDAY(AY5,2),"Lundi","Mardi","Mercredi","Jeudi","Vendredi","Samedi","Dimanche"))</f>
        <v>Mardi</v>
      </c>
      <c r="AZ4" s="131" t="str">
        <f t="shared" ref="AZ4" si="8">IF(ISBLANK(AZ5),"",CHOOSE(WEEKDAY(AZ5,2),"Lundi","Mardi","Mercredi","Jeudi","Vendredi","Samedi","Dimanche"))</f>
        <v>Mercredi</v>
      </c>
      <c r="BA4" s="131" t="str">
        <f t="shared" ref="BA4" si="9">IF(ISBLANK(BA5),"",CHOOSE(WEEKDAY(BA5,2),"Lundi","Mardi","Mercredi","Jeudi","Vendredi","Samedi","Dimanche"))</f>
        <v>Jeudi</v>
      </c>
      <c r="BB4" s="131" t="str">
        <f t="shared" ref="BB4" si="10">IF(ISBLANK(BB5),"",CHOOSE(WEEKDAY(BB5,2),"Lundi","Mardi","Mercredi","Jeudi","Vendredi","Samedi","Dimanche"))</f>
        <v>Vendredi</v>
      </c>
      <c r="BC4" s="131" t="str">
        <f t="shared" ref="BC4" si="11">IF(ISBLANK(BC5),"",CHOOSE(WEEKDAY(BC5,2),"Lundi","Mardi","Mercredi","Jeudi","Vendredi","Samedi","Dimanche"))</f>
        <v>Samedi</v>
      </c>
      <c r="BD4" s="131" t="str">
        <f t="shared" ref="BD4" si="12">IF(ISBLANK(BD5),"",CHOOSE(WEEKDAY(BD5,2),"Lundi","Mardi","Mercredi","Jeudi","Vendredi","Samedi","Dimanche"))</f>
        <v>Dimanche</v>
      </c>
      <c r="BE4" s="131" t="str">
        <f t="shared" ref="BE4" si="13">IF(ISBLANK(BE5),"",CHOOSE(WEEKDAY(BE5,2),"Lundi","Mardi","Mercredi","Jeudi","Vendredi","Samedi","Dimanche"))</f>
        <v>Lundi</v>
      </c>
      <c r="BF4" s="131" t="str">
        <f t="shared" ref="BF4" si="14">IF(ISBLANK(BF5),"",CHOOSE(WEEKDAY(BF5,2),"Lundi","Mardi","Mercredi","Jeudi","Vendredi","Samedi","Dimanche"))</f>
        <v>Mardi</v>
      </c>
      <c r="BG4" s="131" t="str">
        <f t="shared" ref="BG4" si="15">IF(ISBLANK(BG5),"",CHOOSE(WEEKDAY(BG5,2),"Lundi","Mardi","Mercredi","Jeudi","Vendredi","Samedi","Dimanche"))</f>
        <v>Mercredi</v>
      </c>
      <c r="BH4" s="131" t="str">
        <f t="shared" ref="BH4" si="16">IF(ISBLANK(BH5),"",CHOOSE(WEEKDAY(BH5,2),"Lundi","Mardi","Mercredi","Jeudi","Vendredi","Samedi","Dimanche"))</f>
        <v>Jeudi</v>
      </c>
      <c r="BI4" s="131" t="str">
        <f t="shared" ref="BI4" si="17">IF(ISBLANK(BI5),"",CHOOSE(WEEKDAY(BI5,2),"Lundi","Mardi","Mercredi","Jeudi","Vendredi","Samedi","Dimanche"))</f>
        <v>Vendredi</v>
      </c>
      <c r="BJ4" s="131" t="str">
        <f t="shared" ref="BJ4" si="18">IF(ISBLANK(BJ5),"",CHOOSE(WEEKDAY(BJ5,2),"Lundi","Mardi","Mercredi","Jeudi","Vendredi","Samedi","Dimanche"))</f>
        <v>Samedi</v>
      </c>
      <c r="BK4" s="131" t="str">
        <f t="shared" ref="BK4" si="19">IF(ISBLANK(BK5),"",CHOOSE(WEEKDAY(BK5,2),"Lundi","Mardi","Mercredi","Jeudi","Vendredi","Samedi","Dimanche"))</f>
        <v>Dimanche</v>
      </c>
      <c r="BL4" s="131" t="str">
        <f t="shared" ref="BL4" si="20">IF(ISBLANK(BL5),"",CHOOSE(WEEKDAY(BL5,2),"Lundi","Mardi","Mercredi","Jeudi","Vendredi","Samedi","Dimanche"))</f>
        <v>Lundi</v>
      </c>
      <c r="BM4" s="131" t="str">
        <f t="shared" ref="BM4" si="21">IF(ISBLANK(BM5),"",CHOOSE(WEEKDAY(BM5,2),"Lundi","Mardi","Mercredi","Jeudi","Vendredi","Samedi","Dimanche"))</f>
        <v>Mardi</v>
      </c>
      <c r="BN4" s="131" t="str">
        <f t="shared" ref="BN4" si="22">IF(ISBLANK(BN5),"",CHOOSE(WEEKDAY(BN5,2),"Lundi","Mardi","Mercredi","Jeudi","Vendredi","Samedi","Dimanche"))</f>
        <v>Mercredi</v>
      </c>
      <c r="BO4" s="131" t="str">
        <f t="shared" ref="BO4" si="23">IF(ISBLANK(BO5),"",CHOOSE(WEEKDAY(BO5,2),"Lundi","Mardi","Mercredi","Jeudi","Vendredi","Samedi","Dimanche"))</f>
        <v>Jeudi</v>
      </c>
      <c r="BP4" s="131" t="str">
        <f t="shared" ref="BP4" si="24">IF(ISBLANK(BP5),"",CHOOSE(WEEKDAY(BP5,2),"Lundi","Mardi","Mercredi","Jeudi","Vendredi","Samedi","Dimanche"))</f>
        <v>Vendredi</v>
      </c>
      <c r="BQ4" s="131" t="str">
        <f t="shared" ref="BQ4" si="25">IF(ISBLANK(BQ5),"",CHOOSE(WEEKDAY(BQ5,2),"Lundi","Mardi","Mercredi","Jeudi","Vendredi","Samedi","Dimanche"))</f>
        <v>Samedi</v>
      </c>
      <c r="BR4" s="131" t="str">
        <f t="shared" ref="BR4" si="26">IF(ISBLANK(BR5),"",CHOOSE(WEEKDAY(BR5,2),"Lundi","Mardi","Mercredi","Jeudi","Vendredi","Samedi","Dimanche"))</f>
        <v>Dimanche</v>
      </c>
      <c r="BS4" s="131" t="str">
        <f t="shared" ref="BS4" si="27">IF(ISBLANK(BS5),"",CHOOSE(WEEKDAY(BS5,2),"Lundi","Mardi","Mercredi","Jeudi","Vendredi","Samedi","Dimanche"))</f>
        <v>Lundi</v>
      </c>
      <c r="BT4" s="131" t="str">
        <f t="shared" ref="BT4" si="28">IF(ISBLANK(BT5),"",CHOOSE(WEEKDAY(BT5,2),"Lundi","Mardi","Mercredi","Jeudi","Vendredi","Samedi","Dimanche"))</f>
        <v>Mardi</v>
      </c>
      <c r="BU4" s="131" t="str">
        <f t="shared" ref="BU4" si="29">IF(ISBLANK(BU5),"",CHOOSE(WEEKDAY(BU5,2),"Lundi","Mardi","Mercredi","Jeudi","Vendredi","Samedi","Dimanche"))</f>
        <v>Mercredi</v>
      </c>
      <c r="BV4" s="131" t="str">
        <f t="shared" ref="BV4" si="30">IF(ISBLANK(BV5),"",CHOOSE(WEEKDAY(BV5,2),"Lundi","Mardi","Mercredi","Jeudi","Vendredi","Samedi","Dimanche"))</f>
        <v>Jeudi</v>
      </c>
      <c r="BW4" s="131" t="str">
        <f t="shared" ref="BW4" si="31">IF(ISBLANK(BW5),"",CHOOSE(WEEKDAY(BW5,2),"Lundi","Mardi","Mercredi","Jeudi","Vendredi","Samedi","Dimanche"))</f>
        <v>Vendredi</v>
      </c>
      <c r="BX4" s="131" t="str">
        <f t="shared" ref="BX4" si="32">IF(ISBLANK(BX5),"",CHOOSE(WEEKDAY(BX5,2),"Lundi","Mardi","Mercredi","Jeudi","Vendredi","Samedi","Dimanche"))</f>
        <v>Samedi</v>
      </c>
      <c r="BY4" s="132" t="str">
        <f>IF(ISBLANK(BY5),"",CHOOSE(WEEKDAY(BY5,2),"Lundi","Mardi","Mercredi","Jeudi","Vendredi","Samedi","Dimanche"))</f>
        <v>Dimanche</v>
      </c>
    </row>
    <row r="5" spans="1:77" s="103" customFormat="1" ht="21">
      <c r="A5" s="101" t="s">
        <v>108</v>
      </c>
      <c r="B5" s="101" t="s">
        <v>1412</v>
      </c>
      <c r="C5" s="102" t="s">
        <v>107</v>
      </c>
      <c r="D5" s="82">
        <f>P3</f>
        <v>44</v>
      </c>
      <c r="E5" s="82">
        <f>D5+1</f>
        <v>45</v>
      </c>
      <c r="F5" s="82">
        <f>E5+1</f>
        <v>46</v>
      </c>
      <c r="G5" s="92">
        <f>F5+1</f>
        <v>47</v>
      </c>
      <c r="H5" s="94">
        <f t="shared" si="2"/>
        <v>44</v>
      </c>
      <c r="I5" s="95">
        <f t="shared" si="2"/>
        <v>45</v>
      </c>
      <c r="J5" s="95">
        <f t="shared" si="2"/>
        <v>46</v>
      </c>
      <c r="K5" s="95">
        <f t="shared" si="2"/>
        <v>47</v>
      </c>
      <c r="L5" s="116">
        <f t="shared" si="2"/>
        <v>44</v>
      </c>
      <c r="M5" s="113">
        <f t="shared" si="2"/>
        <v>45</v>
      </c>
      <c r="N5" s="113">
        <f t="shared" si="2"/>
        <v>46</v>
      </c>
      <c r="O5" s="117">
        <f t="shared" si="2"/>
        <v>47</v>
      </c>
      <c r="P5" s="105">
        <f>DATE(YEAR(P2),MONTH(P2),1)</f>
        <v>43770</v>
      </c>
      <c r="Q5" s="106">
        <f>P5+1</f>
        <v>43771</v>
      </c>
      <c r="R5" s="106">
        <f t="shared" ref="R5:V5" si="33">Q5+1</f>
        <v>43772</v>
      </c>
      <c r="S5" s="106">
        <f t="shared" si="33"/>
        <v>43773</v>
      </c>
      <c r="T5" s="106">
        <f t="shared" si="33"/>
        <v>43774</v>
      </c>
      <c r="U5" s="106">
        <f t="shared" si="33"/>
        <v>43775</v>
      </c>
      <c r="V5" s="106">
        <f t="shared" si="33"/>
        <v>43776</v>
      </c>
      <c r="W5" s="106">
        <f>V5+1</f>
        <v>43777</v>
      </c>
      <c r="X5" s="106">
        <f t="shared" ref="X5:AT5" si="34">W5+1</f>
        <v>43778</v>
      </c>
      <c r="Y5" s="106">
        <f t="shared" si="34"/>
        <v>43779</v>
      </c>
      <c r="Z5" s="106">
        <f t="shared" si="34"/>
        <v>43780</v>
      </c>
      <c r="AA5" s="106">
        <f t="shared" si="34"/>
        <v>43781</v>
      </c>
      <c r="AB5" s="106">
        <f t="shared" si="34"/>
        <v>43782</v>
      </c>
      <c r="AC5" s="106">
        <f t="shared" si="34"/>
        <v>43783</v>
      </c>
      <c r="AD5" s="106">
        <f t="shared" si="34"/>
        <v>43784</v>
      </c>
      <c r="AE5" s="106">
        <f t="shared" si="34"/>
        <v>43785</v>
      </c>
      <c r="AF5" s="106">
        <f t="shared" si="34"/>
        <v>43786</v>
      </c>
      <c r="AG5" s="106">
        <f t="shared" si="34"/>
        <v>43787</v>
      </c>
      <c r="AH5" s="106">
        <f t="shared" si="34"/>
        <v>43788</v>
      </c>
      <c r="AI5" s="106">
        <f t="shared" si="34"/>
        <v>43789</v>
      </c>
      <c r="AJ5" s="106">
        <f t="shared" si="34"/>
        <v>43790</v>
      </c>
      <c r="AK5" s="106">
        <f t="shared" si="34"/>
        <v>43791</v>
      </c>
      <c r="AL5" s="106">
        <f t="shared" si="34"/>
        <v>43792</v>
      </c>
      <c r="AM5" s="106">
        <f t="shared" si="34"/>
        <v>43793</v>
      </c>
      <c r="AN5" s="106">
        <f t="shared" si="34"/>
        <v>43794</v>
      </c>
      <c r="AO5" s="106">
        <f t="shared" si="34"/>
        <v>43795</v>
      </c>
      <c r="AP5" s="106">
        <f t="shared" si="34"/>
        <v>43796</v>
      </c>
      <c r="AQ5" s="106">
        <f t="shared" si="34"/>
        <v>43797</v>
      </c>
      <c r="AR5" s="106">
        <f t="shared" si="34"/>
        <v>43798</v>
      </c>
      <c r="AS5" s="106">
        <f t="shared" si="34"/>
        <v>43799</v>
      </c>
      <c r="AT5" s="107">
        <f t="shared" si="34"/>
        <v>43800</v>
      </c>
      <c r="AU5" s="133">
        <f>DATE(YEAR(AU2),MONTH(AU2),1)</f>
        <v>43770</v>
      </c>
      <c r="AV5" s="134">
        <f>AU5+1</f>
        <v>43771</v>
      </c>
      <c r="AW5" s="134">
        <f t="shared" ref="AW5:BA5" si="35">AV5+1</f>
        <v>43772</v>
      </c>
      <c r="AX5" s="134">
        <f t="shared" si="35"/>
        <v>43773</v>
      </c>
      <c r="AY5" s="134">
        <f t="shared" si="35"/>
        <v>43774</v>
      </c>
      <c r="AZ5" s="134">
        <f t="shared" si="35"/>
        <v>43775</v>
      </c>
      <c r="BA5" s="134">
        <f t="shared" si="35"/>
        <v>43776</v>
      </c>
      <c r="BB5" s="134">
        <f>BA5+1</f>
        <v>43777</v>
      </c>
      <c r="BC5" s="134">
        <f t="shared" ref="BC5:BY5" si="36">BB5+1</f>
        <v>43778</v>
      </c>
      <c r="BD5" s="134">
        <f t="shared" si="36"/>
        <v>43779</v>
      </c>
      <c r="BE5" s="134">
        <f t="shared" si="36"/>
        <v>43780</v>
      </c>
      <c r="BF5" s="134">
        <f t="shared" si="36"/>
        <v>43781</v>
      </c>
      <c r="BG5" s="134">
        <f t="shared" si="36"/>
        <v>43782</v>
      </c>
      <c r="BH5" s="134">
        <f t="shared" si="36"/>
        <v>43783</v>
      </c>
      <c r="BI5" s="134">
        <f t="shared" si="36"/>
        <v>43784</v>
      </c>
      <c r="BJ5" s="134">
        <f t="shared" si="36"/>
        <v>43785</v>
      </c>
      <c r="BK5" s="134">
        <f t="shared" si="36"/>
        <v>43786</v>
      </c>
      <c r="BL5" s="134">
        <f t="shared" si="36"/>
        <v>43787</v>
      </c>
      <c r="BM5" s="134">
        <f t="shared" si="36"/>
        <v>43788</v>
      </c>
      <c r="BN5" s="134">
        <f t="shared" si="36"/>
        <v>43789</v>
      </c>
      <c r="BO5" s="134">
        <f t="shared" si="36"/>
        <v>43790</v>
      </c>
      <c r="BP5" s="134">
        <f t="shared" si="36"/>
        <v>43791</v>
      </c>
      <c r="BQ5" s="134">
        <f t="shared" si="36"/>
        <v>43792</v>
      </c>
      <c r="BR5" s="134">
        <f t="shared" si="36"/>
        <v>43793</v>
      </c>
      <c r="BS5" s="134">
        <f t="shared" si="36"/>
        <v>43794</v>
      </c>
      <c r="BT5" s="134">
        <f t="shared" si="36"/>
        <v>43795</v>
      </c>
      <c r="BU5" s="134">
        <f t="shared" si="36"/>
        <v>43796</v>
      </c>
      <c r="BV5" s="134">
        <f t="shared" si="36"/>
        <v>43797</v>
      </c>
      <c r="BW5" s="134">
        <f t="shared" si="36"/>
        <v>43798</v>
      </c>
      <c r="BX5" s="134">
        <f t="shared" si="36"/>
        <v>43799</v>
      </c>
      <c r="BY5" s="135">
        <f t="shared" si="36"/>
        <v>43800</v>
      </c>
    </row>
    <row r="6" spans="1:77" s="75" customFormat="1" ht="10.5">
      <c r="A6" s="73" t="s">
        <v>595</v>
      </c>
      <c r="B6" s="76" t="s">
        <v>600</v>
      </c>
      <c r="C6" s="74">
        <v>750</v>
      </c>
      <c r="D6" s="72">
        <f>SUMPRODUCT(($P$3:$AT$3=D5)*(P6:AT6))</f>
        <v>750</v>
      </c>
      <c r="E6" s="72">
        <f>SUMPRODUCT(($P$3:$AT$3=E5)*(P6:AT6))</f>
        <v>3750</v>
      </c>
      <c r="F6" s="72">
        <f>SUMPRODUCT(($P$3:$AT$3=F5)*(P6:AT6))</f>
        <v>3750</v>
      </c>
      <c r="G6" s="118">
        <f>SUMPRODUCT(($P$3:$AT$3=G5)*(P6:AT6))</f>
        <v>3750</v>
      </c>
      <c r="H6" s="119"/>
      <c r="I6" s="118"/>
      <c r="J6" s="118"/>
      <c r="K6" s="118"/>
      <c r="L6" s="120">
        <f>H6-D6</f>
        <v>-750</v>
      </c>
      <c r="M6" s="118">
        <f>I6-E6</f>
        <v>-3750</v>
      </c>
      <c r="N6" s="118">
        <f t="shared" ref="N6:O6" si="37">J6-F6</f>
        <v>-3750</v>
      </c>
      <c r="O6" s="121">
        <f t="shared" si="37"/>
        <v>-3750</v>
      </c>
      <c r="P6" s="86">
        <f t="shared" ref="P6:AT6" si="38">IF(OR(P4="Lundi",P4="Mardi",P4="Mercredi",P4="Jeudi",P4="Vendredi"),$C$6,0)</f>
        <v>750</v>
      </c>
      <c r="Q6" s="87">
        <f t="shared" si="38"/>
        <v>0</v>
      </c>
      <c r="R6" s="87">
        <f t="shared" si="38"/>
        <v>0</v>
      </c>
      <c r="S6" s="87">
        <f t="shared" si="38"/>
        <v>750</v>
      </c>
      <c r="T6" s="87">
        <f t="shared" si="38"/>
        <v>750</v>
      </c>
      <c r="U6" s="87">
        <f t="shared" si="38"/>
        <v>750</v>
      </c>
      <c r="V6" s="87">
        <f t="shared" si="38"/>
        <v>750</v>
      </c>
      <c r="W6" s="87">
        <f t="shared" si="38"/>
        <v>750</v>
      </c>
      <c r="X6" s="87">
        <f t="shared" si="38"/>
        <v>0</v>
      </c>
      <c r="Y6" s="87">
        <f t="shared" si="38"/>
        <v>0</v>
      </c>
      <c r="Z6" s="87">
        <f t="shared" si="38"/>
        <v>750</v>
      </c>
      <c r="AA6" s="87">
        <f t="shared" si="38"/>
        <v>750</v>
      </c>
      <c r="AB6" s="87">
        <f t="shared" si="38"/>
        <v>750</v>
      </c>
      <c r="AC6" s="87">
        <f t="shared" si="38"/>
        <v>750</v>
      </c>
      <c r="AD6" s="87">
        <f t="shared" si="38"/>
        <v>750</v>
      </c>
      <c r="AE6" s="87">
        <f t="shared" si="38"/>
        <v>0</v>
      </c>
      <c r="AF6" s="87">
        <f t="shared" si="38"/>
        <v>0</v>
      </c>
      <c r="AG6" s="87">
        <f t="shared" si="38"/>
        <v>750</v>
      </c>
      <c r="AH6" s="87">
        <f t="shared" si="38"/>
        <v>750</v>
      </c>
      <c r="AI6" s="87">
        <f t="shared" si="38"/>
        <v>750</v>
      </c>
      <c r="AJ6" s="87">
        <f t="shared" si="38"/>
        <v>750</v>
      </c>
      <c r="AK6" s="87">
        <f t="shared" si="38"/>
        <v>750</v>
      </c>
      <c r="AL6" s="87">
        <f t="shared" si="38"/>
        <v>0</v>
      </c>
      <c r="AM6" s="87">
        <f t="shared" si="38"/>
        <v>0</v>
      </c>
      <c r="AN6" s="87">
        <f t="shared" si="38"/>
        <v>750</v>
      </c>
      <c r="AO6" s="87">
        <f t="shared" si="38"/>
        <v>750</v>
      </c>
      <c r="AP6" s="87">
        <f t="shared" si="38"/>
        <v>750</v>
      </c>
      <c r="AQ6" s="87">
        <f t="shared" si="38"/>
        <v>750</v>
      </c>
      <c r="AR6" s="87">
        <f t="shared" si="38"/>
        <v>750</v>
      </c>
      <c r="AS6" s="87">
        <f t="shared" si="38"/>
        <v>0</v>
      </c>
      <c r="AT6" s="88">
        <f t="shared" si="38"/>
        <v>0</v>
      </c>
      <c r="AU6" s="86"/>
      <c r="AV6" s="87"/>
      <c r="AW6" s="87"/>
      <c r="AX6" s="87"/>
      <c r="AY6" s="87"/>
      <c r="AZ6" s="87"/>
      <c r="BA6" s="87"/>
      <c r="BB6" s="87"/>
      <c r="BC6" s="87"/>
      <c r="BD6" s="87"/>
      <c r="BE6" s="87"/>
      <c r="BF6" s="87"/>
      <c r="BG6" s="87"/>
      <c r="BH6" s="87"/>
      <c r="BI6" s="87"/>
      <c r="BJ6" s="87"/>
      <c r="BK6" s="87"/>
      <c r="BL6" s="87"/>
      <c r="BM6" s="87"/>
      <c r="BN6" s="87"/>
      <c r="BO6" s="87"/>
      <c r="BP6" s="87"/>
      <c r="BQ6" s="87"/>
      <c r="BR6" s="87"/>
      <c r="BS6" s="87"/>
      <c r="BT6" s="87"/>
      <c r="BU6" s="87"/>
      <c r="BV6" s="87"/>
      <c r="BW6" s="87"/>
      <c r="BX6" s="87"/>
      <c r="BY6" s="88"/>
    </row>
    <row r="7" spans="1:77" s="75" customFormat="1" ht="10.5">
      <c r="A7" s="73" t="s">
        <v>595</v>
      </c>
      <c r="B7" s="73" t="s">
        <v>1413</v>
      </c>
      <c r="C7" s="74">
        <v>750</v>
      </c>
      <c r="D7" s="72">
        <f>SUMPRODUCT(($P$3:$AT$3=$D$5)*(P7:AT7))</f>
        <v>750</v>
      </c>
      <c r="E7" s="72">
        <f>SUMPRODUCT(($P$3:$AT$3=$E$5)*(P7:AT7))</f>
        <v>3750</v>
      </c>
      <c r="F7" s="72">
        <f>SUMPRODUCT(($P$3:$AT$3=$F$5)*(P7:AT7))</f>
        <v>3750</v>
      </c>
      <c r="G7" s="118">
        <f>SUMPRODUCT(($P$3:$AT$3=$G$5)*($P7:AT7))</f>
        <v>3750</v>
      </c>
      <c r="H7" s="119"/>
      <c r="I7" s="118"/>
      <c r="J7" s="118"/>
      <c r="K7" s="118"/>
      <c r="L7" s="120">
        <f t="shared" ref="L7:L70" si="39">H7-D7</f>
        <v>-750</v>
      </c>
      <c r="M7" s="118">
        <f t="shared" ref="M7:M70" si="40">I7-E7</f>
        <v>-3750</v>
      </c>
      <c r="N7" s="118">
        <f t="shared" ref="N7:N70" si="41">J7-F7</f>
        <v>-3750</v>
      </c>
      <c r="O7" s="121">
        <f t="shared" ref="O7:O70" si="42">K7-G7</f>
        <v>-3750</v>
      </c>
      <c r="P7" s="86">
        <f t="shared" ref="P7:AT7" si="43">IF(OR(P4="Lundi",P4="Mardi",P4="Mercredi",P4="Jeudi",P4="Vendredi"),$C$7,0)</f>
        <v>750</v>
      </c>
      <c r="Q7" s="87">
        <f t="shared" si="43"/>
        <v>0</v>
      </c>
      <c r="R7" s="87">
        <f t="shared" si="43"/>
        <v>0</v>
      </c>
      <c r="S7" s="87">
        <f t="shared" si="43"/>
        <v>750</v>
      </c>
      <c r="T7" s="87">
        <f t="shared" si="43"/>
        <v>750</v>
      </c>
      <c r="U7" s="87">
        <f t="shared" si="43"/>
        <v>750</v>
      </c>
      <c r="V7" s="87">
        <f t="shared" si="43"/>
        <v>750</v>
      </c>
      <c r="W7" s="87">
        <f t="shared" si="43"/>
        <v>750</v>
      </c>
      <c r="X7" s="87">
        <f t="shared" si="43"/>
        <v>0</v>
      </c>
      <c r="Y7" s="87">
        <f t="shared" si="43"/>
        <v>0</v>
      </c>
      <c r="Z7" s="87">
        <f t="shared" si="43"/>
        <v>750</v>
      </c>
      <c r="AA7" s="87">
        <f t="shared" si="43"/>
        <v>750</v>
      </c>
      <c r="AB7" s="87">
        <f t="shared" si="43"/>
        <v>750</v>
      </c>
      <c r="AC7" s="87">
        <f t="shared" si="43"/>
        <v>750</v>
      </c>
      <c r="AD7" s="87">
        <f t="shared" si="43"/>
        <v>750</v>
      </c>
      <c r="AE7" s="87">
        <f t="shared" si="43"/>
        <v>0</v>
      </c>
      <c r="AF7" s="87">
        <f t="shared" si="43"/>
        <v>0</v>
      </c>
      <c r="AG7" s="87">
        <f t="shared" si="43"/>
        <v>750</v>
      </c>
      <c r="AH7" s="87">
        <f t="shared" si="43"/>
        <v>750</v>
      </c>
      <c r="AI7" s="87">
        <f t="shared" si="43"/>
        <v>750</v>
      </c>
      <c r="AJ7" s="87">
        <f t="shared" si="43"/>
        <v>750</v>
      </c>
      <c r="AK7" s="87">
        <f t="shared" si="43"/>
        <v>750</v>
      </c>
      <c r="AL7" s="87">
        <f t="shared" si="43"/>
        <v>0</v>
      </c>
      <c r="AM7" s="87">
        <f t="shared" si="43"/>
        <v>0</v>
      </c>
      <c r="AN7" s="87">
        <f t="shared" si="43"/>
        <v>750</v>
      </c>
      <c r="AO7" s="87">
        <f t="shared" si="43"/>
        <v>750</v>
      </c>
      <c r="AP7" s="87">
        <f t="shared" si="43"/>
        <v>750</v>
      </c>
      <c r="AQ7" s="87">
        <f t="shared" si="43"/>
        <v>750</v>
      </c>
      <c r="AR7" s="87">
        <f t="shared" si="43"/>
        <v>750</v>
      </c>
      <c r="AS7" s="87">
        <f t="shared" si="43"/>
        <v>0</v>
      </c>
      <c r="AT7" s="88">
        <f t="shared" si="43"/>
        <v>0</v>
      </c>
      <c r="AU7" s="86"/>
      <c r="AV7" s="87"/>
      <c r="AW7" s="87"/>
      <c r="AX7" s="87"/>
      <c r="AY7" s="87"/>
      <c r="AZ7" s="87"/>
      <c r="BA7" s="87"/>
      <c r="BB7" s="87"/>
      <c r="BC7" s="87"/>
      <c r="BD7" s="87"/>
      <c r="BE7" s="87"/>
      <c r="BF7" s="87"/>
      <c r="BG7" s="87"/>
      <c r="BH7" s="87"/>
      <c r="BI7" s="87"/>
      <c r="BJ7" s="87"/>
      <c r="BK7" s="87"/>
      <c r="BL7" s="87"/>
      <c r="BM7" s="87"/>
      <c r="BN7" s="87"/>
      <c r="BO7" s="87"/>
      <c r="BP7" s="87"/>
      <c r="BQ7" s="87"/>
      <c r="BR7" s="87"/>
      <c r="BS7" s="87"/>
      <c r="BT7" s="87"/>
      <c r="BU7" s="87"/>
      <c r="BV7" s="87"/>
      <c r="BW7" s="87"/>
      <c r="BX7" s="87"/>
      <c r="BY7" s="88"/>
    </row>
    <row r="8" spans="1:77" s="75" customFormat="1" ht="10.5">
      <c r="A8" s="73" t="s">
        <v>595</v>
      </c>
      <c r="B8" s="73" t="s">
        <v>723</v>
      </c>
      <c r="C8" s="74">
        <v>750</v>
      </c>
      <c r="D8" s="72">
        <f>SUMPRODUCT(($P$3:$AT$3=$D$5)*(P8:AT8))</f>
        <v>750</v>
      </c>
      <c r="E8" s="72">
        <f t="shared" ref="E8" si="44">SUMPRODUCT(($P$3:$AT$3=$E$5)*(P8:AT8))</f>
        <v>3750</v>
      </c>
      <c r="F8" s="72">
        <f t="shared" ref="F8" si="45">SUMPRODUCT(($P$3:$AT$3=$F$5)*(P8:AT8))</f>
        <v>3750</v>
      </c>
      <c r="G8" s="118">
        <f>SUMPRODUCT(($P$3:$AT$3=$G$5)*($P8:AT8))</f>
        <v>3750</v>
      </c>
      <c r="H8" s="119"/>
      <c r="I8" s="118"/>
      <c r="J8" s="118"/>
      <c r="K8" s="118"/>
      <c r="L8" s="120">
        <f t="shared" si="39"/>
        <v>-750</v>
      </c>
      <c r="M8" s="118">
        <f t="shared" si="40"/>
        <v>-3750</v>
      </c>
      <c r="N8" s="118">
        <f t="shared" si="41"/>
        <v>-3750</v>
      </c>
      <c r="O8" s="121">
        <f t="shared" si="42"/>
        <v>-3750</v>
      </c>
      <c r="P8" s="86">
        <f>IF(OR($P$4="Lundi",$P$4="Mardi",$P$4="Mercredi",$P$4="Jeudi",$P$4="Vendredi"),C8,0)</f>
        <v>750</v>
      </c>
      <c r="Q8" s="87">
        <f t="shared" ref="Q8:AT8" si="46">IF(OR(Q4="Lundi",Q4="Mardi",Q4="Mercredi",Q4="Jeudi",Q4="Vendredi"),$C$8,0)</f>
        <v>0</v>
      </c>
      <c r="R8" s="87">
        <f t="shared" si="46"/>
        <v>0</v>
      </c>
      <c r="S8" s="87">
        <f t="shared" si="46"/>
        <v>750</v>
      </c>
      <c r="T8" s="87">
        <f t="shared" si="46"/>
        <v>750</v>
      </c>
      <c r="U8" s="87">
        <f t="shared" si="46"/>
        <v>750</v>
      </c>
      <c r="V8" s="87">
        <f t="shared" si="46"/>
        <v>750</v>
      </c>
      <c r="W8" s="87">
        <f t="shared" si="46"/>
        <v>750</v>
      </c>
      <c r="X8" s="87">
        <f t="shared" si="46"/>
        <v>0</v>
      </c>
      <c r="Y8" s="87">
        <f t="shared" si="46"/>
        <v>0</v>
      </c>
      <c r="Z8" s="87">
        <f t="shared" si="46"/>
        <v>750</v>
      </c>
      <c r="AA8" s="87">
        <f t="shared" si="46"/>
        <v>750</v>
      </c>
      <c r="AB8" s="87">
        <f t="shared" si="46"/>
        <v>750</v>
      </c>
      <c r="AC8" s="87">
        <f t="shared" si="46"/>
        <v>750</v>
      </c>
      <c r="AD8" s="87">
        <f t="shared" si="46"/>
        <v>750</v>
      </c>
      <c r="AE8" s="87">
        <f t="shared" si="46"/>
        <v>0</v>
      </c>
      <c r="AF8" s="87">
        <f t="shared" si="46"/>
        <v>0</v>
      </c>
      <c r="AG8" s="87">
        <f t="shared" si="46"/>
        <v>750</v>
      </c>
      <c r="AH8" s="87">
        <f t="shared" si="46"/>
        <v>750</v>
      </c>
      <c r="AI8" s="87">
        <f t="shared" si="46"/>
        <v>750</v>
      </c>
      <c r="AJ8" s="87">
        <f t="shared" si="46"/>
        <v>750</v>
      </c>
      <c r="AK8" s="87">
        <f t="shared" si="46"/>
        <v>750</v>
      </c>
      <c r="AL8" s="87">
        <f t="shared" si="46"/>
        <v>0</v>
      </c>
      <c r="AM8" s="87">
        <f t="shared" si="46"/>
        <v>0</v>
      </c>
      <c r="AN8" s="87">
        <f t="shared" si="46"/>
        <v>750</v>
      </c>
      <c r="AO8" s="87">
        <f t="shared" si="46"/>
        <v>750</v>
      </c>
      <c r="AP8" s="87">
        <f t="shared" si="46"/>
        <v>750</v>
      </c>
      <c r="AQ8" s="87">
        <f t="shared" si="46"/>
        <v>750</v>
      </c>
      <c r="AR8" s="87">
        <f t="shared" si="46"/>
        <v>750</v>
      </c>
      <c r="AS8" s="87">
        <f t="shared" si="46"/>
        <v>0</v>
      </c>
      <c r="AT8" s="88">
        <f t="shared" si="46"/>
        <v>0</v>
      </c>
      <c r="AU8" s="86"/>
      <c r="AV8" s="87"/>
      <c r="AW8" s="87"/>
      <c r="AX8" s="87"/>
      <c r="AY8" s="87"/>
      <c r="AZ8" s="87"/>
      <c r="BA8" s="87"/>
      <c r="BB8" s="87"/>
      <c r="BC8" s="87"/>
      <c r="BD8" s="87"/>
      <c r="BE8" s="87"/>
      <c r="BF8" s="87"/>
      <c r="BG8" s="87"/>
      <c r="BH8" s="87"/>
      <c r="BI8" s="87"/>
      <c r="BJ8" s="87"/>
      <c r="BK8" s="87"/>
      <c r="BL8" s="87"/>
      <c r="BM8" s="87"/>
      <c r="BN8" s="87"/>
      <c r="BO8" s="87"/>
      <c r="BP8" s="87"/>
      <c r="BQ8" s="87"/>
      <c r="BR8" s="87"/>
      <c r="BS8" s="87"/>
      <c r="BT8" s="87"/>
      <c r="BU8" s="87"/>
      <c r="BV8" s="87"/>
      <c r="BW8" s="87"/>
      <c r="BX8" s="87"/>
      <c r="BY8" s="88"/>
    </row>
    <row r="9" spans="1:77" s="75" customFormat="1" ht="10.5">
      <c r="A9" s="73" t="s">
        <v>595</v>
      </c>
      <c r="B9" s="73" t="s">
        <v>710</v>
      </c>
      <c r="C9" s="74">
        <v>750</v>
      </c>
      <c r="D9" s="72">
        <f t="shared" ref="D9:D72" si="47">SUMPRODUCT(($P$3:$AT$3=$D$5)*(P9:AT9))</f>
        <v>750</v>
      </c>
      <c r="E9" s="72">
        <f t="shared" ref="E9:E72" si="48">SUMPRODUCT(($P$3:$AT$3=$E$5)*(P9:AT9))</f>
        <v>3750</v>
      </c>
      <c r="F9" s="72">
        <f t="shared" ref="F9:F72" si="49">SUMPRODUCT(($P$3:$AT$3=$F$5)*(P9:AT9))</f>
        <v>3750</v>
      </c>
      <c r="G9" s="118">
        <f>SUMPRODUCT(($P$3:$AT$3=$G$5)*($P9:AT9))</f>
        <v>3750</v>
      </c>
      <c r="H9" s="119"/>
      <c r="I9" s="118"/>
      <c r="J9" s="118"/>
      <c r="K9" s="118"/>
      <c r="L9" s="120">
        <f t="shared" si="39"/>
        <v>-750</v>
      </c>
      <c r="M9" s="118">
        <f t="shared" si="40"/>
        <v>-3750</v>
      </c>
      <c r="N9" s="118">
        <f t="shared" si="41"/>
        <v>-3750</v>
      </c>
      <c r="O9" s="121">
        <f t="shared" si="42"/>
        <v>-3750</v>
      </c>
      <c r="P9" s="86">
        <f>IF(OR($P$4="Lundi",$P$4="Mardi",$P$4="Mercredi",$P$4="Jeudi",$P$4="Vendredi"),C9,0)</f>
        <v>750</v>
      </c>
      <c r="Q9" s="87">
        <f>IF(OR(Q4="Lundi",Q4="Mardi",Q4="Mercredi",Q4="Jeudi",Q4="Vendredi"),$C$9,0)</f>
        <v>0</v>
      </c>
      <c r="R9" s="87">
        <f t="shared" ref="R9:AT9" si="50">IF(OR(R4="Lundi",R4="Mardi",R4="Mercredi",R4="Jeudi",R4="Vendredi"),$C$9,0)</f>
        <v>0</v>
      </c>
      <c r="S9" s="87">
        <f t="shared" si="50"/>
        <v>750</v>
      </c>
      <c r="T9" s="87">
        <f t="shared" si="50"/>
        <v>750</v>
      </c>
      <c r="U9" s="87">
        <f t="shared" si="50"/>
        <v>750</v>
      </c>
      <c r="V9" s="87">
        <f t="shared" si="50"/>
        <v>750</v>
      </c>
      <c r="W9" s="87">
        <f t="shared" si="50"/>
        <v>750</v>
      </c>
      <c r="X9" s="87">
        <f t="shared" si="50"/>
        <v>0</v>
      </c>
      <c r="Y9" s="87">
        <f t="shared" si="50"/>
        <v>0</v>
      </c>
      <c r="Z9" s="87">
        <f t="shared" si="50"/>
        <v>750</v>
      </c>
      <c r="AA9" s="87">
        <f t="shared" si="50"/>
        <v>750</v>
      </c>
      <c r="AB9" s="87">
        <f t="shared" si="50"/>
        <v>750</v>
      </c>
      <c r="AC9" s="87">
        <f t="shared" si="50"/>
        <v>750</v>
      </c>
      <c r="AD9" s="87">
        <f t="shared" si="50"/>
        <v>750</v>
      </c>
      <c r="AE9" s="87">
        <f t="shared" si="50"/>
        <v>0</v>
      </c>
      <c r="AF9" s="87">
        <f t="shared" si="50"/>
        <v>0</v>
      </c>
      <c r="AG9" s="87">
        <f t="shared" si="50"/>
        <v>750</v>
      </c>
      <c r="AH9" s="87">
        <f t="shared" si="50"/>
        <v>750</v>
      </c>
      <c r="AI9" s="87">
        <f t="shared" si="50"/>
        <v>750</v>
      </c>
      <c r="AJ9" s="87">
        <f t="shared" si="50"/>
        <v>750</v>
      </c>
      <c r="AK9" s="87">
        <f t="shared" si="50"/>
        <v>750</v>
      </c>
      <c r="AL9" s="87">
        <f t="shared" si="50"/>
        <v>0</v>
      </c>
      <c r="AM9" s="87">
        <f t="shared" si="50"/>
        <v>0</v>
      </c>
      <c r="AN9" s="87">
        <f t="shared" si="50"/>
        <v>750</v>
      </c>
      <c r="AO9" s="87">
        <f t="shared" si="50"/>
        <v>750</v>
      </c>
      <c r="AP9" s="87">
        <f t="shared" si="50"/>
        <v>750</v>
      </c>
      <c r="AQ9" s="87">
        <f t="shared" si="50"/>
        <v>750</v>
      </c>
      <c r="AR9" s="87">
        <f t="shared" si="50"/>
        <v>750</v>
      </c>
      <c r="AS9" s="87">
        <f t="shared" si="50"/>
        <v>0</v>
      </c>
      <c r="AT9" s="88">
        <f t="shared" si="50"/>
        <v>0</v>
      </c>
      <c r="AU9" s="86"/>
      <c r="AV9" s="87"/>
      <c r="AW9" s="87"/>
      <c r="AX9" s="87"/>
      <c r="AY9" s="87"/>
      <c r="AZ9" s="87"/>
      <c r="BA9" s="87"/>
      <c r="BB9" s="87"/>
      <c r="BC9" s="87"/>
      <c r="BD9" s="87"/>
      <c r="BE9" s="87"/>
      <c r="BF9" s="87"/>
      <c r="BG9" s="87"/>
      <c r="BH9" s="87"/>
      <c r="BI9" s="87"/>
      <c r="BJ9" s="87"/>
      <c r="BK9" s="87"/>
      <c r="BL9" s="87"/>
      <c r="BM9" s="87"/>
      <c r="BN9" s="87"/>
      <c r="BO9" s="87"/>
      <c r="BP9" s="87"/>
      <c r="BQ9" s="87"/>
      <c r="BR9" s="87"/>
      <c r="BS9" s="87"/>
      <c r="BT9" s="87"/>
      <c r="BU9" s="87"/>
      <c r="BV9" s="87"/>
      <c r="BW9" s="87"/>
      <c r="BX9" s="87"/>
      <c r="BY9" s="88"/>
    </row>
    <row r="10" spans="1:77" s="75" customFormat="1" ht="10.5">
      <c r="A10" s="73" t="s">
        <v>595</v>
      </c>
      <c r="B10" s="73" t="s">
        <v>1414</v>
      </c>
      <c r="C10" s="74">
        <v>750</v>
      </c>
      <c r="D10" s="72">
        <f t="shared" si="47"/>
        <v>750</v>
      </c>
      <c r="E10" s="72">
        <f t="shared" si="48"/>
        <v>3750</v>
      </c>
      <c r="F10" s="72">
        <f t="shared" si="49"/>
        <v>3750</v>
      </c>
      <c r="G10" s="118">
        <f>SUMPRODUCT(($P$3:$AT$3=$G$5)*($P10:AT10))</f>
        <v>3750</v>
      </c>
      <c r="H10" s="119"/>
      <c r="I10" s="118"/>
      <c r="J10" s="118"/>
      <c r="K10" s="118"/>
      <c r="L10" s="120">
        <f t="shared" si="39"/>
        <v>-750</v>
      </c>
      <c r="M10" s="118">
        <f t="shared" si="40"/>
        <v>-3750</v>
      </c>
      <c r="N10" s="118">
        <f t="shared" si="41"/>
        <v>-3750</v>
      </c>
      <c r="O10" s="121">
        <f t="shared" si="42"/>
        <v>-3750</v>
      </c>
      <c r="P10" s="86">
        <f>IF(OR($P$4="Lundi",$P$4="Mardi",$P$4="Mercredi",$P$4="Jeudi",$P$4="Vendredi"),C10,0)</f>
        <v>750</v>
      </c>
      <c r="Q10" s="87">
        <f>IF(OR(Q4="Lundi",Q4="Mardi",Q4="Mercredi",Q4="Jeudi",Q4="Vendredi"),$C$10,0)</f>
        <v>0</v>
      </c>
      <c r="R10" s="87">
        <f t="shared" ref="R10:AT10" si="51">IF(OR(R4="Lundi",R4="Mardi",R4="Mercredi",R4="Jeudi",R4="Vendredi"),$C$10,0)</f>
        <v>0</v>
      </c>
      <c r="S10" s="87">
        <f t="shared" si="51"/>
        <v>750</v>
      </c>
      <c r="T10" s="87">
        <f t="shared" si="51"/>
        <v>750</v>
      </c>
      <c r="U10" s="87">
        <f t="shared" si="51"/>
        <v>750</v>
      </c>
      <c r="V10" s="87">
        <f t="shared" si="51"/>
        <v>750</v>
      </c>
      <c r="W10" s="87">
        <f t="shared" si="51"/>
        <v>750</v>
      </c>
      <c r="X10" s="87">
        <f t="shared" si="51"/>
        <v>0</v>
      </c>
      <c r="Y10" s="87">
        <f t="shared" si="51"/>
        <v>0</v>
      </c>
      <c r="Z10" s="87">
        <f t="shared" si="51"/>
        <v>750</v>
      </c>
      <c r="AA10" s="87">
        <f t="shared" si="51"/>
        <v>750</v>
      </c>
      <c r="AB10" s="87">
        <f t="shared" si="51"/>
        <v>750</v>
      </c>
      <c r="AC10" s="87">
        <f t="shared" si="51"/>
        <v>750</v>
      </c>
      <c r="AD10" s="87">
        <f t="shared" si="51"/>
        <v>750</v>
      </c>
      <c r="AE10" s="87">
        <f t="shared" si="51"/>
        <v>0</v>
      </c>
      <c r="AF10" s="87">
        <f t="shared" si="51"/>
        <v>0</v>
      </c>
      <c r="AG10" s="87">
        <f t="shared" si="51"/>
        <v>750</v>
      </c>
      <c r="AH10" s="87">
        <f t="shared" si="51"/>
        <v>750</v>
      </c>
      <c r="AI10" s="87">
        <f t="shared" si="51"/>
        <v>750</v>
      </c>
      <c r="AJ10" s="87">
        <f t="shared" si="51"/>
        <v>750</v>
      </c>
      <c r="AK10" s="87">
        <f t="shared" si="51"/>
        <v>750</v>
      </c>
      <c r="AL10" s="87">
        <f t="shared" si="51"/>
        <v>0</v>
      </c>
      <c r="AM10" s="87">
        <f t="shared" si="51"/>
        <v>0</v>
      </c>
      <c r="AN10" s="87">
        <f t="shared" si="51"/>
        <v>750</v>
      </c>
      <c r="AO10" s="87">
        <f t="shared" si="51"/>
        <v>750</v>
      </c>
      <c r="AP10" s="87">
        <f t="shared" si="51"/>
        <v>750</v>
      </c>
      <c r="AQ10" s="87">
        <f t="shared" si="51"/>
        <v>750</v>
      </c>
      <c r="AR10" s="87">
        <f t="shared" si="51"/>
        <v>750</v>
      </c>
      <c r="AS10" s="87">
        <f t="shared" si="51"/>
        <v>0</v>
      </c>
      <c r="AT10" s="88">
        <f t="shared" si="51"/>
        <v>0</v>
      </c>
      <c r="AU10" s="86"/>
      <c r="AV10" s="87"/>
      <c r="AW10" s="87"/>
      <c r="AX10" s="87"/>
      <c r="AY10" s="87"/>
      <c r="AZ10" s="87"/>
      <c r="BA10" s="87"/>
      <c r="BB10" s="87"/>
      <c r="BC10" s="87"/>
      <c r="BD10" s="87"/>
      <c r="BE10" s="87"/>
      <c r="BF10" s="87"/>
      <c r="BG10" s="87"/>
      <c r="BH10" s="87"/>
      <c r="BI10" s="87"/>
      <c r="BJ10" s="87"/>
      <c r="BK10" s="87"/>
      <c r="BL10" s="87"/>
      <c r="BM10" s="87"/>
      <c r="BN10" s="87"/>
      <c r="BO10" s="87"/>
      <c r="BP10" s="87"/>
      <c r="BQ10" s="87"/>
      <c r="BR10" s="87"/>
      <c r="BS10" s="87"/>
      <c r="BT10" s="87"/>
      <c r="BU10" s="87"/>
      <c r="BV10" s="87"/>
      <c r="BW10" s="87"/>
      <c r="BX10" s="87"/>
      <c r="BY10" s="88"/>
    </row>
    <row r="11" spans="1:77" s="80" customFormat="1" ht="10.5">
      <c r="A11" s="78" t="s">
        <v>595</v>
      </c>
      <c r="B11" s="78" t="s">
        <v>1406</v>
      </c>
      <c r="C11" s="79">
        <v>0</v>
      </c>
      <c r="D11" s="122">
        <f t="shared" si="47"/>
        <v>0</v>
      </c>
      <c r="E11" s="122">
        <f t="shared" si="48"/>
        <v>0</v>
      </c>
      <c r="F11" s="122">
        <f t="shared" si="49"/>
        <v>0</v>
      </c>
      <c r="G11" s="123">
        <f>SUMPRODUCT(($P$3:$AT$3=$G$5)*($P11:AT11))</f>
        <v>0</v>
      </c>
      <c r="H11" s="124"/>
      <c r="I11" s="123"/>
      <c r="J11" s="123"/>
      <c r="K11" s="123"/>
      <c r="L11" s="125">
        <f t="shared" si="39"/>
        <v>0</v>
      </c>
      <c r="M11" s="123">
        <f t="shared" si="40"/>
        <v>0</v>
      </c>
      <c r="N11" s="123">
        <f t="shared" si="41"/>
        <v>0</v>
      </c>
      <c r="O11" s="126">
        <f t="shared" si="42"/>
        <v>0</v>
      </c>
      <c r="P11" s="89">
        <f>IF(OR(P4="Lundi",P4="Mardi",P4="Mercredi",P4="Jeudi",P4="Vendredi"),$C$11,0)</f>
        <v>0</v>
      </c>
      <c r="Q11" s="90">
        <f>IF(OR(Q4="Lundi",Q4="Mardi",Q4="Mercredi",Q4="Jeudi",Q4="Vendredi"),$C$11,0)</f>
        <v>0</v>
      </c>
      <c r="R11" s="90">
        <f t="shared" ref="R11:AT11" si="52">IF(OR(R4="Lundi",R4="Mardi",R4="Mercredi",R4="Jeudi",R4="Vendredi"),$C$11,0)</f>
        <v>0</v>
      </c>
      <c r="S11" s="90">
        <f t="shared" si="52"/>
        <v>0</v>
      </c>
      <c r="T11" s="90">
        <f t="shared" si="52"/>
        <v>0</v>
      </c>
      <c r="U11" s="90">
        <f t="shared" si="52"/>
        <v>0</v>
      </c>
      <c r="V11" s="90">
        <f t="shared" si="52"/>
        <v>0</v>
      </c>
      <c r="W11" s="90">
        <f t="shared" si="52"/>
        <v>0</v>
      </c>
      <c r="X11" s="90">
        <f t="shared" si="52"/>
        <v>0</v>
      </c>
      <c r="Y11" s="90">
        <f t="shared" si="52"/>
        <v>0</v>
      </c>
      <c r="Z11" s="90">
        <f t="shared" si="52"/>
        <v>0</v>
      </c>
      <c r="AA11" s="90">
        <f t="shared" si="52"/>
        <v>0</v>
      </c>
      <c r="AB11" s="90">
        <f t="shared" si="52"/>
        <v>0</v>
      </c>
      <c r="AC11" s="90">
        <f t="shared" si="52"/>
        <v>0</v>
      </c>
      <c r="AD11" s="90">
        <f t="shared" si="52"/>
        <v>0</v>
      </c>
      <c r="AE11" s="90">
        <f t="shared" si="52"/>
        <v>0</v>
      </c>
      <c r="AF11" s="90">
        <f t="shared" si="52"/>
        <v>0</v>
      </c>
      <c r="AG11" s="90">
        <f t="shared" si="52"/>
        <v>0</v>
      </c>
      <c r="AH11" s="90">
        <f t="shared" si="52"/>
        <v>0</v>
      </c>
      <c r="AI11" s="90">
        <f t="shared" si="52"/>
        <v>0</v>
      </c>
      <c r="AJ11" s="90">
        <f t="shared" si="52"/>
        <v>0</v>
      </c>
      <c r="AK11" s="90">
        <f t="shared" si="52"/>
        <v>0</v>
      </c>
      <c r="AL11" s="90">
        <f t="shared" si="52"/>
        <v>0</v>
      </c>
      <c r="AM11" s="90">
        <f t="shared" si="52"/>
        <v>0</v>
      </c>
      <c r="AN11" s="90">
        <f t="shared" si="52"/>
        <v>0</v>
      </c>
      <c r="AO11" s="90">
        <f t="shared" si="52"/>
        <v>0</v>
      </c>
      <c r="AP11" s="90">
        <f t="shared" si="52"/>
        <v>0</v>
      </c>
      <c r="AQ11" s="90">
        <f t="shared" si="52"/>
        <v>0</v>
      </c>
      <c r="AR11" s="90">
        <f t="shared" si="52"/>
        <v>0</v>
      </c>
      <c r="AS11" s="90">
        <f t="shared" si="52"/>
        <v>0</v>
      </c>
      <c r="AT11" s="91">
        <f t="shared" si="52"/>
        <v>0</v>
      </c>
      <c r="AU11" s="89"/>
      <c r="AV11" s="90"/>
      <c r="AW11" s="90"/>
      <c r="AX11" s="90"/>
      <c r="AY11" s="90"/>
      <c r="AZ11" s="90"/>
      <c r="BA11" s="90"/>
      <c r="BB11" s="90"/>
      <c r="BC11" s="90"/>
      <c r="BD11" s="90"/>
      <c r="BE11" s="90"/>
      <c r="BF11" s="90"/>
      <c r="BG11" s="90"/>
      <c r="BH11" s="90"/>
      <c r="BI11" s="90"/>
      <c r="BJ11" s="90"/>
      <c r="BK11" s="90"/>
      <c r="BL11" s="90"/>
      <c r="BM11" s="90"/>
      <c r="BN11" s="90"/>
      <c r="BO11" s="90"/>
      <c r="BP11" s="90"/>
      <c r="BQ11" s="90"/>
      <c r="BR11" s="90"/>
      <c r="BS11" s="90"/>
      <c r="BT11" s="90"/>
      <c r="BU11" s="90"/>
      <c r="BV11" s="90"/>
      <c r="BW11" s="90"/>
      <c r="BX11" s="90"/>
      <c r="BY11" s="91"/>
    </row>
    <row r="12" spans="1:77" s="80" customFormat="1" ht="10.5">
      <c r="A12" s="78" t="s">
        <v>595</v>
      </c>
      <c r="B12" s="78" t="s">
        <v>1406</v>
      </c>
      <c r="C12" s="79">
        <v>0</v>
      </c>
      <c r="D12" s="122">
        <f t="shared" si="47"/>
        <v>0</v>
      </c>
      <c r="E12" s="122">
        <f t="shared" si="48"/>
        <v>0</v>
      </c>
      <c r="F12" s="122">
        <f t="shared" si="49"/>
        <v>0</v>
      </c>
      <c r="G12" s="123">
        <f>SUMPRODUCT(($P$3:$AT$3=$G$5)*($P12:AT12))</f>
        <v>0</v>
      </c>
      <c r="H12" s="124"/>
      <c r="I12" s="123"/>
      <c r="J12" s="123"/>
      <c r="K12" s="123"/>
      <c r="L12" s="125">
        <f t="shared" si="39"/>
        <v>0</v>
      </c>
      <c r="M12" s="123">
        <f t="shared" si="40"/>
        <v>0</v>
      </c>
      <c r="N12" s="123">
        <f t="shared" si="41"/>
        <v>0</v>
      </c>
      <c r="O12" s="126">
        <f t="shared" si="42"/>
        <v>0</v>
      </c>
      <c r="P12" s="89">
        <f t="shared" ref="P12:P43" si="53">IF(OR($P$4="Lundi",$P$4="Mardi",$P$4="Mercredi",$P$4="Jeudi",$P$4="Vendredi"),C12,0)</f>
        <v>0</v>
      </c>
      <c r="Q12" s="90">
        <f>IF(OR(Q4="Lundi",Q4="Mardi",Q4="Mercredi",Q4="Jeudi",Q4="Vendredi"),$C$12,0)</f>
        <v>0</v>
      </c>
      <c r="R12" s="90">
        <f t="shared" ref="R12:AT12" si="54">IF(OR(R4="Lundi",R4="Mardi",R4="Mercredi",R4="Jeudi",R4="Vendredi"),$C$12,0)</f>
        <v>0</v>
      </c>
      <c r="S12" s="90">
        <f t="shared" si="54"/>
        <v>0</v>
      </c>
      <c r="T12" s="90">
        <f t="shared" si="54"/>
        <v>0</v>
      </c>
      <c r="U12" s="90">
        <f t="shared" si="54"/>
        <v>0</v>
      </c>
      <c r="V12" s="90">
        <f t="shared" si="54"/>
        <v>0</v>
      </c>
      <c r="W12" s="90">
        <f t="shared" si="54"/>
        <v>0</v>
      </c>
      <c r="X12" s="90">
        <f t="shared" si="54"/>
        <v>0</v>
      </c>
      <c r="Y12" s="90">
        <f t="shared" si="54"/>
        <v>0</v>
      </c>
      <c r="Z12" s="90">
        <f t="shared" si="54"/>
        <v>0</v>
      </c>
      <c r="AA12" s="90">
        <f t="shared" si="54"/>
        <v>0</v>
      </c>
      <c r="AB12" s="90">
        <f t="shared" si="54"/>
        <v>0</v>
      </c>
      <c r="AC12" s="90">
        <f t="shared" si="54"/>
        <v>0</v>
      </c>
      <c r="AD12" s="90">
        <f t="shared" si="54"/>
        <v>0</v>
      </c>
      <c r="AE12" s="90">
        <f t="shared" si="54"/>
        <v>0</v>
      </c>
      <c r="AF12" s="90">
        <f t="shared" si="54"/>
        <v>0</v>
      </c>
      <c r="AG12" s="90">
        <f t="shared" si="54"/>
        <v>0</v>
      </c>
      <c r="AH12" s="90">
        <f t="shared" si="54"/>
        <v>0</v>
      </c>
      <c r="AI12" s="90">
        <f t="shared" si="54"/>
        <v>0</v>
      </c>
      <c r="AJ12" s="90">
        <f t="shared" si="54"/>
        <v>0</v>
      </c>
      <c r="AK12" s="90">
        <f t="shared" si="54"/>
        <v>0</v>
      </c>
      <c r="AL12" s="90">
        <f t="shared" si="54"/>
        <v>0</v>
      </c>
      <c r="AM12" s="90">
        <f t="shared" si="54"/>
        <v>0</v>
      </c>
      <c r="AN12" s="90">
        <f t="shared" si="54"/>
        <v>0</v>
      </c>
      <c r="AO12" s="90">
        <f t="shared" si="54"/>
        <v>0</v>
      </c>
      <c r="AP12" s="90">
        <f t="shared" si="54"/>
        <v>0</v>
      </c>
      <c r="AQ12" s="90">
        <f t="shared" si="54"/>
        <v>0</v>
      </c>
      <c r="AR12" s="90">
        <f t="shared" si="54"/>
        <v>0</v>
      </c>
      <c r="AS12" s="90">
        <f t="shared" si="54"/>
        <v>0</v>
      </c>
      <c r="AT12" s="91">
        <f t="shared" si="54"/>
        <v>0</v>
      </c>
      <c r="AU12" s="89"/>
      <c r="AV12" s="90"/>
      <c r="AW12" s="90"/>
      <c r="AX12" s="90"/>
      <c r="AY12" s="90"/>
      <c r="AZ12" s="90"/>
      <c r="BA12" s="90"/>
      <c r="BB12" s="90"/>
      <c r="BC12" s="90"/>
      <c r="BD12" s="90"/>
      <c r="BE12" s="90"/>
      <c r="BF12" s="90"/>
      <c r="BG12" s="90"/>
      <c r="BH12" s="90"/>
      <c r="BI12" s="90"/>
      <c r="BJ12" s="90"/>
      <c r="BK12" s="90"/>
      <c r="BL12" s="90"/>
      <c r="BM12" s="90"/>
      <c r="BN12" s="90"/>
      <c r="BO12" s="90"/>
      <c r="BP12" s="90"/>
      <c r="BQ12" s="90"/>
      <c r="BR12" s="90"/>
      <c r="BS12" s="90"/>
      <c r="BT12" s="90"/>
      <c r="BU12" s="90"/>
      <c r="BV12" s="90"/>
      <c r="BW12" s="90"/>
      <c r="BX12" s="90"/>
      <c r="BY12" s="91"/>
    </row>
    <row r="13" spans="1:77" s="75" customFormat="1" ht="10.5">
      <c r="A13" s="73" t="s">
        <v>1371</v>
      </c>
      <c r="B13" s="76" t="s">
        <v>659</v>
      </c>
      <c r="C13" s="74">
        <v>750</v>
      </c>
      <c r="D13" s="72">
        <f t="shared" si="47"/>
        <v>750</v>
      </c>
      <c r="E13" s="72">
        <f t="shared" si="48"/>
        <v>3750</v>
      </c>
      <c r="F13" s="72">
        <f t="shared" si="49"/>
        <v>3750</v>
      </c>
      <c r="G13" s="118">
        <f>SUMPRODUCT(($P$3:$AT$3=$G$5)*($P13:AT13))</f>
        <v>3750</v>
      </c>
      <c r="H13" s="119"/>
      <c r="I13" s="118"/>
      <c r="J13" s="118"/>
      <c r="K13" s="118"/>
      <c r="L13" s="120">
        <f t="shared" si="39"/>
        <v>-750</v>
      </c>
      <c r="M13" s="118">
        <f t="shared" si="40"/>
        <v>-3750</v>
      </c>
      <c r="N13" s="118">
        <f t="shared" si="41"/>
        <v>-3750</v>
      </c>
      <c r="O13" s="121">
        <f t="shared" si="42"/>
        <v>-3750</v>
      </c>
      <c r="P13" s="86">
        <f t="shared" si="53"/>
        <v>750</v>
      </c>
      <c r="Q13" s="87">
        <f>IF(OR(Q4="Lundi",Q4="Mardi",Q4="Mercredi",Q4="Jeudi",Q4="Vendredi"),$C$13,0)</f>
        <v>0</v>
      </c>
      <c r="R13" s="87">
        <f t="shared" ref="R13:AT13" si="55">IF(OR(R4="Lundi",R4="Mardi",R4="Mercredi",R4="Jeudi",R4="Vendredi"),$C$13,0)</f>
        <v>0</v>
      </c>
      <c r="S13" s="87">
        <f t="shared" si="55"/>
        <v>750</v>
      </c>
      <c r="T13" s="87">
        <f t="shared" si="55"/>
        <v>750</v>
      </c>
      <c r="U13" s="87">
        <f t="shared" si="55"/>
        <v>750</v>
      </c>
      <c r="V13" s="87">
        <f t="shared" si="55"/>
        <v>750</v>
      </c>
      <c r="W13" s="87">
        <f t="shared" si="55"/>
        <v>750</v>
      </c>
      <c r="X13" s="87">
        <f t="shared" si="55"/>
        <v>0</v>
      </c>
      <c r="Y13" s="87">
        <f t="shared" si="55"/>
        <v>0</v>
      </c>
      <c r="Z13" s="87">
        <f t="shared" si="55"/>
        <v>750</v>
      </c>
      <c r="AA13" s="87">
        <f t="shared" si="55"/>
        <v>750</v>
      </c>
      <c r="AB13" s="87">
        <f t="shared" si="55"/>
        <v>750</v>
      </c>
      <c r="AC13" s="87">
        <f t="shared" si="55"/>
        <v>750</v>
      </c>
      <c r="AD13" s="87">
        <f t="shared" si="55"/>
        <v>750</v>
      </c>
      <c r="AE13" s="87">
        <f t="shared" si="55"/>
        <v>0</v>
      </c>
      <c r="AF13" s="87">
        <f t="shared" si="55"/>
        <v>0</v>
      </c>
      <c r="AG13" s="87">
        <f t="shared" si="55"/>
        <v>750</v>
      </c>
      <c r="AH13" s="87">
        <f t="shared" si="55"/>
        <v>750</v>
      </c>
      <c r="AI13" s="87">
        <f t="shared" si="55"/>
        <v>750</v>
      </c>
      <c r="AJ13" s="87">
        <f t="shared" si="55"/>
        <v>750</v>
      </c>
      <c r="AK13" s="87">
        <f t="shared" si="55"/>
        <v>750</v>
      </c>
      <c r="AL13" s="87">
        <f t="shared" si="55"/>
        <v>0</v>
      </c>
      <c r="AM13" s="87">
        <f t="shared" si="55"/>
        <v>0</v>
      </c>
      <c r="AN13" s="87">
        <f t="shared" si="55"/>
        <v>750</v>
      </c>
      <c r="AO13" s="87">
        <f t="shared" si="55"/>
        <v>750</v>
      </c>
      <c r="AP13" s="87">
        <f t="shared" si="55"/>
        <v>750</v>
      </c>
      <c r="AQ13" s="87">
        <f t="shared" si="55"/>
        <v>750</v>
      </c>
      <c r="AR13" s="87">
        <f t="shared" si="55"/>
        <v>750</v>
      </c>
      <c r="AS13" s="87">
        <f t="shared" si="55"/>
        <v>0</v>
      </c>
      <c r="AT13" s="88">
        <f t="shared" si="55"/>
        <v>0</v>
      </c>
      <c r="AU13" s="86"/>
      <c r="AV13" s="87"/>
      <c r="AW13" s="87"/>
      <c r="AX13" s="87"/>
      <c r="AY13" s="87"/>
      <c r="AZ13" s="87"/>
      <c r="BA13" s="87"/>
      <c r="BB13" s="87"/>
      <c r="BC13" s="87"/>
      <c r="BD13" s="87"/>
      <c r="BE13" s="87"/>
      <c r="BF13" s="87"/>
      <c r="BG13" s="87"/>
      <c r="BH13" s="87"/>
      <c r="BI13" s="87"/>
      <c r="BJ13" s="87"/>
      <c r="BK13" s="87"/>
      <c r="BL13" s="87"/>
      <c r="BM13" s="87"/>
      <c r="BN13" s="87"/>
      <c r="BO13" s="87"/>
      <c r="BP13" s="87"/>
      <c r="BQ13" s="87"/>
      <c r="BR13" s="87"/>
      <c r="BS13" s="87"/>
      <c r="BT13" s="87"/>
      <c r="BU13" s="87"/>
      <c r="BV13" s="87"/>
      <c r="BW13" s="87"/>
      <c r="BX13" s="87"/>
      <c r="BY13" s="88"/>
    </row>
    <row r="14" spans="1:77" s="75" customFormat="1" ht="10.5">
      <c r="A14" s="73" t="s">
        <v>1371</v>
      </c>
      <c r="B14" s="76" t="s">
        <v>590</v>
      </c>
      <c r="C14" s="74">
        <v>675</v>
      </c>
      <c r="D14" s="72">
        <f t="shared" si="47"/>
        <v>675</v>
      </c>
      <c r="E14" s="72">
        <f t="shared" si="48"/>
        <v>3375</v>
      </c>
      <c r="F14" s="72">
        <f t="shared" si="49"/>
        <v>3375</v>
      </c>
      <c r="G14" s="118">
        <f>SUMPRODUCT(($P$3:$AT$3=$G$5)*($P14:AT14))</f>
        <v>3375</v>
      </c>
      <c r="H14" s="119"/>
      <c r="I14" s="118"/>
      <c r="J14" s="118"/>
      <c r="K14" s="118"/>
      <c r="L14" s="120">
        <f t="shared" si="39"/>
        <v>-675</v>
      </c>
      <c r="M14" s="118">
        <f t="shared" si="40"/>
        <v>-3375</v>
      </c>
      <c r="N14" s="118">
        <f t="shared" si="41"/>
        <v>-3375</v>
      </c>
      <c r="O14" s="121">
        <f t="shared" si="42"/>
        <v>-3375</v>
      </c>
      <c r="P14" s="86">
        <f t="shared" si="53"/>
        <v>675</v>
      </c>
      <c r="Q14" s="87">
        <f t="shared" ref="Q14:AT14" si="56">IF(OR(Q4="Lundi",Q4="Mardi",Q4="Mercredi",Q4="Jeudi",Q4="Vendredi"),$C$14,0)</f>
        <v>0</v>
      </c>
      <c r="R14" s="87">
        <f t="shared" si="56"/>
        <v>0</v>
      </c>
      <c r="S14" s="87">
        <f t="shared" si="56"/>
        <v>675</v>
      </c>
      <c r="T14" s="87">
        <f t="shared" si="56"/>
        <v>675</v>
      </c>
      <c r="U14" s="87">
        <f t="shared" si="56"/>
        <v>675</v>
      </c>
      <c r="V14" s="87">
        <f t="shared" si="56"/>
        <v>675</v>
      </c>
      <c r="W14" s="87">
        <f t="shared" si="56"/>
        <v>675</v>
      </c>
      <c r="X14" s="87">
        <f t="shared" si="56"/>
        <v>0</v>
      </c>
      <c r="Y14" s="87">
        <f t="shared" si="56"/>
        <v>0</v>
      </c>
      <c r="Z14" s="87">
        <f t="shared" si="56"/>
        <v>675</v>
      </c>
      <c r="AA14" s="87">
        <f t="shared" si="56"/>
        <v>675</v>
      </c>
      <c r="AB14" s="87">
        <f t="shared" si="56"/>
        <v>675</v>
      </c>
      <c r="AC14" s="87">
        <f t="shared" si="56"/>
        <v>675</v>
      </c>
      <c r="AD14" s="87">
        <f t="shared" si="56"/>
        <v>675</v>
      </c>
      <c r="AE14" s="87">
        <f t="shared" si="56"/>
        <v>0</v>
      </c>
      <c r="AF14" s="87">
        <f t="shared" si="56"/>
        <v>0</v>
      </c>
      <c r="AG14" s="87">
        <f t="shared" si="56"/>
        <v>675</v>
      </c>
      <c r="AH14" s="87">
        <f t="shared" si="56"/>
        <v>675</v>
      </c>
      <c r="AI14" s="87">
        <f t="shared" si="56"/>
        <v>675</v>
      </c>
      <c r="AJ14" s="87">
        <f t="shared" si="56"/>
        <v>675</v>
      </c>
      <c r="AK14" s="87">
        <f t="shared" si="56"/>
        <v>675</v>
      </c>
      <c r="AL14" s="87">
        <f t="shared" si="56"/>
        <v>0</v>
      </c>
      <c r="AM14" s="87">
        <f t="shared" si="56"/>
        <v>0</v>
      </c>
      <c r="AN14" s="87">
        <f t="shared" si="56"/>
        <v>675</v>
      </c>
      <c r="AO14" s="87">
        <f t="shared" si="56"/>
        <v>675</v>
      </c>
      <c r="AP14" s="87">
        <f t="shared" si="56"/>
        <v>675</v>
      </c>
      <c r="AQ14" s="87">
        <f t="shared" si="56"/>
        <v>675</v>
      </c>
      <c r="AR14" s="87">
        <f t="shared" si="56"/>
        <v>675</v>
      </c>
      <c r="AS14" s="87">
        <f t="shared" si="56"/>
        <v>0</v>
      </c>
      <c r="AT14" s="88">
        <f t="shared" si="56"/>
        <v>0</v>
      </c>
      <c r="AU14" s="86"/>
      <c r="AV14" s="87"/>
      <c r="AW14" s="87"/>
      <c r="AX14" s="87"/>
      <c r="AY14" s="87"/>
      <c r="AZ14" s="87"/>
      <c r="BA14" s="87"/>
      <c r="BB14" s="87"/>
      <c r="BC14" s="87"/>
      <c r="BD14" s="87"/>
      <c r="BE14" s="87"/>
      <c r="BF14" s="87"/>
      <c r="BG14" s="87"/>
      <c r="BH14" s="87"/>
      <c r="BI14" s="87"/>
      <c r="BJ14" s="87"/>
      <c r="BK14" s="87"/>
      <c r="BL14" s="87"/>
      <c r="BM14" s="87"/>
      <c r="BN14" s="87"/>
      <c r="BO14" s="87"/>
      <c r="BP14" s="87"/>
      <c r="BQ14" s="87"/>
      <c r="BR14" s="87"/>
      <c r="BS14" s="87"/>
      <c r="BT14" s="87"/>
      <c r="BU14" s="87"/>
      <c r="BV14" s="87"/>
      <c r="BW14" s="87"/>
      <c r="BX14" s="87"/>
      <c r="BY14" s="88"/>
    </row>
    <row r="15" spans="1:77" s="75" customFormat="1" ht="10.5">
      <c r="A15" s="73" t="s">
        <v>1371</v>
      </c>
      <c r="B15" s="73" t="s">
        <v>650</v>
      </c>
      <c r="C15" s="74">
        <v>750</v>
      </c>
      <c r="D15" s="72">
        <f t="shared" si="47"/>
        <v>750</v>
      </c>
      <c r="E15" s="72">
        <f t="shared" si="48"/>
        <v>3750</v>
      </c>
      <c r="F15" s="72">
        <f t="shared" si="49"/>
        <v>3750</v>
      </c>
      <c r="G15" s="118">
        <f>SUMPRODUCT(($P$3:$AT$3=$G$5)*($P15:AT15))</f>
        <v>3750</v>
      </c>
      <c r="H15" s="119"/>
      <c r="I15" s="118"/>
      <c r="J15" s="118"/>
      <c r="K15" s="118"/>
      <c r="L15" s="120">
        <f t="shared" si="39"/>
        <v>-750</v>
      </c>
      <c r="M15" s="118">
        <f t="shared" si="40"/>
        <v>-3750</v>
      </c>
      <c r="N15" s="118">
        <f t="shared" si="41"/>
        <v>-3750</v>
      </c>
      <c r="O15" s="121">
        <f t="shared" si="42"/>
        <v>-3750</v>
      </c>
      <c r="P15" s="86">
        <f t="shared" si="53"/>
        <v>750</v>
      </c>
      <c r="Q15" s="87">
        <f>IF(OR(Q4="Lundi",Q4="Mardi",Q4="Mercredi",Q4="Jeudi",Q4="Vendredi"),$C$15,0)</f>
        <v>0</v>
      </c>
      <c r="R15" s="87">
        <f t="shared" ref="R15:AT15" si="57">IF(OR(R4="Lundi",R4="Mardi",R4="Mercredi",R4="Jeudi",R4="Vendredi"),$C$15,0)</f>
        <v>0</v>
      </c>
      <c r="S15" s="87">
        <f t="shared" si="57"/>
        <v>750</v>
      </c>
      <c r="T15" s="87">
        <f t="shared" si="57"/>
        <v>750</v>
      </c>
      <c r="U15" s="87">
        <f t="shared" si="57"/>
        <v>750</v>
      </c>
      <c r="V15" s="87">
        <f t="shared" si="57"/>
        <v>750</v>
      </c>
      <c r="W15" s="87">
        <f t="shared" si="57"/>
        <v>750</v>
      </c>
      <c r="X15" s="87">
        <f t="shared" si="57"/>
        <v>0</v>
      </c>
      <c r="Y15" s="87">
        <f t="shared" si="57"/>
        <v>0</v>
      </c>
      <c r="Z15" s="87">
        <f t="shared" si="57"/>
        <v>750</v>
      </c>
      <c r="AA15" s="87">
        <f t="shared" si="57"/>
        <v>750</v>
      </c>
      <c r="AB15" s="87">
        <f>IF(OR(AB4="Lundi",AB4="Mardi",AB4="Mercredi",AB4="Jeudi",AB4="Vendredi"),$C$15,0)</f>
        <v>750</v>
      </c>
      <c r="AC15" s="87">
        <f t="shared" si="57"/>
        <v>750</v>
      </c>
      <c r="AD15" s="87">
        <f t="shared" si="57"/>
        <v>750</v>
      </c>
      <c r="AE15" s="87">
        <f t="shared" si="57"/>
        <v>0</v>
      </c>
      <c r="AF15" s="87">
        <f t="shared" si="57"/>
        <v>0</v>
      </c>
      <c r="AG15" s="87">
        <f t="shared" si="57"/>
        <v>750</v>
      </c>
      <c r="AH15" s="87">
        <f t="shared" si="57"/>
        <v>750</v>
      </c>
      <c r="AI15" s="87">
        <f t="shared" si="57"/>
        <v>750</v>
      </c>
      <c r="AJ15" s="87">
        <f t="shared" si="57"/>
        <v>750</v>
      </c>
      <c r="AK15" s="87">
        <f t="shared" si="57"/>
        <v>750</v>
      </c>
      <c r="AL15" s="87">
        <f t="shared" si="57"/>
        <v>0</v>
      </c>
      <c r="AM15" s="87">
        <f t="shared" si="57"/>
        <v>0</v>
      </c>
      <c r="AN15" s="87">
        <f t="shared" si="57"/>
        <v>750</v>
      </c>
      <c r="AO15" s="87">
        <f t="shared" si="57"/>
        <v>750</v>
      </c>
      <c r="AP15" s="87">
        <f t="shared" si="57"/>
        <v>750</v>
      </c>
      <c r="AQ15" s="87">
        <f t="shared" si="57"/>
        <v>750</v>
      </c>
      <c r="AR15" s="87">
        <f t="shared" si="57"/>
        <v>750</v>
      </c>
      <c r="AS15" s="87">
        <f t="shared" si="57"/>
        <v>0</v>
      </c>
      <c r="AT15" s="88">
        <f t="shared" si="57"/>
        <v>0</v>
      </c>
      <c r="AU15" s="86"/>
      <c r="AV15" s="87"/>
      <c r="AW15" s="87"/>
      <c r="AX15" s="87"/>
      <c r="AY15" s="87"/>
      <c r="AZ15" s="87"/>
      <c r="BA15" s="87"/>
      <c r="BB15" s="87"/>
      <c r="BC15" s="87"/>
      <c r="BD15" s="87"/>
      <c r="BE15" s="87"/>
      <c r="BF15" s="87"/>
      <c r="BG15" s="87"/>
      <c r="BH15" s="87"/>
      <c r="BI15" s="87"/>
      <c r="BJ15" s="87"/>
      <c r="BK15" s="87"/>
      <c r="BL15" s="87"/>
      <c r="BM15" s="87"/>
      <c r="BN15" s="87"/>
      <c r="BO15" s="87"/>
      <c r="BP15" s="87"/>
      <c r="BQ15" s="87"/>
      <c r="BR15" s="87"/>
      <c r="BS15" s="87"/>
      <c r="BT15" s="87"/>
      <c r="BU15" s="87"/>
      <c r="BV15" s="87"/>
      <c r="BW15" s="87"/>
      <c r="BX15" s="87"/>
      <c r="BY15" s="88"/>
    </row>
    <row r="16" spans="1:77" s="75" customFormat="1" ht="10.5">
      <c r="A16" s="73" t="s">
        <v>1371</v>
      </c>
      <c r="B16" s="73" t="s">
        <v>782</v>
      </c>
      <c r="C16" s="74">
        <v>750</v>
      </c>
      <c r="D16" s="72">
        <f t="shared" si="47"/>
        <v>750</v>
      </c>
      <c r="E16" s="72">
        <f t="shared" si="48"/>
        <v>3750</v>
      </c>
      <c r="F16" s="72">
        <f t="shared" si="49"/>
        <v>3750</v>
      </c>
      <c r="G16" s="118">
        <f>SUMPRODUCT(($P$3:$AT$3=$G$5)*($P16:AT16))</f>
        <v>3750</v>
      </c>
      <c r="H16" s="119"/>
      <c r="I16" s="118"/>
      <c r="J16" s="118"/>
      <c r="K16" s="118"/>
      <c r="L16" s="120">
        <f t="shared" si="39"/>
        <v>-750</v>
      </c>
      <c r="M16" s="118">
        <f t="shared" si="40"/>
        <v>-3750</v>
      </c>
      <c r="N16" s="118">
        <f t="shared" si="41"/>
        <v>-3750</v>
      </c>
      <c r="O16" s="121">
        <f t="shared" si="42"/>
        <v>-3750</v>
      </c>
      <c r="P16" s="86">
        <f t="shared" si="53"/>
        <v>750</v>
      </c>
      <c r="Q16" s="87">
        <f>IF(OR(Q4="Lundi",Q4="Mardi",Q4="Mercredi",Q4="Jeudi",Q4="Vendredi"),$C$16,0)</f>
        <v>0</v>
      </c>
      <c r="R16" s="87">
        <f t="shared" ref="R16:AT16" si="58">IF(OR(R4="Lundi",R4="Mardi",R4="Mercredi",R4="Jeudi",R4="Vendredi"),$C$16,0)</f>
        <v>0</v>
      </c>
      <c r="S16" s="87">
        <f t="shared" si="58"/>
        <v>750</v>
      </c>
      <c r="T16" s="87">
        <f t="shared" si="58"/>
        <v>750</v>
      </c>
      <c r="U16" s="87">
        <f t="shared" si="58"/>
        <v>750</v>
      </c>
      <c r="V16" s="87">
        <f t="shared" si="58"/>
        <v>750</v>
      </c>
      <c r="W16" s="87">
        <f t="shared" si="58"/>
        <v>750</v>
      </c>
      <c r="X16" s="87">
        <f t="shared" si="58"/>
        <v>0</v>
      </c>
      <c r="Y16" s="87">
        <f t="shared" si="58"/>
        <v>0</v>
      </c>
      <c r="Z16" s="87">
        <f t="shared" si="58"/>
        <v>750</v>
      </c>
      <c r="AA16" s="87">
        <f t="shared" si="58"/>
        <v>750</v>
      </c>
      <c r="AB16" s="87">
        <f t="shared" si="58"/>
        <v>750</v>
      </c>
      <c r="AC16" s="87">
        <f t="shared" si="58"/>
        <v>750</v>
      </c>
      <c r="AD16" s="87">
        <f t="shared" si="58"/>
        <v>750</v>
      </c>
      <c r="AE16" s="87">
        <f t="shared" si="58"/>
        <v>0</v>
      </c>
      <c r="AF16" s="87">
        <f t="shared" si="58"/>
        <v>0</v>
      </c>
      <c r="AG16" s="87">
        <f t="shared" si="58"/>
        <v>750</v>
      </c>
      <c r="AH16" s="87">
        <f t="shared" si="58"/>
        <v>750</v>
      </c>
      <c r="AI16" s="87">
        <f t="shared" si="58"/>
        <v>750</v>
      </c>
      <c r="AJ16" s="87">
        <f t="shared" si="58"/>
        <v>750</v>
      </c>
      <c r="AK16" s="87">
        <f t="shared" si="58"/>
        <v>750</v>
      </c>
      <c r="AL16" s="87">
        <f t="shared" si="58"/>
        <v>0</v>
      </c>
      <c r="AM16" s="87">
        <f t="shared" si="58"/>
        <v>0</v>
      </c>
      <c r="AN16" s="87">
        <f t="shared" si="58"/>
        <v>750</v>
      </c>
      <c r="AO16" s="87">
        <f t="shared" si="58"/>
        <v>750</v>
      </c>
      <c r="AP16" s="87">
        <f t="shared" si="58"/>
        <v>750</v>
      </c>
      <c r="AQ16" s="87">
        <f t="shared" si="58"/>
        <v>750</v>
      </c>
      <c r="AR16" s="87">
        <f t="shared" si="58"/>
        <v>750</v>
      </c>
      <c r="AS16" s="87">
        <f t="shared" si="58"/>
        <v>0</v>
      </c>
      <c r="AT16" s="88">
        <f t="shared" si="58"/>
        <v>0</v>
      </c>
      <c r="AU16" s="86"/>
      <c r="AV16" s="87"/>
      <c r="AW16" s="87"/>
      <c r="AX16" s="87"/>
      <c r="AY16" s="87"/>
      <c r="AZ16" s="87"/>
      <c r="BA16" s="87"/>
      <c r="BB16" s="87"/>
      <c r="BC16" s="87"/>
      <c r="BD16" s="87"/>
      <c r="BE16" s="87"/>
      <c r="BF16" s="87"/>
      <c r="BG16" s="87"/>
      <c r="BH16" s="87"/>
      <c r="BI16" s="87"/>
      <c r="BJ16" s="87"/>
      <c r="BK16" s="87"/>
      <c r="BL16" s="87"/>
      <c r="BM16" s="87"/>
      <c r="BN16" s="87"/>
      <c r="BO16" s="87"/>
      <c r="BP16" s="87"/>
      <c r="BQ16" s="87"/>
      <c r="BR16" s="87"/>
      <c r="BS16" s="87"/>
      <c r="BT16" s="87"/>
      <c r="BU16" s="87"/>
      <c r="BV16" s="87"/>
      <c r="BW16" s="87"/>
      <c r="BX16" s="87"/>
      <c r="BY16" s="88"/>
    </row>
    <row r="17" spans="1:77" s="80" customFormat="1" ht="10.5">
      <c r="A17" s="78" t="s">
        <v>1371</v>
      </c>
      <c r="B17" s="78" t="s">
        <v>1406</v>
      </c>
      <c r="C17" s="79">
        <v>0</v>
      </c>
      <c r="D17" s="122">
        <f t="shared" si="47"/>
        <v>0</v>
      </c>
      <c r="E17" s="122">
        <f t="shared" si="48"/>
        <v>0</v>
      </c>
      <c r="F17" s="122">
        <f t="shared" si="49"/>
        <v>0</v>
      </c>
      <c r="G17" s="123">
        <f>SUMPRODUCT(($P$3:$AT$3=$G$5)*($P17:AT17))</f>
        <v>0</v>
      </c>
      <c r="H17" s="124"/>
      <c r="I17" s="123"/>
      <c r="J17" s="123"/>
      <c r="K17" s="123"/>
      <c r="L17" s="125">
        <f t="shared" si="39"/>
        <v>0</v>
      </c>
      <c r="M17" s="123">
        <f t="shared" si="40"/>
        <v>0</v>
      </c>
      <c r="N17" s="123">
        <f t="shared" si="41"/>
        <v>0</v>
      </c>
      <c r="O17" s="126">
        <f t="shared" si="42"/>
        <v>0</v>
      </c>
      <c r="P17" s="89">
        <f t="shared" si="53"/>
        <v>0</v>
      </c>
      <c r="Q17" s="90">
        <f>IF(OR(Q4="Lundi",Q4="Mardi",Q4="Mercredi",Q4="Jeudi",Q4="Vendredi"),$C$17,0)</f>
        <v>0</v>
      </c>
      <c r="R17" s="90">
        <f t="shared" ref="R17:AT17" si="59">IF(OR(R4="Lundi",R4="Mardi",R4="Mercredi",R4="Jeudi",R4="Vendredi"),$C$17,0)</f>
        <v>0</v>
      </c>
      <c r="S17" s="90">
        <f t="shared" si="59"/>
        <v>0</v>
      </c>
      <c r="T17" s="90">
        <f t="shared" si="59"/>
        <v>0</v>
      </c>
      <c r="U17" s="90">
        <f t="shared" si="59"/>
        <v>0</v>
      </c>
      <c r="V17" s="90">
        <f t="shared" si="59"/>
        <v>0</v>
      </c>
      <c r="W17" s="90">
        <f t="shared" si="59"/>
        <v>0</v>
      </c>
      <c r="X17" s="90">
        <f t="shared" si="59"/>
        <v>0</v>
      </c>
      <c r="Y17" s="90">
        <f t="shared" si="59"/>
        <v>0</v>
      </c>
      <c r="Z17" s="90">
        <f t="shared" si="59"/>
        <v>0</v>
      </c>
      <c r="AA17" s="90">
        <f t="shared" si="59"/>
        <v>0</v>
      </c>
      <c r="AB17" s="90">
        <f t="shared" si="59"/>
        <v>0</v>
      </c>
      <c r="AC17" s="90">
        <f t="shared" si="59"/>
        <v>0</v>
      </c>
      <c r="AD17" s="90">
        <f t="shared" si="59"/>
        <v>0</v>
      </c>
      <c r="AE17" s="90">
        <f t="shared" si="59"/>
        <v>0</v>
      </c>
      <c r="AF17" s="90">
        <f t="shared" si="59"/>
        <v>0</v>
      </c>
      <c r="AG17" s="90">
        <f t="shared" si="59"/>
        <v>0</v>
      </c>
      <c r="AH17" s="90">
        <f t="shared" si="59"/>
        <v>0</v>
      </c>
      <c r="AI17" s="90">
        <f t="shared" si="59"/>
        <v>0</v>
      </c>
      <c r="AJ17" s="90">
        <f t="shared" si="59"/>
        <v>0</v>
      </c>
      <c r="AK17" s="90">
        <f t="shared" si="59"/>
        <v>0</v>
      </c>
      <c r="AL17" s="90">
        <f t="shared" si="59"/>
        <v>0</v>
      </c>
      <c r="AM17" s="90">
        <f t="shared" si="59"/>
        <v>0</v>
      </c>
      <c r="AN17" s="90">
        <f t="shared" si="59"/>
        <v>0</v>
      </c>
      <c r="AO17" s="90">
        <f t="shared" si="59"/>
        <v>0</v>
      </c>
      <c r="AP17" s="90">
        <f t="shared" si="59"/>
        <v>0</v>
      </c>
      <c r="AQ17" s="90">
        <f t="shared" si="59"/>
        <v>0</v>
      </c>
      <c r="AR17" s="90">
        <f t="shared" si="59"/>
        <v>0</v>
      </c>
      <c r="AS17" s="90">
        <f t="shared" si="59"/>
        <v>0</v>
      </c>
      <c r="AT17" s="91">
        <f t="shared" si="59"/>
        <v>0</v>
      </c>
      <c r="AU17" s="89"/>
      <c r="AV17" s="90"/>
      <c r="AW17" s="90"/>
      <c r="AX17" s="90"/>
      <c r="AY17" s="90"/>
      <c r="AZ17" s="90"/>
      <c r="BA17" s="90"/>
      <c r="BB17" s="90"/>
      <c r="BC17" s="90"/>
      <c r="BD17" s="90"/>
      <c r="BE17" s="90"/>
      <c r="BF17" s="90"/>
      <c r="BG17" s="90"/>
      <c r="BH17" s="90"/>
      <c r="BI17" s="90"/>
      <c r="BJ17" s="90"/>
      <c r="BK17" s="90"/>
      <c r="BL17" s="90"/>
      <c r="BM17" s="90"/>
      <c r="BN17" s="90"/>
      <c r="BO17" s="90"/>
      <c r="BP17" s="90"/>
      <c r="BQ17" s="90"/>
      <c r="BR17" s="90"/>
      <c r="BS17" s="90"/>
      <c r="BT17" s="90"/>
      <c r="BU17" s="90"/>
      <c r="BV17" s="90"/>
      <c r="BW17" s="90"/>
      <c r="BX17" s="90"/>
      <c r="BY17" s="91"/>
    </row>
    <row r="18" spans="1:77" s="80" customFormat="1" ht="10.5">
      <c r="A18" s="78" t="s">
        <v>1371</v>
      </c>
      <c r="B18" s="78" t="s">
        <v>1406</v>
      </c>
      <c r="C18" s="79">
        <v>0</v>
      </c>
      <c r="D18" s="122">
        <f t="shared" si="47"/>
        <v>0</v>
      </c>
      <c r="E18" s="122">
        <f t="shared" si="48"/>
        <v>0</v>
      </c>
      <c r="F18" s="122">
        <f t="shared" si="49"/>
        <v>0</v>
      </c>
      <c r="G18" s="123">
        <f>SUMPRODUCT(($P$3:$AT$3=$G$5)*($P18:AT18))</f>
        <v>0</v>
      </c>
      <c r="H18" s="124"/>
      <c r="I18" s="123"/>
      <c r="J18" s="123"/>
      <c r="K18" s="123"/>
      <c r="L18" s="125">
        <f t="shared" si="39"/>
        <v>0</v>
      </c>
      <c r="M18" s="123">
        <f t="shared" si="40"/>
        <v>0</v>
      </c>
      <c r="N18" s="123">
        <f t="shared" si="41"/>
        <v>0</v>
      </c>
      <c r="O18" s="126">
        <f t="shared" si="42"/>
        <v>0</v>
      </c>
      <c r="P18" s="89">
        <f t="shared" si="53"/>
        <v>0</v>
      </c>
      <c r="Q18" s="90">
        <f>IF(OR(Q4="Lundi",Q4="Mardi",Q4="Mercredi",Q4="Jeudi",Q4="Vendredi"),$C$18,0)</f>
        <v>0</v>
      </c>
      <c r="R18" s="90">
        <f t="shared" ref="R18:AT18" si="60">IF(OR(R4="Lundi",R4="Mardi",R4="Mercredi",R4="Jeudi",R4="Vendredi"),$C$18,0)</f>
        <v>0</v>
      </c>
      <c r="S18" s="90">
        <f t="shared" si="60"/>
        <v>0</v>
      </c>
      <c r="T18" s="90">
        <f t="shared" si="60"/>
        <v>0</v>
      </c>
      <c r="U18" s="90">
        <f t="shared" si="60"/>
        <v>0</v>
      </c>
      <c r="V18" s="90">
        <f t="shared" si="60"/>
        <v>0</v>
      </c>
      <c r="W18" s="90">
        <f t="shared" si="60"/>
        <v>0</v>
      </c>
      <c r="X18" s="90">
        <f t="shared" si="60"/>
        <v>0</v>
      </c>
      <c r="Y18" s="90">
        <f t="shared" si="60"/>
        <v>0</v>
      </c>
      <c r="Z18" s="90">
        <f t="shared" si="60"/>
        <v>0</v>
      </c>
      <c r="AA18" s="90">
        <f t="shared" si="60"/>
        <v>0</v>
      </c>
      <c r="AB18" s="90">
        <f t="shared" si="60"/>
        <v>0</v>
      </c>
      <c r="AC18" s="90">
        <f t="shared" si="60"/>
        <v>0</v>
      </c>
      <c r="AD18" s="90">
        <f t="shared" si="60"/>
        <v>0</v>
      </c>
      <c r="AE18" s="90">
        <f t="shared" si="60"/>
        <v>0</v>
      </c>
      <c r="AF18" s="90">
        <f t="shared" si="60"/>
        <v>0</v>
      </c>
      <c r="AG18" s="90">
        <f t="shared" si="60"/>
        <v>0</v>
      </c>
      <c r="AH18" s="90">
        <f t="shared" si="60"/>
        <v>0</v>
      </c>
      <c r="AI18" s="90">
        <f t="shared" si="60"/>
        <v>0</v>
      </c>
      <c r="AJ18" s="90">
        <f t="shared" si="60"/>
        <v>0</v>
      </c>
      <c r="AK18" s="90">
        <f t="shared" si="60"/>
        <v>0</v>
      </c>
      <c r="AL18" s="90">
        <f t="shared" si="60"/>
        <v>0</v>
      </c>
      <c r="AM18" s="90">
        <f t="shared" si="60"/>
        <v>0</v>
      </c>
      <c r="AN18" s="90">
        <f t="shared" si="60"/>
        <v>0</v>
      </c>
      <c r="AO18" s="90">
        <f t="shared" si="60"/>
        <v>0</v>
      </c>
      <c r="AP18" s="90">
        <f t="shared" si="60"/>
        <v>0</v>
      </c>
      <c r="AQ18" s="90">
        <f t="shared" si="60"/>
        <v>0</v>
      </c>
      <c r="AR18" s="90">
        <f t="shared" si="60"/>
        <v>0</v>
      </c>
      <c r="AS18" s="90">
        <f t="shared" si="60"/>
        <v>0</v>
      </c>
      <c r="AT18" s="91">
        <f t="shared" si="60"/>
        <v>0</v>
      </c>
      <c r="AU18" s="89"/>
      <c r="AV18" s="90"/>
      <c r="AW18" s="90"/>
      <c r="AX18" s="90"/>
      <c r="AY18" s="90"/>
      <c r="AZ18" s="90"/>
      <c r="BA18" s="90"/>
      <c r="BB18" s="90"/>
      <c r="BC18" s="90"/>
      <c r="BD18" s="90"/>
      <c r="BE18" s="90"/>
      <c r="BF18" s="90"/>
      <c r="BG18" s="90"/>
      <c r="BH18" s="90"/>
      <c r="BI18" s="90"/>
      <c r="BJ18" s="90"/>
      <c r="BK18" s="90"/>
      <c r="BL18" s="90"/>
      <c r="BM18" s="90"/>
      <c r="BN18" s="90"/>
      <c r="BO18" s="90"/>
      <c r="BP18" s="90"/>
      <c r="BQ18" s="90"/>
      <c r="BR18" s="90"/>
      <c r="BS18" s="90"/>
      <c r="BT18" s="90"/>
      <c r="BU18" s="90"/>
      <c r="BV18" s="90"/>
      <c r="BW18" s="90"/>
      <c r="BX18" s="90"/>
      <c r="BY18" s="91"/>
    </row>
    <row r="19" spans="1:77" s="75" customFormat="1" ht="10.5">
      <c r="A19" s="73" t="s">
        <v>147</v>
      </c>
      <c r="B19" s="73" t="s">
        <v>1237</v>
      </c>
      <c r="C19" s="74">
        <v>600</v>
      </c>
      <c r="D19" s="72">
        <f t="shared" si="47"/>
        <v>600</v>
      </c>
      <c r="E19" s="72">
        <f t="shared" si="48"/>
        <v>3000</v>
      </c>
      <c r="F19" s="72">
        <f t="shared" si="49"/>
        <v>3000</v>
      </c>
      <c r="G19" s="118">
        <f>SUMPRODUCT(($P$3:$AT$3=$G$5)*($P19:AT19))</f>
        <v>3000</v>
      </c>
      <c r="H19" s="119"/>
      <c r="I19" s="118"/>
      <c r="J19" s="118"/>
      <c r="K19" s="118"/>
      <c r="L19" s="120">
        <f t="shared" si="39"/>
        <v>-600</v>
      </c>
      <c r="M19" s="118">
        <f t="shared" si="40"/>
        <v>-3000</v>
      </c>
      <c r="N19" s="118">
        <f t="shared" si="41"/>
        <v>-3000</v>
      </c>
      <c r="O19" s="121">
        <f t="shared" si="42"/>
        <v>-3000</v>
      </c>
      <c r="P19" s="86">
        <f t="shared" si="53"/>
        <v>600</v>
      </c>
      <c r="Q19" s="87">
        <f>IF(OR(Q4="Lundi",Q4="Mardi",Q4="Mercredi",Q4="Jeudi",Q4="Vendredi"),$C$19,0)</f>
        <v>0</v>
      </c>
      <c r="R19" s="87">
        <f t="shared" ref="R19:AT19" si="61">IF(OR(R4="Lundi",R4="Mardi",R4="Mercredi",R4="Jeudi",R4="Vendredi"),$C$19,0)</f>
        <v>0</v>
      </c>
      <c r="S19" s="87">
        <f t="shared" si="61"/>
        <v>600</v>
      </c>
      <c r="T19" s="87">
        <f t="shared" si="61"/>
        <v>600</v>
      </c>
      <c r="U19" s="87">
        <f t="shared" si="61"/>
        <v>600</v>
      </c>
      <c r="V19" s="87">
        <f t="shared" si="61"/>
        <v>600</v>
      </c>
      <c r="W19" s="87">
        <f t="shared" si="61"/>
        <v>600</v>
      </c>
      <c r="X19" s="87">
        <f t="shared" si="61"/>
        <v>0</v>
      </c>
      <c r="Y19" s="87">
        <f t="shared" si="61"/>
        <v>0</v>
      </c>
      <c r="Z19" s="87">
        <f t="shared" si="61"/>
        <v>600</v>
      </c>
      <c r="AA19" s="87">
        <f t="shared" si="61"/>
        <v>600</v>
      </c>
      <c r="AB19" s="87">
        <f t="shared" si="61"/>
        <v>600</v>
      </c>
      <c r="AC19" s="87">
        <f t="shared" si="61"/>
        <v>600</v>
      </c>
      <c r="AD19" s="87">
        <f t="shared" si="61"/>
        <v>600</v>
      </c>
      <c r="AE19" s="87">
        <f t="shared" si="61"/>
        <v>0</v>
      </c>
      <c r="AF19" s="87">
        <f t="shared" si="61"/>
        <v>0</v>
      </c>
      <c r="AG19" s="87">
        <f t="shared" si="61"/>
        <v>600</v>
      </c>
      <c r="AH19" s="87">
        <f t="shared" si="61"/>
        <v>600</v>
      </c>
      <c r="AI19" s="87">
        <f t="shared" si="61"/>
        <v>600</v>
      </c>
      <c r="AJ19" s="87">
        <f t="shared" si="61"/>
        <v>600</v>
      </c>
      <c r="AK19" s="87">
        <f t="shared" si="61"/>
        <v>600</v>
      </c>
      <c r="AL19" s="87">
        <f t="shared" si="61"/>
        <v>0</v>
      </c>
      <c r="AM19" s="87">
        <f t="shared" si="61"/>
        <v>0</v>
      </c>
      <c r="AN19" s="87">
        <f t="shared" si="61"/>
        <v>600</v>
      </c>
      <c r="AO19" s="87">
        <f t="shared" si="61"/>
        <v>600</v>
      </c>
      <c r="AP19" s="87">
        <f t="shared" si="61"/>
        <v>600</v>
      </c>
      <c r="AQ19" s="87">
        <f t="shared" si="61"/>
        <v>600</v>
      </c>
      <c r="AR19" s="87">
        <f t="shared" si="61"/>
        <v>600</v>
      </c>
      <c r="AS19" s="87">
        <f t="shared" si="61"/>
        <v>0</v>
      </c>
      <c r="AT19" s="88">
        <f t="shared" si="61"/>
        <v>0</v>
      </c>
      <c r="AU19" s="86"/>
      <c r="AV19" s="87"/>
      <c r="AW19" s="87"/>
      <c r="AX19" s="87"/>
      <c r="AY19" s="87"/>
      <c r="AZ19" s="87"/>
      <c r="BA19" s="87"/>
      <c r="BB19" s="87"/>
      <c r="BC19" s="87"/>
      <c r="BD19" s="87"/>
      <c r="BE19" s="87"/>
      <c r="BF19" s="87"/>
      <c r="BG19" s="87"/>
      <c r="BH19" s="87"/>
      <c r="BI19" s="87"/>
      <c r="BJ19" s="87"/>
      <c r="BK19" s="87"/>
      <c r="BL19" s="87"/>
      <c r="BM19" s="87"/>
      <c r="BN19" s="87"/>
      <c r="BO19" s="87"/>
      <c r="BP19" s="87"/>
      <c r="BQ19" s="87"/>
      <c r="BR19" s="87"/>
      <c r="BS19" s="87"/>
      <c r="BT19" s="87"/>
      <c r="BU19" s="87"/>
      <c r="BV19" s="87"/>
      <c r="BW19" s="87"/>
      <c r="BX19" s="87"/>
      <c r="BY19" s="88"/>
    </row>
    <row r="20" spans="1:77" s="75" customFormat="1" ht="10.5">
      <c r="A20" s="73" t="s">
        <v>147</v>
      </c>
      <c r="B20" s="73" t="s">
        <v>1322</v>
      </c>
      <c r="C20" s="74">
        <v>750</v>
      </c>
      <c r="D20" s="72">
        <f t="shared" si="47"/>
        <v>750</v>
      </c>
      <c r="E20" s="72">
        <f t="shared" si="48"/>
        <v>3750</v>
      </c>
      <c r="F20" s="72">
        <f t="shared" si="49"/>
        <v>3750</v>
      </c>
      <c r="G20" s="118">
        <f>SUMPRODUCT(($P$3:$AT$3=$G$5)*($P20:AT20))</f>
        <v>3750</v>
      </c>
      <c r="H20" s="119"/>
      <c r="I20" s="118"/>
      <c r="J20" s="118"/>
      <c r="K20" s="118"/>
      <c r="L20" s="120">
        <f t="shared" si="39"/>
        <v>-750</v>
      </c>
      <c r="M20" s="118">
        <f t="shared" si="40"/>
        <v>-3750</v>
      </c>
      <c r="N20" s="118">
        <f t="shared" si="41"/>
        <v>-3750</v>
      </c>
      <c r="O20" s="121">
        <f t="shared" si="42"/>
        <v>-3750</v>
      </c>
      <c r="P20" s="86">
        <f t="shared" si="53"/>
        <v>750</v>
      </c>
      <c r="Q20" s="87">
        <f>IF(OR(Q4="Lundi",Q4="Mardi",Q4="Mercredi",Q4="Jeudi",Q4="Vendredi"),$C$20,0)</f>
        <v>0</v>
      </c>
      <c r="R20" s="87">
        <f t="shared" ref="R20:AT20" si="62">IF(OR(R4="Lundi",R4="Mardi",R4="Mercredi",R4="Jeudi",R4="Vendredi"),$C$20,0)</f>
        <v>0</v>
      </c>
      <c r="S20" s="87">
        <f t="shared" si="62"/>
        <v>750</v>
      </c>
      <c r="T20" s="87">
        <f t="shared" si="62"/>
        <v>750</v>
      </c>
      <c r="U20" s="87">
        <f t="shared" si="62"/>
        <v>750</v>
      </c>
      <c r="V20" s="87">
        <f t="shared" si="62"/>
        <v>750</v>
      </c>
      <c r="W20" s="87">
        <f t="shared" si="62"/>
        <v>750</v>
      </c>
      <c r="X20" s="87">
        <f t="shared" si="62"/>
        <v>0</v>
      </c>
      <c r="Y20" s="87">
        <f t="shared" si="62"/>
        <v>0</v>
      </c>
      <c r="Z20" s="87">
        <f t="shared" si="62"/>
        <v>750</v>
      </c>
      <c r="AA20" s="87">
        <f t="shared" si="62"/>
        <v>750</v>
      </c>
      <c r="AB20" s="87">
        <f t="shared" si="62"/>
        <v>750</v>
      </c>
      <c r="AC20" s="87">
        <f t="shared" si="62"/>
        <v>750</v>
      </c>
      <c r="AD20" s="87">
        <f t="shared" si="62"/>
        <v>750</v>
      </c>
      <c r="AE20" s="87">
        <f t="shared" si="62"/>
        <v>0</v>
      </c>
      <c r="AF20" s="87">
        <f t="shared" si="62"/>
        <v>0</v>
      </c>
      <c r="AG20" s="87">
        <f t="shared" si="62"/>
        <v>750</v>
      </c>
      <c r="AH20" s="87">
        <f t="shared" si="62"/>
        <v>750</v>
      </c>
      <c r="AI20" s="87">
        <f t="shared" si="62"/>
        <v>750</v>
      </c>
      <c r="AJ20" s="87">
        <f t="shared" si="62"/>
        <v>750</v>
      </c>
      <c r="AK20" s="87">
        <f t="shared" si="62"/>
        <v>750</v>
      </c>
      <c r="AL20" s="87">
        <f t="shared" si="62"/>
        <v>0</v>
      </c>
      <c r="AM20" s="87">
        <f t="shared" si="62"/>
        <v>0</v>
      </c>
      <c r="AN20" s="87">
        <f t="shared" si="62"/>
        <v>750</v>
      </c>
      <c r="AO20" s="87">
        <f t="shared" si="62"/>
        <v>750</v>
      </c>
      <c r="AP20" s="87">
        <f t="shared" si="62"/>
        <v>750</v>
      </c>
      <c r="AQ20" s="87">
        <f t="shared" si="62"/>
        <v>750</v>
      </c>
      <c r="AR20" s="87">
        <f t="shared" si="62"/>
        <v>750</v>
      </c>
      <c r="AS20" s="87">
        <f t="shared" si="62"/>
        <v>0</v>
      </c>
      <c r="AT20" s="88">
        <f t="shared" si="62"/>
        <v>0</v>
      </c>
      <c r="AU20" s="86"/>
      <c r="AV20" s="87"/>
      <c r="AW20" s="87"/>
      <c r="AX20" s="87"/>
      <c r="AY20" s="87"/>
      <c r="AZ20" s="87"/>
      <c r="BA20" s="87"/>
      <c r="BB20" s="87"/>
      <c r="BC20" s="87"/>
      <c r="BD20" s="87"/>
      <c r="BE20" s="87"/>
      <c r="BF20" s="87"/>
      <c r="BG20" s="87"/>
      <c r="BH20" s="87"/>
      <c r="BI20" s="87"/>
      <c r="BJ20" s="87"/>
      <c r="BK20" s="87"/>
      <c r="BL20" s="87"/>
      <c r="BM20" s="87"/>
      <c r="BN20" s="87"/>
      <c r="BO20" s="87"/>
      <c r="BP20" s="87"/>
      <c r="BQ20" s="87"/>
      <c r="BR20" s="87"/>
      <c r="BS20" s="87"/>
      <c r="BT20" s="87"/>
      <c r="BU20" s="87"/>
      <c r="BV20" s="87"/>
      <c r="BW20" s="87"/>
      <c r="BX20" s="87"/>
      <c r="BY20" s="88"/>
    </row>
    <row r="21" spans="1:77" s="75" customFormat="1" ht="10.5">
      <c r="A21" s="73" t="s">
        <v>147</v>
      </c>
      <c r="B21" s="76" t="s">
        <v>1097</v>
      </c>
      <c r="C21" s="74">
        <v>750</v>
      </c>
      <c r="D21" s="72">
        <f t="shared" si="47"/>
        <v>750</v>
      </c>
      <c r="E21" s="72">
        <f t="shared" si="48"/>
        <v>3750</v>
      </c>
      <c r="F21" s="72">
        <f t="shared" si="49"/>
        <v>3750</v>
      </c>
      <c r="G21" s="118">
        <f>SUMPRODUCT(($P$3:$AT$3=$G$5)*($P21:AT21))</f>
        <v>3750</v>
      </c>
      <c r="H21" s="119"/>
      <c r="I21" s="118"/>
      <c r="J21" s="118"/>
      <c r="K21" s="118"/>
      <c r="L21" s="120">
        <f t="shared" si="39"/>
        <v>-750</v>
      </c>
      <c r="M21" s="118">
        <f t="shared" si="40"/>
        <v>-3750</v>
      </c>
      <c r="N21" s="118">
        <f t="shared" si="41"/>
        <v>-3750</v>
      </c>
      <c r="O21" s="121">
        <f t="shared" si="42"/>
        <v>-3750</v>
      </c>
      <c r="P21" s="86">
        <f t="shared" si="53"/>
        <v>750</v>
      </c>
      <c r="Q21" s="87">
        <f>IF(OR(Q4="Lundi",Q4="Mardi",Q4="Mercredi",Q4="Jeudi",Q4="Vendredi"),$C$21,0)</f>
        <v>0</v>
      </c>
      <c r="R21" s="87">
        <f t="shared" ref="R21:AT21" si="63">IF(OR(R4="Lundi",R4="Mardi",R4="Mercredi",R4="Jeudi",R4="Vendredi"),$C$21,0)</f>
        <v>0</v>
      </c>
      <c r="S21" s="87">
        <f t="shared" si="63"/>
        <v>750</v>
      </c>
      <c r="T21" s="87">
        <f t="shared" si="63"/>
        <v>750</v>
      </c>
      <c r="U21" s="87">
        <f t="shared" si="63"/>
        <v>750</v>
      </c>
      <c r="V21" s="87">
        <f t="shared" si="63"/>
        <v>750</v>
      </c>
      <c r="W21" s="87">
        <f t="shared" si="63"/>
        <v>750</v>
      </c>
      <c r="X21" s="87">
        <f t="shared" si="63"/>
        <v>0</v>
      </c>
      <c r="Y21" s="87">
        <f t="shared" si="63"/>
        <v>0</v>
      </c>
      <c r="Z21" s="87">
        <f t="shared" si="63"/>
        <v>750</v>
      </c>
      <c r="AA21" s="87">
        <f t="shared" si="63"/>
        <v>750</v>
      </c>
      <c r="AB21" s="87">
        <f t="shared" si="63"/>
        <v>750</v>
      </c>
      <c r="AC21" s="87">
        <f t="shared" si="63"/>
        <v>750</v>
      </c>
      <c r="AD21" s="87">
        <f t="shared" si="63"/>
        <v>750</v>
      </c>
      <c r="AE21" s="87">
        <f t="shared" si="63"/>
        <v>0</v>
      </c>
      <c r="AF21" s="87">
        <f t="shared" si="63"/>
        <v>0</v>
      </c>
      <c r="AG21" s="87">
        <f t="shared" si="63"/>
        <v>750</v>
      </c>
      <c r="AH21" s="87">
        <f t="shared" si="63"/>
        <v>750</v>
      </c>
      <c r="AI21" s="87">
        <f t="shared" si="63"/>
        <v>750</v>
      </c>
      <c r="AJ21" s="87">
        <f t="shared" si="63"/>
        <v>750</v>
      </c>
      <c r="AK21" s="87">
        <f t="shared" si="63"/>
        <v>750</v>
      </c>
      <c r="AL21" s="87">
        <f t="shared" si="63"/>
        <v>0</v>
      </c>
      <c r="AM21" s="87">
        <f t="shared" si="63"/>
        <v>0</v>
      </c>
      <c r="AN21" s="87">
        <f t="shared" si="63"/>
        <v>750</v>
      </c>
      <c r="AO21" s="87">
        <f t="shared" si="63"/>
        <v>750</v>
      </c>
      <c r="AP21" s="87">
        <f t="shared" si="63"/>
        <v>750</v>
      </c>
      <c r="AQ21" s="87">
        <f t="shared" si="63"/>
        <v>750</v>
      </c>
      <c r="AR21" s="87">
        <f t="shared" si="63"/>
        <v>750</v>
      </c>
      <c r="AS21" s="87">
        <f t="shared" si="63"/>
        <v>0</v>
      </c>
      <c r="AT21" s="88">
        <f t="shared" si="63"/>
        <v>0</v>
      </c>
      <c r="AU21" s="86"/>
      <c r="AV21" s="87"/>
      <c r="AW21" s="87"/>
      <c r="AX21" s="87"/>
      <c r="AY21" s="87"/>
      <c r="AZ21" s="87"/>
      <c r="BA21" s="87"/>
      <c r="BB21" s="87"/>
      <c r="BC21" s="87"/>
      <c r="BD21" s="87"/>
      <c r="BE21" s="87"/>
      <c r="BF21" s="87"/>
      <c r="BG21" s="87"/>
      <c r="BH21" s="87"/>
      <c r="BI21" s="87"/>
      <c r="BJ21" s="87"/>
      <c r="BK21" s="87"/>
      <c r="BL21" s="87"/>
      <c r="BM21" s="87"/>
      <c r="BN21" s="87"/>
      <c r="BO21" s="87"/>
      <c r="BP21" s="87"/>
      <c r="BQ21" s="87"/>
      <c r="BR21" s="87"/>
      <c r="BS21" s="87"/>
      <c r="BT21" s="87"/>
      <c r="BU21" s="87"/>
      <c r="BV21" s="87"/>
      <c r="BW21" s="87"/>
      <c r="BX21" s="87"/>
      <c r="BY21" s="88"/>
    </row>
    <row r="22" spans="1:77" s="75" customFormat="1" ht="10.5">
      <c r="A22" s="73" t="s">
        <v>147</v>
      </c>
      <c r="B22" s="73" t="s">
        <v>1425</v>
      </c>
      <c r="C22" s="74">
        <v>0</v>
      </c>
      <c r="D22" s="72">
        <f t="shared" si="47"/>
        <v>0</v>
      </c>
      <c r="E22" s="72">
        <f t="shared" si="48"/>
        <v>0</v>
      </c>
      <c r="F22" s="72">
        <f t="shared" si="49"/>
        <v>0</v>
      </c>
      <c r="G22" s="118">
        <f>SUMPRODUCT(($P$3:$AT$3=$G$5)*($P22:AT22))</f>
        <v>0</v>
      </c>
      <c r="H22" s="119"/>
      <c r="I22" s="118"/>
      <c r="J22" s="118"/>
      <c r="K22" s="118"/>
      <c r="L22" s="120">
        <f t="shared" si="39"/>
        <v>0</v>
      </c>
      <c r="M22" s="118">
        <f t="shared" si="40"/>
        <v>0</v>
      </c>
      <c r="N22" s="118">
        <f t="shared" si="41"/>
        <v>0</v>
      </c>
      <c r="O22" s="121">
        <f t="shared" si="42"/>
        <v>0</v>
      </c>
      <c r="P22" s="86">
        <f t="shared" si="53"/>
        <v>0</v>
      </c>
      <c r="Q22" s="87">
        <f t="shared" ref="Q22:AT22" si="64">IF(OR(Q4="Lundi",Q4="Mardi",Q4="Mercredi",Q4="Jeudi",Q4="Vendredi"),$C$22,0)</f>
        <v>0</v>
      </c>
      <c r="R22" s="87">
        <f t="shared" si="64"/>
        <v>0</v>
      </c>
      <c r="S22" s="87">
        <f t="shared" si="64"/>
        <v>0</v>
      </c>
      <c r="T22" s="87">
        <f t="shared" si="64"/>
        <v>0</v>
      </c>
      <c r="U22" s="87">
        <f t="shared" si="64"/>
        <v>0</v>
      </c>
      <c r="V22" s="87">
        <f t="shared" si="64"/>
        <v>0</v>
      </c>
      <c r="W22" s="87">
        <f t="shared" si="64"/>
        <v>0</v>
      </c>
      <c r="X22" s="87">
        <f t="shared" si="64"/>
        <v>0</v>
      </c>
      <c r="Y22" s="87">
        <f t="shared" si="64"/>
        <v>0</v>
      </c>
      <c r="Z22" s="87">
        <f t="shared" si="64"/>
        <v>0</v>
      </c>
      <c r="AA22" s="87">
        <f t="shared" si="64"/>
        <v>0</v>
      </c>
      <c r="AB22" s="87">
        <f t="shared" si="64"/>
        <v>0</v>
      </c>
      <c r="AC22" s="87">
        <f t="shared" si="64"/>
        <v>0</v>
      </c>
      <c r="AD22" s="87">
        <f t="shared" si="64"/>
        <v>0</v>
      </c>
      <c r="AE22" s="87">
        <f t="shared" si="64"/>
        <v>0</v>
      </c>
      <c r="AF22" s="87">
        <f t="shared" si="64"/>
        <v>0</v>
      </c>
      <c r="AG22" s="87">
        <f t="shared" si="64"/>
        <v>0</v>
      </c>
      <c r="AH22" s="87">
        <f t="shared" si="64"/>
        <v>0</v>
      </c>
      <c r="AI22" s="87">
        <f t="shared" si="64"/>
        <v>0</v>
      </c>
      <c r="AJ22" s="87">
        <f t="shared" si="64"/>
        <v>0</v>
      </c>
      <c r="AK22" s="87">
        <f t="shared" si="64"/>
        <v>0</v>
      </c>
      <c r="AL22" s="87">
        <f t="shared" si="64"/>
        <v>0</v>
      </c>
      <c r="AM22" s="87">
        <f t="shared" si="64"/>
        <v>0</v>
      </c>
      <c r="AN22" s="87">
        <f t="shared" si="64"/>
        <v>0</v>
      </c>
      <c r="AO22" s="87">
        <f t="shared" si="64"/>
        <v>0</v>
      </c>
      <c r="AP22" s="87">
        <f t="shared" si="64"/>
        <v>0</v>
      </c>
      <c r="AQ22" s="87">
        <f t="shared" si="64"/>
        <v>0</v>
      </c>
      <c r="AR22" s="87">
        <f t="shared" si="64"/>
        <v>0</v>
      </c>
      <c r="AS22" s="87">
        <f t="shared" si="64"/>
        <v>0</v>
      </c>
      <c r="AT22" s="88">
        <f t="shared" si="64"/>
        <v>0</v>
      </c>
      <c r="AU22" s="86"/>
      <c r="AV22" s="87"/>
      <c r="AW22" s="87"/>
      <c r="AX22" s="87"/>
      <c r="AY22" s="87"/>
      <c r="AZ22" s="87"/>
      <c r="BA22" s="87"/>
      <c r="BB22" s="87"/>
      <c r="BC22" s="87"/>
      <c r="BD22" s="87"/>
      <c r="BE22" s="87"/>
      <c r="BF22" s="87"/>
      <c r="BG22" s="87"/>
      <c r="BH22" s="87"/>
      <c r="BI22" s="87"/>
      <c r="BJ22" s="87"/>
      <c r="BK22" s="87"/>
      <c r="BL22" s="87"/>
      <c r="BM22" s="87"/>
      <c r="BN22" s="87"/>
      <c r="BO22" s="87"/>
      <c r="BP22" s="87"/>
      <c r="BQ22" s="87"/>
      <c r="BR22" s="87"/>
      <c r="BS22" s="87"/>
      <c r="BT22" s="87"/>
      <c r="BU22" s="87"/>
      <c r="BV22" s="87"/>
      <c r="BW22" s="87"/>
      <c r="BX22" s="87"/>
      <c r="BY22" s="88"/>
    </row>
    <row r="23" spans="1:77" s="75" customFormat="1" ht="10.5">
      <c r="A23" s="73" t="s">
        <v>147</v>
      </c>
      <c r="B23" s="73" t="s">
        <v>1168</v>
      </c>
      <c r="C23" s="74">
        <v>750</v>
      </c>
      <c r="D23" s="72">
        <f t="shared" si="47"/>
        <v>750</v>
      </c>
      <c r="E23" s="72">
        <f t="shared" si="48"/>
        <v>3750</v>
      </c>
      <c r="F23" s="72">
        <f t="shared" si="49"/>
        <v>3750</v>
      </c>
      <c r="G23" s="118">
        <f>SUMPRODUCT(($P$3:$AT$3=$G$5)*($P23:AT23))</f>
        <v>3750</v>
      </c>
      <c r="H23" s="119"/>
      <c r="I23" s="118"/>
      <c r="J23" s="118"/>
      <c r="K23" s="118"/>
      <c r="L23" s="120">
        <f t="shared" si="39"/>
        <v>-750</v>
      </c>
      <c r="M23" s="118">
        <f t="shared" si="40"/>
        <v>-3750</v>
      </c>
      <c r="N23" s="118">
        <f t="shared" si="41"/>
        <v>-3750</v>
      </c>
      <c r="O23" s="121">
        <f t="shared" si="42"/>
        <v>-3750</v>
      </c>
      <c r="P23" s="86">
        <f t="shared" si="53"/>
        <v>750</v>
      </c>
      <c r="Q23" s="87">
        <f>IF(OR(Q4="Lundi",Q4="Mardi",Q4="Mercredi",Q4="Jeudi",Q4="Vendredi"),$C$23,0)</f>
        <v>0</v>
      </c>
      <c r="R23" s="87">
        <f t="shared" ref="R23:AT23" si="65">IF(OR(R4="Lundi",R4="Mardi",R4="Mercredi",R4="Jeudi",R4="Vendredi"),$C$23,0)</f>
        <v>0</v>
      </c>
      <c r="S23" s="87">
        <f t="shared" si="65"/>
        <v>750</v>
      </c>
      <c r="T23" s="87">
        <f t="shared" si="65"/>
        <v>750</v>
      </c>
      <c r="U23" s="87">
        <f t="shared" si="65"/>
        <v>750</v>
      </c>
      <c r="V23" s="87">
        <f t="shared" si="65"/>
        <v>750</v>
      </c>
      <c r="W23" s="87">
        <f t="shared" si="65"/>
        <v>750</v>
      </c>
      <c r="X23" s="87">
        <f t="shared" si="65"/>
        <v>0</v>
      </c>
      <c r="Y23" s="87">
        <f t="shared" si="65"/>
        <v>0</v>
      </c>
      <c r="Z23" s="87">
        <f t="shared" si="65"/>
        <v>750</v>
      </c>
      <c r="AA23" s="87">
        <f t="shared" si="65"/>
        <v>750</v>
      </c>
      <c r="AB23" s="87">
        <f t="shared" si="65"/>
        <v>750</v>
      </c>
      <c r="AC23" s="87">
        <f t="shared" si="65"/>
        <v>750</v>
      </c>
      <c r="AD23" s="87">
        <f t="shared" si="65"/>
        <v>750</v>
      </c>
      <c r="AE23" s="87">
        <f t="shared" si="65"/>
        <v>0</v>
      </c>
      <c r="AF23" s="87">
        <f t="shared" si="65"/>
        <v>0</v>
      </c>
      <c r="AG23" s="87">
        <f t="shared" si="65"/>
        <v>750</v>
      </c>
      <c r="AH23" s="87">
        <f t="shared" si="65"/>
        <v>750</v>
      </c>
      <c r="AI23" s="87">
        <f t="shared" si="65"/>
        <v>750</v>
      </c>
      <c r="AJ23" s="87">
        <f t="shared" si="65"/>
        <v>750</v>
      </c>
      <c r="AK23" s="87">
        <f t="shared" si="65"/>
        <v>750</v>
      </c>
      <c r="AL23" s="87">
        <f t="shared" si="65"/>
        <v>0</v>
      </c>
      <c r="AM23" s="87">
        <f t="shared" si="65"/>
        <v>0</v>
      </c>
      <c r="AN23" s="87">
        <f t="shared" si="65"/>
        <v>750</v>
      </c>
      <c r="AO23" s="87">
        <f t="shared" si="65"/>
        <v>750</v>
      </c>
      <c r="AP23" s="87">
        <f t="shared" si="65"/>
        <v>750</v>
      </c>
      <c r="AQ23" s="87">
        <f t="shared" si="65"/>
        <v>750</v>
      </c>
      <c r="AR23" s="87">
        <f t="shared" si="65"/>
        <v>750</v>
      </c>
      <c r="AS23" s="87">
        <f t="shared" si="65"/>
        <v>0</v>
      </c>
      <c r="AT23" s="88">
        <f t="shared" si="65"/>
        <v>0</v>
      </c>
      <c r="AU23" s="86"/>
      <c r="AV23" s="87"/>
      <c r="AW23" s="87"/>
      <c r="AX23" s="87"/>
      <c r="AY23" s="87"/>
      <c r="AZ23" s="87"/>
      <c r="BA23" s="87"/>
      <c r="BB23" s="87"/>
      <c r="BC23" s="87"/>
      <c r="BD23" s="87"/>
      <c r="BE23" s="87"/>
      <c r="BF23" s="87"/>
      <c r="BG23" s="87"/>
      <c r="BH23" s="87"/>
      <c r="BI23" s="87"/>
      <c r="BJ23" s="87"/>
      <c r="BK23" s="87"/>
      <c r="BL23" s="87"/>
      <c r="BM23" s="87"/>
      <c r="BN23" s="87"/>
      <c r="BO23" s="87"/>
      <c r="BP23" s="87"/>
      <c r="BQ23" s="87"/>
      <c r="BR23" s="87"/>
      <c r="BS23" s="87"/>
      <c r="BT23" s="87"/>
      <c r="BU23" s="87"/>
      <c r="BV23" s="87"/>
      <c r="BW23" s="87"/>
      <c r="BX23" s="87"/>
      <c r="BY23" s="88"/>
    </row>
    <row r="24" spans="1:77" s="80" customFormat="1" ht="10.5">
      <c r="A24" s="78" t="s">
        <v>147</v>
      </c>
      <c r="B24" s="78" t="s">
        <v>1406</v>
      </c>
      <c r="C24" s="79">
        <v>0</v>
      </c>
      <c r="D24" s="122">
        <f t="shared" si="47"/>
        <v>0</v>
      </c>
      <c r="E24" s="122">
        <f t="shared" si="48"/>
        <v>0</v>
      </c>
      <c r="F24" s="122">
        <f t="shared" si="49"/>
        <v>0</v>
      </c>
      <c r="G24" s="123">
        <f>SUMPRODUCT(($P$3:$AT$3=$G$5)*($P24:AT24))</f>
        <v>0</v>
      </c>
      <c r="H24" s="124"/>
      <c r="I24" s="123"/>
      <c r="J24" s="123"/>
      <c r="K24" s="123"/>
      <c r="L24" s="125">
        <f t="shared" si="39"/>
        <v>0</v>
      </c>
      <c r="M24" s="123">
        <f t="shared" si="40"/>
        <v>0</v>
      </c>
      <c r="N24" s="123">
        <f t="shared" si="41"/>
        <v>0</v>
      </c>
      <c r="O24" s="126">
        <f t="shared" si="42"/>
        <v>0</v>
      </c>
      <c r="P24" s="89">
        <f t="shared" si="53"/>
        <v>0</v>
      </c>
      <c r="Q24" s="90">
        <f>IF(OR(Q4="Lundi",Q4="Mardi",Q4="Mercredi",Q4="Jeudi",Q4="Vendredi"),$C$24,0)</f>
        <v>0</v>
      </c>
      <c r="R24" s="90">
        <f t="shared" ref="R24:AT24" si="66">IF(OR(R4="Lundi",R4="Mardi",R4="Mercredi",R4="Jeudi",R4="Vendredi"),$C$24,0)</f>
        <v>0</v>
      </c>
      <c r="S24" s="90">
        <f t="shared" si="66"/>
        <v>0</v>
      </c>
      <c r="T24" s="90">
        <f t="shared" si="66"/>
        <v>0</v>
      </c>
      <c r="U24" s="90">
        <f t="shared" si="66"/>
        <v>0</v>
      </c>
      <c r="V24" s="90">
        <f t="shared" si="66"/>
        <v>0</v>
      </c>
      <c r="W24" s="90">
        <f t="shared" si="66"/>
        <v>0</v>
      </c>
      <c r="X24" s="90">
        <f t="shared" si="66"/>
        <v>0</v>
      </c>
      <c r="Y24" s="90">
        <f t="shared" si="66"/>
        <v>0</v>
      </c>
      <c r="Z24" s="90">
        <f t="shared" si="66"/>
        <v>0</v>
      </c>
      <c r="AA24" s="90">
        <f t="shared" si="66"/>
        <v>0</v>
      </c>
      <c r="AB24" s="90">
        <f t="shared" si="66"/>
        <v>0</v>
      </c>
      <c r="AC24" s="90">
        <f t="shared" si="66"/>
        <v>0</v>
      </c>
      <c r="AD24" s="90">
        <f t="shared" si="66"/>
        <v>0</v>
      </c>
      <c r="AE24" s="90">
        <f t="shared" si="66"/>
        <v>0</v>
      </c>
      <c r="AF24" s="90">
        <f t="shared" si="66"/>
        <v>0</v>
      </c>
      <c r="AG24" s="90">
        <f t="shared" si="66"/>
        <v>0</v>
      </c>
      <c r="AH24" s="90">
        <f t="shared" si="66"/>
        <v>0</v>
      </c>
      <c r="AI24" s="90">
        <f t="shared" si="66"/>
        <v>0</v>
      </c>
      <c r="AJ24" s="90">
        <f t="shared" si="66"/>
        <v>0</v>
      </c>
      <c r="AK24" s="90">
        <f t="shared" si="66"/>
        <v>0</v>
      </c>
      <c r="AL24" s="90">
        <f t="shared" si="66"/>
        <v>0</v>
      </c>
      <c r="AM24" s="90">
        <f t="shared" si="66"/>
        <v>0</v>
      </c>
      <c r="AN24" s="90">
        <f t="shared" si="66"/>
        <v>0</v>
      </c>
      <c r="AO24" s="90">
        <f t="shared" si="66"/>
        <v>0</v>
      </c>
      <c r="AP24" s="90">
        <f t="shared" si="66"/>
        <v>0</v>
      </c>
      <c r="AQ24" s="90">
        <f t="shared" si="66"/>
        <v>0</v>
      </c>
      <c r="AR24" s="90">
        <f t="shared" si="66"/>
        <v>0</v>
      </c>
      <c r="AS24" s="90">
        <f t="shared" si="66"/>
        <v>0</v>
      </c>
      <c r="AT24" s="91">
        <f t="shared" si="66"/>
        <v>0</v>
      </c>
      <c r="AU24" s="89"/>
      <c r="AV24" s="90"/>
      <c r="AW24" s="90"/>
      <c r="AX24" s="90"/>
      <c r="AY24" s="90"/>
      <c r="AZ24" s="90"/>
      <c r="BA24" s="90"/>
      <c r="BB24" s="90"/>
      <c r="BC24" s="90"/>
      <c r="BD24" s="90"/>
      <c r="BE24" s="90"/>
      <c r="BF24" s="90"/>
      <c r="BG24" s="90"/>
      <c r="BH24" s="90"/>
      <c r="BI24" s="90"/>
      <c r="BJ24" s="90"/>
      <c r="BK24" s="90"/>
      <c r="BL24" s="90"/>
      <c r="BM24" s="90"/>
      <c r="BN24" s="90"/>
      <c r="BO24" s="90"/>
      <c r="BP24" s="90"/>
      <c r="BQ24" s="90"/>
      <c r="BR24" s="90"/>
      <c r="BS24" s="90"/>
      <c r="BT24" s="90"/>
      <c r="BU24" s="90"/>
      <c r="BV24" s="90"/>
      <c r="BW24" s="90"/>
      <c r="BX24" s="90"/>
      <c r="BY24" s="91"/>
    </row>
    <row r="25" spans="1:77" s="80" customFormat="1" ht="10.5">
      <c r="A25" s="78" t="s">
        <v>147</v>
      </c>
      <c r="B25" s="78" t="s">
        <v>1406</v>
      </c>
      <c r="C25" s="79">
        <v>0</v>
      </c>
      <c r="D25" s="122">
        <f t="shared" si="47"/>
        <v>0</v>
      </c>
      <c r="E25" s="122">
        <f t="shared" si="48"/>
        <v>0</v>
      </c>
      <c r="F25" s="122">
        <f t="shared" si="49"/>
        <v>0</v>
      </c>
      <c r="G25" s="123">
        <f>SUMPRODUCT(($P$3:$AT$3=$G$5)*($P25:AT25))</f>
        <v>0</v>
      </c>
      <c r="H25" s="124"/>
      <c r="I25" s="123"/>
      <c r="J25" s="123"/>
      <c r="K25" s="123"/>
      <c r="L25" s="125">
        <f t="shared" si="39"/>
        <v>0</v>
      </c>
      <c r="M25" s="123">
        <f t="shared" si="40"/>
        <v>0</v>
      </c>
      <c r="N25" s="123">
        <f t="shared" si="41"/>
        <v>0</v>
      </c>
      <c r="O25" s="126">
        <f t="shared" si="42"/>
        <v>0</v>
      </c>
      <c r="P25" s="89">
        <f t="shared" si="53"/>
        <v>0</v>
      </c>
      <c r="Q25" s="90">
        <f>IF(OR(Q4="Lundi",Q4="Mardi",Q4="Mercredi",Q4="Jeudi",Q4="Vendredi"),$C$25,0)</f>
        <v>0</v>
      </c>
      <c r="R25" s="90">
        <f t="shared" ref="R25:AT25" si="67">IF(OR(R4="Lundi",R4="Mardi",R4="Mercredi",R4="Jeudi",R4="Vendredi"),$C$25,0)</f>
        <v>0</v>
      </c>
      <c r="S25" s="90">
        <f t="shared" si="67"/>
        <v>0</v>
      </c>
      <c r="T25" s="90">
        <f t="shared" si="67"/>
        <v>0</v>
      </c>
      <c r="U25" s="90">
        <f t="shared" si="67"/>
        <v>0</v>
      </c>
      <c r="V25" s="90">
        <f t="shared" si="67"/>
        <v>0</v>
      </c>
      <c r="W25" s="90">
        <f t="shared" si="67"/>
        <v>0</v>
      </c>
      <c r="X25" s="90">
        <f t="shared" si="67"/>
        <v>0</v>
      </c>
      <c r="Y25" s="90">
        <f t="shared" si="67"/>
        <v>0</v>
      </c>
      <c r="Z25" s="90">
        <f t="shared" si="67"/>
        <v>0</v>
      </c>
      <c r="AA25" s="90">
        <f t="shared" si="67"/>
        <v>0</v>
      </c>
      <c r="AB25" s="90">
        <f t="shared" si="67"/>
        <v>0</v>
      </c>
      <c r="AC25" s="90">
        <f t="shared" si="67"/>
        <v>0</v>
      </c>
      <c r="AD25" s="90">
        <f t="shared" si="67"/>
        <v>0</v>
      </c>
      <c r="AE25" s="90">
        <f t="shared" si="67"/>
        <v>0</v>
      </c>
      <c r="AF25" s="90">
        <f t="shared" si="67"/>
        <v>0</v>
      </c>
      <c r="AG25" s="90">
        <f t="shared" si="67"/>
        <v>0</v>
      </c>
      <c r="AH25" s="90">
        <f t="shared" si="67"/>
        <v>0</v>
      </c>
      <c r="AI25" s="90">
        <f t="shared" si="67"/>
        <v>0</v>
      </c>
      <c r="AJ25" s="90">
        <f t="shared" si="67"/>
        <v>0</v>
      </c>
      <c r="AK25" s="90">
        <f t="shared" si="67"/>
        <v>0</v>
      </c>
      <c r="AL25" s="90">
        <f t="shared" si="67"/>
        <v>0</v>
      </c>
      <c r="AM25" s="90">
        <f t="shared" si="67"/>
        <v>0</v>
      </c>
      <c r="AN25" s="90">
        <f t="shared" si="67"/>
        <v>0</v>
      </c>
      <c r="AO25" s="90">
        <f t="shared" si="67"/>
        <v>0</v>
      </c>
      <c r="AP25" s="90">
        <f t="shared" si="67"/>
        <v>0</v>
      </c>
      <c r="AQ25" s="90">
        <f t="shared" si="67"/>
        <v>0</v>
      </c>
      <c r="AR25" s="90">
        <f t="shared" si="67"/>
        <v>0</v>
      </c>
      <c r="AS25" s="90">
        <f t="shared" si="67"/>
        <v>0</v>
      </c>
      <c r="AT25" s="91">
        <f t="shared" si="67"/>
        <v>0</v>
      </c>
      <c r="AU25" s="89"/>
      <c r="AV25" s="90"/>
      <c r="AW25" s="90"/>
      <c r="AX25" s="90"/>
      <c r="AY25" s="90"/>
      <c r="AZ25" s="90"/>
      <c r="BA25" s="90"/>
      <c r="BB25" s="90"/>
      <c r="BC25" s="90"/>
      <c r="BD25" s="90"/>
      <c r="BE25" s="90"/>
      <c r="BF25" s="90"/>
      <c r="BG25" s="90"/>
      <c r="BH25" s="90"/>
      <c r="BI25" s="90"/>
      <c r="BJ25" s="90"/>
      <c r="BK25" s="90"/>
      <c r="BL25" s="90"/>
      <c r="BM25" s="90"/>
      <c r="BN25" s="90"/>
      <c r="BO25" s="90"/>
      <c r="BP25" s="90"/>
      <c r="BQ25" s="90"/>
      <c r="BR25" s="90"/>
      <c r="BS25" s="90"/>
      <c r="BT25" s="90"/>
      <c r="BU25" s="90"/>
      <c r="BV25" s="90"/>
      <c r="BW25" s="90"/>
      <c r="BX25" s="90"/>
      <c r="BY25" s="91"/>
    </row>
    <row r="26" spans="1:77" s="75" customFormat="1" ht="10.5">
      <c r="A26" s="73" t="s">
        <v>462</v>
      </c>
      <c r="B26" s="73" t="s">
        <v>1415</v>
      </c>
      <c r="C26" s="74">
        <v>750</v>
      </c>
      <c r="D26" s="72">
        <f t="shared" si="47"/>
        <v>750</v>
      </c>
      <c r="E26" s="72">
        <f t="shared" si="48"/>
        <v>3750</v>
      </c>
      <c r="F26" s="72">
        <f t="shared" si="49"/>
        <v>3750</v>
      </c>
      <c r="G26" s="118">
        <f>SUMPRODUCT(($P$3:$AT$3=$G$5)*($P26:AT26))</f>
        <v>3750</v>
      </c>
      <c r="H26" s="119"/>
      <c r="I26" s="118"/>
      <c r="J26" s="118"/>
      <c r="K26" s="118"/>
      <c r="L26" s="120">
        <f t="shared" si="39"/>
        <v>-750</v>
      </c>
      <c r="M26" s="118">
        <f t="shared" si="40"/>
        <v>-3750</v>
      </c>
      <c r="N26" s="118">
        <f t="shared" si="41"/>
        <v>-3750</v>
      </c>
      <c r="O26" s="121">
        <f t="shared" si="42"/>
        <v>-3750</v>
      </c>
      <c r="P26" s="86">
        <f t="shared" si="53"/>
        <v>750</v>
      </c>
      <c r="Q26" s="87">
        <f t="shared" ref="Q26:AT26" si="68">IF(OR(Q4="Lundi",Q4="Mardi",Q4="Mercredi",Q4="Jeudi",Q4="Vendredi"),$C$26,0)</f>
        <v>0</v>
      </c>
      <c r="R26" s="87">
        <f t="shared" si="68"/>
        <v>0</v>
      </c>
      <c r="S26" s="87">
        <f t="shared" si="68"/>
        <v>750</v>
      </c>
      <c r="T26" s="87">
        <f t="shared" si="68"/>
        <v>750</v>
      </c>
      <c r="U26" s="87">
        <f t="shared" si="68"/>
        <v>750</v>
      </c>
      <c r="V26" s="87">
        <f t="shared" si="68"/>
        <v>750</v>
      </c>
      <c r="W26" s="87">
        <f t="shared" si="68"/>
        <v>750</v>
      </c>
      <c r="X26" s="87">
        <f t="shared" si="68"/>
        <v>0</v>
      </c>
      <c r="Y26" s="87">
        <f t="shared" si="68"/>
        <v>0</v>
      </c>
      <c r="Z26" s="87">
        <f t="shared" si="68"/>
        <v>750</v>
      </c>
      <c r="AA26" s="87">
        <f t="shared" si="68"/>
        <v>750</v>
      </c>
      <c r="AB26" s="87">
        <f t="shared" si="68"/>
        <v>750</v>
      </c>
      <c r="AC26" s="87">
        <f t="shared" si="68"/>
        <v>750</v>
      </c>
      <c r="AD26" s="87">
        <f t="shared" si="68"/>
        <v>750</v>
      </c>
      <c r="AE26" s="87">
        <f t="shared" si="68"/>
        <v>0</v>
      </c>
      <c r="AF26" s="87">
        <f t="shared" si="68"/>
        <v>0</v>
      </c>
      <c r="AG26" s="87">
        <f t="shared" si="68"/>
        <v>750</v>
      </c>
      <c r="AH26" s="87">
        <f t="shared" si="68"/>
        <v>750</v>
      </c>
      <c r="AI26" s="87">
        <f t="shared" si="68"/>
        <v>750</v>
      </c>
      <c r="AJ26" s="87">
        <f t="shared" si="68"/>
        <v>750</v>
      </c>
      <c r="AK26" s="87">
        <f t="shared" si="68"/>
        <v>750</v>
      </c>
      <c r="AL26" s="87">
        <f t="shared" si="68"/>
        <v>0</v>
      </c>
      <c r="AM26" s="87">
        <f t="shared" si="68"/>
        <v>0</v>
      </c>
      <c r="AN26" s="87">
        <f t="shared" si="68"/>
        <v>750</v>
      </c>
      <c r="AO26" s="87">
        <f t="shared" si="68"/>
        <v>750</v>
      </c>
      <c r="AP26" s="87">
        <f t="shared" si="68"/>
        <v>750</v>
      </c>
      <c r="AQ26" s="87">
        <f t="shared" si="68"/>
        <v>750</v>
      </c>
      <c r="AR26" s="87">
        <f t="shared" si="68"/>
        <v>750</v>
      </c>
      <c r="AS26" s="87">
        <f t="shared" si="68"/>
        <v>0</v>
      </c>
      <c r="AT26" s="88">
        <f t="shared" si="68"/>
        <v>0</v>
      </c>
      <c r="AU26" s="86"/>
      <c r="AV26" s="87"/>
      <c r="AW26" s="87"/>
      <c r="AX26" s="87"/>
      <c r="AY26" s="87"/>
      <c r="AZ26" s="87"/>
      <c r="BA26" s="87"/>
      <c r="BB26" s="87"/>
      <c r="BC26" s="87"/>
      <c r="BD26" s="87"/>
      <c r="BE26" s="87"/>
      <c r="BF26" s="87"/>
      <c r="BG26" s="87"/>
      <c r="BH26" s="87"/>
      <c r="BI26" s="87"/>
      <c r="BJ26" s="87"/>
      <c r="BK26" s="87"/>
      <c r="BL26" s="87"/>
      <c r="BM26" s="87"/>
      <c r="BN26" s="87"/>
      <c r="BO26" s="87"/>
      <c r="BP26" s="87"/>
      <c r="BQ26" s="87"/>
      <c r="BR26" s="87"/>
      <c r="BS26" s="87"/>
      <c r="BT26" s="87"/>
      <c r="BU26" s="87"/>
      <c r="BV26" s="87"/>
      <c r="BW26" s="87"/>
      <c r="BX26" s="87"/>
      <c r="BY26" s="88"/>
    </row>
    <row r="27" spans="1:77" s="75" customFormat="1" ht="10.5">
      <c r="A27" s="73" t="s">
        <v>462</v>
      </c>
      <c r="B27" s="73" t="s">
        <v>1416</v>
      </c>
      <c r="C27" s="74">
        <v>750</v>
      </c>
      <c r="D27" s="72">
        <f t="shared" si="47"/>
        <v>750</v>
      </c>
      <c r="E27" s="72">
        <f t="shared" si="48"/>
        <v>3750</v>
      </c>
      <c r="F27" s="72">
        <f t="shared" si="49"/>
        <v>3750</v>
      </c>
      <c r="G27" s="118">
        <f>SUMPRODUCT(($P$3:$AT$3=$G$5)*($P27:AT27))</f>
        <v>3750</v>
      </c>
      <c r="H27" s="119"/>
      <c r="I27" s="118"/>
      <c r="J27" s="118"/>
      <c r="K27" s="118"/>
      <c r="L27" s="120">
        <f t="shared" si="39"/>
        <v>-750</v>
      </c>
      <c r="M27" s="118">
        <f t="shared" si="40"/>
        <v>-3750</v>
      </c>
      <c r="N27" s="118">
        <f t="shared" si="41"/>
        <v>-3750</v>
      </c>
      <c r="O27" s="121">
        <f t="shared" si="42"/>
        <v>-3750</v>
      </c>
      <c r="P27" s="86">
        <f t="shared" si="53"/>
        <v>750</v>
      </c>
      <c r="Q27" s="87">
        <f t="shared" ref="Q27:AT27" si="69">IF(OR(Q4="Lundi",Q4="Mardi",Q4="Mercredi",Q4="Jeudi",Q4="Vendredi"),$C$27,0)</f>
        <v>0</v>
      </c>
      <c r="R27" s="87">
        <f t="shared" si="69"/>
        <v>0</v>
      </c>
      <c r="S27" s="87">
        <f t="shared" si="69"/>
        <v>750</v>
      </c>
      <c r="T27" s="87">
        <f t="shared" si="69"/>
        <v>750</v>
      </c>
      <c r="U27" s="87">
        <f t="shared" si="69"/>
        <v>750</v>
      </c>
      <c r="V27" s="87">
        <f t="shared" si="69"/>
        <v>750</v>
      </c>
      <c r="W27" s="87">
        <f t="shared" si="69"/>
        <v>750</v>
      </c>
      <c r="X27" s="87">
        <f t="shared" si="69"/>
        <v>0</v>
      </c>
      <c r="Y27" s="87">
        <f t="shared" si="69"/>
        <v>0</v>
      </c>
      <c r="Z27" s="87">
        <f t="shared" si="69"/>
        <v>750</v>
      </c>
      <c r="AA27" s="87">
        <f t="shared" si="69"/>
        <v>750</v>
      </c>
      <c r="AB27" s="87">
        <f t="shared" si="69"/>
        <v>750</v>
      </c>
      <c r="AC27" s="87">
        <f t="shared" si="69"/>
        <v>750</v>
      </c>
      <c r="AD27" s="87">
        <f t="shared" si="69"/>
        <v>750</v>
      </c>
      <c r="AE27" s="87">
        <f t="shared" si="69"/>
        <v>0</v>
      </c>
      <c r="AF27" s="87">
        <f t="shared" si="69"/>
        <v>0</v>
      </c>
      <c r="AG27" s="87">
        <f t="shared" si="69"/>
        <v>750</v>
      </c>
      <c r="AH27" s="87">
        <f t="shared" si="69"/>
        <v>750</v>
      </c>
      <c r="AI27" s="87">
        <f t="shared" si="69"/>
        <v>750</v>
      </c>
      <c r="AJ27" s="87">
        <f t="shared" si="69"/>
        <v>750</v>
      </c>
      <c r="AK27" s="87">
        <f t="shared" si="69"/>
        <v>750</v>
      </c>
      <c r="AL27" s="87">
        <f t="shared" si="69"/>
        <v>0</v>
      </c>
      <c r="AM27" s="87">
        <f t="shared" si="69"/>
        <v>0</v>
      </c>
      <c r="AN27" s="87">
        <f t="shared" si="69"/>
        <v>750</v>
      </c>
      <c r="AO27" s="87">
        <f t="shared" si="69"/>
        <v>750</v>
      </c>
      <c r="AP27" s="87">
        <f t="shared" si="69"/>
        <v>750</v>
      </c>
      <c r="AQ27" s="87">
        <f t="shared" si="69"/>
        <v>750</v>
      </c>
      <c r="AR27" s="87">
        <f t="shared" si="69"/>
        <v>750</v>
      </c>
      <c r="AS27" s="87">
        <f t="shared" si="69"/>
        <v>0</v>
      </c>
      <c r="AT27" s="88">
        <f t="shared" si="69"/>
        <v>0</v>
      </c>
      <c r="AU27" s="86"/>
      <c r="AV27" s="87"/>
      <c r="AW27" s="87"/>
      <c r="AX27" s="87"/>
      <c r="AY27" s="87"/>
      <c r="AZ27" s="87"/>
      <c r="BA27" s="87"/>
      <c r="BB27" s="87"/>
      <c r="BC27" s="87"/>
      <c r="BD27" s="87"/>
      <c r="BE27" s="87"/>
      <c r="BF27" s="87"/>
      <c r="BG27" s="87"/>
      <c r="BH27" s="87"/>
      <c r="BI27" s="87"/>
      <c r="BJ27" s="87"/>
      <c r="BK27" s="87"/>
      <c r="BL27" s="87"/>
      <c r="BM27" s="87"/>
      <c r="BN27" s="87"/>
      <c r="BO27" s="87"/>
      <c r="BP27" s="87"/>
      <c r="BQ27" s="87"/>
      <c r="BR27" s="87"/>
      <c r="BS27" s="87"/>
      <c r="BT27" s="87"/>
      <c r="BU27" s="87"/>
      <c r="BV27" s="87"/>
      <c r="BW27" s="87"/>
      <c r="BX27" s="87"/>
      <c r="BY27" s="88"/>
    </row>
    <row r="28" spans="1:77" s="75" customFormat="1" ht="10.5">
      <c r="A28" s="73" t="s">
        <v>462</v>
      </c>
      <c r="B28" s="76" t="s">
        <v>596</v>
      </c>
      <c r="C28" s="74">
        <v>750</v>
      </c>
      <c r="D28" s="72">
        <f t="shared" si="47"/>
        <v>750</v>
      </c>
      <c r="E28" s="72">
        <f t="shared" si="48"/>
        <v>3750</v>
      </c>
      <c r="F28" s="72">
        <f t="shared" si="49"/>
        <v>3750</v>
      </c>
      <c r="G28" s="118">
        <f>SUMPRODUCT(($P$3:$AT$3=$G$5)*($P28:AT28))</f>
        <v>3750</v>
      </c>
      <c r="H28" s="119"/>
      <c r="I28" s="118"/>
      <c r="J28" s="118"/>
      <c r="K28" s="118"/>
      <c r="L28" s="120">
        <f t="shared" si="39"/>
        <v>-750</v>
      </c>
      <c r="M28" s="118">
        <f t="shared" si="40"/>
        <v>-3750</v>
      </c>
      <c r="N28" s="118">
        <f t="shared" si="41"/>
        <v>-3750</v>
      </c>
      <c r="O28" s="121">
        <f t="shared" si="42"/>
        <v>-3750</v>
      </c>
      <c r="P28" s="86">
        <f t="shared" si="53"/>
        <v>750</v>
      </c>
      <c r="Q28" s="87">
        <f>IF(OR(Q4="Lundi",Q4="Mardi",Q4="Mercredi",Q4="Jeudi",Q4="Vendredi"),$C$28,0)</f>
        <v>0</v>
      </c>
      <c r="R28" s="87">
        <f t="shared" ref="R28:AT28" si="70">IF(OR(R4="Lundi",R4="Mardi",R4="Mercredi",R4="Jeudi",R4="Vendredi"),$C$28,0)</f>
        <v>0</v>
      </c>
      <c r="S28" s="87">
        <f t="shared" si="70"/>
        <v>750</v>
      </c>
      <c r="T28" s="87">
        <f t="shared" si="70"/>
        <v>750</v>
      </c>
      <c r="U28" s="87">
        <f t="shared" si="70"/>
        <v>750</v>
      </c>
      <c r="V28" s="87">
        <f t="shared" si="70"/>
        <v>750</v>
      </c>
      <c r="W28" s="87">
        <f t="shared" si="70"/>
        <v>750</v>
      </c>
      <c r="X28" s="87">
        <f t="shared" si="70"/>
        <v>0</v>
      </c>
      <c r="Y28" s="87">
        <f t="shared" si="70"/>
        <v>0</v>
      </c>
      <c r="Z28" s="87">
        <f t="shared" si="70"/>
        <v>750</v>
      </c>
      <c r="AA28" s="87">
        <f t="shared" si="70"/>
        <v>750</v>
      </c>
      <c r="AB28" s="87">
        <f t="shared" si="70"/>
        <v>750</v>
      </c>
      <c r="AC28" s="87">
        <f t="shared" si="70"/>
        <v>750</v>
      </c>
      <c r="AD28" s="87">
        <f t="shared" si="70"/>
        <v>750</v>
      </c>
      <c r="AE28" s="87">
        <f t="shared" si="70"/>
        <v>0</v>
      </c>
      <c r="AF28" s="87">
        <f t="shared" si="70"/>
        <v>0</v>
      </c>
      <c r="AG28" s="87">
        <f t="shared" si="70"/>
        <v>750</v>
      </c>
      <c r="AH28" s="87">
        <f t="shared" si="70"/>
        <v>750</v>
      </c>
      <c r="AI28" s="87">
        <f t="shared" si="70"/>
        <v>750</v>
      </c>
      <c r="AJ28" s="87">
        <f t="shared" si="70"/>
        <v>750</v>
      </c>
      <c r="AK28" s="87">
        <f t="shared" si="70"/>
        <v>750</v>
      </c>
      <c r="AL28" s="87">
        <f t="shared" si="70"/>
        <v>0</v>
      </c>
      <c r="AM28" s="87">
        <f t="shared" si="70"/>
        <v>0</v>
      </c>
      <c r="AN28" s="87">
        <f t="shared" si="70"/>
        <v>750</v>
      </c>
      <c r="AO28" s="87">
        <f t="shared" si="70"/>
        <v>750</v>
      </c>
      <c r="AP28" s="87">
        <f t="shared" si="70"/>
        <v>750</v>
      </c>
      <c r="AQ28" s="87">
        <f t="shared" si="70"/>
        <v>750</v>
      </c>
      <c r="AR28" s="87">
        <f t="shared" si="70"/>
        <v>750</v>
      </c>
      <c r="AS28" s="87">
        <f t="shared" si="70"/>
        <v>0</v>
      </c>
      <c r="AT28" s="88">
        <f t="shared" si="70"/>
        <v>0</v>
      </c>
      <c r="AU28" s="86"/>
      <c r="AV28" s="87"/>
      <c r="AW28" s="87"/>
      <c r="AX28" s="87"/>
      <c r="AY28" s="87"/>
      <c r="AZ28" s="87"/>
      <c r="BA28" s="87"/>
      <c r="BB28" s="87"/>
      <c r="BC28" s="87"/>
      <c r="BD28" s="87"/>
      <c r="BE28" s="87"/>
      <c r="BF28" s="87"/>
      <c r="BG28" s="87"/>
      <c r="BH28" s="87"/>
      <c r="BI28" s="87"/>
      <c r="BJ28" s="87"/>
      <c r="BK28" s="87"/>
      <c r="BL28" s="87"/>
      <c r="BM28" s="87"/>
      <c r="BN28" s="87"/>
      <c r="BO28" s="87"/>
      <c r="BP28" s="87"/>
      <c r="BQ28" s="87"/>
      <c r="BR28" s="87"/>
      <c r="BS28" s="87"/>
      <c r="BT28" s="87"/>
      <c r="BU28" s="87"/>
      <c r="BV28" s="87"/>
      <c r="BW28" s="87"/>
      <c r="BX28" s="87"/>
      <c r="BY28" s="88"/>
    </row>
    <row r="29" spans="1:77" s="75" customFormat="1" ht="10.5">
      <c r="A29" s="73" t="s">
        <v>462</v>
      </c>
      <c r="B29" s="73" t="s">
        <v>633</v>
      </c>
      <c r="C29" s="74">
        <v>750</v>
      </c>
      <c r="D29" s="72">
        <f t="shared" si="47"/>
        <v>750</v>
      </c>
      <c r="E29" s="72">
        <f t="shared" si="48"/>
        <v>3750</v>
      </c>
      <c r="F29" s="72">
        <f t="shared" si="49"/>
        <v>3750</v>
      </c>
      <c r="G29" s="118">
        <f>SUMPRODUCT(($P$3:$AT$3=$G$5)*($P29:AT29))</f>
        <v>3750</v>
      </c>
      <c r="H29" s="119"/>
      <c r="I29" s="118"/>
      <c r="J29" s="118"/>
      <c r="K29" s="118"/>
      <c r="L29" s="120">
        <f t="shared" si="39"/>
        <v>-750</v>
      </c>
      <c r="M29" s="118">
        <f t="shared" si="40"/>
        <v>-3750</v>
      </c>
      <c r="N29" s="118">
        <f t="shared" si="41"/>
        <v>-3750</v>
      </c>
      <c r="O29" s="121">
        <f t="shared" si="42"/>
        <v>-3750</v>
      </c>
      <c r="P29" s="86">
        <f t="shared" si="53"/>
        <v>750</v>
      </c>
      <c r="Q29" s="87">
        <f>IF(OR(Q4="Lundi",Q4="Mardi",Q4="Mercredi",Q4="Jeudi",Q4="Vendredi"),$C$29,0)</f>
        <v>0</v>
      </c>
      <c r="R29" s="87">
        <f t="shared" ref="R29:AT29" si="71">IF(OR(R4="Lundi",R4="Mardi",R4="Mercredi",R4="Jeudi",R4="Vendredi"),$C$29,0)</f>
        <v>0</v>
      </c>
      <c r="S29" s="87">
        <f t="shared" si="71"/>
        <v>750</v>
      </c>
      <c r="T29" s="87">
        <f t="shared" si="71"/>
        <v>750</v>
      </c>
      <c r="U29" s="87">
        <f t="shared" si="71"/>
        <v>750</v>
      </c>
      <c r="V29" s="87">
        <f t="shared" si="71"/>
        <v>750</v>
      </c>
      <c r="W29" s="87">
        <f t="shared" si="71"/>
        <v>750</v>
      </c>
      <c r="X29" s="87">
        <f t="shared" si="71"/>
        <v>0</v>
      </c>
      <c r="Y29" s="87">
        <f t="shared" si="71"/>
        <v>0</v>
      </c>
      <c r="Z29" s="87">
        <f t="shared" si="71"/>
        <v>750</v>
      </c>
      <c r="AA29" s="87">
        <f t="shared" si="71"/>
        <v>750</v>
      </c>
      <c r="AB29" s="87">
        <f t="shared" si="71"/>
        <v>750</v>
      </c>
      <c r="AC29" s="87">
        <f t="shared" si="71"/>
        <v>750</v>
      </c>
      <c r="AD29" s="87">
        <f t="shared" si="71"/>
        <v>750</v>
      </c>
      <c r="AE29" s="87">
        <f t="shared" si="71"/>
        <v>0</v>
      </c>
      <c r="AF29" s="87">
        <f t="shared" si="71"/>
        <v>0</v>
      </c>
      <c r="AG29" s="87">
        <f t="shared" si="71"/>
        <v>750</v>
      </c>
      <c r="AH29" s="87">
        <f t="shared" si="71"/>
        <v>750</v>
      </c>
      <c r="AI29" s="87">
        <f t="shared" si="71"/>
        <v>750</v>
      </c>
      <c r="AJ29" s="87">
        <f t="shared" si="71"/>
        <v>750</v>
      </c>
      <c r="AK29" s="87">
        <f t="shared" si="71"/>
        <v>750</v>
      </c>
      <c r="AL29" s="87">
        <f t="shared" si="71"/>
        <v>0</v>
      </c>
      <c r="AM29" s="87">
        <f t="shared" si="71"/>
        <v>0</v>
      </c>
      <c r="AN29" s="87">
        <f t="shared" si="71"/>
        <v>750</v>
      </c>
      <c r="AO29" s="87">
        <f t="shared" si="71"/>
        <v>750</v>
      </c>
      <c r="AP29" s="87">
        <f t="shared" si="71"/>
        <v>750</v>
      </c>
      <c r="AQ29" s="87">
        <f t="shared" si="71"/>
        <v>750</v>
      </c>
      <c r="AR29" s="87">
        <f t="shared" si="71"/>
        <v>750</v>
      </c>
      <c r="AS29" s="87">
        <f t="shared" si="71"/>
        <v>0</v>
      </c>
      <c r="AT29" s="88">
        <f t="shared" si="71"/>
        <v>0</v>
      </c>
      <c r="AU29" s="86"/>
      <c r="AV29" s="87"/>
      <c r="AW29" s="87"/>
      <c r="AX29" s="87"/>
      <c r="AY29" s="87"/>
      <c r="AZ29" s="87"/>
      <c r="BA29" s="87"/>
      <c r="BB29" s="87"/>
      <c r="BC29" s="87"/>
      <c r="BD29" s="87"/>
      <c r="BE29" s="87"/>
      <c r="BF29" s="87"/>
      <c r="BG29" s="87"/>
      <c r="BH29" s="87"/>
      <c r="BI29" s="87"/>
      <c r="BJ29" s="87"/>
      <c r="BK29" s="87"/>
      <c r="BL29" s="87"/>
      <c r="BM29" s="87"/>
      <c r="BN29" s="87"/>
      <c r="BO29" s="87"/>
      <c r="BP29" s="87"/>
      <c r="BQ29" s="87"/>
      <c r="BR29" s="87"/>
      <c r="BS29" s="87"/>
      <c r="BT29" s="87"/>
      <c r="BU29" s="87"/>
      <c r="BV29" s="87"/>
      <c r="BW29" s="87"/>
      <c r="BX29" s="87"/>
      <c r="BY29" s="88"/>
    </row>
    <row r="30" spans="1:77" s="75" customFormat="1" ht="10.5">
      <c r="A30" s="73" t="s">
        <v>462</v>
      </c>
      <c r="B30" s="73" t="s">
        <v>885</v>
      </c>
      <c r="C30" s="74">
        <v>600</v>
      </c>
      <c r="D30" s="72">
        <f t="shared" si="47"/>
        <v>600</v>
      </c>
      <c r="E30" s="72">
        <f t="shared" si="48"/>
        <v>3000</v>
      </c>
      <c r="F30" s="72">
        <f t="shared" si="49"/>
        <v>3000</v>
      </c>
      <c r="G30" s="118">
        <f>SUMPRODUCT(($P$3:$AT$3=$G$5)*($P30:AT30))</f>
        <v>3000</v>
      </c>
      <c r="H30" s="119"/>
      <c r="I30" s="118"/>
      <c r="J30" s="118"/>
      <c r="K30" s="118"/>
      <c r="L30" s="120">
        <f t="shared" si="39"/>
        <v>-600</v>
      </c>
      <c r="M30" s="118">
        <f t="shared" si="40"/>
        <v>-3000</v>
      </c>
      <c r="N30" s="118">
        <f t="shared" si="41"/>
        <v>-3000</v>
      </c>
      <c r="O30" s="121">
        <f t="shared" si="42"/>
        <v>-3000</v>
      </c>
      <c r="P30" s="86">
        <f t="shared" si="53"/>
        <v>600</v>
      </c>
      <c r="Q30" s="87">
        <f>IF(OR(Q4="Lundi",Q4="Mardi",Q4="Mercredi",Q4="Jeudi",Q4="Vendredi"),$C$30,0)</f>
        <v>0</v>
      </c>
      <c r="R30" s="87">
        <f t="shared" ref="R30:AT30" si="72">IF(OR(R4="Lundi",R4="Mardi",R4="Mercredi",R4="Jeudi",R4="Vendredi"),$C$30,0)</f>
        <v>0</v>
      </c>
      <c r="S30" s="87">
        <f t="shared" si="72"/>
        <v>600</v>
      </c>
      <c r="T30" s="87">
        <f t="shared" si="72"/>
        <v>600</v>
      </c>
      <c r="U30" s="87">
        <f t="shared" si="72"/>
        <v>600</v>
      </c>
      <c r="V30" s="87">
        <f t="shared" si="72"/>
        <v>600</v>
      </c>
      <c r="W30" s="87">
        <f t="shared" si="72"/>
        <v>600</v>
      </c>
      <c r="X30" s="87">
        <f t="shared" si="72"/>
        <v>0</v>
      </c>
      <c r="Y30" s="87">
        <f t="shared" si="72"/>
        <v>0</v>
      </c>
      <c r="Z30" s="87">
        <f t="shared" si="72"/>
        <v>600</v>
      </c>
      <c r="AA30" s="87">
        <f t="shared" si="72"/>
        <v>600</v>
      </c>
      <c r="AB30" s="87">
        <f t="shared" si="72"/>
        <v>600</v>
      </c>
      <c r="AC30" s="87">
        <f t="shared" si="72"/>
        <v>600</v>
      </c>
      <c r="AD30" s="87">
        <f t="shared" si="72"/>
        <v>600</v>
      </c>
      <c r="AE30" s="87">
        <f t="shared" si="72"/>
        <v>0</v>
      </c>
      <c r="AF30" s="87">
        <f t="shared" si="72"/>
        <v>0</v>
      </c>
      <c r="AG30" s="87">
        <f t="shared" si="72"/>
        <v>600</v>
      </c>
      <c r="AH30" s="87">
        <f t="shared" si="72"/>
        <v>600</v>
      </c>
      <c r="AI30" s="87">
        <f t="shared" si="72"/>
        <v>600</v>
      </c>
      <c r="AJ30" s="87">
        <f t="shared" si="72"/>
        <v>600</v>
      </c>
      <c r="AK30" s="87">
        <f t="shared" si="72"/>
        <v>600</v>
      </c>
      <c r="AL30" s="87">
        <f t="shared" si="72"/>
        <v>0</v>
      </c>
      <c r="AM30" s="87">
        <f t="shared" si="72"/>
        <v>0</v>
      </c>
      <c r="AN30" s="87">
        <f t="shared" si="72"/>
        <v>600</v>
      </c>
      <c r="AO30" s="87">
        <f t="shared" si="72"/>
        <v>600</v>
      </c>
      <c r="AP30" s="87">
        <f t="shared" si="72"/>
        <v>600</v>
      </c>
      <c r="AQ30" s="87">
        <f t="shared" si="72"/>
        <v>600</v>
      </c>
      <c r="AR30" s="87">
        <f t="shared" si="72"/>
        <v>600</v>
      </c>
      <c r="AS30" s="87">
        <f t="shared" si="72"/>
        <v>0</v>
      </c>
      <c r="AT30" s="88">
        <f t="shared" si="72"/>
        <v>0</v>
      </c>
      <c r="AU30" s="86"/>
      <c r="AV30" s="87"/>
      <c r="AW30" s="87"/>
      <c r="AX30" s="87"/>
      <c r="AY30" s="87"/>
      <c r="AZ30" s="87"/>
      <c r="BA30" s="87"/>
      <c r="BB30" s="87"/>
      <c r="BC30" s="87"/>
      <c r="BD30" s="87"/>
      <c r="BE30" s="87"/>
      <c r="BF30" s="87"/>
      <c r="BG30" s="87"/>
      <c r="BH30" s="87"/>
      <c r="BI30" s="87"/>
      <c r="BJ30" s="87"/>
      <c r="BK30" s="87"/>
      <c r="BL30" s="87"/>
      <c r="BM30" s="87"/>
      <c r="BN30" s="87"/>
      <c r="BO30" s="87"/>
      <c r="BP30" s="87"/>
      <c r="BQ30" s="87"/>
      <c r="BR30" s="87"/>
      <c r="BS30" s="87"/>
      <c r="BT30" s="87"/>
      <c r="BU30" s="87"/>
      <c r="BV30" s="87"/>
      <c r="BW30" s="87"/>
      <c r="BX30" s="87"/>
      <c r="BY30" s="88"/>
    </row>
    <row r="31" spans="1:77" s="75" customFormat="1" ht="10.5">
      <c r="A31" s="73" t="s">
        <v>462</v>
      </c>
      <c r="B31" s="73" t="s">
        <v>745</v>
      </c>
      <c r="C31" s="74">
        <v>675</v>
      </c>
      <c r="D31" s="72">
        <f t="shared" si="47"/>
        <v>675</v>
      </c>
      <c r="E31" s="72">
        <f t="shared" si="48"/>
        <v>3375</v>
      </c>
      <c r="F31" s="72">
        <f t="shared" si="49"/>
        <v>3375</v>
      </c>
      <c r="G31" s="118">
        <f>SUMPRODUCT(($P$3:$AT$3=$G$5)*($P31:AT31))</f>
        <v>3375</v>
      </c>
      <c r="H31" s="119"/>
      <c r="I31" s="118"/>
      <c r="J31" s="118"/>
      <c r="K31" s="118"/>
      <c r="L31" s="120">
        <f t="shared" si="39"/>
        <v>-675</v>
      </c>
      <c r="M31" s="118">
        <f t="shared" si="40"/>
        <v>-3375</v>
      </c>
      <c r="N31" s="118">
        <f t="shared" si="41"/>
        <v>-3375</v>
      </c>
      <c r="O31" s="121">
        <f t="shared" si="42"/>
        <v>-3375</v>
      </c>
      <c r="P31" s="86">
        <f t="shared" si="53"/>
        <v>675</v>
      </c>
      <c r="Q31" s="87">
        <f>IF(OR(Q4="Lundi",Q4="Mardi",Q4="Mercredi",Q4="Jeudi",Q4="Vendredi"),$C$31,0)</f>
        <v>0</v>
      </c>
      <c r="R31" s="87">
        <f t="shared" ref="R31:AT31" si="73">IF(OR(R4="Lundi",R4="Mardi",R4="Mercredi",R4="Jeudi",R4="Vendredi"),$C$31,0)</f>
        <v>0</v>
      </c>
      <c r="S31" s="87">
        <f t="shared" si="73"/>
        <v>675</v>
      </c>
      <c r="T31" s="87">
        <f t="shared" si="73"/>
        <v>675</v>
      </c>
      <c r="U31" s="87">
        <f t="shared" si="73"/>
        <v>675</v>
      </c>
      <c r="V31" s="87">
        <f t="shared" si="73"/>
        <v>675</v>
      </c>
      <c r="W31" s="87">
        <f t="shared" si="73"/>
        <v>675</v>
      </c>
      <c r="X31" s="87">
        <f t="shared" si="73"/>
        <v>0</v>
      </c>
      <c r="Y31" s="87">
        <f t="shared" si="73"/>
        <v>0</v>
      </c>
      <c r="Z31" s="87">
        <f t="shared" si="73"/>
        <v>675</v>
      </c>
      <c r="AA31" s="87">
        <f t="shared" si="73"/>
        <v>675</v>
      </c>
      <c r="AB31" s="87">
        <f t="shared" si="73"/>
        <v>675</v>
      </c>
      <c r="AC31" s="87">
        <f t="shared" si="73"/>
        <v>675</v>
      </c>
      <c r="AD31" s="87">
        <f t="shared" si="73"/>
        <v>675</v>
      </c>
      <c r="AE31" s="87">
        <f t="shared" si="73"/>
        <v>0</v>
      </c>
      <c r="AF31" s="87">
        <f t="shared" si="73"/>
        <v>0</v>
      </c>
      <c r="AG31" s="87">
        <f t="shared" si="73"/>
        <v>675</v>
      </c>
      <c r="AH31" s="87">
        <f t="shared" si="73"/>
        <v>675</v>
      </c>
      <c r="AI31" s="87">
        <f t="shared" si="73"/>
        <v>675</v>
      </c>
      <c r="AJ31" s="87">
        <f t="shared" si="73"/>
        <v>675</v>
      </c>
      <c r="AK31" s="87">
        <f t="shared" si="73"/>
        <v>675</v>
      </c>
      <c r="AL31" s="87">
        <f t="shared" si="73"/>
        <v>0</v>
      </c>
      <c r="AM31" s="87">
        <f t="shared" si="73"/>
        <v>0</v>
      </c>
      <c r="AN31" s="87">
        <f t="shared" si="73"/>
        <v>675</v>
      </c>
      <c r="AO31" s="87">
        <f t="shared" si="73"/>
        <v>675</v>
      </c>
      <c r="AP31" s="87">
        <f t="shared" si="73"/>
        <v>675</v>
      </c>
      <c r="AQ31" s="87">
        <f t="shared" si="73"/>
        <v>675</v>
      </c>
      <c r="AR31" s="87">
        <f t="shared" si="73"/>
        <v>675</v>
      </c>
      <c r="AS31" s="87">
        <f t="shared" si="73"/>
        <v>0</v>
      </c>
      <c r="AT31" s="88">
        <f t="shared" si="73"/>
        <v>0</v>
      </c>
      <c r="AU31" s="86"/>
      <c r="AV31" s="87"/>
      <c r="AW31" s="87"/>
      <c r="AX31" s="87"/>
      <c r="AY31" s="87"/>
      <c r="AZ31" s="87"/>
      <c r="BA31" s="87"/>
      <c r="BB31" s="87"/>
      <c r="BC31" s="87"/>
      <c r="BD31" s="87"/>
      <c r="BE31" s="87"/>
      <c r="BF31" s="87"/>
      <c r="BG31" s="87"/>
      <c r="BH31" s="87"/>
      <c r="BI31" s="87"/>
      <c r="BJ31" s="87"/>
      <c r="BK31" s="87"/>
      <c r="BL31" s="87"/>
      <c r="BM31" s="87"/>
      <c r="BN31" s="87"/>
      <c r="BO31" s="87"/>
      <c r="BP31" s="87"/>
      <c r="BQ31" s="87"/>
      <c r="BR31" s="87"/>
      <c r="BS31" s="87"/>
      <c r="BT31" s="87"/>
      <c r="BU31" s="87"/>
      <c r="BV31" s="87"/>
      <c r="BW31" s="87"/>
      <c r="BX31" s="87"/>
      <c r="BY31" s="88"/>
    </row>
    <row r="32" spans="1:77" s="75" customFormat="1" ht="10.5">
      <c r="A32" s="73" t="s">
        <v>462</v>
      </c>
      <c r="B32" s="73" t="s">
        <v>668</v>
      </c>
      <c r="C32" s="74">
        <v>750</v>
      </c>
      <c r="D32" s="72">
        <f t="shared" si="47"/>
        <v>750</v>
      </c>
      <c r="E32" s="72">
        <f t="shared" si="48"/>
        <v>3750</v>
      </c>
      <c r="F32" s="72">
        <f t="shared" si="49"/>
        <v>3750</v>
      </c>
      <c r="G32" s="118">
        <f>SUMPRODUCT(($P$3:$AT$3=$G$5)*($P32:AT32))</f>
        <v>3750</v>
      </c>
      <c r="H32" s="119"/>
      <c r="I32" s="118"/>
      <c r="J32" s="118"/>
      <c r="K32" s="118"/>
      <c r="L32" s="120">
        <f t="shared" si="39"/>
        <v>-750</v>
      </c>
      <c r="M32" s="118">
        <f t="shared" si="40"/>
        <v>-3750</v>
      </c>
      <c r="N32" s="118">
        <f t="shared" si="41"/>
        <v>-3750</v>
      </c>
      <c r="O32" s="121">
        <f t="shared" si="42"/>
        <v>-3750</v>
      </c>
      <c r="P32" s="86">
        <f t="shared" si="53"/>
        <v>750</v>
      </c>
      <c r="Q32" s="87">
        <f>IF(OR(Q4="Lundi",Q4="Mardi",Q4="Mercredi",Q4="Jeudi",Q4="Vendredi"),$C$32,0)</f>
        <v>0</v>
      </c>
      <c r="R32" s="87">
        <f t="shared" ref="R32:AT32" si="74">IF(OR(R4="Lundi",R4="Mardi",R4="Mercredi",R4="Jeudi",R4="Vendredi"),$C$32,0)</f>
        <v>0</v>
      </c>
      <c r="S32" s="87">
        <f t="shared" si="74"/>
        <v>750</v>
      </c>
      <c r="T32" s="87">
        <f t="shared" si="74"/>
        <v>750</v>
      </c>
      <c r="U32" s="87">
        <f t="shared" si="74"/>
        <v>750</v>
      </c>
      <c r="V32" s="87">
        <f t="shared" si="74"/>
        <v>750</v>
      </c>
      <c r="W32" s="87">
        <f t="shared" si="74"/>
        <v>750</v>
      </c>
      <c r="X32" s="87">
        <f t="shared" si="74"/>
        <v>0</v>
      </c>
      <c r="Y32" s="87">
        <f t="shared" si="74"/>
        <v>0</v>
      </c>
      <c r="Z32" s="87">
        <f t="shared" si="74"/>
        <v>750</v>
      </c>
      <c r="AA32" s="87">
        <f t="shared" si="74"/>
        <v>750</v>
      </c>
      <c r="AB32" s="87">
        <f t="shared" si="74"/>
        <v>750</v>
      </c>
      <c r="AC32" s="87">
        <f t="shared" si="74"/>
        <v>750</v>
      </c>
      <c r="AD32" s="87">
        <f t="shared" si="74"/>
        <v>750</v>
      </c>
      <c r="AE32" s="87">
        <f t="shared" si="74"/>
        <v>0</v>
      </c>
      <c r="AF32" s="87">
        <f t="shared" si="74"/>
        <v>0</v>
      </c>
      <c r="AG32" s="87">
        <f t="shared" si="74"/>
        <v>750</v>
      </c>
      <c r="AH32" s="87">
        <f t="shared" si="74"/>
        <v>750</v>
      </c>
      <c r="AI32" s="87">
        <f t="shared" si="74"/>
        <v>750</v>
      </c>
      <c r="AJ32" s="87">
        <f t="shared" si="74"/>
        <v>750</v>
      </c>
      <c r="AK32" s="87">
        <f t="shared" si="74"/>
        <v>750</v>
      </c>
      <c r="AL32" s="87">
        <f t="shared" si="74"/>
        <v>0</v>
      </c>
      <c r="AM32" s="87">
        <f t="shared" si="74"/>
        <v>0</v>
      </c>
      <c r="AN32" s="87">
        <f t="shared" si="74"/>
        <v>750</v>
      </c>
      <c r="AO32" s="87">
        <f t="shared" si="74"/>
        <v>750</v>
      </c>
      <c r="AP32" s="87">
        <f t="shared" si="74"/>
        <v>750</v>
      </c>
      <c r="AQ32" s="87">
        <f t="shared" si="74"/>
        <v>750</v>
      </c>
      <c r="AR32" s="87">
        <f t="shared" si="74"/>
        <v>750</v>
      </c>
      <c r="AS32" s="87">
        <f t="shared" si="74"/>
        <v>0</v>
      </c>
      <c r="AT32" s="88">
        <f t="shared" si="74"/>
        <v>0</v>
      </c>
      <c r="AU32" s="86"/>
      <c r="AV32" s="87"/>
      <c r="AW32" s="87"/>
      <c r="AX32" s="87"/>
      <c r="AY32" s="87"/>
      <c r="AZ32" s="87"/>
      <c r="BA32" s="87"/>
      <c r="BB32" s="87"/>
      <c r="BC32" s="87"/>
      <c r="BD32" s="87"/>
      <c r="BE32" s="87"/>
      <c r="BF32" s="87"/>
      <c r="BG32" s="87"/>
      <c r="BH32" s="87"/>
      <c r="BI32" s="87"/>
      <c r="BJ32" s="87"/>
      <c r="BK32" s="87"/>
      <c r="BL32" s="87"/>
      <c r="BM32" s="87"/>
      <c r="BN32" s="87"/>
      <c r="BO32" s="87"/>
      <c r="BP32" s="87"/>
      <c r="BQ32" s="87"/>
      <c r="BR32" s="87"/>
      <c r="BS32" s="87"/>
      <c r="BT32" s="87"/>
      <c r="BU32" s="87"/>
      <c r="BV32" s="87"/>
      <c r="BW32" s="87"/>
      <c r="BX32" s="87"/>
      <c r="BY32" s="88"/>
    </row>
    <row r="33" spans="1:77" s="80" customFormat="1" ht="10.5">
      <c r="A33" s="78" t="s">
        <v>462</v>
      </c>
      <c r="B33" s="78" t="s">
        <v>1406</v>
      </c>
      <c r="C33" s="79">
        <v>0</v>
      </c>
      <c r="D33" s="122">
        <f t="shared" si="47"/>
        <v>0</v>
      </c>
      <c r="E33" s="122">
        <f t="shared" si="48"/>
        <v>0</v>
      </c>
      <c r="F33" s="122">
        <f t="shared" si="49"/>
        <v>0</v>
      </c>
      <c r="G33" s="123">
        <f>SUMPRODUCT(($P$3:$AT$3=$G$5)*($P33:AT33))</f>
        <v>0</v>
      </c>
      <c r="H33" s="124"/>
      <c r="I33" s="123"/>
      <c r="J33" s="123"/>
      <c r="K33" s="123"/>
      <c r="L33" s="125">
        <f t="shared" si="39"/>
        <v>0</v>
      </c>
      <c r="M33" s="123">
        <f t="shared" si="40"/>
        <v>0</v>
      </c>
      <c r="N33" s="123">
        <f t="shared" si="41"/>
        <v>0</v>
      </c>
      <c r="O33" s="126">
        <f t="shared" si="42"/>
        <v>0</v>
      </c>
      <c r="P33" s="89">
        <f t="shared" si="53"/>
        <v>0</v>
      </c>
      <c r="Q33" s="90">
        <f>IF(OR(Q4="Lundi",Q4="Mardi",Q4="Mercredi",Q4="Jeudi",Q4="Vendredi"),$C$33,0)</f>
        <v>0</v>
      </c>
      <c r="R33" s="90">
        <f t="shared" ref="R33:AT33" si="75">IF(OR(R4="Lundi",R4="Mardi",R4="Mercredi",R4="Jeudi",R4="Vendredi"),$C$33,0)</f>
        <v>0</v>
      </c>
      <c r="S33" s="90">
        <f t="shared" si="75"/>
        <v>0</v>
      </c>
      <c r="T33" s="90">
        <f t="shared" si="75"/>
        <v>0</v>
      </c>
      <c r="U33" s="90">
        <f t="shared" si="75"/>
        <v>0</v>
      </c>
      <c r="V33" s="90">
        <f t="shared" si="75"/>
        <v>0</v>
      </c>
      <c r="W33" s="90">
        <f t="shared" si="75"/>
        <v>0</v>
      </c>
      <c r="X33" s="90">
        <f t="shared" si="75"/>
        <v>0</v>
      </c>
      <c r="Y33" s="90">
        <f t="shared" si="75"/>
        <v>0</v>
      </c>
      <c r="Z33" s="90">
        <f t="shared" si="75"/>
        <v>0</v>
      </c>
      <c r="AA33" s="90">
        <f t="shared" si="75"/>
        <v>0</v>
      </c>
      <c r="AB33" s="90">
        <f t="shared" si="75"/>
        <v>0</v>
      </c>
      <c r="AC33" s="90">
        <f t="shared" si="75"/>
        <v>0</v>
      </c>
      <c r="AD33" s="90">
        <f t="shared" si="75"/>
        <v>0</v>
      </c>
      <c r="AE33" s="90">
        <f t="shared" si="75"/>
        <v>0</v>
      </c>
      <c r="AF33" s="90">
        <f t="shared" si="75"/>
        <v>0</v>
      </c>
      <c r="AG33" s="90">
        <f t="shared" si="75"/>
        <v>0</v>
      </c>
      <c r="AH33" s="90">
        <f t="shared" si="75"/>
        <v>0</v>
      </c>
      <c r="AI33" s="90">
        <f t="shared" si="75"/>
        <v>0</v>
      </c>
      <c r="AJ33" s="90">
        <f t="shared" si="75"/>
        <v>0</v>
      </c>
      <c r="AK33" s="90">
        <f t="shared" si="75"/>
        <v>0</v>
      </c>
      <c r="AL33" s="90">
        <f t="shared" si="75"/>
        <v>0</v>
      </c>
      <c r="AM33" s="90">
        <f t="shared" si="75"/>
        <v>0</v>
      </c>
      <c r="AN33" s="90">
        <f t="shared" si="75"/>
        <v>0</v>
      </c>
      <c r="AO33" s="90">
        <f t="shared" si="75"/>
        <v>0</v>
      </c>
      <c r="AP33" s="90">
        <f t="shared" si="75"/>
        <v>0</v>
      </c>
      <c r="AQ33" s="90">
        <f t="shared" si="75"/>
        <v>0</v>
      </c>
      <c r="AR33" s="90">
        <f t="shared" si="75"/>
        <v>0</v>
      </c>
      <c r="AS33" s="90">
        <f t="shared" si="75"/>
        <v>0</v>
      </c>
      <c r="AT33" s="91">
        <f t="shared" si="75"/>
        <v>0</v>
      </c>
      <c r="AU33" s="89"/>
      <c r="AV33" s="90"/>
      <c r="AW33" s="90"/>
      <c r="AX33" s="90"/>
      <c r="AY33" s="90"/>
      <c r="AZ33" s="90"/>
      <c r="BA33" s="90"/>
      <c r="BB33" s="90"/>
      <c r="BC33" s="90"/>
      <c r="BD33" s="90"/>
      <c r="BE33" s="90"/>
      <c r="BF33" s="90"/>
      <c r="BG33" s="90"/>
      <c r="BH33" s="90"/>
      <c r="BI33" s="90"/>
      <c r="BJ33" s="90"/>
      <c r="BK33" s="90"/>
      <c r="BL33" s="90"/>
      <c r="BM33" s="90"/>
      <c r="BN33" s="90"/>
      <c r="BO33" s="90"/>
      <c r="BP33" s="90"/>
      <c r="BQ33" s="90"/>
      <c r="BR33" s="90"/>
      <c r="BS33" s="90"/>
      <c r="BT33" s="90"/>
      <c r="BU33" s="90"/>
      <c r="BV33" s="90"/>
      <c r="BW33" s="90"/>
      <c r="BX33" s="90"/>
      <c r="BY33" s="91"/>
    </row>
    <row r="34" spans="1:77" s="80" customFormat="1" ht="10.5">
      <c r="A34" s="78" t="s">
        <v>462</v>
      </c>
      <c r="B34" s="78" t="s">
        <v>1406</v>
      </c>
      <c r="C34" s="79">
        <v>0</v>
      </c>
      <c r="D34" s="122">
        <f t="shared" si="47"/>
        <v>0</v>
      </c>
      <c r="E34" s="122">
        <f t="shared" si="48"/>
        <v>0</v>
      </c>
      <c r="F34" s="122">
        <f t="shared" si="49"/>
        <v>0</v>
      </c>
      <c r="G34" s="123">
        <f>SUMPRODUCT(($P$3:$AT$3=$G$5)*($P34:AT34))</f>
        <v>0</v>
      </c>
      <c r="H34" s="124"/>
      <c r="I34" s="123"/>
      <c r="J34" s="123"/>
      <c r="K34" s="123"/>
      <c r="L34" s="125">
        <f t="shared" si="39"/>
        <v>0</v>
      </c>
      <c r="M34" s="123">
        <f t="shared" si="40"/>
        <v>0</v>
      </c>
      <c r="N34" s="123">
        <f t="shared" si="41"/>
        <v>0</v>
      </c>
      <c r="O34" s="126">
        <f t="shared" si="42"/>
        <v>0</v>
      </c>
      <c r="P34" s="89">
        <f t="shared" si="53"/>
        <v>0</v>
      </c>
      <c r="Q34" s="90">
        <f>IF(OR(Q4="Lundi",Q4="Mardi",Q4="Mercredi",Q4="Jeudi",Q4="Vendredi"),$C$34,0)</f>
        <v>0</v>
      </c>
      <c r="R34" s="90">
        <f t="shared" ref="R34:AT34" si="76">IF(OR(R4="Lundi",R4="Mardi",R4="Mercredi",R4="Jeudi",R4="Vendredi"),$C$34,0)</f>
        <v>0</v>
      </c>
      <c r="S34" s="90">
        <f t="shared" si="76"/>
        <v>0</v>
      </c>
      <c r="T34" s="90">
        <f t="shared" si="76"/>
        <v>0</v>
      </c>
      <c r="U34" s="90">
        <f t="shared" si="76"/>
        <v>0</v>
      </c>
      <c r="V34" s="90">
        <f t="shared" si="76"/>
        <v>0</v>
      </c>
      <c r="W34" s="90">
        <f t="shared" si="76"/>
        <v>0</v>
      </c>
      <c r="X34" s="90">
        <f t="shared" si="76"/>
        <v>0</v>
      </c>
      <c r="Y34" s="90">
        <f t="shared" si="76"/>
        <v>0</v>
      </c>
      <c r="Z34" s="90">
        <f t="shared" si="76"/>
        <v>0</v>
      </c>
      <c r="AA34" s="90">
        <f t="shared" si="76"/>
        <v>0</v>
      </c>
      <c r="AB34" s="90">
        <f t="shared" si="76"/>
        <v>0</v>
      </c>
      <c r="AC34" s="90">
        <f t="shared" si="76"/>
        <v>0</v>
      </c>
      <c r="AD34" s="90">
        <f t="shared" si="76"/>
        <v>0</v>
      </c>
      <c r="AE34" s="90">
        <f t="shared" si="76"/>
        <v>0</v>
      </c>
      <c r="AF34" s="90">
        <f t="shared" si="76"/>
        <v>0</v>
      </c>
      <c r="AG34" s="90">
        <f t="shared" si="76"/>
        <v>0</v>
      </c>
      <c r="AH34" s="90">
        <f t="shared" si="76"/>
        <v>0</v>
      </c>
      <c r="AI34" s="90">
        <f t="shared" si="76"/>
        <v>0</v>
      </c>
      <c r="AJ34" s="90">
        <f t="shared" si="76"/>
        <v>0</v>
      </c>
      <c r="AK34" s="90">
        <f t="shared" si="76"/>
        <v>0</v>
      </c>
      <c r="AL34" s="90">
        <f t="shared" si="76"/>
        <v>0</v>
      </c>
      <c r="AM34" s="90">
        <f t="shared" si="76"/>
        <v>0</v>
      </c>
      <c r="AN34" s="90">
        <f t="shared" si="76"/>
        <v>0</v>
      </c>
      <c r="AO34" s="90">
        <f t="shared" si="76"/>
        <v>0</v>
      </c>
      <c r="AP34" s="90">
        <f t="shared" si="76"/>
        <v>0</v>
      </c>
      <c r="AQ34" s="90">
        <f t="shared" si="76"/>
        <v>0</v>
      </c>
      <c r="AR34" s="90">
        <f t="shared" si="76"/>
        <v>0</v>
      </c>
      <c r="AS34" s="90">
        <f t="shared" si="76"/>
        <v>0</v>
      </c>
      <c r="AT34" s="91">
        <f t="shared" si="76"/>
        <v>0</v>
      </c>
      <c r="AU34" s="89"/>
      <c r="AV34" s="90"/>
      <c r="AW34" s="90"/>
      <c r="AX34" s="90"/>
      <c r="AY34" s="90"/>
      <c r="AZ34" s="90"/>
      <c r="BA34" s="90"/>
      <c r="BB34" s="90"/>
      <c r="BC34" s="90"/>
      <c r="BD34" s="90"/>
      <c r="BE34" s="90"/>
      <c r="BF34" s="90"/>
      <c r="BG34" s="90"/>
      <c r="BH34" s="90"/>
      <c r="BI34" s="90"/>
      <c r="BJ34" s="90"/>
      <c r="BK34" s="90"/>
      <c r="BL34" s="90"/>
      <c r="BM34" s="90"/>
      <c r="BN34" s="90"/>
      <c r="BO34" s="90"/>
      <c r="BP34" s="90"/>
      <c r="BQ34" s="90"/>
      <c r="BR34" s="90"/>
      <c r="BS34" s="90"/>
      <c r="BT34" s="90"/>
      <c r="BU34" s="90"/>
      <c r="BV34" s="90"/>
      <c r="BW34" s="90"/>
      <c r="BX34" s="90"/>
      <c r="BY34" s="91"/>
    </row>
    <row r="35" spans="1:77" s="75" customFormat="1" ht="10.5">
      <c r="A35" s="73" t="s">
        <v>584</v>
      </c>
      <c r="B35" s="73" t="s">
        <v>1370</v>
      </c>
      <c r="C35" s="74">
        <v>0</v>
      </c>
      <c r="D35" s="72">
        <f t="shared" si="47"/>
        <v>0</v>
      </c>
      <c r="E35" s="72">
        <f t="shared" si="48"/>
        <v>0</v>
      </c>
      <c r="F35" s="72">
        <f t="shared" si="49"/>
        <v>0</v>
      </c>
      <c r="G35" s="118">
        <f>SUMPRODUCT(($P$3:$AT$3=$G$5)*($P35:AT35))</f>
        <v>0</v>
      </c>
      <c r="H35" s="119"/>
      <c r="I35" s="118"/>
      <c r="J35" s="118"/>
      <c r="K35" s="118"/>
      <c r="L35" s="120">
        <f t="shared" si="39"/>
        <v>0</v>
      </c>
      <c r="M35" s="118">
        <f t="shared" si="40"/>
        <v>0</v>
      </c>
      <c r="N35" s="118">
        <f t="shared" si="41"/>
        <v>0</v>
      </c>
      <c r="O35" s="121">
        <f t="shared" si="42"/>
        <v>0</v>
      </c>
      <c r="P35" s="86">
        <f t="shared" si="53"/>
        <v>0</v>
      </c>
      <c r="Q35" s="87">
        <f t="shared" ref="Q35:AT35" si="77">IF(OR(Q4="Lundi",Q4="Mardi",Q4="Mercredi",Q4="Jeudi",Q4="Vendredi"),$C$35,0)</f>
        <v>0</v>
      </c>
      <c r="R35" s="87">
        <f t="shared" si="77"/>
        <v>0</v>
      </c>
      <c r="S35" s="87">
        <f t="shared" si="77"/>
        <v>0</v>
      </c>
      <c r="T35" s="87">
        <f t="shared" si="77"/>
        <v>0</v>
      </c>
      <c r="U35" s="87">
        <f t="shared" si="77"/>
        <v>0</v>
      </c>
      <c r="V35" s="87">
        <f t="shared" si="77"/>
        <v>0</v>
      </c>
      <c r="W35" s="87">
        <f t="shared" si="77"/>
        <v>0</v>
      </c>
      <c r="X35" s="87">
        <f t="shared" si="77"/>
        <v>0</v>
      </c>
      <c r="Y35" s="87">
        <f t="shared" si="77"/>
        <v>0</v>
      </c>
      <c r="Z35" s="87">
        <f t="shared" si="77"/>
        <v>0</v>
      </c>
      <c r="AA35" s="87">
        <f t="shared" si="77"/>
        <v>0</v>
      </c>
      <c r="AB35" s="87">
        <f t="shared" si="77"/>
        <v>0</v>
      </c>
      <c r="AC35" s="87">
        <f t="shared" si="77"/>
        <v>0</v>
      </c>
      <c r="AD35" s="87">
        <f t="shared" si="77"/>
        <v>0</v>
      </c>
      <c r="AE35" s="87">
        <f t="shared" si="77"/>
        <v>0</v>
      </c>
      <c r="AF35" s="87">
        <f t="shared" si="77"/>
        <v>0</v>
      </c>
      <c r="AG35" s="87">
        <f t="shared" si="77"/>
        <v>0</v>
      </c>
      <c r="AH35" s="87">
        <f t="shared" si="77"/>
        <v>0</v>
      </c>
      <c r="AI35" s="87">
        <f t="shared" si="77"/>
        <v>0</v>
      </c>
      <c r="AJ35" s="87">
        <f t="shared" si="77"/>
        <v>0</v>
      </c>
      <c r="AK35" s="87">
        <f t="shared" si="77"/>
        <v>0</v>
      </c>
      <c r="AL35" s="87">
        <f t="shared" si="77"/>
        <v>0</v>
      </c>
      <c r="AM35" s="87">
        <f t="shared" si="77"/>
        <v>0</v>
      </c>
      <c r="AN35" s="87">
        <f t="shared" si="77"/>
        <v>0</v>
      </c>
      <c r="AO35" s="87">
        <f t="shared" si="77"/>
        <v>0</v>
      </c>
      <c r="AP35" s="87">
        <f t="shared" si="77"/>
        <v>0</v>
      </c>
      <c r="AQ35" s="87">
        <f t="shared" si="77"/>
        <v>0</v>
      </c>
      <c r="AR35" s="87">
        <f t="shared" si="77"/>
        <v>0</v>
      </c>
      <c r="AS35" s="87">
        <f t="shared" si="77"/>
        <v>0</v>
      </c>
      <c r="AT35" s="88">
        <f t="shared" si="77"/>
        <v>0</v>
      </c>
      <c r="AU35" s="86"/>
      <c r="AV35" s="87"/>
      <c r="AW35" s="87"/>
      <c r="AX35" s="87"/>
      <c r="AY35" s="87"/>
      <c r="AZ35" s="87"/>
      <c r="BA35" s="87"/>
      <c r="BB35" s="87"/>
      <c r="BC35" s="87"/>
      <c r="BD35" s="87"/>
      <c r="BE35" s="87"/>
      <c r="BF35" s="87"/>
      <c r="BG35" s="87"/>
      <c r="BH35" s="87"/>
      <c r="BI35" s="87"/>
      <c r="BJ35" s="87"/>
      <c r="BK35" s="87"/>
      <c r="BL35" s="87"/>
      <c r="BM35" s="87"/>
      <c r="BN35" s="87"/>
      <c r="BO35" s="87"/>
      <c r="BP35" s="87"/>
      <c r="BQ35" s="87"/>
      <c r="BR35" s="87"/>
      <c r="BS35" s="87"/>
      <c r="BT35" s="87"/>
      <c r="BU35" s="87"/>
      <c r="BV35" s="87"/>
      <c r="BW35" s="87"/>
      <c r="BX35" s="87"/>
      <c r="BY35" s="88"/>
    </row>
    <row r="36" spans="1:77" s="75" customFormat="1" ht="10.5">
      <c r="A36" s="73" t="s">
        <v>584</v>
      </c>
      <c r="B36" s="73" t="s">
        <v>1417</v>
      </c>
      <c r="C36" s="74">
        <v>0</v>
      </c>
      <c r="D36" s="72">
        <f t="shared" si="47"/>
        <v>0</v>
      </c>
      <c r="E36" s="72">
        <f t="shared" si="48"/>
        <v>0</v>
      </c>
      <c r="F36" s="72">
        <f t="shared" si="49"/>
        <v>0</v>
      </c>
      <c r="G36" s="118">
        <f>SUMPRODUCT(($P$3:$AT$3=$G$5)*($P36:AT36))</f>
        <v>0</v>
      </c>
      <c r="H36" s="119"/>
      <c r="I36" s="118"/>
      <c r="J36" s="118"/>
      <c r="K36" s="118"/>
      <c r="L36" s="120">
        <f t="shared" si="39"/>
        <v>0</v>
      </c>
      <c r="M36" s="118">
        <f t="shared" si="40"/>
        <v>0</v>
      </c>
      <c r="N36" s="118">
        <f t="shared" si="41"/>
        <v>0</v>
      </c>
      <c r="O36" s="121">
        <f t="shared" si="42"/>
        <v>0</v>
      </c>
      <c r="P36" s="86">
        <f t="shared" si="53"/>
        <v>0</v>
      </c>
      <c r="Q36" s="87">
        <f t="shared" ref="Q36:AT36" si="78">IF(OR(Q4="Lundi",Q4="Mardi",Q4="Mercredi",Q4="Jeudi",Q4="Vendredi"),$C$36,0)</f>
        <v>0</v>
      </c>
      <c r="R36" s="87">
        <f t="shared" si="78"/>
        <v>0</v>
      </c>
      <c r="S36" s="87">
        <f t="shared" si="78"/>
        <v>0</v>
      </c>
      <c r="T36" s="87">
        <f t="shared" si="78"/>
        <v>0</v>
      </c>
      <c r="U36" s="87">
        <f t="shared" si="78"/>
        <v>0</v>
      </c>
      <c r="V36" s="87">
        <f t="shared" si="78"/>
        <v>0</v>
      </c>
      <c r="W36" s="87">
        <f t="shared" si="78"/>
        <v>0</v>
      </c>
      <c r="X36" s="87">
        <f t="shared" si="78"/>
        <v>0</v>
      </c>
      <c r="Y36" s="87">
        <f t="shared" si="78"/>
        <v>0</v>
      </c>
      <c r="Z36" s="87">
        <f t="shared" si="78"/>
        <v>0</v>
      </c>
      <c r="AA36" s="87">
        <f t="shared" si="78"/>
        <v>0</v>
      </c>
      <c r="AB36" s="87">
        <f t="shared" si="78"/>
        <v>0</v>
      </c>
      <c r="AC36" s="87">
        <f t="shared" si="78"/>
        <v>0</v>
      </c>
      <c r="AD36" s="87">
        <f t="shared" si="78"/>
        <v>0</v>
      </c>
      <c r="AE36" s="87">
        <f t="shared" si="78"/>
        <v>0</v>
      </c>
      <c r="AF36" s="87">
        <f t="shared" si="78"/>
        <v>0</v>
      </c>
      <c r="AG36" s="87">
        <f t="shared" si="78"/>
        <v>0</v>
      </c>
      <c r="AH36" s="87">
        <f t="shared" si="78"/>
        <v>0</v>
      </c>
      <c r="AI36" s="87">
        <f t="shared" si="78"/>
        <v>0</v>
      </c>
      <c r="AJ36" s="87">
        <f t="shared" si="78"/>
        <v>0</v>
      </c>
      <c r="AK36" s="87">
        <f t="shared" si="78"/>
        <v>0</v>
      </c>
      <c r="AL36" s="87">
        <f t="shared" si="78"/>
        <v>0</v>
      </c>
      <c r="AM36" s="87">
        <f t="shared" si="78"/>
        <v>0</v>
      </c>
      <c r="AN36" s="87">
        <f t="shared" si="78"/>
        <v>0</v>
      </c>
      <c r="AO36" s="87">
        <f t="shared" si="78"/>
        <v>0</v>
      </c>
      <c r="AP36" s="87">
        <f t="shared" si="78"/>
        <v>0</v>
      </c>
      <c r="AQ36" s="87">
        <f t="shared" si="78"/>
        <v>0</v>
      </c>
      <c r="AR36" s="87">
        <f t="shared" si="78"/>
        <v>0</v>
      </c>
      <c r="AS36" s="87">
        <f t="shared" si="78"/>
        <v>0</v>
      </c>
      <c r="AT36" s="88">
        <f t="shared" si="78"/>
        <v>0</v>
      </c>
      <c r="AU36" s="86"/>
      <c r="AV36" s="87"/>
      <c r="AW36" s="87"/>
      <c r="AX36" s="87"/>
      <c r="AY36" s="87"/>
      <c r="AZ36" s="87"/>
      <c r="BA36" s="87"/>
      <c r="BB36" s="87"/>
      <c r="BC36" s="87"/>
      <c r="BD36" s="87"/>
      <c r="BE36" s="87"/>
      <c r="BF36" s="87"/>
      <c r="BG36" s="87"/>
      <c r="BH36" s="87"/>
      <c r="BI36" s="87"/>
      <c r="BJ36" s="87"/>
      <c r="BK36" s="87"/>
      <c r="BL36" s="87"/>
      <c r="BM36" s="87"/>
      <c r="BN36" s="87"/>
      <c r="BO36" s="87"/>
      <c r="BP36" s="87"/>
      <c r="BQ36" s="87"/>
      <c r="BR36" s="87"/>
      <c r="BS36" s="87"/>
      <c r="BT36" s="87"/>
      <c r="BU36" s="87"/>
      <c r="BV36" s="87"/>
      <c r="BW36" s="87"/>
      <c r="BX36" s="87"/>
      <c r="BY36" s="88"/>
    </row>
    <row r="37" spans="1:77" s="75" customFormat="1" ht="10.5">
      <c r="A37" s="73" t="s">
        <v>584</v>
      </c>
      <c r="B37" s="73" t="s">
        <v>878</v>
      </c>
      <c r="C37" s="74">
        <v>750</v>
      </c>
      <c r="D37" s="72">
        <f t="shared" si="47"/>
        <v>750</v>
      </c>
      <c r="E37" s="72">
        <f t="shared" si="48"/>
        <v>3750</v>
      </c>
      <c r="F37" s="72">
        <f t="shared" si="49"/>
        <v>3750</v>
      </c>
      <c r="G37" s="118">
        <f>SUMPRODUCT(($P$3:$AT$3=$G$5)*($P37:AT37))</f>
        <v>3750</v>
      </c>
      <c r="H37" s="119"/>
      <c r="I37" s="118"/>
      <c r="J37" s="118"/>
      <c r="K37" s="118"/>
      <c r="L37" s="120">
        <f t="shared" si="39"/>
        <v>-750</v>
      </c>
      <c r="M37" s="118">
        <f t="shared" si="40"/>
        <v>-3750</v>
      </c>
      <c r="N37" s="118">
        <f t="shared" si="41"/>
        <v>-3750</v>
      </c>
      <c r="O37" s="121">
        <f t="shared" si="42"/>
        <v>-3750</v>
      </c>
      <c r="P37" s="86">
        <f t="shared" si="53"/>
        <v>750</v>
      </c>
      <c r="Q37" s="87">
        <f t="shared" ref="Q37:AT37" si="79">IF(OR(Q4="Lundi",Q4="Mardi",Q4="Mercredi",Q4="Jeudi",Q4="Vendredi"),$C$37,0)</f>
        <v>0</v>
      </c>
      <c r="R37" s="87">
        <f t="shared" si="79"/>
        <v>0</v>
      </c>
      <c r="S37" s="87">
        <f t="shared" si="79"/>
        <v>750</v>
      </c>
      <c r="T37" s="87">
        <f t="shared" si="79"/>
        <v>750</v>
      </c>
      <c r="U37" s="87">
        <f t="shared" si="79"/>
        <v>750</v>
      </c>
      <c r="V37" s="87">
        <f t="shared" si="79"/>
        <v>750</v>
      </c>
      <c r="W37" s="87">
        <f t="shared" si="79"/>
        <v>750</v>
      </c>
      <c r="X37" s="87">
        <f t="shared" si="79"/>
        <v>0</v>
      </c>
      <c r="Y37" s="87">
        <f t="shared" si="79"/>
        <v>0</v>
      </c>
      <c r="Z37" s="87">
        <f t="shared" si="79"/>
        <v>750</v>
      </c>
      <c r="AA37" s="87">
        <f t="shared" si="79"/>
        <v>750</v>
      </c>
      <c r="AB37" s="87">
        <f t="shared" si="79"/>
        <v>750</v>
      </c>
      <c r="AC37" s="87">
        <f t="shared" si="79"/>
        <v>750</v>
      </c>
      <c r="AD37" s="87">
        <f t="shared" si="79"/>
        <v>750</v>
      </c>
      <c r="AE37" s="87">
        <f t="shared" si="79"/>
        <v>0</v>
      </c>
      <c r="AF37" s="87">
        <f t="shared" si="79"/>
        <v>0</v>
      </c>
      <c r="AG37" s="87">
        <f t="shared" si="79"/>
        <v>750</v>
      </c>
      <c r="AH37" s="87">
        <f t="shared" si="79"/>
        <v>750</v>
      </c>
      <c r="AI37" s="87">
        <f t="shared" si="79"/>
        <v>750</v>
      </c>
      <c r="AJ37" s="87">
        <f t="shared" si="79"/>
        <v>750</v>
      </c>
      <c r="AK37" s="87">
        <f t="shared" si="79"/>
        <v>750</v>
      </c>
      <c r="AL37" s="87">
        <f t="shared" si="79"/>
        <v>0</v>
      </c>
      <c r="AM37" s="87">
        <f t="shared" si="79"/>
        <v>0</v>
      </c>
      <c r="AN37" s="87">
        <f t="shared" si="79"/>
        <v>750</v>
      </c>
      <c r="AO37" s="87">
        <f t="shared" si="79"/>
        <v>750</v>
      </c>
      <c r="AP37" s="87">
        <f t="shared" si="79"/>
        <v>750</v>
      </c>
      <c r="AQ37" s="87">
        <f t="shared" si="79"/>
        <v>750</v>
      </c>
      <c r="AR37" s="87">
        <f t="shared" si="79"/>
        <v>750</v>
      </c>
      <c r="AS37" s="87">
        <f t="shared" si="79"/>
        <v>0</v>
      </c>
      <c r="AT37" s="88">
        <f t="shared" si="79"/>
        <v>0</v>
      </c>
      <c r="AU37" s="86"/>
      <c r="AV37" s="87"/>
      <c r="AW37" s="87"/>
      <c r="AX37" s="87"/>
      <c r="AY37" s="87"/>
      <c r="AZ37" s="87"/>
      <c r="BA37" s="87"/>
      <c r="BB37" s="87"/>
      <c r="BC37" s="87"/>
      <c r="BD37" s="87"/>
      <c r="BE37" s="87"/>
      <c r="BF37" s="87"/>
      <c r="BG37" s="87"/>
      <c r="BH37" s="87"/>
      <c r="BI37" s="87"/>
      <c r="BJ37" s="87"/>
      <c r="BK37" s="87"/>
      <c r="BL37" s="87"/>
      <c r="BM37" s="87"/>
      <c r="BN37" s="87"/>
      <c r="BO37" s="87"/>
      <c r="BP37" s="87"/>
      <c r="BQ37" s="87"/>
      <c r="BR37" s="87"/>
      <c r="BS37" s="87"/>
      <c r="BT37" s="87"/>
      <c r="BU37" s="87"/>
      <c r="BV37" s="87"/>
      <c r="BW37" s="87"/>
      <c r="BX37" s="87"/>
      <c r="BY37" s="88"/>
    </row>
    <row r="38" spans="1:77" s="75" customFormat="1" ht="10.5">
      <c r="A38" s="73" t="s">
        <v>584</v>
      </c>
      <c r="B38" s="73" t="s">
        <v>729</v>
      </c>
      <c r="C38" s="74">
        <v>750</v>
      </c>
      <c r="D38" s="72">
        <f t="shared" si="47"/>
        <v>750</v>
      </c>
      <c r="E38" s="72">
        <f t="shared" si="48"/>
        <v>3750</v>
      </c>
      <c r="F38" s="72">
        <f t="shared" si="49"/>
        <v>3750</v>
      </c>
      <c r="G38" s="118">
        <f>SUMPRODUCT(($P$3:$AT$3=$G$5)*($P38:AT38))</f>
        <v>3750</v>
      </c>
      <c r="H38" s="119"/>
      <c r="I38" s="118"/>
      <c r="J38" s="118"/>
      <c r="K38" s="118"/>
      <c r="L38" s="120">
        <f t="shared" si="39"/>
        <v>-750</v>
      </c>
      <c r="M38" s="118">
        <f t="shared" si="40"/>
        <v>-3750</v>
      </c>
      <c r="N38" s="118">
        <f t="shared" si="41"/>
        <v>-3750</v>
      </c>
      <c r="O38" s="121">
        <f t="shared" si="42"/>
        <v>-3750</v>
      </c>
      <c r="P38" s="86">
        <f t="shared" si="53"/>
        <v>750</v>
      </c>
      <c r="Q38" s="87">
        <f t="shared" ref="Q38:AT38" si="80">IF(OR(Q4="Lundi",Q4="Mardi",Q4="Mercredi",Q4="Jeudi",Q4="Vendredi"),$C$38,0)</f>
        <v>0</v>
      </c>
      <c r="R38" s="87">
        <f t="shared" si="80"/>
        <v>0</v>
      </c>
      <c r="S38" s="87">
        <f t="shared" si="80"/>
        <v>750</v>
      </c>
      <c r="T38" s="87">
        <f t="shared" si="80"/>
        <v>750</v>
      </c>
      <c r="U38" s="87">
        <f t="shared" si="80"/>
        <v>750</v>
      </c>
      <c r="V38" s="87">
        <f t="shared" si="80"/>
        <v>750</v>
      </c>
      <c r="W38" s="87">
        <f t="shared" si="80"/>
        <v>750</v>
      </c>
      <c r="X38" s="87">
        <f t="shared" si="80"/>
        <v>0</v>
      </c>
      <c r="Y38" s="87">
        <f t="shared" si="80"/>
        <v>0</v>
      </c>
      <c r="Z38" s="87">
        <f t="shared" si="80"/>
        <v>750</v>
      </c>
      <c r="AA38" s="87">
        <f t="shared" si="80"/>
        <v>750</v>
      </c>
      <c r="AB38" s="87">
        <f t="shared" si="80"/>
        <v>750</v>
      </c>
      <c r="AC38" s="87">
        <f t="shared" si="80"/>
        <v>750</v>
      </c>
      <c r="AD38" s="87">
        <f t="shared" si="80"/>
        <v>750</v>
      </c>
      <c r="AE38" s="87">
        <f t="shared" si="80"/>
        <v>0</v>
      </c>
      <c r="AF38" s="87">
        <f t="shared" si="80"/>
        <v>0</v>
      </c>
      <c r="AG38" s="87">
        <f t="shared" si="80"/>
        <v>750</v>
      </c>
      <c r="AH38" s="87">
        <f t="shared" si="80"/>
        <v>750</v>
      </c>
      <c r="AI38" s="87">
        <f t="shared" si="80"/>
        <v>750</v>
      </c>
      <c r="AJ38" s="87">
        <f t="shared" si="80"/>
        <v>750</v>
      </c>
      <c r="AK38" s="87">
        <f t="shared" si="80"/>
        <v>750</v>
      </c>
      <c r="AL38" s="87">
        <f t="shared" si="80"/>
        <v>0</v>
      </c>
      <c r="AM38" s="87">
        <f t="shared" si="80"/>
        <v>0</v>
      </c>
      <c r="AN38" s="87">
        <f t="shared" si="80"/>
        <v>750</v>
      </c>
      <c r="AO38" s="87">
        <f t="shared" si="80"/>
        <v>750</v>
      </c>
      <c r="AP38" s="87">
        <f t="shared" si="80"/>
        <v>750</v>
      </c>
      <c r="AQ38" s="87">
        <f t="shared" si="80"/>
        <v>750</v>
      </c>
      <c r="AR38" s="87">
        <f t="shared" si="80"/>
        <v>750</v>
      </c>
      <c r="AS38" s="87">
        <f t="shared" si="80"/>
        <v>0</v>
      </c>
      <c r="AT38" s="88">
        <f t="shared" si="80"/>
        <v>0</v>
      </c>
      <c r="AU38" s="86"/>
      <c r="AV38" s="87"/>
      <c r="AW38" s="87"/>
      <c r="AX38" s="87"/>
      <c r="AY38" s="87"/>
      <c r="AZ38" s="87"/>
      <c r="BA38" s="87"/>
      <c r="BB38" s="87"/>
      <c r="BC38" s="87"/>
      <c r="BD38" s="87"/>
      <c r="BE38" s="87"/>
      <c r="BF38" s="87"/>
      <c r="BG38" s="87"/>
      <c r="BH38" s="87"/>
      <c r="BI38" s="87"/>
      <c r="BJ38" s="87"/>
      <c r="BK38" s="87"/>
      <c r="BL38" s="87"/>
      <c r="BM38" s="87"/>
      <c r="BN38" s="87"/>
      <c r="BO38" s="87"/>
      <c r="BP38" s="87"/>
      <c r="BQ38" s="87"/>
      <c r="BR38" s="87"/>
      <c r="BS38" s="87"/>
      <c r="BT38" s="87"/>
      <c r="BU38" s="87"/>
      <c r="BV38" s="87"/>
      <c r="BW38" s="87"/>
      <c r="BX38" s="87"/>
      <c r="BY38" s="88"/>
    </row>
    <row r="39" spans="1:77" s="75" customFormat="1" ht="10.5">
      <c r="A39" s="73" t="s">
        <v>584</v>
      </c>
      <c r="B39" s="76" t="s">
        <v>580</v>
      </c>
      <c r="C39" s="74">
        <v>0</v>
      </c>
      <c r="D39" s="72">
        <f t="shared" si="47"/>
        <v>0</v>
      </c>
      <c r="E39" s="72">
        <f t="shared" si="48"/>
        <v>0</v>
      </c>
      <c r="F39" s="72">
        <f t="shared" si="49"/>
        <v>0</v>
      </c>
      <c r="G39" s="118">
        <f>SUMPRODUCT(($P$3:$AT$3=$G$5)*($P39:AT39))</f>
        <v>0</v>
      </c>
      <c r="H39" s="119"/>
      <c r="I39" s="118"/>
      <c r="J39" s="118"/>
      <c r="K39" s="118"/>
      <c r="L39" s="120">
        <f t="shared" si="39"/>
        <v>0</v>
      </c>
      <c r="M39" s="118">
        <f t="shared" si="40"/>
        <v>0</v>
      </c>
      <c r="N39" s="118">
        <f t="shared" si="41"/>
        <v>0</v>
      </c>
      <c r="O39" s="121">
        <f t="shared" si="42"/>
        <v>0</v>
      </c>
      <c r="P39" s="86">
        <f t="shared" si="53"/>
        <v>0</v>
      </c>
      <c r="Q39" s="87">
        <f>IF(OR(Q4="Lundi",Q4="Mardi",Q4="Mercredi",Q4="Jeudi",Q4="Vendredi"),$C$39,0)</f>
        <v>0</v>
      </c>
      <c r="R39" s="87">
        <f t="shared" ref="R39:AT39" si="81">IF(OR(R4="Lundi",R4="Mardi",R4="Mercredi",R4="Jeudi",R4="Vendredi"),$C$39,0)</f>
        <v>0</v>
      </c>
      <c r="S39" s="87">
        <f t="shared" si="81"/>
        <v>0</v>
      </c>
      <c r="T39" s="87">
        <f t="shared" si="81"/>
        <v>0</v>
      </c>
      <c r="U39" s="87">
        <f t="shared" si="81"/>
        <v>0</v>
      </c>
      <c r="V39" s="87">
        <f t="shared" si="81"/>
        <v>0</v>
      </c>
      <c r="W39" s="87">
        <f t="shared" si="81"/>
        <v>0</v>
      </c>
      <c r="X39" s="87">
        <f t="shared" si="81"/>
        <v>0</v>
      </c>
      <c r="Y39" s="87">
        <f t="shared" si="81"/>
        <v>0</v>
      </c>
      <c r="Z39" s="87">
        <f t="shared" si="81"/>
        <v>0</v>
      </c>
      <c r="AA39" s="87">
        <f t="shared" si="81"/>
        <v>0</v>
      </c>
      <c r="AB39" s="87">
        <f t="shared" si="81"/>
        <v>0</v>
      </c>
      <c r="AC39" s="87">
        <f t="shared" si="81"/>
        <v>0</v>
      </c>
      <c r="AD39" s="87">
        <f t="shared" si="81"/>
        <v>0</v>
      </c>
      <c r="AE39" s="87">
        <f t="shared" si="81"/>
        <v>0</v>
      </c>
      <c r="AF39" s="87">
        <f t="shared" si="81"/>
        <v>0</v>
      </c>
      <c r="AG39" s="87">
        <f t="shared" si="81"/>
        <v>0</v>
      </c>
      <c r="AH39" s="87">
        <f t="shared" si="81"/>
        <v>0</v>
      </c>
      <c r="AI39" s="87">
        <f t="shared" si="81"/>
        <v>0</v>
      </c>
      <c r="AJ39" s="87">
        <f t="shared" si="81"/>
        <v>0</v>
      </c>
      <c r="AK39" s="87">
        <f t="shared" si="81"/>
        <v>0</v>
      </c>
      <c r="AL39" s="87">
        <f t="shared" si="81"/>
        <v>0</v>
      </c>
      <c r="AM39" s="87">
        <f t="shared" si="81"/>
        <v>0</v>
      </c>
      <c r="AN39" s="87">
        <f t="shared" si="81"/>
        <v>0</v>
      </c>
      <c r="AO39" s="87">
        <f t="shared" si="81"/>
        <v>0</v>
      </c>
      <c r="AP39" s="87">
        <f t="shared" si="81"/>
        <v>0</v>
      </c>
      <c r="AQ39" s="87">
        <f t="shared" si="81"/>
        <v>0</v>
      </c>
      <c r="AR39" s="87">
        <f t="shared" si="81"/>
        <v>0</v>
      </c>
      <c r="AS39" s="87">
        <f t="shared" si="81"/>
        <v>0</v>
      </c>
      <c r="AT39" s="88">
        <f t="shared" si="81"/>
        <v>0</v>
      </c>
      <c r="AU39" s="86"/>
      <c r="AV39" s="87"/>
      <c r="AW39" s="87"/>
      <c r="AX39" s="87"/>
      <c r="AY39" s="87"/>
      <c r="AZ39" s="87"/>
      <c r="BA39" s="87"/>
      <c r="BB39" s="87"/>
      <c r="BC39" s="87"/>
      <c r="BD39" s="87"/>
      <c r="BE39" s="87"/>
      <c r="BF39" s="87"/>
      <c r="BG39" s="87"/>
      <c r="BH39" s="87"/>
      <c r="BI39" s="87"/>
      <c r="BJ39" s="87"/>
      <c r="BK39" s="87"/>
      <c r="BL39" s="87"/>
      <c r="BM39" s="87"/>
      <c r="BN39" s="87"/>
      <c r="BO39" s="87"/>
      <c r="BP39" s="87"/>
      <c r="BQ39" s="87"/>
      <c r="BR39" s="87"/>
      <c r="BS39" s="87"/>
      <c r="BT39" s="87"/>
      <c r="BU39" s="87"/>
      <c r="BV39" s="87"/>
      <c r="BW39" s="87"/>
      <c r="BX39" s="87"/>
      <c r="BY39" s="88"/>
    </row>
    <row r="40" spans="1:77" s="75" customFormat="1" ht="10.5">
      <c r="A40" s="73" t="s">
        <v>584</v>
      </c>
      <c r="B40" s="73" t="s">
        <v>1418</v>
      </c>
      <c r="C40" s="74">
        <v>750</v>
      </c>
      <c r="D40" s="72">
        <f t="shared" si="47"/>
        <v>750</v>
      </c>
      <c r="E40" s="72">
        <f t="shared" si="48"/>
        <v>3750</v>
      </c>
      <c r="F40" s="72">
        <f t="shared" si="49"/>
        <v>3750</v>
      </c>
      <c r="G40" s="118">
        <f>SUMPRODUCT(($P$3:$AT$3=$G$5)*($P40:AT40))</f>
        <v>3750</v>
      </c>
      <c r="H40" s="119"/>
      <c r="I40" s="118"/>
      <c r="J40" s="118"/>
      <c r="K40" s="118"/>
      <c r="L40" s="120">
        <f t="shared" si="39"/>
        <v>-750</v>
      </c>
      <c r="M40" s="118">
        <f t="shared" si="40"/>
        <v>-3750</v>
      </c>
      <c r="N40" s="118">
        <f t="shared" si="41"/>
        <v>-3750</v>
      </c>
      <c r="O40" s="121">
        <f t="shared" si="42"/>
        <v>-3750</v>
      </c>
      <c r="P40" s="86">
        <f t="shared" si="53"/>
        <v>750</v>
      </c>
      <c r="Q40" s="87">
        <f>IF(OR(Q4="Lundi",Q4="Mardi",Q4="Mercredi",Q4="Jeudi",Q4="Vendredi"),$C$40,0)</f>
        <v>0</v>
      </c>
      <c r="R40" s="87">
        <f t="shared" ref="R40:AT40" si="82">IF(OR(R4="Lundi",R4="Mardi",R4="Mercredi",R4="Jeudi",R4="Vendredi"),$C$40,0)</f>
        <v>0</v>
      </c>
      <c r="S40" s="87">
        <f t="shared" si="82"/>
        <v>750</v>
      </c>
      <c r="T40" s="87">
        <f t="shared" si="82"/>
        <v>750</v>
      </c>
      <c r="U40" s="87">
        <f t="shared" si="82"/>
        <v>750</v>
      </c>
      <c r="V40" s="87">
        <f t="shared" si="82"/>
        <v>750</v>
      </c>
      <c r="W40" s="87">
        <f t="shared" si="82"/>
        <v>750</v>
      </c>
      <c r="X40" s="87">
        <f t="shared" si="82"/>
        <v>0</v>
      </c>
      <c r="Y40" s="87">
        <f t="shared" si="82"/>
        <v>0</v>
      </c>
      <c r="Z40" s="87">
        <f t="shared" si="82"/>
        <v>750</v>
      </c>
      <c r="AA40" s="87">
        <f t="shared" si="82"/>
        <v>750</v>
      </c>
      <c r="AB40" s="87">
        <f t="shared" si="82"/>
        <v>750</v>
      </c>
      <c r="AC40" s="87">
        <f t="shared" si="82"/>
        <v>750</v>
      </c>
      <c r="AD40" s="87">
        <f t="shared" si="82"/>
        <v>750</v>
      </c>
      <c r="AE40" s="87">
        <f t="shared" si="82"/>
        <v>0</v>
      </c>
      <c r="AF40" s="87">
        <f t="shared" si="82"/>
        <v>0</v>
      </c>
      <c r="AG40" s="87">
        <f t="shared" si="82"/>
        <v>750</v>
      </c>
      <c r="AH40" s="87">
        <f t="shared" si="82"/>
        <v>750</v>
      </c>
      <c r="AI40" s="87">
        <f t="shared" si="82"/>
        <v>750</v>
      </c>
      <c r="AJ40" s="87">
        <f t="shared" si="82"/>
        <v>750</v>
      </c>
      <c r="AK40" s="87">
        <f t="shared" si="82"/>
        <v>750</v>
      </c>
      <c r="AL40" s="87">
        <f t="shared" si="82"/>
        <v>0</v>
      </c>
      <c r="AM40" s="87">
        <f t="shared" si="82"/>
        <v>0</v>
      </c>
      <c r="AN40" s="87">
        <f t="shared" si="82"/>
        <v>750</v>
      </c>
      <c r="AO40" s="87">
        <f t="shared" si="82"/>
        <v>750</v>
      </c>
      <c r="AP40" s="87">
        <f t="shared" si="82"/>
        <v>750</v>
      </c>
      <c r="AQ40" s="87">
        <f t="shared" si="82"/>
        <v>750</v>
      </c>
      <c r="AR40" s="87">
        <f t="shared" si="82"/>
        <v>750</v>
      </c>
      <c r="AS40" s="87">
        <f t="shared" si="82"/>
        <v>0</v>
      </c>
      <c r="AT40" s="88">
        <f t="shared" si="82"/>
        <v>0</v>
      </c>
      <c r="AU40" s="86"/>
      <c r="AV40" s="87"/>
      <c r="AW40" s="87"/>
      <c r="AX40" s="87"/>
      <c r="AY40" s="87"/>
      <c r="AZ40" s="87"/>
      <c r="BA40" s="87"/>
      <c r="BB40" s="87"/>
      <c r="BC40" s="87"/>
      <c r="BD40" s="87"/>
      <c r="BE40" s="87"/>
      <c r="BF40" s="87"/>
      <c r="BG40" s="87"/>
      <c r="BH40" s="87"/>
      <c r="BI40" s="87"/>
      <c r="BJ40" s="87"/>
      <c r="BK40" s="87"/>
      <c r="BL40" s="87"/>
      <c r="BM40" s="87"/>
      <c r="BN40" s="87"/>
      <c r="BO40" s="87"/>
      <c r="BP40" s="87"/>
      <c r="BQ40" s="87"/>
      <c r="BR40" s="87"/>
      <c r="BS40" s="87"/>
      <c r="BT40" s="87"/>
      <c r="BU40" s="87"/>
      <c r="BV40" s="87"/>
      <c r="BW40" s="87"/>
      <c r="BX40" s="87"/>
      <c r="BY40" s="88"/>
    </row>
    <row r="41" spans="1:77" s="75" customFormat="1" ht="10.5">
      <c r="A41" s="73" t="s">
        <v>584</v>
      </c>
      <c r="B41" s="73" t="s">
        <v>639</v>
      </c>
      <c r="C41" s="74">
        <v>750</v>
      </c>
      <c r="D41" s="72">
        <f t="shared" si="47"/>
        <v>750</v>
      </c>
      <c r="E41" s="72">
        <f t="shared" si="48"/>
        <v>3750</v>
      </c>
      <c r="F41" s="72">
        <f t="shared" si="49"/>
        <v>3750</v>
      </c>
      <c r="G41" s="118">
        <f>SUMPRODUCT(($P$3:$AT$3=$G$5)*($P41:AT41))</f>
        <v>3750</v>
      </c>
      <c r="H41" s="119"/>
      <c r="I41" s="118"/>
      <c r="J41" s="118"/>
      <c r="K41" s="118"/>
      <c r="L41" s="120">
        <f t="shared" si="39"/>
        <v>-750</v>
      </c>
      <c r="M41" s="118">
        <f t="shared" si="40"/>
        <v>-3750</v>
      </c>
      <c r="N41" s="118">
        <f t="shared" si="41"/>
        <v>-3750</v>
      </c>
      <c r="O41" s="121">
        <f t="shared" si="42"/>
        <v>-3750</v>
      </c>
      <c r="P41" s="86">
        <f t="shared" si="53"/>
        <v>750</v>
      </c>
      <c r="Q41" s="87">
        <f t="shared" ref="Q41:AT41" si="83">IF(OR(Q4="Lundi",Q4="Mardi",Q4="Mercredi",Q4="Jeudi",Q4="Vendredi"),$C$41,0)</f>
        <v>0</v>
      </c>
      <c r="R41" s="87">
        <f t="shared" si="83"/>
        <v>0</v>
      </c>
      <c r="S41" s="87">
        <f t="shared" si="83"/>
        <v>750</v>
      </c>
      <c r="T41" s="87">
        <f t="shared" si="83"/>
        <v>750</v>
      </c>
      <c r="U41" s="87">
        <f t="shared" si="83"/>
        <v>750</v>
      </c>
      <c r="V41" s="87">
        <f t="shared" si="83"/>
        <v>750</v>
      </c>
      <c r="W41" s="87">
        <f t="shared" si="83"/>
        <v>750</v>
      </c>
      <c r="X41" s="87">
        <f t="shared" si="83"/>
        <v>0</v>
      </c>
      <c r="Y41" s="87">
        <f t="shared" si="83"/>
        <v>0</v>
      </c>
      <c r="Z41" s="87">
        <f t="shared" si="83"/>
        <v>750</v>
      </c>
      <c r="AA41" s="87">
        <f t="shared" si="83"/>
        <v>750</v>
      </c>
      <c r="AB41" s="87">
        <f t="shared" si="83"/>
        <v>750</v>
      </c>
      <c r="AC41" s="87">
        <f t="shared" si="83"/>
        <v>750</v>
      </c>
      <c r="AD41" s="87">
        <f t="shared" si="83"/>
        <v>750</v>
      </c>
      <c r="AE41" s="87">
        <f t="shared" si="83"/>
        <v>0</v>
      </c>
      <c r="AF41" s="87">
        <f t="shared" si="83"/>
        <v>0</v>
      </c>
      <c r="AG41" s="87">
        <f t="shared" si="83"/>
        <v>750</v>
      </c>
      <c r="AH41" s="87">
        <f t="shared" si="83"/>
        <v>750</v>
      </c>
      <c r="AI41" s="87">
        <f t="shared" si="83"/>
        <v>750</v>
      </c>
      <c r="AJ41" s="87">
        <f t="shared" si="83"/>
        <v>750</v>
      </c>
      <c r="AK41" s="87">
        <f t="shared" si="83"/>
        <v>750</v>
      </c>
      <c r="AL41" s="87">
        <f t="shared" si="83"/>
        <v>0</v>
      </c>
      <c r="AM41" s="87">
        <f t="shared" si="83"/>
        <v>0</v>
      </c>
      <c r="AN41" s="87">
        <f t="shared" si="83"/>
        <v>750</v>
      </c>
      <c r="AO41" s="87">
        <f t="shared" si="83"/>
        <v>750</v>
      </c>
      <c r="AP41" s="87">
        <f t="shared" si="83"/>
        <v>750</v>
      </c>
      <c r="AQ41" s="87">
        <f t="shared" si="83"/>
        <v>750</v>
      </c>
      <c r="AR41" s="87">
        <f t="shared" si="83"/>
        <v>750</v>
      </c>
      <c r="AS41" s="87">
        <f t="shared" si="83"/>
        <v>0</v>
      </c>
      <c r="AT41" s="88">
        <f t="shared" si="83"/>
        <v>0</v>
      </c>
      <c r="AU41" s="86"/>
      <c r="AV41" s="87"/>
      <c r="AW41" s="87"/>
      <c r="AX41" s="87"/>
      <c r="AY41" s="87"/>
      <c r="AZ41" s="87"/>
      <c r="BA41" s="87"/>
      <c r="BB41" s="87"/>
      <c r="BC41" s="87"/>
      <c r="BD41" s="87"/>
      <c r="BE41" s="87"/>
      <c r="BF41" s="87"/>
      <c r="BG41" s="87"/>
      <c r="BH41" s="87"/>
      <c r="BI41" s="87"/>
      <c r="BJ41" s="87"/>
      <c r="BK41" s="87"/>
      <c r="BL41" s="87"/>
      <c r="BM41" s="87"/>
      <c r="BN41" s="87"/>
      <c r="BO41" s="87"/>
      <c r="BP41" s="87"/>
      <c r="BQ41" s="87"/>
      <c r="BR41" s="87"/>
      <c r="BS41" s="87"/>
      <c r="BT41" s="87"/>
      <c r="BU41" s="87"/>
      <c r="BV41" s="87"/>
      <c r="BW41" s="87"/>
      <c r="BX41" s="87"/>
      <c r="BY41" s="88"/>
    </row>
    <row r="42" spans="1:77" s="75" customFormat="1" ht="10.5">
      <c r="A42" s="73" t="s">
        <v>584</v>
      </c>
      <c r="B42" s="73" t="s">
        <v>749</v>
      </c>
      <c r="C42" s="74">
        <v>600</v>
      </c>
      <c r="D42" s="72">
        <f t="shared" si="47"/>
        <v>600</v>
      </c>
      <c r="E42" s="72">
        <f t="shared" si="48"/>
        <v>3000</v>
      </c>
      <c r="F42" s="72">
        <f t="shared" si="49"/>
        <v>3000</v>
      </c>
      <c r="G42" s="118">
        <f>SUMPRODUCT(($P$3:$AT$3=$G$5)*($P42:AT42))</f>
        <v>3000</v>
      </c>
      <c r="H42" s="119"/>
      <c r="I42" s="118"/>
      <c r="J42" s="118"/>
      <c r="K42" s="118"/>
      <c r="L42" s="120">
        <f t="shared" si="39"/>
        <v>-600</v>
      </c>
      <c r="M42" s="118">
        <f t="shared" si="40"/>
        <v>-3000</v>
      </c>
      <c r="N42" s="118">
        <f t="shared" si="41"/>
        <v>-3000</v>
      </c>
      <c r="O42" s="121">
        <f t="shared" si="42"/>
        <v>-3000</v>
      </c>
      <c r="P42" s="86">
        <f t="shared" si="53"/>
        <v>600</v>
      </c>
      <c r="Q42" s="87">
        <f>IF(OR(Q4="Lundi",Q4="Mardi",Q4="Mercredi",Q4="Jeudi",Q4="Vendredi"),$C$42,0)</f>
        <v>0</v>
      </c>
      <c r="R42" s="87">
        <f t="shared" ref="R42:AT42" si="84">IF(OR(R4="Lundi",R4="Mardi",R4="Mercredi",R4="Jeudi",R4="Vendredi"),$C$42,0)</f>
        <v>0</v>
      </c>
      <c r="S42" s="87">
        <f t="shared" si="84"/>
        <v>600</v>
      </c>
      <c r="T42" s="87">
        <f t="shared" si="84"/>
        <v>600</v>
      </c>
      <c r="U42" s="87">
        <f t="shared" si="84"/>
        <v>600</v>
      </c>
      <c r="V42" s="87">
        <f t="shared" si="84"/>
        <v>600</v>
      </c>
      <c r="W42" s="87">
        <f t="shared" si="84"/>
        <v>600</v>
      </c>
      <c r="X42" s="87">
        <f t="shared" si="84"/>
        <v>0</v>
      </c>
      <c r="Y42" s="87">
        <f t="shared" si="84"/>
        <v>0</v>
      </c>
      <c r="Z42" s="87">
        <f t="shared" si="84"/>
        <v>600</v>
      </c>
      <c r="AA42" s="87">
        <f t="shared" si="84"/>
        <v>600</v>
      </c>
      <c r="AB42" s="87">
        <f t="shared" si="84"/>
        <v>600</v>
      </c>
      <c r="AC42" s="87">
        <f t="shared" si="84"/>
        <v>600</v>
      </c>
      <c r="AD42" s="87">
        <f t="shared" si="84"/>
        <v>600</v>
      </c>
      <c r="AE42" s="87">
        <f t="shared" si="84"/>
        <v>0</v>
      </c>
      <c r="AF42" s="87">
        <f t="shared" si="84"/>
        <v>0</v>
      </c>
      <c r="AG42" s="87">
        <f t="shared" si="84"/>
        <v>600</v>
      </c>
      <c r="AH42" s="87">
        <f t="shared" si="84"/>
        <v>600</v>
      </c>
      <c r="AI42" s="87">
        <f t="shared" si="84"/>
        <v>600</v>
      </c>
      <c r="AJ42" s="87">
        <f t="shared" si="84"/>
        <v>600</v>
      </c>
      <c r="AK42" s="87">
        <f t="shared" si="84"/>
        <v>600</v>
      </c>
      <c r="AL42" s="87">
        <f t="shared" si="84"/>
        <v>0</v>
      </c>
      <c r="AM42" s="87">
        <f t="shared" si="84"/>
        <v>0</v>
      </c>
      <c r="AN42" s="87">
        <f t="shared" si="84"/>
        <v>600</v>
      </c>
      <c r="AO42" s="87">
        <f t="shared" si="84"/>
        <v>600</v>
      </c>
      <c r="AP42" s="87">
        <f t="shared" si="84"/>
        <v>600</v>
      </c>
      <c r="AQ42" s="87">
        <f t="shared" si="84"/>
        <v>600</v>
      </c>
      <c r="AR42" s="87">
        <f t="shared" si="84"/>
        <v>600</v>
      </c>
      <c r="AS42" s="87">
        <f t="shared" si="84"/>
        <v>0</v>
      </c>
      <c r="AT42" s="88">
        <f t="shared" si="84"/>
        <v>0</v>
      </c>
      <c r="AU42" s="86"/>
      <c r="AV42" s="87"/>
      <c r="AW42" s="87"/>
      <c r="AX42" s="87"/>
      <c r="AY42" s="87"/>
      <c r="AZ42" s="87"/>
      <c r="BA42" s="87"/>
      <c r="BB42" s="87"/>
      <c r="BC42" s="87"/>
      <c r="BD42" s="87"/>
      <c r="BE42" s="87"/>
      <c r="BF42" s="87"/>
      <c r="BG42" s="87"/>
      <c r="BH42" s="87"/>
      <c r="BI42" s="87"/>
      <c r="BJ42" s="87"/>
      <c r="BK42" s="87"/>
      <c r="BL42" s="87"/>
      <c r="BM42" s="87"/>
      <c r="BN42" s="87"/>
      <c r="BO42" s="87"/>
      <c r="BP42" s="87"/>
      <c r="BQ42" s="87"/>
      <c r="BR42" s="87"/>
      <c r="BS42" s="87"/>
      <c r="BT42" s="87"/>
      <c r="BU42" s="87"/>
      <c r="BV42" s="87"/>
      <c r="BW42" s="87"/>
      <c r="BX42" s="87"/>
      <c r="BY42" s="88"/>
    </row>
    <row r="43" spans="1:77" s="75" customFormat="1" ht="10.5">
      <c r="A43" s="73" t="s">
        <v>584</v>
      </c>
      <c r="B43" s="73" t="s">
        <v>1419</v>
      </c>
      <c r="C43" s="74">
        <v>525</v>
      </c>
      <c r="D43" s="72">
        <f t="shared" si="47"/>
        <v>525</v>
      </c>
      <c r="E43" s="72">
        <f t="shared" si="48"/>
        <v>2625</v>
      </c>
      <c r="F43" s="72">
        <f t="shared" si="49"/>
        <v>2625</v>
      </c>
      <c r="G43" s="118">
        <f>SUMPRODUCT(($P$3:$AT$3=$G$5)*($P43:AT43))</f>
        <v>2625</v>
      </c>
      <c r="H43" s="119"/>
      <c r="I43" s="118"/>
      <c r="J43" s="118"/>
      <c r="K43" s="118"/>
      <c r="L43" s="120">
        <f t="shared" si="39"/>
        <v>-525</v>
      </c>
      <c r="M43" s="118">
        <f t="shared" si="40"/>
        <v>-2625</v>
      </c>
      <c r="N43" s="118">
        <f t="shared" si="41"/>
        <v>-2625</v>
      </c>
      <c r="O43" s="121">
        <f t="shared" si="42"/>
        <v>-2625</v>
      </c>
      <c r="P43" s="86">
        <f t="shared" si="53"/>
        <v>525</v>
      </c>
      <c r="Q43" s="87">
        <f>IF(OR(Q4="Lundi",Q4="Mardi",Q4="Mercredi",Q4="Jeudi",Q4="Vendredi"),$C$43,0)</f>
        <v>0</v>
      </c>
      <c r="R43" s="87">
        <f t="shared" ref="R43:AT43" si="85">IF(OR(R4="Lundi",R4="Mardi",R4="Mercredi",R4="Jeudi",R4="Vendredi"),$C$43,0)</f>
        <v>0</v>
      </c>
      <c r="S43" s="87">
        <f t="shared" si="85"/>
        <v>525</v>
      </c>
      <c r="T43" s="87">
        <f t="shared" si="85"/>
        <v>525</v>
      </c>
      <c r="U43" s="87">
        <f t="shared" si="85"/>
        <v>525</v>
      </c>
      <c r="V43" s="87">
        <f t="shared" si="85"/>
        <v>525</v>
      </c>
      <c r="W43" s="87">
        <f t="shared" si="85"/>
        <v>525</v>
      </c>
      <c r="X43" s="87">
        <f t="shared" si="85"/>
        <v>0</v>
      </c>
      <c r="Y43" s="87">
        <f t="shared" si="85"/>
        <v>0</v>
      </c>
      <c r="Z43" s="87">
        <f t="shared" si="85"/>
        <v>525</v>
      </c>
      <c r="AA43" s="87">
        <f t="shared" si="85"/>
        <v>525</v>
      </c>
      <c r="AB43" s="87">
        <f t="shared" si="85"/>
        <v>525</v>
      </c>
      <c r="AC43" s="87">
        <f t="shared" si="85"/>
        <v>525</v>
      </c>
      <c r="AD43" s="87">
        <f t="shared" si="85"/>
        <v>525</v>
      </c>
      <c r="AE43" s="87">
        <f t="shared" si="85"/>
        <v>0</v>
      </c>
      <c r="AF43" s="87">
        <f t="shared" si="85"/>
        <v>0</v>
      </c>
      <c r="AG43" s="87">
        <f t="shared" si="85"/>
        <v>525</v>
      </c>
      <c r="AH43" s="87">
        <f t="shared" si="85"/>
        <v>525</v>
      </c>
      <c r="AI43" s="87">
        <f t="shared" si="85"/>
        <v>525</v>
      </c>
      <c r="AJ43" s="87">
        <f t="shared" si="85"/>
        <v>525</v>
      </c>
      <c r="AK43" s="87">
        <f t="shared" si="85"/>
        <v>525</v>
      </c>
      <c r="AL43" s="87">
        <f t="shared" si="85"/>
        <v>0</v>
      </c>
      <c r="AM43" s="87">
        <f t="shared" si="85"/>
        <v>0</v>
      </c>
      <c r="AN43" s="87">
        <f t="shared" si="85"/>
        <v>525</v>
      </c>
      <c r="AO43" s="87">
        <f t="shared" si="85"/>
        <v>525</v>
      </c>
      <c r="AP43" s="87">
        <f t="shared" si="85"/>
        <v>525</v>
      </c>
      <c r="AQ43" s="87">
        <f t="shared" si="85"/>
        <v>525</v>
      </c>
      <c r="AR43" s="87">
        <f t="shared" si="85"/>
        <v>525</v>
      </c>
      <c r="AS43" s="87">
        <f t="shared" si="85"/>
        <v>0</v>
      </c>
      <c r="AT43" s="88">
        <f t="shared" si="85"/>
        <v>0</v>
      </c>
      <c r="AU43" s="86"/>
      <c r="AV43" s="87"/>
      <c r="AW43" s="87"/>
      <c r="AX43" s="87"/>
      <c r="AY43" s="87"/>
      <c r="AZ43" s="87"/>
      <c r="BA43" s="87"/>
      <c r="BB43" s="87"/>
      <c r="BC43" s="87"/>
      <c r="BD43" s="87"/>
      <c r="BE43" s="87"/>
      <c r="BF43" s="87"/>
      <c r="BG43" s="87"/>
      <c r="BH43" s="87"/>
      <c r="BI43" s="87"/>
      <c r="BJ43" s="87"/>
      <c r="BK43" s="87"/>
      <c r="BL43" s="87"/>
      <c r="BM43" s="87"/>
      <c r="BN43" s="87"/>
      <c r="BO43" s="87"/>
      <c r="BP43" s="87"/>
      <c r="BQ43" s="87"/>
      <c r="BR43" s="87"/>
      <c r="BS43" s="87"/>
      <c r="BT43" s="87"/>
      <c r="BU43" s="87"/>
      <c r="BV43" s="87"/>
      <c r="BW43" s="87"/>
      <c r="BX43" s="87"/>
      <c r="BY43" s="88"/>
    </row>
    <row r="44" spans="1:77" s="75" customFormat="1" ht="10.5">
      <c r="A44" s="73" t="s">
        <v>584</v>
      </c>
      <c r="B44" s="73" t="s">
        <v>1421</v>
      </c>
      <c r="C44" s="74">
        <v>600</v>
      </c>
      <c r="D44" s="72">
        <f t="shared" si="47"/>
        <v>600</v>
      </c>
      <c r="E44" s="72">
        <f t="shared" si="48"/>
        <v>3000</v>
      </c>
      <c r="F44" s="72">
        <f t="shared" si="49"/>
        <v>3000</v>
      </c>
      <c r="G44" s="118">
        <f>SUMPRODUCT(($P$3:$AT$3=$G$5)*($P44:AT44))</f>
        <v>3000</v>
      </c>
      <c r="H44" s="119"/>
      <c r="I44" s="118"/>
      <c r="J44" s="118"/>
      <c r="K44" s="118"/>
      <c r="L44" s="120">
        <f t="shared" si="39"/>
        <v>-600</v>
      </c>
      <c r="M44" s="118">
        <f t="shared" si="40"/>
        <v>-3000</v>
      </c>
      <c r="N44" s="118">
        <f t="shared" si="41"/>
        <v>-3000</v>
      </c>
      <c r="O44" s="121">
        <f t="shared" si="42"/>
        <v>-3000</v>
      </c>
      <c r="P44" s="86">
        <f t="shared" ref="P44:P76" si="86">IF(OR($P$4="Lundi",$P$4="Mardi",$P$4="Mercredi",$P$4="Jeudi",$P$4="Vendredi"),C44,0)</f>
        <v>600</v>
      </c>
      <c r="Q44" s="87">
        <f>IF(OR(Q4="Lundi",Q4="Mardi",Q4="Mercredi",Q4="Jeudi",Q4="Vendredi"),$C$44,0)</f>
        <v>0</v>
      </c>
      <c r="R44" s="87">
        <f t="shared" ref="R44:AT44" si="87">IF(OR(R4="Lundi",R4="Mardi",R4="Mercredi",R4="Jeudi",R4="Vendredi"),$C$44,0)</f>
        <v>0</v>
      </c>
      <c r="S44" s="87">
        <f t="shared" si="87"/>
        <v>600</v>
      </c>
      <c r="T44" s="87">
        <f t="shared" si="87"/>
        <v>600</v>
      </c>
      <c r="U44" s="87">
        <f t="shared" si="87"/>
        <v>600</v>
      </c>
      <c r="V44" s="87">
        <f t="shared" si="87"/>
        <v>600</v>
      </c>
      <c r="W44" s="87">
        <f t="shared" si="87"/>
        <v>600</v>
      </c>
      <c r="X44" s="87">
        <f t="shared" si="87"/>
        <v>0</v>
      </c>
      <c r="Y44" s="87">
        <f t="shared" si="87"/>
        <v>0</v>
      </c>
      <c r="Z44" s="87">
        <f t="shared" si="87"/>
        <v>600</v>
      </c>
      <c r="AA44" s="87">
        <f t="shared" si="87"/>
        <v>600</v>
      </c>
      <c r="AB44" s="87">
        <f t="shared" si="87"/>
        <v>600</v>
      </c>
      <c r="AC44" s="87">
        <f t="shared" si="87"/>
        <v>600</v>
      </c>
      <c r="AD44" s="87">
        <f t="shared" si="87"/>
        <v>600</v>
      </c>
      <c r="AE44" s="87">
        <f t="shared" si="87"/>
        <v>0</v>
      </c>
      <c r="AF44" s="87">
        <f t="shared" si="87"/>
        <v>0</v>
      </c>
      <c r="AG44" s="87">
        <f t="shared" si="87"/>
        <v>600</v>
      </c>
      <c r="AH44" s="87">
        <f t="shared" si="87"/>
        <v>600</v>
      </c>
      <c r="AI44" s="87">
        <f t="shared" si="87"/>
        <v>600</v>
      </c>
      <c r="AJ44" s="87">
        <f t="shared" si="87"/>
        <v>600</v>
      </c>
      <c r="AK44" s="87">
        <f t="shared" si="87"/>
        <v>600</v>
      </c>
      <c r="AL44" s="87">
        <f t="shared" si="87"/>
        <v>0</v>
      </c>
      <c r="AM44" s="87">
        <f t="shared" si="87"/>
        <v>0</v>
      </c>
      <c r="AN44" s="87">
        <f t="shared" si="87"/>
        <v>600</v>
      </c>
      <c r="AO44" s="87">
        <f t="shared" si="87"/>
        <v>600</v>
      </c>
      <c r="AP44" s="87">
        <f t="shared" si="87"/>
        <v>600</v>
      </c>
      <c r="AQ44" s="87">
        <f t="shared" si="87"/>
        <v>600</v>
      </c>
      <c r="AR44" s="87">
        <f t="shared" si="87"/>
        <v>600</v>
      </c>
      <c r="AS44" s="87">
        <f t="shared" si="87"/>
        <v>0</v>
      </c>
      <c r="AT44" s="88">
        <f t="shared" si="87"/>
        <v>0</v>
      </c>
      <c r="AU44" s="86"/>
      <c r="AV44" s="87"/>
      <c r="AW44" s="87"/>
      <c r="AX44" s="87"/>
      <c r="AY44" s="87"/>
      <c r="AZ44" s="87"/>
      <c r="BA44" s="87"/>
      <c r="BB44" s="87"/>
      <c r="BC44" s="87"/>
      <c r="BD44" s="87"/>
      <c r="BE44" s="87"/>
      <c r="BF44" s="87"/>
      <c r="BG44" s="87"/>
      <c r="BH44" s="87"/>
      <c r="BI44" s="87"/>
      <c r="BJ44" s="87"/>
      <c r="BK44" s="87"/>
      <c r="BL44" s="87"/>
      <c r="BM44" s="87"/>
      <c r="BN44" s="87"/>
      <c r="BO44" s="87"/>
      <c r="BP44" s="87"/>
      <c r="BQ44" s="87"/>
      <c r="BR44" s="87"/>
      <c r="BS44" s="87"/>
      <c r="BT44" s="87"/>
      <c r="BU44" s="87"/>
      <c r="BV44" s="87"/>
      <c r="BW44" s="87"/>
      <c r="BX44" s="87"/>
      <c r="BY44" s="88"/>
    </row>
    <row r="45" spans="1:77" s="75" customFormat="1" ht="10.5">
      <c r="A45" s="73" t="s">
        <v>584</v>
      </c>
      <c r="B45" s="73" t="s">
        <v>1420</v>
      </c>
      <c r="C45" s="74">
        <v>750</v>
      </c>
      <c r="D45" s="72">
        <f t="shared" si="47"/>
        <v>750</v>
      </c>
      <c r="E45" s="72">
        <f t="shared" si="48"/>
        <v>3750</v>
      </c>
      <c r="F45" s="72">
        <f t="shared" si="49"/>
        <v>3750</v>
      </c>
      <c r="G45" s="118">
        <f>SUMPRODUCT(($P$3:$AT$3=$G$5)*($P45:AT45))</f>
        <v>3750</v>
      </c>
      <c r="H45" s="119"/>
      <c r="I45" s="118"/>
      <c r="J45" s="118"/>
      <c r="K45" s="118"/>
      <c r="L45" s="120">
        <f t="shared" si="39"/>
        <v>-750</v>
      </c>
      <c r="M45" s="118">
        <f t="shared" si="40"/>
        <v>-3750</v>
      </c>
      <c r="N45" s="118">
        <f t="shared" si="41"/>
        <v>-3750</v>
      </c>
      <c r="O45" s="121">
        <f t="shared" si="42"/>
        <v>-3750</v>
      </c>
      <c r="P45" s="86">
        <f t="shared" si="86"/>
        <v>750</v>
      </c>
      <c r="Q45" s="87">
        <f>IF(OR(Q4="Lundi",Q4="Mardi",Q4="Mercredi",Q4="Jeudi",Q4="Vendredi"),$C$45,0)</f>
        <v>0</v>
      </c>
      <c r="R45" s="87">
        <f t="shared" ref="R45:AT45" si="88">IF(OR(R4="Lundi",R4="Mardi",R4="Mercredi",R4="Jeudi",R4="Vendredi"),$C$45,0)</f>
        <v>0</v>
      </c>
      <c r="S45" s="87">
        <f t="shared" si="88"/>
        <v>750</v>
      </c>
      <c r="T45" s="87">
        <f t="shared" si="88"/>
        <v>750</v>
      </c>
      <c r="U45" s="87">
        <f t="shared" si="88"/>
        <v>750</v>
      </c>
      <c r="V45" s="87">
        <f t="shared" si="88"/>
        <v>750</v>
      </c>
      <c r="W45" s="87">
        <f t="shared" si="88"/>
        <v>750</v>
      </c>
      <c r="X45" s="87">
        <f t="shared" si="88"/>
        <v>0</v>
      </c>
      <c r="Y45" s="87">
        <f t="shared" si="88"/>
        <v>0</v>
      </c>
      <c r="Z45" s="87">
        <f t="shared" si="88"/>
        <v>750</v>
      </c>
      <c r="AA45" s="87">
        <f t="shared" si="88"/>
        <v>750</v>
      </c>
      <c r="AB45" s="87">
        <f t="shared" si="88"/>
        <v>750</v>
      </c>
      <c r="AC45" s="87">
        <f t="shared" si="88"/>
        <v>750</v>
      </c>
      <c r="AD45" s="87">
        <f t="shared" si="88"/>
        <v>750</v>
      </c>
      <c r="AE45" s="87">
        <f t="shared" si="88"/>
        <v>0</v>
      </c>
      <c r="AF45" s="87">
        <f t="shared" si="88"/>
        <v>0</v>
      </c>
      <c r="AG45" s="87">
        <f t="shared" si="88"/>
        <v>750</v>
      </c>
      <c r="AH45" s="87">
        <f t="shared" si="88"/>
        <v>750</v>
      </c>
      <c r="AI45" s="87">
        <f t="shared" si="88"/>
        <v>750</v>
      </c>
      <c r="AJ45" s="87">
        <f t="shared" si="88"/>
        <v>750</v>
      </c>
      <c r="AK45" s="87">
        <f t="shared" si="88"/>
        <v>750</v>
      </c>
      <c r="AL45" s="87">
        <f t="shared" si="88"/>
        <v>0</v>
      </c>
      <c r="AM45" s="87">
        <f t="shared" si="88"/>
        <v>0</v>
      </c>
      <c r="AN45" s="87">
        <f t="shared" si="88"/>
        <v>750</v>
      </c>
      <c r="AO45" s="87">
        <f t="shared" si="88"/>
        <v>750</v>
      </c>
      <c r="AP45" s="87">
        <f t="shared" si="88"/>
        <v>750</v>
      </c>
      <c r="AQ45" s="87">
        <f t="shared" si="88"/>
        <v>750</v>
      </c>
      <c r="AR45" s="87">
        <f t="shared" si="88"/>
        <v>750</v>
      </c>
      <c r="AS45" s="87">
        <f t="shared" si="88"/>
        <v>0</v>
      </c>
      <c r="AT45" s="88">
        <f t="shared" si="88"/>
        <v>0</v>
      </c>
      <c r="AU45" s="86"/>
      <c r="AV45" s="87"/>
      <c r="AW45" s="87"/>
      <c r="AX45" s="87"/>
      <c r="AY45" s="87"/>
      <c r="AZ45" s="87"/>
      <c r="BA45" s="87"/>
      <c r="BB45" s="87"/>
      <c r="BC45" s="87"/>
      <c r="BD45" s="87"/>
      <c r="BE45" s="87"/>
      <c r="BF45" s="87"/>
      <c r="BG45" s="87"/>
      <c r="BH45" s="87"/>
      <c r="BI45" s="87"/>
      <c r="BJ45" s="87"/>
      <c r="BK45" s="87"/>
      <c r="BL45" s="87"/>
      <c r="BM45" s="87"/>
      <c r="BN45" s="87"/>
      <c r="BO45" s="87"/>
      <c r="BP45" s="87"/>
      <c r="BQ45" s="87"/>
      <c r="BR45" s="87"/>
      <c r="BS45" s="87"/>
      <c r="BT45" s="87"/>
      <c r="BU45" s="87"/>
      <c r="BV45" s="87"/>
      <c r="BW45" s="87"/>
      <c r="BX45" s="87"/>
      <c r="BY45" s="88"/>
    </row>
    <row r="46" spans="1:77" s="80" customFormat="1" ht="10.5">
      <c r="A46" s="78" t="s">
        <v>584</v>
      </c>
      <c r="B46" s="78" t="s">
        <v>1406</v>
      </c>
      <c r="C46" s="79">
        <v>0</v>
      </c>
      <c r="D46" s="122">
        <f t="shared" si="47"/>
        <v>0</v>
      </c>
      <c r="E46" s="122">
        <f t="shared" si="48"/>
        <v>0</v>
      </c>
      <c r="F46" s="122">
        <f t="shared" si="49"/>
        <v>0</v>
      </c>
      <c r="G46" s="123">
        <f>SUMPRODUCT(($P$3:$AT$3=$G$5)*($P46:AT46))</f>
        <v>0</v>
      </c>
      <c r="H46" s="124"/>
      <c r="I46" s="123"/>
      <c r="J46" s="123"/>
      <c r="K46" s="123"/>
      <c r="L46" s="125">
        <f t="shared" si="39"/>
        <v>0</v>
      </c>
      <c r="M46" s="123">
        <f t="shared" si="40"/>
        <v>0</v>
      </c>
      <c r="N46" s="123">
        <f t="shared" si="41"/>
        <v>0</v>
      </c>
      <c r="O46" s="126">
        <f t="shared" si="42"/>
        <v>0</v>
      </c>
      <c r="P46" s="89">
        <f t="shared" si="86"/>
        <v>0</v>
      </c>
      <c r="Q46" s="90">
        <f>IF(OR(Q4="Lundi",Q4="Mardi",Q4="Mercredi",Q4="Jeudi",Q4="Vendredi"),$C$46,0)</f>
        <v>0</v>
      </c>
      <c r="R46" s="90">
        <f t="shared" ref="R46:AT46" si="89">IF(OR(R4="Lundi",R4="Mardi",R4="Mercredi",R4="Jeudi",R4="Vendredi"),$C$46,0)</f>
        <v>0</v>
      </c>
      <c r="S46" s="90">
        <f t="shared" si="89"/>
        <v>0</v>
      </c>
      <c r="T46" s="90">
        <f t="shared" si="89"/>
        <v>0</v>
      </c>
      <c r="U46" s="90">
        <f t="shared" si="89"/>
        <v>0</v>
      </c>
      <c r="V46" s="90">
        <f t="shared" si="89"/>
        <v>0</v>
      </c>
      <c r="W46" s="90">
        <f t="shared" si="89"/>
        <v>0</v>
      </c>
      <c r="X46" s="90">
        <f t="shared" si="89"/>
        <v>0</v>
      </c>
      <c r="Y46" s="90">
        <f t="shared" si="89"/>
        <v>0</v>
      </c>
      <c r="Z46" s="90">
        <f t="shared" si="89"/>
        <v>0</v>
      </c>
      <c r="AA46" s="90">
        <f t="shared" si="89"/>
        <v>0</v>
      </c>
      <c r="AB46" s="90">
        <f t="shared" si="89"/>
        <v>0</v>
      </c>
      <c r="AC46" s="90">
        <f t="shared" si="89"/>
        <v>0</v>
      </c>
      <c r="AD46" s="90">
        <f t="shared" si="89"/>
        <v>0</v>
      </c>
      <c r="AE46" s="90">
        <f t="shared" si="89"/>
        <v>0</v>
      </c>
      <c r="AF46" s="90">
        <f t="shared" si="89"/>
        <v>0</v>
      </c>
      <c r="AG46" s="90">
        <f t="shared" si="89"/>
        <v>0</v>
      </c>
      <c r="AH46" s="90">
        <f t="shared" si="89"/>
        <v>0</v>
      </c>
      <c r="AI46" s="90">
        <f t="shared" si="89"/>
        <v>0</v>
      </c>
      <c r="AJ46" s="90">
        <f t="shared" si="89"/>
        <v>0</v>
      </c>
      <c r="AK46" s="90">
        <f t="shared" si="89"/>
        <v>0</v>
      </c>
      <c r="AL46" s="90">
        <f t="shared" si="89"/>
        <v>0</v>
      </c>
      <c r="AM46" s="90">
        <f t="shared" si="89"/>
        <v>0</v>
      </c>
      <c r="AN46" s="90">
        <f t="shared" si="89"/>
        <v>0</v>
      </c>
      <c r="AO46" s="90">
        <f t="shared" si="89"/>
        <v>0</v>
      </c>
      <c r="AP46" s="90">
        <f t="shared" si="89"/>
        <v>0</v>
      </c>
      <c r="AQ46" s="90">
        <f t="shared" si="89"/>
        <v>0</v>
      </c>
      <c r="AR46" s="90">
        <f t="shared" si="89"/>
        <v>0</v>
      </c>
      <c r="AS46" s="90">
        <f t="shared" si="89"/>
        <v>0</v>
      </c>
      <c r="AT46" s="91">
        <f t="shared" si="89"/>
        <v>0</v>
      </c>
      <c r="AU46" s="89"/>
      <c r="AV46" s="90"/>
      <c r="AW46" s="90"/>
      <c r="AX46" s="90"/>
      <c r="AY46" s="90"/>
      <c r="AZ46" s="90"/>
      <c r="BA46" s="90"/>
      <c r="BB46" s="90"/>
      <c r="BC46" s="90"/>
      <c r="BD46" s="90"/>
      <c r="BE46" s="90"/>
      <c r="BF46" s="90"/>
      <c r="BG46" s="90"/>
      <c r="BH46" s="90"/>
      <c r="BI46" s="90"/>
      <c r="BJ46" s="90"/>
      <c r="BK46" s="90"/>
      <c r="BL46" s="90"/>
      <c r="BM46" s="90"/>
      <c r="BN46" s="90"/>
      <c r="BO46" s="90"/>
      <c r="BP46" s="90"/>
      <c r="BQ46" s="90"/>
      <c r="BR46" s="90"/>
      <c r="BS46" s="90"/>
      <c r="BT46" s="90"/>
      <c r="BU46" s="90"/>
      <c r="BV46" s="90"/>
      <c r="BW46" s="90"/>
      <c r="BX46" s="90"/>
      <c r="BY46" s="91"/>
    </row>
    <row r="47" spans="1:77" s="80" customFormat="1" ht="10.5">
      <c r="A47" s="78" t="s">
        <v>584</v>
      </c>
      <c r="B47" s="78" t="s">
        <v>1406</v>
      </c>
      <c r="C47" s="79">
        <v>0</v>
      </c>
      <c r="D47" s="122">
        <f t="shared" si="47"/>
        <v>0</v>
      </c>
      <c r="E47" s="122">
        <f t="shared" si="48"/>
        <v>0</v>
      </c>
      <c r="F47" s="122">
        <f t="shared" si="49"/>
        <v>0</v>
      </c>
      <c r="G47" s="123">
        <f>SUMPRODUCT(($P$3:$AT$3=$G$5)*($P47:AT47))</f>
        <v>0</v>
      </c>
      <c r="H47" s="124"/>
      <c r="I47" s="123"/>
      <c r="J47" s="123"/>
      <c r="K47" s="123"/>
      <c r="L47" s="125">
        <f t="shared" si="39"/>
        <v>0</v>
      </c>
      <c r="M47" s="123">
        <f t="shared" si="40"/>
        <v>0</v>
      </c>
      <c r="N47" s="123">
        <f t="shared" si="41"/>
        <v>0</v>
      </c>
      <c r="O47" s="126">
        <f t="shared" si="42"/>
        <v>0</v>
      </c>
      <c r="P47" s="89">
        <f t="shared" si="86"/>
        <v>0</v>
      </c>
      <c r="Q47" s="90">
        <f>IF(OR(Q4="Lundi",Q4="Mardi",Q4="Mercredi",Q4="Jeudi",Q4="Vendredi"),$C$47,0)</f>
        <v>0</v>
      </c>
      <c r="R47" s="90">
        <f t="shared" ref="R47:AT47" si="90">IF(OR(R4="Lundi",R4="Mardi",R4="Mercredi",R4="Jeudi",R4="Vendredi"),$C$47,0)</f>
        <v>0</v>
      </c>
      <c r="S47" s="90">
        <f t="shared" si="90"/>
        <v>0</v>
      </c>
      <c r="T47" s="90">
        <f t="shared" si="90"/>
        <v>0</v>
      </c>
      <c r="U47" s="90">
        <f t="shared" si="90"/>
        <v>0</v>
      </c>
      <c r="V47" s="90">
        <f t="shared" si="90"/>
        <v>0</v>
      </c>
      <c r="W47" s="90">
        <f t="shared" si="90"/>
        <v>0</v>
      </c>
      <c r="X47" s="90">
        <f t="shared" si="90"/>
        <v>0</v>
      </c>
      <c r="Y47" s="90">
        <f t="shared" si="90"/>
        <v>0</v>
      </c>
      <c r="Z47" s="90">
        <f t="shared" si="90"/>
        <v>0</v>
      </c>
      <c r="AA47" s="90">
        <f t="shared" si="90"/>
        <v>0</v>
      </c>
      <c r="AB47" s="90">
        <f t="shared" si="90"/>
        <v>0</v>
      </c>
      <c r="AC47" s="90">
        <f t="shared" si="90"/>
        <v>0</v>
      </c>
      <c r="AD47" s="90">
        <f t="shared" si="90"/>
        <v>0</v>
      </c>
      <c r="AE47" s="90">
        <f t="shared" si="90"/>
        <v>0</v>
      </c>
      <c r="AF47" s="90">
        <f t="shared" si="90"/>
        <v>0</v>
      </c>
      <c r="AG47" s="90">
        <f t="shared" si="90"/>
        <v>0</v>
      </c>
      <c r="AH47" s="90">
        <f t="shared" si="90"/>
        <v>0</v>
      </c>
      <c r="AI47" s="90">
        <f t="shared" si="90"/>
        <v>0</v>
      </c>
      <c r="AJ47" s="90">
        <f t="shared" si="90"/>
        <v>0</v>
      </c>
      <c r="AK47" s="90">
        <f t="shared" si="90"/>
        <v>0</v>
      </c>
      <c r="AL47" s="90">
        <f t="shared" si="90"/>
        <v>0</v>
      </c>
      <c r="AM47" s="90">
        <f t="shared" si="90"/>
        <v>0</v>
      </c>
      <c r="AN47" s="90">
        <f t="shared" si="90"/>
        <v>0</v>
      </c>
      <c r="AO47" s="90">
        <f t="shared" si="90"/>
        <v>0</v>
      </c>
      <c r="AP47" s="90">
        <f t="shared" si="90"/>
        <v>0</v>
      </c>
      <c r="AQ47" s="90">
        <f t="shared" si="90"/>
        <v>0</v>
      </c>
      <c r="AR47" s="90">
        <f t="shared" si="90"/>
        <v>0</v>
      </c>
      <c r="AS47" s="90">
        <f t="shared" si="90"/>
        <v>0</v>
      </c>
      <c r="AT47" s="91">
        <f t="shared" si="90"/>
        <v>0</v>
      </c>
      <c r="AU47" s="89"/>
      <c r="AV47" s="90"/>
      <c r="AW47" s="90"/>
      <c r="AX47" s="90"/>
      <c r="AY47" s="90"/>
      <c r="AZ47" s="90"/>
      <c r="BA47" s="90"/>
      <c r="BB47" s="90"/>
      <c r="BC47" s="90"/>
      <c r="BD47" s="90"/>
      <c r="BE47" s="90"/>
      <c r="BF47" s="90"/>
      <c r="BG47" s="90"/>
      <c r="BH47" s="90"/>
      <c r="BI47" s="90"/>
      <c r="BJ47" s="90"/>
      <c r="BK47" s="90"/>
      <c r="BL47" s="90"/>
      <c r="BM47" s="90"/>
      <c r="BN47" s="90"/>
      <c r="BO47" s="90"/>
      <c r="BP47" s="90"/>
      <c r="BQ47" s="90"/>
      <c r="BR47" s="90"/>
      <c r="BS47" s="90"/>
      <c r="BT47" s="90"/>
      <c r="BU47" s="90"/>
      <c r="BV47" s="90"/>
      <c r="BW47" s="90"/>
      <c r="BX47" s="90"/>
      <c r="BY47" s="91"/>
    </row>
    <row r="48" spans="1:77" s="75" customFormat="1" ht="10.5">
      <c r="A48" s="73" t="s">
        <v>1082</v>
      </c>
      <c r="B48" s="73" t="s">
        <v>1107</v>
      </c>
      <c r="C48" s="74">
        <v>675</v>
      </c>
      <c r="D48" s="72">
        <f t="shared" si="47"/>
        <v>675</v>
      </c>
      <c r="E48" s="72">
        <f t="shared" si="48"/>
        <v>3375</v>
      </c>
      <c r="F48" s="72">
        <f t="shared" si="49"/>
        <v>3375</v>
      </c>
      <c r="G48" s="118">
        <f>SUMPRODUCT(($P$3:$AT$3=$G$5)*($P48:AT48))</f>
        <v>3375</v>
      </c>
      <c r="H48" s="119"/>
      <c r="I48" s="118"/>
      <c r="J48" s="118"/>
      <c r="K48" s="118"/>
      <c r="L48" s="120">
        <f t="shared" si="39"/>
        <v>-675</v>
      </c>
      <c r="M48" s="118">
        <f t="shared" si="40"/>
        <v>-3375</v>
      </c>
      <c r="N48" s="118">
        <f t="shared" si="41"/>
        <v>-3375</v>
      </c>
      <c r="O48" s="121">
        <f t="shared" si="42"/>
        <v>-3375</v>
      </c>
      <c r="P48" s="86">
        <f t="shared" si="86"/>
        <v>675</v>
      </c>
      <c r="Q48" s="87">
        <f t="shared" ref="Q48:AT48" si="91">IF(OR(Q4="Lundi",Q4="Mardi",Q4="Mercredi",Q4="Jeudi",Q4="Vendredi"),$C$48,0)</f>
        <v>0</v>
      </c>
      <c r="R48" s="87">
        <f t="shared" si="91"/>
        <v>0</v>
      </c>
      <c r="S48" s="87">
        <f t="shared" si="91"/>
        <v>675</v>
      </c>
      <c r="T48" s="87">
        <f t="shared" si="91"/>
        <v>675</v>
      </c>
      <c r="U48" s="87">
        <f t="shared" si="91"/>
        <v>675</v>
      </c>
      <c r="V48" s="87">
        <f t="shared" si="91"/>
        <v>675</v>
      </c>
      <c r="W48" s="87">
        <f t="shared" si="91"/>
        <v>675</v>
      </c>
      <c r="X48" s="87">
        <f t="shared" si="91"/>
        <v>0</v>
      </c>
      <c r="Y48" s="87">
        <f t="shared" si="91"/>
        <v>0</v>
      </c>
      <c r="Z48" s="87">
        <f t="shared" si="91"/>
        <v>675</v>
      </c>
      <c r="AA48" s="87">
        <f t="shared" si="91"/>
        <v>675</v>
      </c>
      <c r="AB48" s="87">
        <f t="shared" si="91"/>
        <v>675</v>
      </c>
      <c r="AC48" s="87">
        <f t="shared" si="91"/>
        <v>675</v>
      </c>
      <c r="AD48" s="87">
        <f t="shared" si="91"/>
        <v>675</v>
      </c>
      <c r="AE48" s="87">
        <f t="shared" si="91"/>
        <v>0</v>
      </c>
      <c r="AF48" s="87">
        <f t="shared" si="91"/>
        <v>0</v>
      </c>
      <c r="AG48" s="87">
        <f t="shared" si="91"/>
        <v>675</v>
      </c>
      <c r="AH48" s="87">
        <f t="shared" si="91"/>
        <v>675</v>
      </c>
      <c r="AI48" s="87">
        <f t="shared" si="91"/>
        <v>675</v>
      </c>
      <c r="AJ48" s="87">
        <f t="shared" si="91"/>
        <v>675</v>
      </c>
      <c r="AK48" s="87">
        <f t="shared" si="91"/>
        <v>675</v>
      </c>
      <c r="AL48" s="87">
        <f t="shared" si="91"/>
        <v>0</v>
      </c>
      <c r="AM48" s="87">
        <f t="shared" si="91"/>
        <v>0</v>
      </c>
      <c r="AN48" s="87">
        <f t="shared" si="91"/>
        <v>675</v>
      </c>
      <c r="AO48" s="87">
        <f t="shared" si="91"/>
        <v>675</v>
      </c>
      <c r="AP48" s="87">
        <f t="shared" si="91"/>
        <v>675</v>
      </c>
      <c r="AQ48" s="87">
        <f t="shared" si="91"/>
        <v>675</v>
      </c>
      <c r="AR48" s="87">
        <f t="shared" si="91"/>
        <v>675</v>
      </c>
      <c r="AS48" s="87">
        <f t="shared" si="91"/>
        <v>0</v>
      </c>
      <c r="AT48" s="88">
        <f t="shared" si="91"/>
        <v>0</v>
      </c>
      <c r="AU48" s="86"/>
      <c r="AV48" s="87"/>
      <c r="AW48" s="87"/>
      <c r="AX48" s="87"/>
      <c r="AY48" s="87"/>
      <c r="AZ48" s="87"/>
      <c r="BA48" s="87"/>
      <c r="BB48" s="87"/>
      <c r="BC48" s="87"/>
      <c r="BD48" s="87"/>
      <c r="BE48" s="87"/>
      <c r="BF48" s="87"/>
      <c r="BG48" s="87"/>
      <c r="BH48" s="87"/>
      <c r="BI48" s="87"/>
      <c r="BJ48" s="87"/>
      <c r="BK48" s="87"/>
      <c r="BL48" s="87"/>
      <c r="BM48" s="87"/>
      <c r="BN48" s="87"/>
      <c r="BO48" s="87"/>
      <c r="BP48" s="87"/>
      <c r="BQ48" s="87"/>
      <c r="BR48" s="87"/>
      <c r="BS48" s="87"/>
      <c r="BT48" s="87"/>
      <c r="BU48" s="87"/>
      <c r="BV48" s="87"/>
      <c r="BW48" s="87"/>
      <c r="BX48" s="87"/>
      <c r="BY48" s="88"/>
    </row>
    <row r="49" spans="1:77" s="75" customFormat="1" ht="10.5">
      <c r="A49" s="73" t="s">
        <v>1082</v>
      </c>
      <c r="B49" s="73" t="s">
        <v>1422</v>
      </c>
      <c r="C49" s="74">
        <v>750</v>
      </c>
      <c r="D49" s="72">
        <f t="shared" si="47"/>
        <v>750</v>
      </c>
      <c r="E49" s="72">
        <f t="shared" si="48"/>
        <v>3750</v>
      </c>
      <c r="F49" s="72">
        <f t="shared" si="49"/>
        <v>3750</v>
      </c>
      <c r="G49" s="118">
        <f>SUMPRODUCT(($P$3:$AT$3=$G$5)*($P49:AT49))</f>
        <v>3750</v>
      </c>
      <c r="H49" s="119"/>
      <c r="I49" s="118"/>
      <c r="J49" s="118"/>
      <c r="K49" s="118"/>
      <c r="L49" s="120">
        <f t="shared" si="39"/>
        <v>-750</v>
      </c>
      <c r="M49" s="118">
        <f t="shared" si="40"/>
        <v>-3750</v>
      </c>
      <c r="N49" s="118">
        <f t="shared" si="41"/>
        <v>-3750</v>
      </c>
      <c r="O49" s="121">
        <f t="shared" si="42"/>
        <v>-3750</v>
      </c>
      <c r="P49" s="86">
        <f t="shared" si="86"/>
        <v>750</v>
      </c>
      <c r="Q49" s="87">
        <f t="shared" ref="Q49:AT49" si="92">IF(OR(Q4="Lundi",Q4="Mardi",Q4="Mercredi",Q4="Jeudi",Q4="Vendredi"),$C$49,0)</f>
        <v>0</v>
      </c>
      <c r="R49" s="87">
        <f t="shared" si="92"/>
        <v>0</v>
      </c>
      <c r="S49" s="87">
        <f t="shared" si="92"/>
        <v>750</v>
      </c>
      <c r="T49" s="87">
        <f t="shared" si="92"/>
        <v>750</v>
      </c>
      <c r="U49" s="87">
        <f t="shared" si="92"/>
        <v>750</v>
      </c>
      <c r="V49" s="87">
        <f t="shared" si="92"/>
        <v>750</v>
      </c>
      <c r="W49" s="87">
        <f t="shared" si="92"/>
        <v>750</v>
      </c>
      <c r="X49" s="87">
        <f t="shared" si="92"/>
        <v>0</v>
      </c>
      <c r="Y49" s="87">
        <f t="shared" si="92"/>
        <v>0</v>
      </c>
      <c r="Z49" s="87">
        <f t="shared" si="92"/>
        <v>750</v>
      </c>
      <c r="AA49" s="87">
        <f t="shared" si="92"/>
        <v>750</v>
      </c>
      <c r="AB49" s="87">
        <f t="shared" si="92"/>
        <v>750</v>
      </c>
      <c r="AC49" s="87">
        <f t="shared" si="92"/>
        <v>750</v>
      </c>
      <c r="AD49" s="87">
        <f t="shared" si="92"/>
        <v>750</v>
      </c>
      <c r="AE49" s="87">
        <f t="shared" si="92"/>
        <v>0</v>
      </c>
      <c r="AF49" s="87">
        <f t="shared" si="92"/>
        <v>0</v>
      </c>
      <c r="AG49" s="87">
        <f t="shared" si="92"/>
        <v>750</v>
      </c>
      <c r="AH49" s="87">
        <f t="shared" si="92"/>
        <v>750</v>
      </c>
      <c r="AI49" s="87">
        <f t="shared" si="92"/>
        <v>750</v>
      </c>
      <c r="AJ49" s="87">
        <f t="shared" si="92"/>
        <v>750</v>
      </c>
      <c r="AK49" s="87">
        <f t="shared" si="92"/>
        <v>750</v>
      </c>
      <c r="AL49" s="87">
        <f t="shared" si="92"/>
        <v>0</v>
      </c>
      <c r="AM49" s="87">
        <f t="shared" si="92"/>
        <v>0</v>
      </c>
      <c r="AN49" s="87">
        <f t="shared" si="92"/>
        <v>750</v>
      </c>
      <c r="AO49" s="87">
        <f t="shared" si="92"/>
        <v>750</v>
      </c>
      <c r="AP49" s="87">
        <f t="shared" si="92"/>
        <v>750</v>
      </c>
      <c r="AQ49" s="87">
        <f t="shared" si="92"/>
        <v>750</v>
      </c>
      <c r="AR49" s="87">
        <f t="shared" si="92"/>
        <v>750</v>
      </c>
      <c r="AS49" s="87">
        <f t="shared" si="92"/>
        <v>0</v>
      </c>
      <c r="AT49" s="88">
        <f t="shared" si="92"/>
        <v>0</v>
      </c>
      <c r="AU49" s="86"/>
      <c r="AV49" s="87"/>
      <c r="AW49" s="87"/>
      <c r="AX49" s="87"/>
      <c r="AY49" s="87"/>
      <c r="AZ49" s="87"/>
      <c r="BA49" s="87"/>
      <c r="BB49" s="87"/>
      <c r="BC49" s="87"/>
      <c r="BD49" s="87"/>
      <c r="BE49" s="87"/>
      <c r="BF49" s="87"/>
      <c r="BG49" s="87"/>
      <c r="BH49" s="87"/>
      <c r="BI49" s="87"/>
      <c r="BJ49" s="87"/>
      <c r="BK49" s="87"/>
      <c r="BL49" s="87"/>
      <c r="BM49" s="87"/>
      <c r="BN49" s="87"/>
      <c r="BO49" s="87"/>
      <c r="BP49" s="87"/>
      <c r="BQ49" s="87"/>
      <c r="BR49" s="87"/>
      <c r="BS49" s="87"/>
      <c r="BT49" s="87"/>
      <c r="BU49" s="87"/>
      <c r="BV49" s="87"/>
      <c r="BW49" s="87"/>
      <c r="BX49" s="87"/>
      <c r="BY49" s="88"/>
    </row>
    <row r="50" spans="1:77" s="75" customFormat="1" ht="10.5">
      <c r="A50" s="73" t="s">
        <v>1082</v>
      </c>
      <c r="B50" s="73" t="s">
        <v>1077</v>
      </c>
      <c r="C50" s="74">
        <v>750</v>
      </c>
      <c r="D50" s="72">
        <f t="shared" si="47"/>
        <v>750</v>
      </c>
      <c r="E50" s="72">
        <f t="shared" si="48"/>
        <v>3750</v>
      </c>
      <c r="F50" s="72">
        <f t="shared" si="49"/>
        <v>3750</v>
      </c>
      <c r="G50" s="118">
        <f>SUMPRODUCT(($P$3:$AT$3=$G$5)*($P50:AT50))</f>
        <v>3750</v>
      </c>
      <c r="H50" s="119"/>
      <c r="I50" s="118"/>
      <c r="J50" s="118"/>
      <c r="K50" s="118"/>
      <c r="L50" s="120">
        <f t="shared" si="39"/>
        <v>-750</v>
      </c>
      <c r="M50" s="118">
        <f t="shared" si="40"/>
        <v>-3750</v>
      </c>
      <c r="N50" s="118">
        <f t="shared" si="41"/>
        <v>-3750</v>
      </c>
      <c r="O50" s="121">
        <f t="shared" si="42"/>
        <v>-3750</v>
      </c>
      <c r="P50" s="86">
        <f t="shared" si="86"/>
        <v>750</v>
      </c>
      <c r="Q50" s="87">
        <f>IF(OR(Q4="Lundi",Q4="Mardi",Q4="Mercredi",Q4="Jeudi",Q4="Vendredi"),$C$50,0)</f>
        <v>0</v>
      </c>
      <c r="R50" s="87">
        <f t="shared" ref="R50:AT50" si="93">IF(OR(R4="Lundi",R4="Mardi",R4="Mercredi",R4="Jeudi",R4="Vendredi"),$C$50,0)</f>
        <v>0</v>
      </c>
      <c r="S50" s="87">
        <f t="shared" si="93"/>
        <v>750</v>
      </c>
      <c r="T50" s="87">
        <f t="shared" si="93"/>
        <v>750</v>
      </c>
      <c r="U50" s="87">
        <f t="shared" si="93"/>
        <v>750</v>
      </c>
      <c r="V50" s="87">
        <f t="shared" si="93"/>
        <v>750</v>
      </c>
      <c r="W50" s="87">
        <f t="shared" si="93"/>
        <v>750</v>
      </c>
      <c r="X50" s="87">
        <f t="shared" si="93"/>
        <v>0</v>
      </c>
      <c r="Y50" s="87">
        <f t="shared" si="93"/>
        <v>0</v>
      </c>
      <c r="Z50" s="87">
        <f t="shared" si="93"/>
        <v>750</v>
      </c>
      <c r="AA50" s="87">
        <f t="shared" si="93"/>
        <v>750</v>
      </c>
      <c r="AB50" s="87">
        <f t="shared" si="93"/>
        <v>750</v>
      </c>
      <c r="AC50" s="87">
        <f t="shared" si="93"/>
        <v>750</v>
      </c>
      <c r="AD50" s="87">
        <f t="shared" si="93"/>
        <v>750</v>
      </c>
      <c r="AE50" s="87">
        <f t="shared" si="93"/>
        <v>0</v>
      </c>
      <c r="AF50" s="87">
        <f t="shared" si="93"/>
        <v>0</v>
      </c>
      <c r="AG50" s="87">
        <f t="shared" si="93"/>
        <v>750</v>
      </c>
      <c r="AH50" s="87">
        <f t="shared" si="93"/>
        <v>750</v>
      </c>
      <c r="AI50" s="87">
        <f t="shared" si="93"/>
        <v>750</v>
      </c>
      <c r="AJ50" s="87">
        <f t="shared" si="93"/>
        <v>750</v>
      </c>
      <c r="AK50" s="87">
        <f t="shared" si="93"/>
        <v>750</v>
      </c>
      <c r="AL50" s="87">
        <f t="shared" si="93"/>
        <v>0</v>
      </c>
      <c r="AM50" s="87">
        <f t="shared" si="93"/>
        <v>0</v>
      </c>
      <c r="AN50" s="87">
        <f t="shared" si="93"/>
        <v>750</v>
      </c>
      <c r="AO50" s="87">
        <f t="shared" si="93"/>
        <v>750</v>
      </c>
      <c r="AP50" s="87">
        <f t="shared" si="93"/>
        <v>750</v>
      </c>
      <c r="AQ50" s="87">
        <f t="shared" si="93"/>
        <v>750</v>
      </c>
      <c r="AR50" s="87">
        <f t="shared" si="93"/>
        <v>750</v>
      </c>
      <c r="AS50" s="87">
        <f t="shared" si="93"/>
        <v>0</v>
      </c>
      <c r="AT50" s="88">
        <f t="shared" si="93"/>
        <v>0</v>
      </c>
      <c r="AU50" s="86"/>
      <c r="AV50" s="87"/>
      <c r="AW50" s="87"/>
      <c r="AX50" s="87"/>
      <c r="AY50" s="87"/>
      <c r="AZ50" s="87"/>
      <c r="BA50" s="87"/>
      <c r="BB50" s="87"/>
      <c r="BC50" s="87"/>
      <c r="BD50" s="87"/>
      <c r="BE50" s="87"/>
      <c r="BF50" s="87"/>
      <c r="BG50" s="87"/>
      <c r="BH50" s="87"/>
      <c r="BI50" s="87"/>
      <c r="BJ50" s="87"/>
      <c r="BK50" s="87"/>
      <c r="BL50" s="87"/>
      <c r="BM50" s="87"/>
      <c r="BN50" s="87"/>
      <c r="BO50" s="87"/>
      <c r="BP50" s="87"/>
      <c r="BQ50" s="87"/>
      <c r="BR50" s="87"/>
      <c r="BS50" s="87"/>
      <c r="BT50" s="87"/>
      <c r="BU50" s="87"/>
      <c r="BV50" s="87"/>
      <c r="BW50" s="87"/>
      <c r="BX50" s="87"/>
      <c r="BY50" s="88"/>
    </row>
    <row r="51" spans="1:77" s="75" customFormat="1" ht="10.5">
      <c r="A51" s="73" t="s">
        <v>1082</v>
      </c>
      <c r="B51" s="73" t="s">
        <v>1134</v>
      </c>
      <c r="C51" s="74">
        <v>750</v>
      </c>
      <c r="D51" s="72">
        <f t="shared" si="47"/>
        <v>750</v>
      </c>
      <c r="E51" s="72">
        <f t="shared" si="48"/>
        <v>3750</v>
      </c>
      <c r="F51" s="72">
        <f t="shared" si="49"/>
        <v>3750</v>
      </c>
      <c r="G51" s="118">
        <f>SUMPRODUCT(($P$3:$AT$3=$G$5)*($P51:AT51))</f>
        <v>3750</v>
      </c>
      <c r="H51" s="119"/>
      <c r="I51" s="118"/>
      <c r="J51" s="118"/>
      <c r="K51" s="118"/>
      <c r="L51" s="120">
        <f t="shared" si="39"/>
        <v>-750</v>
      </c>
      <c r="M51" s="118">
        <f t="shared" si="40"/>
        <v>-3750</v>
      </c>
      <c r="N51" s="118">
        <f t="shared" si="41"/>
        <v>-3750</v>
      </c>
      <c r="O51" s="121">
        <f t="shared" si="42"/>
        <v>-3750</v>
      </c>
      <c r="P51" s="86">
        <f t="shared" si="86"/>
        <v>750</v>
      </c>
      <c r="Q51" s="87">
        <f>IF(OR(Q4="Lundi",Q4="Mardi",Q4="Mercredi",Q4="Jeudi",Q4="Vendredi"),$C$51,0)</f>
        <v>0</v>
      </c>
      <c r="R51" s="87">
        <f t="shared" ref="R51:AT51" si="94">IF(OR(R4="Lundi",R4="Mardi",R4="Mercredi",R4="Jeudi",R4="Vendredi"),$C$51,0)</f>
        <v>0</v>
      </c>
      <c r="S51" s="87">
        <f t="shared" si="94"/>
        <v>750</v>
      </c>
      <c r="T51" s="87">
        <f t="shared" si="94"/>
        <v>750</v>
      </c>
      <c r="U51" s="87">
        <f t="shared" si="94"/>
        <v>750</v>
      </c>
      <c r="V51" s="87">
        <f t="shared" si="94"/>
        <v>750</v>
      </c>
      <c r="W51" s="87">
        <f t="shared" si="94"/>
        <v>750</v>
      </c>
      <c r="X51" s="87">
        <f t="shared" si="94"/>
        <v>0</v>
      </c>
      <c r="Y51" s="87">
        <f t="shared" si="94"/>
        <v>0</v>
      </c>
      <c r="Z51" s="87">
        <f t="shared" si="94"/>
        <v>750</v>
      </c>
      <c r="AA51" s="87">
        <f t="shared" si="94"/>
        <v>750</v>
      </c>
      <c r="AB51" s="87">
        <f t="shared" si="94"/>
        <v>750</v>
      </c>
      <c r="AC51" s="87">
        <f t="shared" si="94"/>
        <v>750</v>
      </c>
      <c r="AD51" s="87">
        <f t="shared" si="94"/>
        <v>750</v>
      </c>
      <c r="AE51" s="87">
        <f t="shared" si="94"/>
        <v>0</v>
      </c>
      <c r="AF51" s="87">
        <f t="shared" si="94"/>
        <v>0</v>
      </c>
      <c r="AG51" s="87">
        <f t="shared" si="94"/>
        <v>750</v>
      </c>
      <c r="AH51" s="87">
        <f t="shared" si="94"/>
        <v>750</v>
      </c>
      <c r="AI51" s="87">
        <f t="shared" si="94"/>
        <v>750</v>
      </c>
      <c r="AJ51" s="87">
        <f t="shared" si="94"/>
        <v>750</v>
      </c>
      <c r="AK51" s="87">
        <f t="shared" si="94"/>
        <v>750</v>
      </c>
      <c r="AL51" s="87">
        <f t="shared" si="94"/>
        <v>0</v>
      </c>
      <c r="AM51" s="87">
        <f t="shared" si="94"/>
        <v>0</v>
      </c>
      <c r="AN51" s="87">
        <f t="shared" si="94"/>
        <v>750</v>
      </c>
      <c r="AO51" s="87">
        <f t="shared" si="94"/>
        <v>750</v>
      </c>
      <c r="AP51" s="87">
        <f t="shared" si="94"/>
        <v>750</v>
      </c>
      <c r="AQ51" s="87">
        <f t="shared" si="94"/>
        <v>750</v>
      </c>
      <c r="AR51" s="87">
        <f t="shared" si="94"/>
        <v>750</v>
      </c>
      <c r="AS51" s="87">
        <f t="shared" si="94"/>
        <v>0</v>
      </c>
      <c r="AT51" s="88">
        <f t="shared" si="94"/>
        <v>0</v>
      </c>
      <c r="AU51" s="86"/>
      <c r="AV51" s="87"/>
      <c r="AW51" s="87"/>
      <c r="AX51" s="87"/>
      <c r="AY51" s="87"/>
      <c r="AZ51" s="87"/>
      <c r="BA51" s="87"/>
      <c r="BB51" s="87"/>
      <c r="BC51" s="87"/>
      <c r="BD51" s="87"/>
      <c r="BE51" s="87"/>
      <c r="BF51" s="87"/>
      <c r="BG51" s="87"/>
      <c r="BH51" s="87"/>
      <c r="BI51" s="87"/>
      <c r="BJ51" s="87"/>
      <c r="BK51" s="87"/>
      <c r="BL51" s="87"/>
      <c r="BM51" s="87"/>
      <c r="BN51" s="87"/>
      <c r="BO51" s="87"/>
      <c r="BP51" s="87"/>
      <c r="BQ51" s="87"/>
      <c r="BR51" s="87"/>
      <c r="BS51" s="87"/>
      <c r="BT51" s="87"/>
      <c r="BU51" s="87"/>
      <c r="BV51" s="87"/>
      <c r="BW51" s="87"/>
      <c r="BX51" s="87"/>
      <c r="BY51" s="88"/>
    </row>
    <row r="52" spans="1:77" s="75" customFormat="1" ht="10.5">
      <c r="A52" s="73" t="s">
        <v>1082</v>
      </c>
      <c r="B52" s="73" t="s">
        <v>1191</v>
      </c>
      <c r="C52" s="74">
        <v>675</v>
      </c>
      <c r="D52" s="72">
        <f t="shared" si="47"/>
        <v>675</v>
      </c>
      <c r="E52" s="72">
        <f t="shared" si="48"/>
        <v>3375</v>
      </c>
      <c r="F52" s="72">
        <f t="shared" si="49"/>
        <v>3375</v>
      </c>
      <c r="G52" s="118">
        <f>SUMPRODUCT(($P$3:$AT$3=$G$5)*($P52:AT52))</f>
        <v>3375</v>
      </c>
      <c r="H52" s="119"/>
      <c r="I52" s="118"/>
      <c r="J52" s="118"/>
      <c r="K52" s="118"/>
      <c r="L52" s="120">
        <f t="shared" si="39"/>
        <v>-675</v>
      </c>
      <c r="M52" s="118">
        <f t="shared" si="40"/>
        <v>-3375</v>
      </c>
      <c r="N52" s="118">
        <f t="shared" si="41"/>
        <v>-3375</v>
      </c>
      <c r="O52" s="121">
        <f t="shared" si="42"/>
        <v>-3375</v>
      </c>
      <c r="P52" s="86">
        <f t="shared" si="86"/>
        <v>675</v>
      </c>
      <c r="Q52" s="87">
        <f>IF(OR(Q4="Lundi",Q4="Mardi",Q4="Mercredi",Q4="Jeudi",Q4="Vendredi"),$C$52,0)</f>
        <v>0</v>
      </c>
      <c r="R52" s="87">
        <f t="shared" ref="R52:AT52" si="95">IF(OR(R4="Lundi",R4="Mardi",R4="Mercredi",R4="Jeudi",R4="Vendredi"),$C$52,0)</f>
        <v>0</v>
      </c>
      <c r="S52" s="87">
        <f t="shared" si="95"/>
        <v>675</v>
      </c>
      <c r="T52" s="87">
        <f t="shared" si="95"/>
        <v>675</v>
      </c>
      <c r="U52" s="87">
        <f t="shared" si="95"/>
        <v>675</v>
      </c>
      <c r="V52" s="87">
        <f t="shared" si="95"/>
        <v>675</v>
      </c>
      <c r="W52" s="87">
        <f t="shared" si="95"/>
        <v>675</v>
      </c>
      <c r="X52" s="87">
        <f t="shared" si="95"/>
        <v>0</v>
      </c>
      <c r="Y52" s="87">
        <f t="shared" si="95"/>
        <v>0</v>
      </c>
      <c r="Z52" s="87">
        <f t="shared" si="95"/>
        <v>675</v>
      </c>
      <c r="AA52" s="87">
        <f t="shared" si="95"/>
        <v>675</v>
      </c>
      <c r="AB52" s="87">
        <f t="shared" si="95"/>
        <v>675</v>
      </c>
      <c r="AC52" s="87">
        <f t="shared" si="95"/>
        <v>675</v>
      </c>
      <c r="AD52" s="87">
        <f t="shared" si="95"/>
        <v>675</v>
      </c>
      <c r="AE52" s="87">
        <f t="shared" si="95"/>
        <v>0</v>
      </c>
      <c r="AF52" s="87">
        <f t="shared" si="95"/>
        <v>0</v>
      </c>
      <c r="AG52" s="87">
        <f t="shared" si="95"/>
        <v>675</v>
      </c>
      <c r="AH52" s="87">
        <f t="shared" si="95"/>
        <v>675</v>
      </c>
      <c r="AI52" s="87">
        <f t="shared" si="95"/>
        <v>675</v>
      </c>
      <c r="AJ52" s="87">
        <f t="shared" si="95"/>
        <v>675</v>
      </c>
      <c r="AK52" s="87">
        <f t="shared" si="95"/>
        <v>675</v>
      </c>
      <c r="AL52" s="87">
        <f t="shared" si="95"/>
        <v>0</v>
      </c>
      <c r="AM52" s="87">
        <f t="shared" si="95"/>
        <v>0</v>
      </c>
      <c r="AN52" s="87">
        <f t="shared" si="95"/>
        <v>675</v>
      </c>
      <c r="AO52" s="87">
        <f t="shared" si="95"/>
        <v>675</v>
      </c>
      <c r="AP52" s="87">
        <f t="shared" si="95"/>
        <v>675</v>
      </c>
      <c r="AQ52" s="87">
        <f t="shared" si="95"/>
        <v>675</v>
      </c>
      <c r="AR52" s="87">
        <f t="shared" si="95"/>
        <v>675</v>
      </c>
      <c r="AS52" s="87">
        <f t="shared" si="95"/>
        <v>0</v>
      </c>
      <c r="AT52" s="88">
        <f t="shared" si="95"/>
        <v>0</v>
      </c>
      <c r="AU52" s="86"/>
      <c r="AV52" s="87"/>
      <c r="AW52" s="87"/>
      <c r="AX52" s="87"/>
      <c r="AY52" s="87"/>
      <c r="AZ52" s="87"/>
      <c r="BA52" s="87"/>
      <c r="BB52" s="87"/>
      <c r="BC52" s="87"/>
      <c r="BD52" s="87"/>
      <c r="BE52" s="87"/>
      <c r="BF52" s="87"/>
      <c r="BG52" s="87"/>
      <c r="BH52" s="87"/>
      <c r="BI52" s="87"/>
      <c r="BJ52" s="87"/>
      <c r="BK52" s="87"/>
      <c r="BL52" s="87"/>
      <c r="BM52" s="87"/>
      <c r="BN52" s="87"/>
      <c r="BO52" s="87"/>
      <c r="BP52" s="87"/>
      <c r="BQ52" s="87"/>
      <c r="BR52" s="87"/>
      <c r="BS52" s="87"/>
      <c r="BT52" s="87"/>
      <c r="BU52" s="87"/>
      <c r="BV52" s="87"/>
      <c r="BW52" s="87"/>
      <c r="BX52" s="87"/>
      <c r="BY52" s="88"/>
    </row>
    <row r="53" spans="1:77" s="75" customFormat="1" ht="10.5">
      <c r="A53" s="73" t="s">
        <v>1082</v>
      </c>
      <c r="B53" s="73" t="s">
        <v>1210</v>
      </c>
      <c r="C53" s="74">
        <v>750</v>
      </c>
      <c r="D53" s="72">
        <f t="shared" si="47"/>
        <v>750</v>
      </c>
      <c r="E53" s="72">
        <f t="shared" si="48"/>
        <v>3750</v>
      </c>
      <c r="F53" s="72">
        <f t="shared" si="49"/>
        <v>3750</v>
      </c>
      <c r="G53" s="118">
        <f>SUMPRODUCT(($P$3:$AT$3=$G$5)*($P53:AT53))</f>
        <v>3750</v>
      </c>
      <c r="H53" s="119"/>
      <c r="I53" s="118"/>
      <c r="J53" s="118"/>
      <c r="K53" s="118"/>
      <c r="L53" s="120">
        <f t="shared" si="39"/>
        <v>-750</v>
      </c>
      <c r="M53" s="118">
        <f t="shared" si="40"/>
        <v>-3750</v>
      </c>
      <c r="N53" s="118">
        <f t="shared" si="41"/>
        <v>-3750</v>
      </c>
      <c r="O53" s="121">
        <f t="shared" si="42"/>
        <v>-3750</v>
      </c>
      <c r="P53" s="86">
        <f t="shared" si="86"/>
        <v>750</v>
      </c>
      <c r="Q53" s="87">
        <f>IF(OR(Q4="Lundi",Q4="Mardi",Q4="Mercredi",Q4="Jeudi",Q4="Vendredi"),$C$53,0)</f>
        <v>0</v>
      </c>
      <c r="R53" s="87">
        <f t="shared" ref="R53:AT53" si="96">IF(OR(R4="Lundi",R4="Mardi",R4="Mercredi",R4="Jeudi",R4="Vendredi"),$C$53,0)</f>
        <v>0</v>
      </c>
      <c r="S53" s="87">
        <f t="shared" si="96"/>
        <v>750</v>
      </c>
      <c r="T53" s="87">
        <f t="shared" si="96"/>
        <v>750</v>
      </c>
      <c r="U53" s="87">
        <f t="shared" si="96"/>
        <v>750</v>
      </c>
      <c r="V53" s="87">
        <f t="shared" si="96"/>
        <v>750</v>
      </c>
      <c r="W53" s="87">
        <f t="shared" si="96"/>
        <v>750</v>
      </c>
      <c r="X53" s="87">
        <f t="shared" si="96"/>
        <v>0</v>
      </c>
      <c r="Y53" s="87">
        <f t="shared" si="96"/>
        <v>0</v>
      </c>
      <c r="Z53" s="87">
        <f t="shared" si="96"/>
        <v>750</v>
      </c>
      <c r="AA53" s="87">
        <f t="shared" si="96"/>
        <v>750</v>
      </c>
      <c r="AB53" s="87">
        <f t="shared" si="96"/>
        <v>750</v>
      </c>
      <c r="AC53" s="87">
        <f t="shared" si="96"/>
        <v>750</v>
      </c>
      <c r="AD53" s="87">
        <f t="shared" si="96"/>
        <v>750</v>
      </c>
      <c r="AE53" s="87">
        <f t="shared" si="96"/>
        <v>0</v>
      </c>
      <c r="AF53" s="87">
        <f t="shared" si="96"/>
        <v>0</v>
      </c>
      <c r="AG53" s="87">
        <f t="shared" si="96"/>
        <v>750</v>
      </c>
      <c r="AH53" s="87">
        <f t="shared" si="96"/>
        <v>750</v>
      </c>
      <c r="AI53" s="87">
        <f t="shared" si="96"/>
        <v>750</v>
      </c>
      <c r="AJ53" s="87">
        <f t="shared" si="96"/>
        <v>750</v>
      </c>
      <c r="AK53" s="87">
        <f t="shared" si="96"/>
        <v>750</v>
      </c>
      <c r="AL53" s="87">
        <f t="shared" si="96"/>
        <v>0</v>
      </c>
      <c r="AM53" s="87">
        <f t="shared" si="96"/>
        <v>0</v>
      </c>
      <c r="AN53" s="87">
        <f t="shared" si="96"/>
        <v>750</v>
      </c>
      <c r="AO53" s="87">
        <f t="shared" si="96"/>
        <v>750</v>
      </c>
      <c r="AP53" s="87">
        <f t="shared" si="96"/>
        <v>750</v>
      </c>
      <c r="AQ53" s="87">
        <f t="shared" si="96"/>
        <v>750</v>
      </c>
      <c r="AR53" s="87">
        <f t="shared" si="96"/>
        <v>750</v>
      </c>
      <c r="AS53" s="87">
        <f t="shared" si="96"/>
        <v>0</v>
      </c>
      <c r="AT53" s="88">
        <f t="shared" si="96"/>
        <v>0</v>
      </c>
      <c r="AU53" s="86"/>
      <c r="AV53" s="87"/>
      <c r="AW53" s="87"/>
      <c r="AX53" s="87"/>
      <c r="AY53" s="87"/>
      <c r="AZ53" s="87"/>
      <c r="BA53" s="87"/>
      <c r="BB53" s="87"/>
      <c r="BC53" s="87"/>
      <c r="BD53" s="87"/>
      <c r="BE53" s="87"/>
      <c r="BF53" s="87"/>
      <c r="BG53" s="87"/>
      <c r="BH53" s="87"/>
      <c r="BI53" s="87"/>
      <c r="BJ53" s="87"/>
      <c r="BK53" s="87"/>
      <c r="BL53" s="87"/>
      <c r="BM53" s="87"/>
      <c r="BN53" s="87"/>
      <c r="BO53" s="87"/>
      <c r="BP53" s="87"/>
      <c r="BQ53" s="87"/>
      <c r="BR53" s="87"/>
      <c r="BS53" s="87"/>
      <c r="BT53" s="87"/>
      <c r="BU53" s="87"/>
      <c r="BV53" s="87"/>
      <c r="BW53" s="87"/>
      <c r="BX53" s="87"/>
      <c r="BY53" s="88"/>
    </row>
    <row r="54" spans="1:77" s="75" customFormat="1" ht="10.5">
      <c r="A54" s="73" t="s">
        <v>1082</v>
      </c>
      <c r="B54" s="76" t="s">
        <v>1087</v>
      </c>
      <c r="C54" s="74">
        <v>675</v>
      </c>
      <c r="D54" s="72">
        <f t="shared" si="47"/>
        <v>675</v>
      </c>
      <c r="E54" s="72">
        <f t="shared" si="48"/>
        <v>3375</v>
      </c>
      <c r="F54" s="72">
        <f t="shared" si="49"/>
        <v>3375</v>
      </c>
      <c r="G54" s="118">
        <f>SUMPRODUCT(($P$3:$AT$3=$G$5)*($P54:AT54))</f>
        <v>3375</v>
      </c>
      <c r="H54" s="119"/>
      <c r="I54" s="118"/>
      <c r="J54" s="118"/>
      <c r="K54" s="118"/>
      <c r="L54" s="120">
        <f t="shared" si="39"/>
        <v>-675</v>
      </c>
      <c r="M54" s="118">
        <f t="shared" si="40"/>
        <v>-3375</v>
      </c>
      <c r="N54" s="118">
        <f t="shared" si="41"/>
        <v>-3375</v>
      </c>
      <c r="O54" s="121">
        <f t="shared" si="42"/>
        <v>-3375</v>
      </c>
      <c r="P54" s="86">
        <f t="shared" si="86"/>
        <v>675</v>
      </c>
      <c r="Q54" s="87">
        <f>IF(OR(Q4="Lundi",Q4="Mardi",Q4="Mercredi",Q4="Jeudi",Q4="Vendredi"),$C$54,0)</f>
        <v>0</v>
      </c>
      <c r="R54" s="87">
        <f t="shared" ref="R54:AT54" si="97">IF(OR(R4="Lundi",R4="Mardi",R4="Mercredi",R4="Jeudi",R4="Vendredi"),$C$54,0)</f>
        <v>0</v>
      </c>
      <c r="S54" s="87">
        <f t="shared" si="97"/>
        <v>675</v>
      </c>
      <c r="T54" s="87">
        <f t="shared" si="97"/>
        <v>675</v>
      </c>
      <c r="U54" s="87">
        <f t="shared" si="97"/>
        <v>675</v>
      </c>
      <c r="V54" s="87">
        <f t="shared" si="97"/>
        <v>675</v>
      </c>
      <c r="W54" s="87">
        <f t="shared" si="97"/>
        <v>675</v>
      </c>
      <c r="X54" s="87">
        <f t="shared" si="97"/>
        <v>0</v>
      </c>
      <c r="Y54" s="87">
        <f t="shared" si="97"/>
        <v>0</v>
      </c>
      <c r="Z54" s="87">
        <f t="shared" si="97"/>
        <v>675</v>
      </c>
      <c r="AA54" s="87">
        <f t="shared" si="97"/>
        <v>675</v>
      </c>
      <c r="AB54" s="87">
        <f t="shared" si="97"/>
        <v>675</v>
      </c>
      <c r="AC54" s="87">
        <f t="shared" si="97"/>
        <v>675</v>
      </c>
      <c r="AD54" s="87">
        <f t="shared" si="97"/>
        <v>675</v>
      </c>
      <c r="AE54" s="87">
        <f t="shared" si="97"/>
        <v>0</v>
      </c>
      <c r="AF54" s="87">
        <f t="shared" si="97"/>
        <v>0</v>
      </c>
      <c r="AG54" s="87">
        <f t="shared" si="97"/>
        <v>675</v>
      </c>
      <c r="AH54" s="87">
        <f t="shared" si="97"/>
        <v>675</v>
      </c>
      <c r="AI54" s="87">
        <f t="shared" si="97"/>
        <v>675</v>
      </c>
      <c r="AJ54" s="87">
        <f t="shared" si="97"/>
        <v>675</v>
      </c>
      <c r="AK54" s="87">
        <f t="shared" si="97"/>
        <v>675</v>
      </c>
      <c r="AL54" s="87">
        <f t="shared" si="97"/>
        <v>0</v>
      </c>
      <c r="AM54" s="87">
        <f t="shared" si="97"/>
        <v>0</v>
      </c>
      <c r="AN54" s="87">
        <f t="shared" si="97"/>
        <v>675</v>
      </c>
      <c r="AO54" s="87">
        <f t="shared" si="97"/>
        <v>675</v>
      </c>
      <c r="AP54" s="87">
        <f t="shared" si="97"/>
        <v>675</v>
      </c>
      <c r="AQ54" s="87">
        <f t="shared" si="97"/>
        <v>675</v>
      </c>
      <c r="AR54" s="87">
        <f t="shared" si="97"/>
        <v>675</v>
      </c>
      <c r="AS54" s="87">
        <f t="shared" si="97"/>
        <v>0</v>
      </c>
      <c r="AT54" s="88">
        <f t="shared" si="97"/>
        <v>0</v>
      </c>
      <c r="AU54" s="86"/>
      <c r="AV54" s="87"/>
      <c r="AW54" s="87"/>
      <c r="AX54" s="87"/>
      <c r="AY54" s="87"/>
      <c r="AZ54" s="87"/>
      <c r="BA54" s="87"/>
      <c r="BB54" s="87"/>
      <c r="BC54" s="87"/>
      <c r="BD54" s="87"/>
      <c r="BE54" s="87"/>
      <c r="BF54" s="87"/>
      <c r="BG54" s="87"/>
      <c r="BH54" s="87"/>
      <c r="BI54" s="87"/>
      <c r="BJ54" s="87"/>
      <c r="BK54" s="87"/>
      <c r="BL54" s="87"/>
      <c r="BM54" s="87"/>
      <c r="BN54" s="87"/>
      <c r="BO54" s="87"/>
      <c r="BP54" s="87"/>
      <c r="BQ54" s="87"/>
      <c r="BR54" s="87"/>
      <c r="BS54" s="87"/>
      <c r="BT54" s="87"/>
      <c r="BU54" s="87"/>
      <c r="BV54" s="87"/>
      <c r="BW54" s="87"/>
      <c r="BX54" s="87"/>
      <c r="BY54" s="88"/>
    </row>
    <row r="55" spans="1:77" s="75" customFormat="1" ht="10.5">
      <c r="A55" s="73" t="s">
        <v>1082</v>
      </c>
      <c r="B55" s="73" t="s">
        <v>1423</v>
      </c>
      <c r="C55" s="74">
        <v>750</v>
      </c>
      <c r="D55" s="72">
        <f t="shared" si="47"/>
        <v>750</v>
      </c>
      <c r="E55" s="72">
        <f t="shared" si="48"/>
        <v>3750</v>
      </c>
      <c r="F55" s="72">
        <f t="shared" si="49"/>
        <v>3750</v>
      </c>
      <c r="G55" s="118">
        <f>SUMPRODUCT(($P$3:$AT$3=$G$5)*($P55:AT55))</f>
        <v>3750</v>
      </c>
      <c r="H55" s="119"/>
      <c r="I55" s="118"/>
      <c r="J55" s="118"/>
      <c r="K55" s="118"/>
      <c r="L55" s="120">
        <f t="shared" si="39"/>
        <v>-750</v>
      </c>
      <c r="M55" s="118">
        <f t="shared" si="40"/>
        <v>-3750</v>
      </c>
      <c r="N55" s="118">
        <f t="shared" si="41"/>
        <v>-3750</v>
      </c>
      <c r="O55" s="121">
        <f t="shared" si="42"/>
        <v>-3750</v>
      </c>
      <c r="P55" s="86">
        <f t="shared" si="86"/>
        <v>750</v>
      </c>
      <c r="Q55" s="87">
        <f>IF(OR(Q4="Lundi",Q4="Mardi",Q4="Mercredi",Q4="Jeudi",Q4="Vendredi"),$C$55,0)</f>
        <v>0</v>
      </c>
      <c r="R55" s="87">
        <f t="shared" ref="R55:AT55" si="98">IF(OR(R4="Lundi",R4="Mardi",R4="Mercredi",R4="Jeudi",R4="Vendredi"),$C$55,0)</f>
        <v>0</v>
      </c>
      <c r="S55" s="87">
        <f t="shared" si="98"/>
        <v>750</v>
      </c>
      <c r="T55" s="87">
        <f t="shared" si="98"/>
        <v>750</v>
      </c>
      <c r="U55" s="87">
        <f t="shared" si="98"/>
        <v>750</v>
      </c>
      <c r="V55" s="87">
        <f t="shared" si="98"/>
        <v>750</v>
      </c>
      <c r="W55" s="87">
        <f t="shared" si="98"/>
        <v>750</v>
      </c>
      <c r="X55" s="87">
        <f t="shared" si="98"/>
        <v>0</v>
      </c>
      <c r="Y55" s="87">
        <f t="shared" si="98"/>
        <v>0</v>
      </c>
      <c r="Z55" s="87">
        <f t="shared" si="98"/>
        <v>750</v>
      </c>
      <c r="AA55" s="87">
        <f t="shared" si="98"/>
        <v>750</v>
      </c>
      <c r="AB55" s="87">
        <f t="shared" si="98"/>
        <v>750</v>
      </c>
      <c r="AC55" s="87">
        <f t="shared" si="98"/>
        <v>750</v>
      </c>
      <c r="AD55" s="87">
        <f t="shared" si="98"/>
        <v>750</v>
      </c>
      <c r="AE55" s="87">
        <f t="shared" si="98"/>
        <v>0</v>
      </c>
      <c r="AF55" s="87">
        <f t="shared" si="98"/>
        <v>0</v>
      </c>
      <c r="AG55" s="87">
        <f t="shared" si="98"/>
        <v>750</v>
      </c>
      <c r="AH55" s="87">
        <f t="shared" si="98"/>
        <v>750</v>
      </c>
      <c r="AI55" s="87">
        <f t="shared" si="98"/>
        <v>750</v>
      </c>
      <c r="AJ55" s="87">
        <f t="shared" si="98"/>
        <v>750</v>
      </c>
      <c r="AK55" s="87">
        <f t="shared" si="98"/>
        <v>750</v>
      </c>
      <c r="AL55" s="87">
        <f t="shared" si="98"/>
        <v>0</v>
      </c>
      <c r="AM55" s="87">
        <f t="shared" si="98"/>
        <v>0</v>
      </c>
      <c r="AN55" s="87">
        <f t="shared" si="98"/>
        <v>750</v>
      </c>
      <c r="AO55" s="87">
        <f t="shared" si="98"/>
        <v>750</v>
      </c>
      <c r="AP55" s="87">
        <f t="shared" si="98"/>
        <v>750</v>
      </c>
      <c r="AQ55" s="87">
        <f t="shared" si="98"/>
        <v>750</v>
      </c>
      <c r="AR55" s="87">
        <f t="shared" si="98"/>
        <v>750</v>
      </c>
      <c r="AS55" s="87">
        <f t="shared" si="98"/>
        <v>0</v>
      </c>
      <c r="AT55" s="88">
        <f t="shared" si="98"/>
        <v>0</v>
      </c>
      <c r="AU55" s="86"/>
      <c r="AV55" s="87"/>
      <c r="AW55" s="87"/>
      <c r="AX55" s="87"/>
      <c r="AY55" s="87"/>
      <c r="AZ55" s="87"/>
      <c r="BA55" s="87"/>
      <c r="BB55" s="87"/>
      <c r="BC55" s="87"/>
      <c r="BD55" s="87"/>
      <c r="BE55" s="87"/>
      <c r="BF55" s="87"/>
      <c r="BG55" s="87"/>
      <c r="BH55" s="87"/>
      <c r="BI55" s="87"/>
      <c r="BJ55" s="87"/>
      <c r="BK55" s="87"/>
      <c r="BL55" s="87"/>
      <c r="BM55" s="87"/>
      <c r="BN55" s="87"/>
      <c r="BO55" s="87"/>
      <c r="BP55" s="87"/>
      <c r="BQ55" s="87"/>
      <c r="BR55" s="87"/>
      <c r="BS55" s="87"/>
      <c r="BT55" s="87"/>
      <c r="BU55" s="87"/>
      <c r="BV55" s="87"/>
      <c r="BW55" s="87"/>
      <c r="BX55" s="87"/>
      <c r="BY55" s="88"/>
    </row>
    <row r="56" spans="1:77" s="80" customFormat="1" ht="10.5">
      <c r="A56" s="78" t="s">
        <v>1082</v>
      </c>
      <c r="B56" s="78" t="s">
        <v>1406</v>
      </c>
      <c r="C56" s="79">
        <v>0</v>
      </c>
      <c r="D56" s="122">
        <f t="shared" si="47"/>
        <v>0</v>
      </c>
      <c r="E56" s="122">
        <f t="shared" si="48"/>
        <v>0</v>
      </c>
      <c r="F56" s="122">
        <f t="shared" si="49"/>
        <v>0</v>
      </c>
      <c r="G56" s="123">
        <f>SUMPRODUCT(($P$3:$AT$3=$G$5)*($P56:AT56))</f>
        <v>0</v>
      </c>
      <c r="H56" s="124"/>
      <c r="I56" s="123"/>
      <c r="J56" s="123"/>
      <c r="K56" s="123"/>
      <c r="L56" s="125">
        <f t="shared" si="39"/>
        <v>0</v>
      </c>
      <c r="M56" s="123">
        <f t="shared" si="40"/>
        <v>0</v>
      </c>
      <c r="N56" s="123">
        <f t="shared" si="41"/>
        <v>0</v>
      </c>
      <c r="O56" s="126">
        <f t="shared" si="42"/>
        <v>0</v>
      </c>
      <c r="P56" s="89">
        <f t="shared" si="86"/>
        <v>0</v>
      </c>
      <c r="Q56" s="90">
        <f>IF(OR(Q4="Lundi",Q4="Mardi",Q4="Mercredi",Q4="Jeudi",Q4="Vendredi"),$C$56,0)</f>
        <v>0</v>
      </c>
      <c r="R56" s="90">
        <f t="shared" ref="R56:AT56" si="99">IF(OR(R4="Lundi",R4="Mardi",R4="Mercredi",R4="Jeudi",R4="Vendredi"),$C$56,0)</f>
        <v>0</v>
      </c>
      <c r="S56" s="90">
        <f t="shared" si="99"/>
        <v>0</v>
      </c>
      <c r="T56" s="90">
        <f t="shared" si="99"/>
        <v>0</v>
      </c>
      <c r="U56" s="90">
        <f t="shared" si="99"/>
        <v>0</v>
      </c>
      <c r="V56" s="90">
        <f t="shared" si="99"/>
        <v>0</v>
      </c>
      <c r="W56" s="90">
        <f t="shared" si="99"/>
        <v>0</v>
      </c>
      <c r="X56" s="90">
        <f t="shared" si="99"/>
        <v>0</v>
      </c>
      <c r="Y56" s="90">
        <f t="shared" si="99"/>
        <v>0</v>
      </c>
      <c r="Z56" s="90">
        <f t="shared" si="99"/>
        <v>0</v>
      </c>
      <c r="AA56" s="90">
        <f t="shared" si="99"/>
        <v>0</v>
      </c>
      <c r="AB56" s="90">
        <f t="shared" si="99"/>
        <v>0</v>
      </c>
      <c r="AC56" s="90">
        <f t="shared" si="99"/>
        <v>0</v>
      </c>
      <c r="AD56" s="90">
        <f t="shared" si="99"/>
        <v>0</v>
      </c>
      <c r="AE56" s="90">
        <f t="shared" si="99"/>
        <v>0</v>
      </c>
      <c r="AF56" s="90">
        <f t="shared" si="99"/>
        <v>0</v>
      </c>
      <c r="AG56" s="90">
        <f t="shared" si="99"/>
        <v>0</v>
      </c>
      <c r="AH56" s="90">
        <f t="shared" si="99"/>
        <v>0</v>
      </c>
      <c r="AI56" s="90">
        <f t="shared" si="99"/>
        <v>0</v>
      </c>
      <c r="AJ56" s="90">
        <f t="shared" si="99"/>
        <v>0</v>
      </c>
      <c r="AK56" s="90">
        <f t="shared" si="99"/>
        <v>0</v>
      </c>
      <c r="AL56" s="90">
        <f t="shared" si="99"/>
        <v>0</v>
      </c>
      <c r="AM56" s="90">
        <f t="shared" si="99"/>
        <v>0</v>
      </c>
      <c r="AN56" s="90">
        <f t="shared" si="99"/>
        <v>0</v>
      </c>
      <c r="AO56" s="90">
        <f t="shared" si="99"/>
        <v>0</v>
      </c>
      <c r="AP56" s="90">
        <f t="shared" si="99"/>
        <v>0</v>
      </c>
      <c r="AQ56" s="90">
        <f t="shared" si="99"/>
        <v>0</v>
      </c>
      <c r="AR56" s="90">
        <f t="shared" si="99"/>
        <v>0</v>
      </c>
      <c r="AS56" s="90">
        <f t="shared" si="99"/>
        <v>0</v>
      </c>
      <c r="AT56" s="91">
        <f t="shared" si="99"/>
        <v>0</v>
      </c>
      <c r="AU56" s="89"/>
      <c r="AV56" s="90"/>
      <c r="AW56" s="90"/>
      <c r="AX56" s="90"/>
      <c r="AY56" s="90"/>
      <c r="AZ56" s="90"/>
      <c r="BA56" s="90"/>
      <c r="BB56" s="90"/>
      <c r="BC56" s="90"/>
      <c r="BD56" s="90"/>
      <c r="BE56" s="90"/>
      <c r="BF56" s="90"/>
      <c r="BG56" s="90"/>
      <c r="BH56" s="90"/>
      <c r="BI56" s="90"/>
      <c r="BJ56" s="90"/>
      <c r="BK56" s="90"/>
      <c r="BL56" s="90"/>
      <c r="BM56" s="90"/>
      <c r="BN56" s="90"/>
      <c r="BO56" s="90"/>
      <c r="BP56" s="90"/>
      <c r="BQ56" s="90"/>
      <c r="BR56" s="90"/>
      <c r="BS56" s="90"/>
      <c r="BT56" s="90"/>
      <c r="BU56" s="90"/>
      <c r="BV56" s="90"/>
      <c r="BW56" s="90"/>
      <c r="BX56" s="90"/>
      <c r="BY56" s="91"/>
    </row>
    <row r="57" spans="1:77" s="80" customFormat="1" ht="10.5">
      <c r="A57" s="78" t="s">
        <v>1082</v>
      </c>
      <c r="B57" s="78" t="s">
        <v>1406</v>
      </c>
      <c r="C57" s="79">
        <v>0</v>
      </c>
      <c r="D57" s="122">
        <f t="shared" si="47"/>
        <v>0</v>
      </c>
      <c r="E57" s="122">
        <f t="shared" si="48"/>
        <v>0</v>
      </c>
      <c r="F57" s="122">
        <f t="shared" si="49"/>
        <v>0</v>
      </c>
      <c r="G57" s="123">
        <f>SUMPRODUCT(($P$3:$AT$3=$G$5)*($P57:AT57))</f>
        <v>0</v>
      </c>
      <c r="H57" s="124"/>
      <c r="I57" s="123"/>
      <c r="J57" s="123"/>
      <c r="K57" s="123"/>
      <c r="L57" s="125">
        <f t="shared" si="39"/>
        <v>0</v>
      </c>
      <c r="M57" s="123">
        <f t="shared" si="40"/>
        <v>0</v>
      </c>
      <c r="N57" s="123">
        <f t="shared" si="41"/>
        <v>0</v>
      </c>
      <c r="O57" s="126">
        <f t="shared" si="42"/>
        <v>0</v>
      </c>
      <c r="P57" s="89">
        <f t="shared" si="86"/>
        <v>0</v>
      </c>
      <c r="Q57" s="90">
        <f>IF(OR(Q4="Lundi",Q4="Mardi",Q4="Mercredi",Q4="Jeudi",Q4="Vendredi"),$C$57,0)</f>
        <v>0</v>
      </c>
      <c r="R57" s="90">
        <f t="shared" ref="R57:AT57" si="100">IF(OR(R4="Lundi",R4="Mardi",R4="Mercredi",R4="Jeudi",R4="Vendredi"),$C$57,0)</f>
        <v>0</v>
      </c>
      <c r="S57" s="90">
        <f t="shared" si="100"/>
        <v>0</v>
      </c>
      <c r="T57" s="90">
        <f t="shared" si="100"/>
        <v>0</v>
      </c>
      <c r="U57" s="90">
        <f t="shared" si="100"/>
        <v>0</v>
      </c>
      <c r="V57" s="90">
        <f t="shared" si="100"/>
        <v>0</v>
      </c>
      <c r="W57" s="90">
        <f t="shared" si="100"/>
        <v>0</v>
      </c>
      <c r="X57" s="90">
        <f t="shared" si="100"/>
        <v>0</v>
      </c>
      <c r="Y57" s="90">
        <f t="shared" si="100"/>
        <v>0</v>
      </c>
      <c r="Z57" s="90">
        <f t="shared" si="100"/>
        <v>0</v>
      </c>
      <c r="AA57" s="90">
        <f t="shared" si="100"/>
        <v>0</v>
      </c>
      <c r="AB57" s="90">
        <f t="shared" si="100"/>
        <v>0</v>
      </c>
      <c r="AC57" s="90">
        <f t="shared" si="100"/>
        <v>0</v>
      </c>
      <c r="AD57" s="90">
        <f t="shared" si="100"/>
        <v>0</v>
      </c>
      <c r="AE57" s="90">
        <f t="shared" si="100"/>
        <v>0</v>
      </c>
      <c r="AF57" s="90">
        <f t="shared" si="100"/>
        <v>0</v>
      </c>
      <c r="AG57" s="90">
        <f t="shared" si="100"/>
        <v>0</v>
      </c>
      <c r="AH57" s="90">
        <f t="shared" si="100"/>
        <v>0</v>
      </c>
      <c r="AI57" s="90">
        <f t="shared" si="100"/>
        <v>0</v>
      </c>
      <c r="AJ57" s="90">
        <f t="shared" si="100"/>
        <v>0</v>
      </c>
      <c r="AK57" s="90">
        <f t="shared" si="100"/>
        <v>0</v>
      </c>
      <c r="AL57" s="90">
        <f t="shared" si="100"/>
        <v>0</v>
      </c>
      <c r="AM57" s="90">
        <f t="shared" si="100"/>
        <v>0</v>
      </c>
      <c r="AN57" s="90">
        <f t="shared" si="100"/>
        <v>0</v>
      </c>
      <c r="AO57" s="90">
        <f t="shared" si="100"/>
        <v>0</v>
      </c>
      <c r="AP57" s="90">
        <f t="shared" si="100"/>
        <v>0</v>
      </c>
      <c r="AQ57" s="90">
        <f t="shared" si="100"/>
        <v>0</v>
      </c>
      <c r="AR57" s="90">
        <f t="shared" si="100"/>
        <v>0</v>
      </c>
      <c r="AS57" s="90">
        <f t="shared" si="100"/>
        <v>0</v>
      </c>
      <c r="AT57" s="91">
        <f t="shared" si="100"/>
        <v>0</v>
      </c>
      <c r="AU57" s="89"/>
      <c r="AV57" s="90"/>
      <c r="AW57" s="90"/>
      <c r="AX57" s="90"/>
      <c r="AY57" s="90"/>
      <c r="AZ57" s="90"/>
      <c r="BA57" s="90"/>
      <c r="BB57" s="90"/>
      <c r="BC57" s="90"/>
      <c r="BD57" s="90"/>
      <c r="BE57" s="90"/>
      <c r="BF57" s="90"/>
      <c r="BG57" s="90"/>
      <c r="BH57" s="90"/>
      <c r="BI57" s="90"/>
      <c r="BJ57" s="90"/>
      <c r="BK57" s="90"/>
      <c r="BL57" s="90"/>
      <c r="BM57" s="90"/>
      <c r="BN57" s="90"/>
      <c r="BO57" s="90"/>
      <c r="BP57" s="90"/>
      <c r="BQ57" s="90"/>
      <c r="BR57" s="90"/>
      <c r="BS57" s="90"/>
      <c r="BT57" s="90"/>
      <c r="BU57" s="90"/>
      <c r="BV57" s="90"/>
      <c r="BW57" s="90"/>
      <c r="BX57" s="90"/>
      <c r="BY57" s="91"/>
    </row>
    <row r="58" spans="1:77" s="75" customFormat="1" ht="10.5">
      <c r="A58" s="73" t="s">
        <v>138</v>
      </c>
      <c r="B58" s="73" t="s">
        <v>1424</v>
      </c>
      <c r="C58" s="74">
        <v>750</v>
      </c>
      <c r="D58" s="72">
        <f t="shared" si="47"/>
        <v>750</v>
      </c>
      <c r="E58" s="72">
        <f t="shared" si="48"/>
        <v>3750</v>
      </c>
      <c r="F58" s="72">
        <f t="shared" si="49"/>
        <v>3750</v>
      </c>
      <c r="G58" s="118">
        <f>SUMPRODUCT(($P$3:$AT$3=$G$5)*($P58:AT58))</f>
        <v>3750</v>
      </c>
      <c r="H58" s="119"/>
      <c r="I58" s="118"/>
      <c r="J58" s="118"/>
      <c r="K58" s="118"/>
      <c r="L58" s="120">
        <f t="shared" si="39"/>
        <v>-750</v>
      </c>
      <c r="M58" s="118">
        <f t="shared" si="40"/>
        <v>-3750</v>
      </c>
      <c r="N58" s="118">
        <f t="shared" si="41"/>
        <v>-3750</v>
      </c>
      <c r="O58" s="121">
        <f t="shared" si="42"/>
        <v>-3750</v>
      </c>
      <c r="P58" s="86">
        <f t="shared" si="86"/>
        <v>750</v>
      </c>
      <c r="Q58" s="87">
        <f t="shared" ref="Q58:AT58" si="101">IF(OR(Q4="Lundi",Q4="Mardi",Q4="Mercredi",Q4="Jeudi",Q4="Vendredi"),$C$58,0)</f>
        <v>0</v>
      </c>
      <c r="R58" s="87">
        <f t="shared" si="101"/>
        <v>0</v>
      </c>
      <c r="S58" s="87">
        <f t="shared" si="101"/>
        <v>750</v>
      </c>
      <c r="T58" s="87">
        <f t="shared" si="101"/>
        <v>750</v>
      </c>
      <c r="U58" s="87">
        <f t="shared" si="101"/>
        <v>750</v>
      </c>
      <c r="V58" s="87">
        <f t="shared" si="101"/>
        <v>750</v>
      </c>
      <c r="W58" s="87">
        <f t="shared" si="101"/>
        <v>750</v>
      </c>
      <c r="X58" s="87">
        <f t="shared" si="101"/>
        <v>0</v>
      </c>
      <c r="Y58" s="87">
        <f t="shared" si="101"/>
        <v>0</v>
      </c>
      <c r="Z58" s="87">
        <f t="shared" si="101"/>
        <v>750</v>
      </c>
      <c r="AA58" s="87">
        <f t="shared" si="101"/>
        <v>750</v>
      </c>
      <c r="AB58" s="87">
        <f t="shared" si="101"/>
        <v>750</v>
      </c>
      <c r="AC58" s="87">
        <f t="shared" si="101"/>
        <v>750</v>
      </c>
      <c r="AD58" s="87">
        <f t="shared" si="101"/>
        <v>750</v>
      </c>
      <c r="AE58" s="87">
        <f t="shared" si="101"/>
        <v>0</v>
      </c>
      <c r="AF58" s="87">
        <f t="shared" si="101"/>
        <v>0</v>
      </c>
      <c r="AG58" s="87">
        <f t="shared" si="101"/>
        <v>750</v>
      </c>
      <c r="AH58" s="87">
        <f t="shared" si="101"/>
        <v>750</v>
      </c>
      <c r="AI58" s="87">
        <f t="shared" si="101"/>
        <v>750</v>
      </c>
      <c r="AJ58" s="87">
        <f t="shared" si="101"/>
        <v>750</v>
      </c>
      <c r="AK58" s="87">
        <f t="shared" si="101"/>
        <v>750</v>
      </c>
      <c r="AL58" s="87">
        <f t="shared" si="101"/>
        <v>0</v>
      </c>
      <c r="AM58" s="87">
        <f t="shared" si="101"/>
        <v>0</v>
      </c>
      <c r="AN58" s="87">
        <f t="shared" si="101"/>
        <v>750</v>
      </c>
      <c r="AO58" s="87">
        <f t="shared" si="101"/>
        <v>750</v>
      </c>
      <c r="AP58" s="87">
        <f t="shared" si="101"/>
        <v>750</v>
      </c>
      <c r="AQ58" s="87">
        <f t="shared" si="101"/>
        <v>750</v>
      </c>
      <c r="AR58" s="87">
        <f t="shared" si="101"/>
        <v>750</v>
      </c>
      <c r="AS58" s="87">
        <f t="shared" si="101"/>
        <v>0</v>
      </c>
      <c r="AT58" s="88">
        <f t="shared" si="101"/>
        <v>0</v>
      </c>
      <c r="AU58" s="86"/>
      <c r="AV58" s="87"/>
      <c r="AW58" s="87"/>
      <c r="AX58" s="87"/>
      <c r="AY58" s="87"/>
      <c r="AZ58" s="87"/>
      <c r="BA58" s="87"/>
      <c r="BB58" s="87"/>
      <c r="BC58" s="87"/>
      <c r="BD58" s="87"/>
      <c r="BE58" s="87"/>
      <c r="BF58" s="87"/>
      <c r="BG58" s="87"/>
      <c r="BH58" s="87"/>
      <c r="BI58" s="87"/>
      <c r="BJ58" s="87"/>
      <c r="BK58" s="87"/>
      <c r="BL58" s="87"/>
      <c r="BM58" s="87"/>
      <c r="BN58" s="87"/>
      <c r="BO58" s="87"/>
      <c r="BP58" s="87"/>
      <c r="BQ58" s="87"/>
      <c r="BR58" s="87"/>
      <c r="BS58" s="87"/>
      <c r="BT58" s="87"/>
      <c r="BU58" s="87"/>
      <c r="BV58" s="87"/>
      <c r="BW58" s="87"/>
      <c r="BX58" s="87"/>
      <c r="BY58" s="88"/>
    </row>
    <row r="59" spans="1:77" s="75" customFormat="1" ht="10.5">
      <c r="A59" s="73" t="s">
        <v>138</v>
      </c>
      <c r="B59" s="76" t="s">
        <v>1120</v>
      </c>
      <c r="C59" s="74">
        <v>750</v>
      </c>
      <c r="D59" s="72">
        <f t="shared" si="47"/>
        <v>750</v>
      </c>
      <c r="E59" s="72">
        <f t="shared" si="48"/>
        <v>3750</v>
      </c>
      <c r="F59" s="72">
        <f t="shared" si="49"/>
        <v>3750</v>
      </c>
      <c r="G59" s="118">
        <f>SUMPRODUCT(($P$3:$AT$3=$G$5)*($P59:AT59))</f>
        <v>3750</v>
      </c>
      <c r="H59" s="119"/>
      <c r="I59" s="118"/>
      <c r="J59" s="118"/>
      <c r="K59" s="118"/>
      <c r="L59" s="120">
        <f t="shared" si="39"/>
        <v>-750</v>
      </c>
      <c r="M59" s="118">
        <f t="shared" si="40"/>
        <v>-3750</v>
      </c>
      <c r="N59" s="118">
        <f t="shared" si="41"/>
        <v>-3750</v>
      </c>
      <c r="O59" s="121">
        <f t="shared" si="42"/>
        <v>-3750</v>
      </c>
      <c r="P59" s="86">
        <f t="shared" si="86"/>
        <v>750</v>
      </c>
      <c r="Q59" s="87">
        <f>IF(OR(Q4="Lundi",Q4="Mardi",Q4="Mercredi",Q4="Jeudi",Q4="Vendredi"),$C$59,0)</f>
        <v>0</v>
      </c>
      <c r="R59" s="87">
        <f t="shared" ref="R59:AT59" si="102">IF(OR(R4="Lundi",R4="Mardi",R4="Mercredi",R4="Jeudi",R4="Vendredi"),$C$59,0)</f>
        <v>0</v>
      </c>
      <c r="S59" s="87">
        <f t="shared" si="102"/>
        <v>750</v>
      </c>
      <c r="T59" s="87">
        <f t="shared" si="102"/>
        <v>750</v>
      </c>
      <c r="U59" s="87">
        <f t="shared" si="102"/>
        <v>750</v>
      </c>
      <c r="V59" s="87">
        <f t="shared" si="102"/>
        <v>750</v>
      </c>
      <c r="W59" s="87">
        <f t="shared" si="102"/>
        <v>750</v>
      </c>
      <c r="X59" s="87">
        <f t="shared" si="102"/>
        <v>0</v>
      </c>
      <c r="Y59" s="87">
        <f t="shared" si="102"/>
        <v>0</v>
      </c>
      <c r="Z59" s="87">
        <f t="shared" si="102"/>
        <v>750</v>
      </c>
      <c r="AA59" s="87">
        <f t="shared" si="102"/>
        <v>750</v>
      </c>
      <c r="AB59" s="87">
        <f t="shared" si="102"/>
        <v>750</v>
      </c>
      <c r="AC59" s="87">
        <f t="shared" si="102"/>
        <v>750</v>
      </c>
      <c r="AD59" s="87">
        <f t="shared" si="102"/>
        <v>750</v>
      </c>
      <c r="AE59" s="87">
        <f t="shared" si="102"/>
        <v>0</v>
      </c>
      <c r="AF59" s="87">
        <f t="shared" si="102"/>
        <v>0</v>
      </c>
      <c r="AG59" s="87">
        <f t="shared" si="102"/>
        <v>750</v>
      </c>
      <c r="AH59" s="87">
        <f t="shared" si="102"/>
        <v>750</v>
      </c>
      <c r="AI59" s="87">
        <f t="shared" si="102"/>
        <v>750</v>
      </c>
      <c r="AJ59" s="87">
        <f t="shared" si="102"/>
        <v>750</v>
      </c>
      <c r="AK59" s="87">
        <f t="shared" si="102"/>
        <v>750</v>
      </c>
      <c r="AL59" s="87">
        <f t="shared" si="102"/>
        <v>0</v>
      </c>
      <c r="AM59" s="87">
        <f t="shared" si="102"/>
        <v>0</v>
      </c>
      <c r="AN59" s="87">
        <f t="shared" si="102"/>
        <v>750</v>
      </c>
      <c r="AO59" s="87">
        <f t="shared" si="102"/>
        <v>750</v>
      </c>
      <c r="AP59" s="87">
        <f t="shared" si="102"/>
        <v>750</v>
      </c>
      <c r="AQ59" s="87">
        <f t="shared" si="102"/>
        <v>750</v>
      </c>
      <c r="AR59" s="87">
        <f t="shared" si="102"/>
        <v>750</v>
      </c>
      <c r="AS59" s="87">
        <f t="shared" si="102"/>
        <v>0</v>
      </c>
      <c r="AT59" s="88">
        <f t="shared" si="102"/>
        <v>0</v>
      </c>
      <c r="AU59" s="86"/>
      <c r="AV59" s="87"/>
      <c r="AW59" s="87"/>
      <c r="AX59" s="87"/>
      <c r="AY59" s="87"/>
      <c r="AZ59" s="87"/>
      <c r="BA59" s="87"/>
      <c r="BB59" s="87"/>
      <c r="BC59" s="87"/>
      <c r="BD59" s="87"/>
      <c r="BE59" s="87"/>
      <c r="BF59" s="87"/>
      <c r="BG59" s="87"/>
      <c r="BH59" s="87"/>
      <c r="BI59" s="87"/>
      <c r="BJ59" s="87"/>
      <c r="BK59" s="87"/>
      <c r="BL59" s="87"/>
      <c r="BM59" s="87"/>
      <c r="BN59" s="87"/>
      <c r="BO59" s="87"/>
      <c r="BP59" s="87"/>
      <c r="BQ59" s="87"/>
      <c r="BR59" s="87"/>
      <c r="BS59" s="87"/>
      <c r="BT59" s="87"/>
      <c r="BU59" s="87"/>
      <c r="BV59" s="87"/>
      <c r="BW59" s="87"/>
      <c r="BX59" s="87"/>
      <c r="BY59" s="88"/>
    </row>
    <row r="60" spans="1:77" s="75" customFormat="1" ht="10.5">
      <c r="A60" s="73" t="s">
        <v>138</v>
      </c>
      <c r="B60" s="73" t="s">
        <v>1072</v>
      </c>
      <c r="C60" s="74">
        <v>750</v>
      </c>
      <c r="D60" s="72">
        <f t="shared" si="47"/>
        <v>750</v>
      </c>
      <c r="E60" s="72">
        <f t="shared" si="48"/>
        <v>3750</v>
      </c>
      <c r="F60" s="72">
        <f t="shared" si="49"/>
        <v>3750</v>
      </c>
      <c r="G60" s="118">
        <f>SUMPRODUCT(($P$3:$AT$3=$G$5)*($P60:AT60))</f>
        <v>3750</v>
      </c>
      <c r="H60" s="119"/>
      <c r="I60" s="118"/>
      <c r="J60" s="118"/>
      <c r="K60" s="118"/>
      <c r="L60" s="120">
        <f t="shared" si="39"/>
        <v>-750</v>
      </c>
      <c r="M60" s="118">
        <f t="shared" si="40"/>
        <v>-3750</v>
      </c>
      <c r="N60" s="118">
        <f t="shared" si="41"/>
        <v>-3750</v>
      </c>
      <c r="O60" s="121">
        <f t="shared" si="42"/>
        <v>-3750</v>
      </c>
      <c r="P60" s="86">
        <f t="shared" si="86"/>
        <v>750</v>
      </c>
      <c r="Q60" s="87">
        <f>IF(OR(Q4="Lundi",Q4="Mardi",Q4="Mercredi",Q4="Jeudi",Q4="Vendredi"),$C$60,0)</f>
        <v>0</v>
      </c>
      <c r="R60" s="87">
        <f t="shared" ref="R60:AT60" si="103">IF(OR(R4="Lundi",R4="Mardi",R4="Mercredi",R4="Jeudi",R4="Vendredi"),$C$60,0)</f>
        <v>0</v>
      </c>
      <c r="S60" s="87">
        <f t="shared" si="103"/>
        <v>750</v>
      </c>
      <c r="T60" s="87">
        <f t="shared" si="103"/>
        <v>750</v>
      </c>
      <c r="U60" s="87">
        <f t="shared" si="103"/>
        <v>750</v>
      </c>
      <c r="V60" s="87">
        <f t="shared" si="103"/>
        <v>750</v>
      </c>
      <c r="W60" s="87">
        <f t="shared" si="103"/>
        <v>750</v>
      </c>
      <c r="X60" s="87">
        <f t="shared" si="103"/>
        <v>0</v>
      </c>
      <c r="Y60" s="87">
        <f t="shared" si="103"/>
        <v>0</v>
      </c>
      <c r="Z60" s="87">
        <f t="shared" si="103"/>
        <v>750</v>
      </c>
      <c r="AA60" s="87">
        <f t="shared" si="103"/>
        <v>750</v>
      </c>
      <c r="AB60" s="87">
        <f t="shared" si="103"/>
        <v>750</v>
      </c>
      <c r="AC60" s="87">
        <f t="shared" si="103"/>
        <v>750</v>
      </c>
      <c r="AD60" s="87">
        <f t="shared" si="103"/>
        <v>750</v>
      </c>
      <c r="AE60" s="87">
        <f t="shared" si="103"/>
        <v>0</v>
      </c>
      <c r="AF60" s="87">
        <f t="shared" si="103"/>
        <v>0</v>
      </c>
      <c r="AG60" s="87">
        <f t="shared" si="103"/>
        <v>750</v>
      </c>
      <c r="AH60" s="87">
        <f t="shared" si="103"/>
        <v>750</v>
      </c>
      <c r="AI60" s="87">
        <f t="shared" si="103"/>
        <v>750</v>
      </c>
      <c r="AJ60" s="87">
        <f t="shared" si="103"/>
        <v>750</v>
      </c>
      <c r="AK60" s="87">
        <f t="shared" si="103"/>
        <v>750</v>
      </c>
      <c r="AL60" s="87">
        <f t="shared" si="103"/>
        <v>0</v>
      </c>
      <c r="AM60" s="87">
        <f t="shared" si="103"/>
        <v>0</v>
      </c>
      <c r="AN60" s="87">
        <f t="shared" si="103"/>
        <v>750</v>
      </c>
      <c r="AO60" s="87">
        <f t="shared" si="103"/>
        <v>750</v>
      </c>
      <c r="AP60" s="87">
        <f t="shared" si="103"/>
        <v>750</v>
      </c>
      <c r="AQ60" s="87">
        <f t="shared" si="103"/>
        <v>750</v>
      </c>
      <c r="AR60" s="87">
        <f t="shared" si="103"/>
        <v>750</v>
      </c>
      <c r="AS60" s="87">
        <f t="shared" si="103"/>
        <v>0</v>
      </c>
      <c r="AT60" s="88">
        <f t="shared" si="103"/>
        <v>0</v>
      </c>
      <c r="AU60" s="86"/>
      <c r="AV60" s="87"/>
      <c r="AW60" s="87"/>
      <c r="AX60" s="87"/>
      <c r="AY60" s="87"/>
      <c r="AZ60" s="87"/>
      <c r="BA60" s="87"/>
      <c r="BB60" s="87"/>
      <c r="BC60" s="87"/>
      <c r="BD60" s="87"/>
      <c r="BE60" s="87"/>
      <c r="BF60" s="87"/>
      <c r="BG60" s="87"/>
      <c r="BH60" s="87"/>
      <c r="BI60" s="87"/>
      <c r="BJ60" s="87"/>
      <c r="BK60" s="87"/>
      <c r="BL60" s="87"/>
      <c r="BM60" s="87"/>
      <c r="BN60" s="87"/>
      <c r="BO60" s="87"/>
      <c r="BP60" s="87"/>
      <c r="BQ60" s="87"/>
      <c r="BR60" s="87"/>
      <c r="BS60" s="87"/>
      <c r="BT60" s="87"/>
      <c r="BU60" s="87"/>
      <c r="BV60" s="87"/>
      <c r="BW60" s="87"/>
      <c r="BX60" s="87"/>
      <c r="BY60" s="88"/>
    </row>
    <row r="61" spans="1:77" s="75" customFormat="1" ht="10.5">
      <c r="A61" s="73" t="s">
        <v>138</v>
      </c>
      <c r="B61" s="73" t="s">
        <v>1426</v>
      </c>
      <c r="C61" s="74">
        <v>525</v>
      </c>
      <c r="D61" s="72">
        <f t="shared" si="47"/>
        <v>525</v>
      </c>
      <c r="E61" s="72">
        <f t="shared" si="48"/>
        <v>2625</v>
      </c>
      <c r="F61" s="72">
        <f t="shared" si="49"/>
        <v>2625</v>
      </c>
      <c r="G61" s="118">
        <f>SUMPRODUCT(($P$3:$AT$3=$G$5)*($P61:AT61))</f>
        <v>2625</v>
      </c>
      <c r="H61" s="119"/>
      <c r="I61" s="118"/>
      <c r="J61" s="118"/>
      <c r="K61" s="118"/>
      <c r="L61" s="120">
        <f t="shared" si="39"/>
        <v>-525</v>
      </c>
      <c r="M61" s="118">
        <f t="shared" si="40"/>
        <v>-2625</v>
      </c>
      <c r="N61" s="118">
        <f t="shared" si="41"/>
        <v>-2625</v>
      </c>
      <c r="O61" s="121">
        <f t="shared" si="42"/>
        <v>-2625</v>
      </c>
      <c r="P61" s="86">
        <f t="shared" si="86"/>
        <v>525</v>
      </c>
      <c r="Q61" s="87">
        <f>IF(OR(Q4="Lundi",Q4="Mardi",Q4="Mercredi",Q4="Jeudi",Q4="Vendredi"),$C$61,0)</f>
        <v>0</v>
      </c>
      <c r="R61" s="87">
        <f t="shared" ref="R61:AT61" si="104">IF(OR(R4="Lundi",R4="Mardi",R4="Mercredi",R4="Jeudi",R4="Vendredi"),$C$61,0)</f>
        <v>0</v>
      </c>
      <c r="S61" s="87">
        <f t="shared" si="104"/>
        <v>525</v>
      </c>
      <c r="T61" s="87">
        <f t="shared" si="104"/>
        <v>525</v>
      </c>
      <c r="U61" s="87">
        <f t="shared" si="104"/>
        <v>525</v>
      </c>
      <c r="V61" s="87">
        <f t="shared" si="104"/>
        <v>525</v>
      </c>
      <c r="W61" s="87">
        <f t="shared" si="104"/>
        <v>525</v>
      </c>
      <c r="X61" s="87">
        <f t="shared" si="104"/>
        <v>0</v>
      </c>
      <c r="Y61" s="87">
        <f t="shared" si="104"/>
        <v>0</v>
      </c>
      <c r="Z61" s="87">
        <f t="shared" si="104"/>
        <v>525</v>
      </c>
      <c r="AA61" s="87">
        <f t="shared" si="104"/>
        <v>525</v>
      </c>
      <c r="AB61" s="87">
        <f t="shared" si="104"/>
        <v>525</v>
      </c>
      <c r="AC61" s="87">
        <f t="shared" si="104"/>
        <v>525</v>
      </c>
      <c r="AD61" s="87">
        <f t="shared" si="104"/>
        <v>525</v>
      </c>
      <c r="AE61" s="87">
        <f t="shared" si="104"/>
        <v>0</v>
      </c>
      <c r="AF61" s="87">
        <f t="shared" si="104"/>
        <v>0</v>
      </c>
      <c r="AG61" s="87">
        <f t="shared" si="104"/>
        <v>525</v>
      </c>
      <c r="AH61" s="87">
        <f t="shared" si="104"/>
        <v>525</v>
      </c>
      <c r="AI61" s="87">
        <f t="shared" si="104"/>
        <v>525</v>
      </c>
      <c r="AJ61" s="87">
        <f t="shared" si="104"/>
        <v>525</v>
      </c>
      <c r="AK61" s="87">
        <f t="shared" si="104"/>
        <v>525</v>
      </c>
      <c r="AL61" s="87">
        <f t="shared" si="104"/>
        <v>0</v>
      </c>
      <c r="AM61" s="87">
        <f t="shared" si="104"/>
        <v>0</v>
      </c>
      <c r="AN61" s="87">
        <f t="shared" si="104"/>
        <v>525</v>
      </c>
      <c r="AO61" s="87">
        <f t="shared" si="104"/>
        <v>525</v>
      </c>
      <c r="AP61" s="87">
        <f t="shared" si="104"/>
        <v>525</v>
      </c>
      <c r="AQ61" s="87">
        <f t="shared" si="104"/>
        <v>525</v>
      </c>
      <c r="AR61" s="87">
        <f t="shared" si="104"/>
        <v>525</v>
      </c>
      <c r="AS61" s="87">
        <f t="shared" si="104"/>
        <v>0</v>
      </c>
      <c r="AT61" s="88">
        <f t="shared" si="104"/>
        <v>0</v>
      </c>
      <c r="AU61" s="86"/>
      <c r="AV61" s="87"/>
      <c r="AW61" s="87"/>
      <c r="AX61" s="87"/>
      <c r="AY61" s="87"/>
      <c r="AZ61" s="87"/>
      <c r="BA61" s="87"/>
      <c r="BB61" s="87"/>
      <c r="BC61" s="87"/>
      <c r="BD61" s="87"/>
      <c r="BE61" s="87"/>
      <c r="BF61" s="87"/>
      <c r="BG61" s="87"/>
      <c r="BH61" s="87"/>
      <c r="BI61" s="87"/>
      <c r="BJ61" s="87"/>
      <c r="BK61" s="87"/>
      <c r="BL61" s="87"/>
      <c r="BM61" s="87"/>
      <c r="BN61" s="87"/>
      <c r="BO61" s="87"/>
      <c r="BP61" s="87"/>
      <c r="BQ61" s="87"/>
      <c r="BR61" s="87"/>
      <c r="BS61" s="87"/>
      <c r="BT61" s="87"/>
      <c r="BU61" s="87"/>
      <c r="BV61" s="87"/>
      <c r="BW61" s="87"/>
      <c r="BX61" s="87"/>
      <c r="BY61" s="88"/>
    </row>
    <row r="62" spans="1:77" s="75" customFormat="1" ht="10.5">
      <c r="A62" s="73" t="s">
        <v>138</v>
      </c>
      <c r="B62" s="73" t="s">
        <v>1201</v>
      </c>
      <c r="C62" s="74">
        <v>525</v>
      </c>
      <c r="D62" s="72">
        <f t="shared" si="47"/>
        <v>525</v>
      </c>
      <c r="E62" s="72">
        <f t="shared" si="48"/>
        <v>2625</v>
      </c>
      <c r="F62" s="72">
        <f t="shared" si="49"/>
        <v>2625</v>
      </c>
      <c r="G62" s="118">
        <f>SUMPRODUCT(($P$3:$AT$3=$G$5)*($P62:AT62))</f>
        <v>2625</v>
      </c>
      <c r="H62" s="119"/>
      <c r="I62" s="118"/>
      <c r="J62" s="118"/>
      <c r="K62" s="118"/>
      <c r="L62" s="120">
        <f t="shared" si="39"/>
        <v>-525</v>
      </c>
      <c r="M62" s="118">
        <f t="shared" si="40"/>
        <v>-2625</v>
      </c>
      <c r="N62" s="118">
        <f t="shared" si="41"/>
        <v>-2625</v>
      </c>
      <c r="O62" s="121">
        <f t="shared" si="42"/>
        <v>-2625</v>
      </c>
      <c r="P62" s="86">
        <f t="shared" si="86"/>
        <v>525</v>
      </c>
      <c r="Q62" s="87">
        <f>IF(OR(Q4="Lundi",Q4="Mardi",Q4="Mercredi",Q4="Jeudi",Q4="Vendredi"),$C$62,0)</f>
        <v>0</v>
      </c>
      <c r="R62" s="87">
        <f t="shared" ref="R62:AT62" si="105">IF(OR(R4="Lundi",R4="Mardi",R4="Mercredi",R4="Jeudi",R4="Vendredi"),$C$62,0)</f>
        <v>0</v>
      </c>
      <c r="S62" s="87">
        <f t="shared" si="105"/>
        <v>525</v>
      </c>
      <c r="T62" s="87">
        <f t="shared" si="105"/>
        <v>525</v>
      </c>
      <c r="U62" s="87">
        <f t="shared" si="105"/>
        <v>525</v>
      </c>
      <c r="V62" s="87">
        <f t="shared" si="105"/>
        <v>525</v>
      </c>
      <c r="W62" s="87">
        <f t="shared" si="105"/>
        <v>525</v>
      </c>
      <c r="X62" s="87">
        <f t="shared" si="105"/>
        <v>0</v>
      </c>
      <c r="Y62" s="87">
        <f t="shared" si="105"/>
        <v>0</v>
      </c>
      <c r="Z62" s="87">
        <f t="shared" si="105"/>
        <v>525</v>
      </c>
      <c r="AA62" s="87">
        <f t="shared" si="105"/>
        <v>525</v>
      </c>
      <c r="AB62" s="87">
        <f t="shared" si="105"/>
        <v>525</v>
      </c>
      <c r="AC62" s="87">
        <f t="shared" si="105"/>
        <v>525</v>
      </c>
      <c r="AD62" s="87">
        <f t="shared" si="105"/>
        <v>525</v>
      </c>
      <c r="AE62" s="87">
        <f t="shared" si="105"/>
        <v>0</v>
      </c>
      <c r="AF62" s="87">
        <f t="shared" si="105"/>
        <v>0</v>
      </c>
      <c r="AG62" s="87">
        <f t="shared" si="105"/>
        <v>525</v>
      </c>
      <c r="AH62" s="87">
        <f t="shared" si="105"/>
        <v>525</v>
      </c>
      <c r="AI62" s="87">
        <f t="shared" si="105"/>
        <v>525</v>
      </c>
      <c r="AJ62" s="87">
        <f t="shared" si="105"/>
        <v>525</v>
      </c>
      <c r="AK62" s="87">
        <f t="shared" si="105"/>
        <v>525</v>
      </c>
      <c r="AL62" s="87">
        <f t="shared" si="105"/>
        <v>0</v>
      </c>
      <c r="AM62" s="87">
        <f t="shared" si="105"/>
        <v>0</v>
      </c>
      <c r="AN62" s="87">
        <f t="shared" si="105"/>
        <v>525</v>
      </c>
      <c r="AO62" s="87">
        <f t="shared" si="105"/>
        <v>525</v>
      </c>
      <c r="AP62" s="87">
        <f t="shared" si="105"/>
        <v>525</v>
      </c>
      <c r="AQ62" s="87">
        <f t="shared" si="105"/>
        <v>525</v>
      </c>
      <c r="AR62" s="87">
        <f t="shared" si="105"/>
        <v>525</v>
      </c>
      <c r="AS62" s="87">
        <f t="shared" si="105"/>
        <v>0</v>
      </c>
      <c r="AT62" s="88">
        <f t="shared" si="105"/>
        <v>0</v>
      </c>
      <c r="AU62" s="86"/>
      <c r="AV62" s="87"/>
      <c r="AW62" s="87"/>
      <c r="AX62" s="87"/>
      <c r="AY62" s="87"/>
      <c r="AZ62" s="87"/>
      <c r="BA62" s="87"/>
      <c r="BB62" s="87"/>
      <c r="BC62" s="87"/>
      <c r="BD62" s="87"/>
      <c r="BE62" s="87"/>
      <c r="BF62" s="87"/>
      <c r="BG62" s="87"/>
      <c r="BH62" s="87"/>
      <c r="BI62" s="87"/>
      <c r="BJ62" s="87"/>
      <c r="BK62" s="87"/>
      <c r="BL62" s="87"/>
      <c r="BM62" s="87"/>
      <c r="BN62" s="87"/>
      <c r="BO62" s="87"/>
      <c r="BP62" s="87"/>
      <c r="BQ62" s="87"/>
      <c r="BR62" s="87"/>
      <c r="BS62" s="87"/>
      <c r="BT62" s="87"/>
      <c r="BU62" s="87"/>
      <c r="BV62" s="87"/>
      <c r="BW62" s="87"/>
      <c r="BX62" s="87"/>
      <c r="BY62" s="88"/>
    </row>
    <row r="63" spans="1:77" s="75" customFormat="1" ht="10.5">
      <c r="A63" s="73" t="s">
        <v>138</v>
      </c>
      <c r="B63" s="73" t="s">
        <v>1165</v>
      </c>
      <c r="C63" s="74">
        <v>675</v>
      </c>
      <c r="D63" s="72">
        <f t="shared" si="47"/>
        <v>675</v>
      </c>
      <c r="E63" s="72">
        <f t="shared" si="48"/>
        <v>3375</v>
      </c>
      <c r="F63" s="72">
        <f t="shared" si="49"/>
        <v>3375</v>
      </c>
      <c r="G63" s="118">
        <f>SUMPRODUCT(($P$3:$AT$3=$G$5)*($P63:AT63))</f>
        <v>3375</v>
      </c>
      <c r="H63" s="119"/>
      <c r="I63" s="118"/>
      <c r="J63" s="118"/>
      <c r="K63" s="118"/>
      <c r="L63" s="120">
        <f t="shared" si="39"/>
        <v>-675</v>
      </c>
      <c r="M63" s="118">
        <f t="shared" si="40"/>
        <v>-3375</v>
      </c>
      <c r="N63" s="118">
        <f t="shared" si="41"/>
        <v>-3375</v>
      </c>
      <c r="O63" s="121">
        <f t="shared" si="42"/>
        <v>-3375</v>
      </c>
      <c r="P63" s="86">
        <f t="shared" si="86"/>
        <v>675</v>
      </c>
      <c r="Q63" s="87">
        <f>IF(OR(Q4="Lundi",Q4="Mardi",Q4="Mercredi",Q4="Jeudi",Q4="Vendredi"),$C$63,0)</f>
        <v>0</v>
      </c>
      <c r="R63" s="87">
        <f t="shared" ref="R63:AT63" si="106">IF(OR(R4="Lundi",R4="Mardi",R4="Mercredi",R4="Jeudi",R4="Vendredi"),$C$63,0)</f>
        <v>0</v>
      </c>
      <c r="S63" s="87">
        <f t="shared" si="106"/>
        <v>675</v>
      </c>
      <c r="T63" s="87">
        <f t="shared" si="106"/>
        <v>675</v>
      </c>
      <c r="U63" s="87">
        <f t="shared" si="106"/>
        <v>675</v>
      </c>
      <c r="V63" s="87">
        <f t="shared" si="106"/>
        <v>675</v>
      </c>
      <c r="W63" s="87">
        <f t="shared" si="106"/>
        <v>675</v>
      </c>
      <c r="X63" s="87">
        <f t="shared" si="106"/>
        <v>0</v>
      </c>
      <c r="Y63" s="87">
        <f t="shared" si="106"/>
        <v>0</v>
      </c>
      <c r="Z63" s="87">
        <f t="shared" si="106"/>
        <v>675</v>
      </c>
      <c r="AA63" s="87">
        <f t="shared" si="106"/>
        <v>675</v>
      </c>
      <c r="AB63" s="87">
        <f t="shared" si="106"/>
        <v>675</v>
      </c>
      <c r="AC63" s="87">
        <f t="shared" si="106"/>
        <v>675</v>
      </c>
      <c r="AD63" s="87">
        <f t="shared" si="106"/>
        <v>675</v>
      </c>
      <c r="AE63" s="87">
        <f t="shared" si="106"/>
        <v>0</v>
      </c>
      <c r="AF63" s="87">
        <f t="shared" si="106"/>
        <v>0</v>
      </c>
      <c r="AG63" s="87">
        <f t="shared" si="106"/>
        <v>675</v>
      </c>
      <c r="AH63" s="87">
        <f t="shared" si="106"/>
        <v>675</v>
      </c>
      <c r="AI63" s="87">
        <f t="shared" si="106"/>
        <v>675</v>
      </c>
      <c r="AJ63" s="87">
        <f t="shared" si="106"/>
        <v>675</v>
      </c>
      <c r="AK63" s="87">
        <f t="shared" si="106"/>
        <v>675</v>
      </c>
      <c r="AL63" s="87">
        <f t="shared" si="106"/>
        <v>0</v>
      </c>
      <c r="AM63" s="87">
        <f t="shared" si="106"/>
        <v>0</v>
      </c>
      <c r="AN63" s="87">
        <f t="shared" si="106"/>
        <v>675</v>
      </c>
      <c r="AO63" s="87">
        <f t="shared" si="106"/>
        <v>675</v>
      </c>
      <c r="AP63" s="87">
        <f t="shared" si="106"/>
        <v>675</v>
      </c>
      <c r="AQ63" s="87">
        <f t="shared" si="106"/>
        <v>675</v>
      </c>
      <c r="AR63" s="87">
        <f t="shared" si="106"/>
        <v>675</v>
      </c>
      <c r="AS63" s="87">
        <f t="shared" si="106"/>
        <v>0</v>
      </c>
      <c r="AT63" s="88">
        <f t="shared" si="106"/>
        <v>0</v>
      </c>
      <c r="AU63" s="86"/>
      <c r="AV63" s="87"/>
      <c r="AW63" s="87"/>
      <c r="AX63" s="87"/>
      <c r="AY63" s="87"/>
      <c r="AZ63" s="87"/>
      <c r="BA63" s="87"/>
      <c r="BB63" s="87"/>
      <c r="BC63" s="87"/>
      <c r="BD63" s="87"/>
      <c r="BE63" s="87"/>
      <c r="BF63" s="87"/>
      <c r="BG63" s="87"/>
      <c r="BH63" s="87"/>
      <c r="BI63" s="87"/>
      <c r="BJ63" s="87"/>
      <c r="BK63" s="87"/>
      <c r="BL63" s="87"/>
      <c r="BM63" s="87"/>
      <c r="BN63" s="87"/>
      <c r="BO63" s="87"/>
      <c r="BP63" s="87"/>
      <c r="BQ63" s="87"/>
      <c r="BR63" s="87"/>
      <c r="BS63" s="87"/>
      <c r="BT63" s="87"/>
      <c r="BU63" s="87"/>
      <c r="BV63" s="87"/>
      <c r="BW63" s="87"/>
      <c r="BX63" s="87"/>
      <c r="BY63" s="88"/>
    </row>
    <row r="64" spans="1:77" s="80" customFormat="1" ht="10.5">
      <c r="A64" s="78" t="s">
        <v>138</v>
      </c>
      <c r="B64" s="78" t="s">
        <v>1406</v>
      </c>
      <c r="C64" s="79"/>
      <c r="D64" s="122">
        <f t="shared" si="47"/>
        <v>0</v>
      </c>
      <c r="E64" s="122">
        <f t="shared" si="48"/>
        <v>0</v>
      </c>
      <c r="F64" s="122">
        <f t="shared" si="49"/>
        <v>0</v>
      </c>
      <c r="G64" s="123">
        <f>SUMPRODUCT(($P$3:$AT$3=$G$5)*($P64:AT64))</f>
        <v>0</v>
      </c>
      <c r="H64" s="124"/>
      <c r="I64" s="123"/>
      <c r="J64" s="123"/>
      <c r="K64" s="123"/>
      <c r="L64" s="125">
        <f t="shared" si="39"/>
        <v>0</v>
      </c>
      <c r="M64" s="123">
        <f t="shared" si="40"/>
        <v>0</v>
      </c>
      <c r="N64" s="123">
        <f t="shared" si="41"/>
        <v>0</v>
      </c>
      <c r="O64" s="126">
        <f t="shared" si="42"/>
        <v>0</v>
      </c>
      <c r="P64" s="89">
        <f t="shared" si="86"/>
        <v>0</v>
      </c>
      <c r="Q64" s="90">
        <f>IF(OR(Q4="Lundi",Q4="Mardi",Q4="Mercredi",Q4="Jeudi",Q4="Vendredi"),$C$64,0)</f>
        <v>0</v>
      </c>
      <c r="R64" s="90">
        <f t="shared" ref="R64:AT64" si="107">IF(OR(R4="Lundi",R4="Mardi",R4="Mercredi",R4="Jeudi",R4="Vendredi"),$C$64,0)</f>
        <v>0</v>
      </c>
      <c r="S64" s="90">
        <f t="shared" si="107"/>
        <v>0</v>
      </c>
      <c r="T64" s="90">
        <f t="shared" si="107"/>
        <v>0</v>
      </c>
      <c r="U64" s="90">
        <f t="shared" si="107"/>
        <v>0</v>
      </c>
      <c r="V64" s="90">
        <f t="shared" si="107"/>
        <v>0</v>
      </c>
      <c r="W64" s="90">
        <f t="shared" si="107"/>
        <v>0</v>
      </c>
      <c r="X64" s="90">
        <f t="shared" si="107"/>
        <v>0</v>
      </c>
      <c r="Y64" s="90">
        <f t="shared" si="107"/>
        <v>0</v>
      </c>
      <c r="Z64" s="90">
        <f t="shared" si="107"/>
        <v>0</v>
      </c>
      <c r="AA64" s="90">
        <f t="shared" si="107"/>
        <v>0</v>
      </c>
      <c r="AB64" s="90">
        <f t="shared" si="107"/>
        <v>0</v>
      </c>
      <c r="AC64" s="90">
        <f t="shared" si="107"/>
        <v>0</v>
      </c>
      <c r="AD64" s="90">
        <f t="shared" si="107"/>
        <v>0</v>
      </c>
      <c r="AE64" s="90">
        <f t="shared" si="107"/>
        <v>0</v>
      </c>
      <c r="AF64" s="90">
        <f t="shared" si="107"/>
        <v>0</v>
      </c>
      <c r="AG64" s="90">
        <f t="shared" si="107"/>
        <v>0</v>
      </c>
      <c r="AH64" s="90">
        <f t="shared" si="107"/>
        <v>0</v>
      </c>
      <c r="AI64" s="90">
        <f t="shared" si="107"/>
        <v>0</v>
      </c>
      <c r="AJ64" s="90">
        <f t="shared" si="107"/>
        <v>0</v>
      </c>
      <c r="AK64" s="90">
        <f t="shared" si="107"/>
        <v>0</v>
      </c>
      <c r="AL64" s="90">
        <f t="shared" si="107"/>
        <v>0</v>
      </c>
      <c r="AM64" s="90">
        <f t="shared" si="107"/>
        <v>0</v>
      </c>
      <c r="AN64" s="90">
        <f t="shared" si="107"/>
        <v>0</v>
      </c>
      <c r="AO64" s="90">
        <f t="shared" si="107"/>
        <v>0</v>
      </c>
      <c r="AP64" s="90">
        <f t="shared" si="107"/>
        <v>0</v>
      </c>
      <c r="AQ64" s="90">
        <f t="shared" si="107"/>
        <v>0</v>
      </c>
      <c r="AR64" s="90">
        <f t="shared" si="107"/>
        <v>0</v>
      </c>
      <c r="AS64" s="90">
        <f t="shared" si="107"/>
        <v>0</v>
      </c>
      <c r="AT64" s="91">
        <f t="shared" si="107"/>
        <v>0</v>
      </c>
      <c r="AU64" s="89"/>
      <c r="AV64" s="90"/>
      <c r="AW64" s="90"/>
      <c r="AX64" s="90"/>
      <c r="AY64" s="90"/>
      <c r="AZ64" s="90"/>
      <c r="BA64" s="90"/>
      <c r="BB64" s="90"/>
      <c r="BC64" s="90"/>
      <c r="BD64" s="90"/>
      <c r="BE64" s="90"/>
      <c r="BF64" s="90"/>
      <c r="BG64" s="90"/>
      <c r="BH64" s="90"/>
      <c r="BI64" s="90"/>
      <c r="BJ64" s="90"/>
      <c r="BK64" s="90"/>
      <c r="BL64" s="90"/>
      <c r="BM64" s="90"/>
      <c r="BN64" s="90"/>
      <c r="BO64" s="90"/>
      <c r="BP64" s="90"/>
      <c r="BQ64" s="90"/>
      <c r="BR64" s="90"/>
      <c r="BS64" s="90"/>
      <c r="BT64" s="90"/>
      <c r="BU64" s="90"/>
      <c r="BV64" s="90"/>
      <c r="BW64" s="90"/>
      <c r="BX64" s="90"/>
      <c r="BY64" s="91"/>
    </row>
    <row r="65" spans="1:77" s="80" customFormat="1" ht="10.5">
      <c r="A65" s="78" t="s">
        <v>138</v>
      </c>
      <c r="B65" s="78" t="s">
        <v>1406</v>
      </c>
      <c r="C65" s="79"/>
      <c r="D65" s="122">
        <f t="shared" si="47"/>
        <v>0</v>
      </c>
      <c r="E65" s="122">
        <f t="shared" si="48"/>
        <v>0</v>
      </c>
      <c r="F65" s="122">
        <f t="shared" si="49"/>
        <v>0</v>
      </c>
      <c r="G65" s="123">
        <f>SUMPRODUCT(($P$3:$AT$3=$G$5)*($P65:AT65))</f>
        <v>0</v>
      </c>
      <c r="H65" s="124"/>
      <c r="I65" s="123"/>
      <c r="J65" s="123"/>
      <c r="K65" s="123"/>
      <c r="L65" s="125">
        <f t="shared" si="39"/>
        <v>0</v>
      </c>
      <c r="M65" s="123">
        <f t="shared" si="40"/>
        <v>0</v>
      </c>
      <c r="N65" s="123">
        <f t="shared" si="41"/>
        <v>0</v>
      </c>
      <c r="O65" s="126">
        <f t="shared" si="42"/>
        <v>0</v>
      </c>
      <c r="P65" s="89">
        <f t="shared" si="86"/>
        <v>0</v>
      </c>
      <c r="Q65" s="90">
        <f t="shared" ref="Q65:AT65" si="108">IF(OR(Q4="Lundi",Q4="Mardi",Q4="Mercredi",Q4="Jeudi",Q4="Vendredi"),$C$65,0)</f>
        <v>0</v>
      </c>
      <c r="R65" s="90">
        <f t="shared" si="108"/>
        <v>0</v>
      </c>
      <c r="S65" s="90">
        <f t="shared" si="108"/>
        <v>0</v>
      </c>
      <c r="T65" s="90">
        <f t="shared" si="108"/>
        <v>0</v>
      </c>
      <c r="U65" s="90">
        <f t="shared" si="108"/>
        <v>0</v>
      </c>
      <c r="V65" s="90">
        <f t="shared" si="108"/>
        <v>0</v>
      </c>
      <c r="W65" s="90">
        <f t="shared" si="108"/>
        <v>0</v>
      </c>
      <c r="X65" s="90">
        <f t="shared" si="108"/>
        <v>0</v>
      </c>
      <c r="Y65" s="90">
        <f t="shared" si="108"/>
        <v>0</v>
      </c>
      <c r="Z65" s="90">
        <f t="shared" si="108"/>
        <v>0</v>
      </c>
      <c r="AA65" s="90">
        <f t="shared" si="108"/>
        <v>0</v>
      </c>
      <c r="AB65" s="90">
        <f t="shared" si="108"/>
        <v>0</v>
      </c>
      <c r="AC65" s="90">
        <f t="shared" si="108"/>
        <v>0</v>
      </c>
      <c r="AD65" s="90">
        <f t="shared" si="108"/>
        <v>0</v>
      </c>
      <c r="AE65" s="90">
        <f t="shared" si="108"/>
        <v>0</v>
      </c>
      <c r="AF65" s="90">
        <f t="shared" si="108"/>
        <v>0</v>
      </c>
      <c r="AG65" s="90">
        <f t="shared" si="108"/>
        <v>0</v>
      </c>
      <c r="AH65" s="90">
        <f t="shared" si="108"/>
        <v>0</v>
      </c>
      <c r="AI65" s="90">
        <f t="shared" si="108"/>
        <v>0</v>
      </c>
      <c r="AJ65" s="90">
        <f t="shared" si="108"/>
        <v>0</v>
      </c>
      <c r="AK65" s="90">
        <f t="shared" si="108"/>
        <v>0</v>
      </c>
      <c r="AL65" s="90">
        <f t="shared" si="108"/>
        <v>0</v>
      </c>
      <c r="AM65" s="90">
        <f t="shared" si="108"/>
        <v>0</v>
      </c>
      <c r="AN65" s="90">
        <f t="shared" si="108"/>
        <v>0</v>
      </c>
      <c r="AO65" s="90">
        <f t="shared" si="108"/>
        <v>0</v>
      </c>
      <c r="AP65" s="90">
        <f t="shared" si="108"/>
        <v>0</v>
      </c>
      <c r="AQ65" s="90">
        <f t="shared" si="108"/>
        <v>0</v>
      </c>
      <c r="AR65" s="90">
        <f t="shared" si="108"/>
        <v>0</v>
      </c>
      <c r="AS65" s="90">
        <f t="shared" si="108"/>
        <v>0</v>
      </c>
      <c r="AT65" s="91">
        <f t="shared" si="108"/>
        <v>0</v>
      </c>
      <c r="AU65" s="89"/>
      <c r="AV65" s="90"/>
      <c r="AW65" s="90"/>
      <c r="AX65" s="90"/>
      <c r="AY65" s="90"/>
      <c r="AZ65" s="90"/>
      <c r="BA65" s="90"/>
      <c r="BB65" s="90"/>
      <c r="BC65" s="90"/>
      <c r="BD65" s="90"/>
      <c r="BE65" s="90"/>
      <c r="BF65" s="90"/>
      <c r="BG65" s="90"/>
      <c r="BH65" s="90"/>
      <c r="BI65" s="90"/>
      <c r="BJ65" s="90"/>
      <c r="BK65" s="90"/>
      <c r="BL65" s="90"/>
      <c r="BM65" s="90"/>
      <c r="BN65" s="90"/>
      <c r="BO65" s="90"/>
      <c r="BP65" s="90"/>
      <c r="BQ65" s="90"/>
      <c r="BR65" s="90"/>
      <c r="BS65" s="90"/>
      <c r="BT65" s="90"/>
      <c r="BU65" s="90"/>
      <c r="BV65" s="90"/>
      <c r="BW65" s="90"/>
      <c r="BX65" s="90"/>
      <c r="BY65" s="91"/>
    </row>
    <row r="66" spans="1:77" s="75" customFormat="1" ht="10.5">
      <c r="A66" s="73" t="s">
        <v>1340</v>
      </c>
      <c r="B66" s="73" t="s">
        <v>1427</v>
      </c>
      <c r="C66" s="74"/>
      <c r="D66" s="72">
        <f t="shared" si="47"/>
        <v>0</v>
      </c>
      <c r="E66" s="72">
        <f t="shared" si="48"/>
        <v>0</v>
      </c>
      <c r="F66" s="72">
        <f t="shared" si="49"/>
        <v>0</v>
      </c>
      <c r="G66" s="118">
        <f>SUMPRODUCT(($P$3:$AT$3=$G$5)*($P66:AT66))</f>
        <v>0</v>
      </c>
      <c r="H66" s="119"/>
      <c r="I66" s="118"/>
      <c r="J66" s="118"/>
      <c r="K66" s="118"/>
      <c r="L66" s="120">
        <f t="shared" si="39"/>
        <v>0</v>
      </c>
      <c r="M66" s="118">
        <f t="shared" si="40"/>
        <v>0</v>
      </c>
      <c r="N66" s="118">
        <f t="shared" si="41"/>
        <v>0</v>
      </c>
      <c r="O66" s="121">
        <f t="shared" si="42"/>
        <v>0</v>
      </c>
      <c r="P66" s="86">
        <f t="shared" si="86"/>
        <v>0</v>
      </c>
      <c r="Q66" s="87">
        <f>IF(OR(Q4="Lundi",Q4="Mardi",Q4="Mercredi",Q4="Jeudi",Q4="Vendredi"),$C$66,0)</f>
        <v>0</v>
      </c>
      <c r="R66" s="87">
        <f t="shared" ref="R66:AT66" si="109">IF(OR(R4="Lundi",R4="Mardi",R4="Mercredi",R4="Jeudi",R4="Vendredi"),$C$66,0)</f>
        <v>0</v>
      </c>
      <c r="S66" s="87">
        <f t="shared" si="109"/>
        <v>0</v>
      </c>
      <c r="T66" s="87">
        <f t="shared" si="109"/>
        <v>0</v>
      </c>
      <c r="U66" s="87">
        <f t="shared" si="109"/>
        <v>0</v>
      </c>
      <c r="V66" s="87">
        <f t="shared" si="109"/>
        <v>0</v>
      </c>
      <c r="W66" s="87">
        <f t="shared" si="109"/>
        <v>0</v>
      </c>
      <c r="X66" s="87">
        <f t="shared" si="109"/>
        <v>0</v>
      </c>
      <c r="Y66" s="87">
        <f t="shared" si="109"/>
        <v>0</v>
      </c>
      <c r="Z66" s="87">
        <f t="shared" si="109"/>
        <v>0</v>
      </c>
      <c r="AA66" s="87">
        <f t="shared" si="109"/>
        <v>0</v>
      </c>
      <c r="AB66" s="87">
        <f t="shared" si="109"/>
        <v>0</v>
      </c>
      <c r="AC66" s="87">
        <f t="shared" si="109"/>
        <v>0</v>
      </c>
      <c r="AD66" s="87">
        <f t="shared" si="109"/>
        <v>0</v>
      </c>
      <c r="AE66" s="87">
        <f t="shared" si="109"/>
        <v>0</v>
      </c>
      <c r="AF66" s="87">
        <f t="shared" si="109"/>
        <v>0</v>
      </c>
      <c r="AG66" s="87">
        <f t="shared" si="109"/>
        <v>0</v>
      </c>
      <c r="AH66" s="87">
        <f t="shared" si="109"/>
        <v>0</v>
      </c>
      <c r="AI66" s="87">
        <f t="shared" si="109"/>
        <v>0</v>
      </c>
      <c r="AJ66" s="87">
        <f t="shared" si="109"/>
        <v>0</v>
      </c>
      <c r="AK66" s="87">
        <f t="shared" si="109"/>
        <v>0</v>
      </c>
      <c r="AL66" s="87">
        <f t="shared" si="109"/>
        <v>0</v>
      </c>
      <c r="AM66" s="87">
        <f t="shared" si="109"/>
        <v>0</v>
      </c>
      <c r="AN66" s="87">
        <f t="shared" si="109"/>
        <v>0</v>
      </c>
      <c r="AO66" s="87">
        <f t="shared" si="109"/>
        <v>0</v>
      </c>
      <c r="AP66" s="87">
        <f t="shared" si="109"/>
        <v>0</v>
      </c>
      <c r="AQ66" s="87">
        <f t="shared" si="109"/>
        <v>0</v>
      </c>
      <c r="AR66" s="87">
        <f t="shared" si="109"/>
        <v>0</v>
      </c>
      <c r="AS66" s="87">
        <f t="shared" si="109"/>
        <v>0</v>
      </c>
      <c r="AT66" s="88">
        <f t="shared" si="109"/>
        <v>0</v>
      </c>
      <c r="AU66" s="86"/>
      <c r="AV66" s="87"/>
      <c r="AW66" s="87"/>
      <c r="AX66" s="87"/>
      <c r="AY66" s="87"/>
      <c r="AZ66" s="87"/>
      <c r="BA66" s="87"/>
      <c r="BB66" s="87"/>
      <c r="BC66" s="87"/>
      <c r="BD66" s="87"/>
      <c r="BE66" s="87"/>
      <c r="BF66" s="87"/>
      <c r="BG66" s="87"/>
      <c r="BH66" s="87"/>
      <c r="BI66" s="87"/>
      <c r="BJ66" s="87"/>
      <c r="BK66" s="87"/>
      <c r="BL66" s="87"/>
      <c r="BM66" s="87"/>
      <c r="BN66" s="87"/>
      <c r="BO66" s="87"/>
      <c r="BP66" s="87"/>
      <c r="BQ66" s="87"/>
      <c r="BR66" s="87"/>
      <c r="BS66" s="87"/>
      <c r="BT66" s="87"/>
      <c r="BU66" s="87"/>
      <c r="BV66" s="87"/>
      <c r="BW66" s="87"/>
      <c r="BX66" s="87"/>
      <c r="BY66" s="88"/>
    </row>
    <row r="67" spans="1:77" s="75" customFormat="1" ht="10.5">
      <c r="A67" s="73" t="s">
        <v>1340</v>
      </c>
      <c r="B67" s="73" t="s">
        <v>1434</v>
      </c>
      <c r="C67" s="74"/>
      <c r="D67" s="72">
        <f t="shared" si="47"/>
        <v>0</v>
      </c>
      <c r="E67" s="72">
        <f t="shared" si="48"/>
        <v>0</v>
      </c>
      <c r="F67" s="72">
        <f t="shared" si="49"/>
        <v>0</v>
      </c>
      <c r="G67" s="118">
        <f>SUMPRODUCT(($P$3:$AT$3=$G$5)*($P67:AT67))</f>
        <v>0</v>
      </c>
      <c r="H67" s="119"/>
      <c r="I67" s="118"/>
      <c r="J67" s="118"/>
      <c r="K67" s="118"/>
      <c r="L67" s="120">
        <f t="shared" si="39"/>
        <v>0</v>
      </c>
      <c r="M67" s="118">
        <f t="shared" si="40"/>
        <v>0</v>
      </c>
      <c r="N67" s="118">
        <f t="shared" si="41"/>
        <v>0</v>
      </c>
      <c r="O67" s="121">
        <f t="shared" si="42"/>
        <v>0</v>
      </c>
      <c r="P67" s="86">
        <f t="shared" si="86"/>
        <v>0</v>
      </c>
      <c r="Q67" s="87">
        <f>IF(OR(Q4="Lundi",Q4="Mardi",Q4="Mercredi",Q4="Jeudi",Q4="Vendredi"),$C$67,0)</f>
        <v>0</v>
      </c>
      <c r="R67" s="87">
        <f t="shared" ref="R67:AT67" si="110">IF(OR(R4="Lundi",R4="Mardi",R4="Mercredi",R4="Jeudi",R4="Vendredi"),$C$67,0)</f>
        <v>0</v>
      </c>
      <c r="S67" s="87">
        <f t="shared" si="110"/>
        <v>0</v>
      </c>
      <c r="T67" s="87">
        <f t="shared" si="110"/>
        <v>0</v>
      </c>
      <c r="U67" s="87">
        <f t="shared" si="110"/>
        <v>0</v>
      </c>
      <c r="V67" s="87">
        <f t="shared" si="110"/>
        <v>0</v>
      </c>
      <c r="W67" s="87">
        <f t="shared" si="110"/>
        <v>0</v>
      </c>
      <c r="X67" s="87">
        <f t="shared" si="110"/>
        <v>0</v>
      </c>
      <c r="Y67" s="87">
        <f t="shared" si="110"/>
        <v>0</v>
      </c>
      <c r="Z67" s="87">
        <f t="shared" si="110"/>
        <v>0</v>
      </c>
      <c r="AA67" s="87">
        <f t="shared" si="110"/>
        <v>0</v>
      </c>
      <c r="AB67" s="87">
        <f t="shared" si="110"/>
        <v>0</v>
      </c>
      <c r="AC67" s="87">
        <f t="shared" si="110"/>
        <v>0</v>
      </c>
      <c r="AD67" s="87">
        <f t="shared" si="110"/>
        <v>0</v>
      </c>
      <c r="AE67" s="87">
        <f t="shared" si="110"/>
        <v>0</v>
      </c>
      <c r="AF67" s="87">
        <f t="shared" si="110"/>
        <v>0</v>
      </c>
      <c r="AG67" s="87">
        <f t="shared" si="110"/>
        <v>0</v>
      </c>
      <c r="AH67" s="87">
        <f t="shared" si="110"/>
        <v>0</v>
      </c>
      <c r="AI67" s="87">
        <f t="shared" si="110"/>
        <v>0</v>
      </c>
      <c r="AJ67" s="87">
        <f t="shared" si="110"/>
        <v>0</v>
      </c>
      <c r="AK67" s="87">
        <f t="shared" si="110"/>
        <v>0</v>
      </c>
      <c r="AL67" s="87">
        <f t="shared" si="110"/>
        <v>0</v>
      </c>
      <c r="AM67" s="87">
        <f t="shared" si="110"/>
        <v>0</v>
      </c>
      <c r="AN67" s="87">
        <f t="shared" si="110"/>
        <v>0</v>
      </c>
      <c r="AO67" s="87">
        <f t="shared" si="110"/>
        <v>0</v>
      </c>
      <c r="AP67" s="87">
        <f t="shared" si="110"/>
        <v>0</v>
      </c>
      <c r="AQ67" s="87">
        <f t="shared" si="110"/>
        <v>0</v>
      </c>
      <c r="AR67" s="87">
        <f t="shared" si="110"/>
        <v>0</v>
      </c>
      <c r="AS67" s="87">
        <f t="shared" si="110"/>
        <v>0</v>
      </c>
      <c r="AT67" s="88">
        <f t="shared" si="110"/>
        <v>0</v>
      </c>
      <c r="AU67" s="86"/>
      <c r="AV67" s="87"/>
      <c r="AW67" s="87"/>
      <c r="AX67" s="87"/>
      <c r="AY67" s="87"/>
      <c r="AZ67" s="87"/>
      <c r="BA67" s="87"/>
      <c r="BB67" s="87"/>
      <c r="BC67" s="87"/>
      <c r="BD67" s="87"/>
      <c r="BE67" s="87"/>
      <c r="BF67" s="87"/>
      <c r="BG67" s="87"/>
      <c r="BH67" s="87"/>
      <c r="BI67" s="87"/>
      <c r="BJ67" s="87"/>
      <c r="BK67" s="87"/>
      <c r="BL67" s="87"/>
      <c r="BM67" s="87"/>
      <c r="BN67" s="87"/>
      <c r="BO67" s="87"/>
      <c r="BP67" s="87"/>
      <c r="BQ67" s="87"/>
      <c r="BR67" s="87"/>
      <c r="BS67" s="87"/>
      <c r="BT67" s="87"/>
      <c r="BU67" s="87"/>
      <c r="BV67" s="87"/>
      <c r="BW67" s="87"/>
      <c r="BX67" s="87"/>
      <c r="BY67" s="88"/>
    </row>
    <row r="68" spans="1:77" s="75" customFormat="1" ht="10.5">
      <c r="A68" s="73" t="s">
        <v>1340</v>
      </c>
      <c r="B68" s="73" t="s">
        <v>1335</v>
      </c>
      <c r="C68" s="74"/>
      <c r="D68" s="72">
        <f t="shared" si="47"/>
        <v>0</v>
      </c>
      <c r="E68" s="72">
        <f t="shared" si="48"/>
        <v>0</v>
      </c>
      <c r="F68" s="72">
        <f t="shared" si="49"/>
        <v>0</v>
      </c>
      <c r="G68" s="118">
        <f>SUMPRODUCT(($P$3:$AT$3=$G$5)*($P68:AT68))</f>
        <v>0</v>
      </c>
      <c r="H68" s="119"/>
      <c r="I68" s="118"/>
      <c r="J68" s="118"/>
      <c r="K68" s="118"/>
      <c r="L68" s="120">
        <f t="shared" si="39"/>
        <v>0</v>
      </c>
      <c r="M68" s="118">
        <f t="shared" si="40"/>
        <v>0</v>
      </c>
      <c r="N68" s="118">
        <f t="shared" si="41"/>
        <v>0</v>
      </c>
      <c r="O68" s="121">
        <f t="shared" si="42"/>
        <v>0</v>
      </c>
      <c r="P68" s="86">
        <f t="shared" si="86"/>
        <v>0</v>
      </c>
      <c r="Q68" s="87">
        <f>IF(OR(Q4="Lundi",Q4="Mardi",Q4="Mercredi",Q4="Jeudi",Q4="Vendredi"),$C$68,0)</f>
        <v>0</v>
      </c>
      <c r="R68" s="87">
        <f t="shared" ref="R68:AT68" si="111">IF(OR(R4="Lundi",R4="Mardi",R4="Mercredi",R4="Jeudi",R4="Vendredi"),$C$68,0)</f>
        <v>0</v>
      </c>
      <c r="S68" s="87">
        <f t="shared" si="111"/>
        <v>0</v>
      </c>
      <c r="T68" s="87">
        <f t="shared" si="111"/>
        <v>0</v>
      </c>
      <c r="U68" s="87">
        <f t="shared" si="111"/>
        <v>0</v>
      </c>
      <c r="V68" s="87">
        <f t="shared" si="111"/>
        <v>0</v>
      </c>
      <c r="W68" s="87">
        <f t="shared" si="111"/>
        <v>0</v>
      </c>
      <c r="X68" s="87">
        <f t="shared" si="111"/>
        <v>0</v>
      </c>
      <c r="Y68" s="87">
        <f t="shared" si="111"/>
        <v>0</v>
      </c>
      <c r="Z68" s="87">
        <f t="shared" si="111"/>
        <v>0</v>
      </c>
      <c r="AA68" s="87">
        <f t="shared" si="111"/>
        <v>0</v>
      </c>
      <c r="AB68" s="87">
        <f t="shared" si="111"/>
        <v>0</v>
      </c>
      <c r="AC68" s="87">
        <f t="shared" si="111"/>
        <v>0</v>
      </c>
      <c r="AD68" s="87">
        <f t="shared" si="111"/>
        <v>0</v>
      </c>
      <c r="AE68" s="87">
        <f t="shared" si="111"/>
        <v>0</v>
      </c>
      <c r="AF68" s="87">
        <f t="shared" si="111"/>
        <v>0</v>
      </c>
      <c r="AG68" s="87">
        <f t="shared" si="111"/>
        <v>0</v>
      </c>
      <c r="AH68" s="87">
        <f t="shared" si="111"/>
        <v>0</v>
      </c>
      <c r="AI68" s="87">
        <f t="shared" si="111"/>
        <v>0</v>
      </c>
      <c r="AJ68" s="87">
        <f t="shared" si="111"/>
        <v>0</v>
      </c>
      <c r="AK68" s="87">
        <f t="shared" si="111"/>
        <v>0</v>
      </c>
      <c r="AL68" s="87">
        <f t="shared" si="111"/>
        <v>0</v>
      </c>
      <c r="AM68" s="87">
        <f t="shared" si="111"/>
        <v>0</v>
      </c>
      <c r="AN68" s="87">
        <f t="shared" si="111"/>
        <v>0</v>
      </c>
      <c r="AO68" s="87">
        <f t="shared" si="111"/>
        <v>0</v>
      </c>
      <c r="AP68" s="87">
        <f t="shared" si="111"/>
        <v>0</v>
      </c>
      <c r="AQ68" s="87">
        <f t="shared" si="111"/>
        <v>0</v>
      </c>
      <c r="AR68" s="87">
        <f t="shared" si="111"/>
        <v>0</v>
      </c>
      <c r="AS68" s="87">
        <f t="shared" si="111"/>
        <v>0</v>
      </c>
      <c r="AT68" s="88">
        <f t="shared" si="111"/>
        <v>0</v>
      </c>
      <c r="AU68" s="86"/>
      <c r="AV68" s="87"/>
      <c r="AW68" s="87"/>
      <c r="AX68" s="87"/>
      <c r="AY68" s="87"/>
      <c r="AZ68" s="87"/>
      <c r="BA68" s="87"/>
      <c r="BB68" s="87"/>
      <c r="BC68" s="87"/>
      <c r="BD68" s="87"/>
      <c r="BE68" s="87"/>
      <c r="BF68" s="87"/>
      <c r="BG68" s="87"/>
      <c r="BH68" s="87"/>
      <c r="BI68" s="87"/>
      <c r="BJ68" s="87"/>
      <c r="BK68" s="87"/>
      <c r="BL68" s="87"/>
      <c r="BM68" s="87"/>
      <c r="BN68" s="87"/>
      <c r="BO68" s="87"/>
      <c r="BP68" s="87"/>
      <c r="BQ68" s="87"/>
      <c r="BR68" s="87"/>
      <c r="BS68" s="87"/>
      <c r="BT68" s="87"/>
      <c r="BU68" s="87"/>
      <c r="BV68" s="87"/>
      <c r="BW68" s="87"/>
      <c r="BX68" s="87"/>
      <c r="BY68" s="88"/>
    </row>
    <row r="69" spans="1:77" s="75" customFormat="1" ht="10.5">
      <c r="A69" s="73" t="s">
        <v>1340</v>
      </c>
      <c r="B69" s="73" t="s">
        <v>1428</v>
      </c>
      <c r="C69" s="74"/>
      <c r="D69" s="72">
        <f t="shared" si="47"/>
        <v>0</v>
      </c>
      <c r="E69" s="72">
        <f t="shared" si="48"/>
        <v>0</v>
      </c>
      <c r="F69" s="72">
        <f t="shared" si="49"/>
        <v>0</v>
      </c>
      <c r="G69" s="118">
        <f>SUMPRODUCT(($P$3:$AT$3=$G$5)*($P69:AT69))</f>
        <v>0</v>
      </c>
      <c r="H69" s="119"/>
      <c r="I69" s="118"/>
      <c r="J69" s="118"/>
      <c r="K69" s="118"/>
      <c r="L69" s="120">
        <f t="shared" si="39"/>
        <v>0</v>
      </c>
      <c r="M69" s="118">
        <f t="shared" si="40"/>
        <v>0</v>
      </c>
      <c r="N69" s="118">
        <f t="shared" si="41"/>
        <v>0</v>
      </c>
      <c r="O69" s="121">
        <f t="shared" si="42"/>
        <v>0</v>
      </c>
      <c r="P69" s="86">
        <f t="shared" si="86"/>
        <v>0</v>
      </c>
      <c r="Q69" s="87">
        <f>IF(OR(Q4="Lundi",Q4="Mardi",Q4="Mercredi",Q4="Jeudi",Q4="Vendredi"),$C$69,0)</f>
        <v>0</v>
      </c>
      <c r="R69" s="87">
        <f t="shared" ref="R69:AT69" si="112">IF(OR(R4="Lundi",R4="Mardi",R4="Mercredi",R4="Jeudi",R4="Vendredi"),$C$69,0)</f>
        <v>0</v>
      </c>
      <c r="S69" s="87">
        <f t="shared" si="112"/>
        <v>0</v>
      </c>
      <c r="T69" s="87">
        <f t="shared" si="112"/>
        <v>0</v>
      </c>
      <c r="U69" s="87">
        <f t="shared" si="112"/>
        <v>0</v>
      </c>
      <c r="V69" s="87">
        <f t="shared" si="112"/>
        <v>0</v>
      </c>
      <c r="W69" s="87">
        <f t="shared" si="112"/>
        <v>0</v>
      </c>
      <c r="X69" s="87">
        <f t="shared" si="112"/>
        <v>0</v>
      </c>
      <c r="Y69" s="87">
        <f t="shared" si="112"/>
        <v>0</v>
      </c>
      <c r="Z69" s="87">
        <f t="shared" si="112"/>
        <v>0</v>
      </c>
      <c r="AA69" s="87">
        <f t="shared" si="112"/>
        <v>0</v>
      </c>
      <c r="AB69" s="87">
        <f t="shared" si="112"/>
        <v>0</v>
      </c>
      <c r="AC69" s="87">
        <f t="shared" si="112"/>
        <v>0</v>
      </c>
      <c r="AD69" s="87">
        <f t="shared" si="112"/>
        <v>0</v>
      </c>
      <c r="AE69" s="87">
        <f t="shared" si="112"/>
        <v>0</v>
      </c>
      <c r="AF69" s="87">
        <f t="shared" si="112"/>
        <v>0</v>
      </c>
      <c r="AG69" s="87">
        <f t="shared" si="112"/>
        <v>0</v>
      </c>
      <c r="AH69" s="87">
        <f t="shared" si="112"/>
        <v>0</v>
      </c>
      <c r="AI69" s="87">
        <f t="shared" si="112"/>
        <v>0</v>
      </c>
      <c r="AJ69" s="87">
        <f t="shared" si="112"/>
        <v>0</v>
      </c>
      <c r="AK69" s="87">
        <f t="shared" si="112"/>
        <v>0</v>
      </c>
      <c r="AL69" s="87">
        <f t="shared" si="112"/>
        <v>0</v>
      </c>
      <c r="AM69" s="87">
        <f t="shared" si="112"/>
        <v>0</v>
      </c>
      <c r="AN69" s="87">
        <f t="shared" si="112"/>
        <v>0</v>
      </c>
      <c r="AO69" s="87">
        <f t="shared" si="112"/>
        <v>0</v>
      </c>
      <c r="AP69" s="87">
        <f t="shared" si="112"/>
        <v>0</v>
      </c>
      <c r="AQ69" s="87">
        <f t="shared" si="112"/>
        <v>0</v>
      </c>
      <c r="AR69" s="87">
        <f t="shared" si="112"/>
        <v>0</v>
      </c>
      <c r="AS69" s="87">
        <f t="shared" si="112"/>
        <v>0</v>
      </c>
      <c r="AT69" s="88">
        <f t="shared" si="112"/>
        <v>0</v>
      </c>
      <c r="AU69" s="86"/>
      <c r="AV69" s="87"/>
      <c r="AW69" s="87"/>
      <c r="AX69" s="87"/>
      <c r="AY69" s="87"/>
      <c r="AZ69" s="87"/>
      <c r="BA69" s="87"/>
      <c r="BB69" s="87"/>
      <c r="BC69" s="87"/>
      <c r="BD69" s="87"/>
      <c r="BE69" s="87"/>
      <c r="BF69" s="87"/>
      <c r="BG69" s="87"/>
      <c r="BH69" s="87"/>
      <c r="BI69" s="87"/>
      <c r="BJ69" s="87"/>
      <c r="BK69" s="87"/>
      <c r="BL69" s="87"/>
      <c r="BM69" s="87"/>
      <c r="BN69" s="87"/>
      <c r="BO69" s="87"/>
      <c r="BP69" s="87"/>
      <c r="BQ69" s="87"/>
      <c r="BR69" s="87"/>
      <c r="BS69" s="87"/>
      <c r="BT69" s="87"/>
      <c r="BU69" s="87"/>
      <c r="BV69" s="87"/>
      <c r="BW69" s="87"/>
      <c r="BX69" s="87"/>
      <c r="BY69" s="88"/>
    </row>
    <row r="70" spans="1:77" s="75" customFormat="1" ht="10.5">
      <c r="A70" s="73" t="s">
        <v>1340</v>
      </c>
      <c r="B70" s="73" t="s">
        <v>1429</v>
      </c>
      <c r="C70" s="74"/>
      <c r="D70" s="72">
        <f t="shared" si="47"/>
        <v>0</v>
      </c>
      <c r="E70" s="72">
        <f t="shared" si="48"/>
        <v>0</v>
      </c>
      <c r="F70" s="72">
        <f t="shared" si="49"/>
        <v>0</v>
      </c>
      <c r="G70" s="118">
        <f>SUMPRODUCT(($P$3:$AT$3=$G$5)*($P70:AT70))</f>
        <v>0</v>
      </c>
      <c r="H70" s="119"/>
      <c r="I70" s="118"/>
      <c r="J70" s="118"/>
      <c r="K70" s="118"/>
      <c r="L70" s="120">
        <f t="shared" si="39"/>
        <v>0</v>
      </c>
      <c r="M70" s="118">
        <f t="shared" si="40"/>
        <v>0</v>
      </c>
      <c r="N70" s="118">
        <f t="shared" si="41"/>
        <v>0</v>
      </c>
      <c r="O70" s="121">
        <f t="shared" si="42"/>
        <v>0</v>
      </c>
      <c r="P70" s="86">
        <f t="shared" si="86"/>
        <v>0</v>
      </c>
      <c r="Q70" s="87">
        <f t="shared" ref="Q70:AT70" si="113">IF(OR(Q4="Lundi",Q4="Mardi",Q4="Mercredi",Q4="Jeudi",Q4="Vendredi"),$C$70,0)</f>
        <v>0</v>
      </c>
      <c r="R70" s="87">
        <f t="shared" si="113"/>
        <v>0</v>
      </c>
      <c r="S70" s="87">
        <f t="shared" si="113"/>
        <v>0</v>
      </c>
      <c r="T70" s="87">
        <f t="shared" si="113"/>
        <v>0</v>
      </c>
      <c r="U70" s="87">
        <f t="shared" si="113"/>
        <v>0</v>
      </c>
      <c r="V70" s="87">
        <f t="shared" si="113"/>
        <v>0</v>
      </c>
      <c r="W70" s="87">
        <f t="shared" si="113"/>
        <v>0</v>
      </c>
      <c r="X70" s="87">
        <f t="shared" si="113"/>
        <v>0</v>
      </c>
      <c r="Y70" s="87">
        <f t="shared" si="113"/>
        <v>0</v>
      </c>
      <c r="Z70" s="87">
        <f t="shared" si="113"/>
        <v>0</v>
      </c>
      <c r="AA70" s="87">
        <f t="shared" si="113"/>
        <v>0</v>
      </c>
      <c r="AB70" s="87">
        <f t="shared" si="113"/>
        <v>0</v>
      </c>
      <c r="AC70" s="87">
        <f t="shared" si="113"/>
        <v>0</v>
      </c>
      <c r="AD70" s="87">
        <f t="shared" si="113"/>
        <v>0</v>
      </c>
      <c r="AE70" s="87">
        <f t="shared" si="113"/>
        <v>0</v>
      </c>
      <c r="AF70" s="87">
        <f t="shared" si="113"/>
        <v>0</v>
      </c>
      <c r="AG70" s="87">
        <f t="shared" si="113"/>
        <v>0</v>
      </c>
      <c r="AH70" s="87">
        <f t="shared" si="113"/>
        <v>0</v>
      </c>
      <c r="AI70" s="87">
        <f t="shared" si="113"/>
        <v>0</v>
      </c>
      <c r="AJ70" s="87">
        <f t="shared" si="113"/>
        <v>0</v>
      </c>
      <c r="AK70" s="87">
        <f t="shared" si="113"/>
        <v>0</v>
      </c>
      <c r="AL70" s="87">
        <f t="shared" si="113"/>
        <v>0</v>
      </c>
      <c r="AM70" s="87">
        <f t="shared" si="113"/>
        <v>0</v>
      </c>
      <c r="AN70" s="87">
        <f t="shared" si="113"/>
        <v>0</v>
      </c>
      <c r="AO70" s="87">
        <f t="shared" si="113"/>
        <v>0</v>
      </c>
      <c r="AP70" s="87">
        <f t="shared" si="113"/>
        <v>0</v>
      </c>
      <c r="AQ70" s="87">
        <f t="shared" si="113"/>
        <v>0</v>
      </c>
      <c r="AR70" s="87">
        <f t="shared" si="113"/>
        <v>0</v>
      </c>
      <c r="AS70" s="87">
        <f t="shared" si="113"/>
        <v>0</v>
      </c>
      <c r="AT70" s="88">
        <f t="shared" si="113"/>
        <v>0</v>
      </c>
      <c r="AU70" s="86"/>
      <c r="AV70" s="87"/>
      <c r="AW70" s="87"/>
      <c r="AX70" s="87"/>
      <c r="AY70" s="87"/>
      <c r="AZ70" s="87"/>
      <c r="BA70" s="87"/>
      <c r="BB70" s="87"/>
      <c r="BC70" s="87"/>
      <c r="BD70" s="87"/>
      <c r="BE70" s="87"/>
      <c r="BF70" s="87"/>
      <c r="BG70" s="87"/>
      <c r="BH70" s="87"/>
      <c r="BI70" s="87"/>
      <c r="BJ70" s="87"/>
      <c r="BK70" s="87"/>
      <c r="BL70" s="87"/>
      <c r="BM70" s="87"/>
      <c r="BN70" s="87"/>
      <c r="BO70" s="87"/>
      <c r="BP70" s="87"/>
      <c r="BQ70" s="87"/>
      <c r="BR70" s="87"/>
      <c r="BS70" s="87"/>
      <c r="BT70" s="87"/>
      <c r="BU70" s="87"/>
      <c r="BV70" s="87"/>
      <c r="BW70" s="87"/>
      <c r="BX70" s="87"/>
      <c r="BY70" s="88"/>
    </row>
    <row r="71" spans="1:77" s="75" customFormat="1" ht="10.5">
      <c r="A71" s="73" t="s">
        <v>1340</v>
      </c>
      <c r="B71" s="73" t="s">
        <v>1430</v>
      </c>
      <c r="C71" s="74"/>
      <c r="D71" s="72">
        <f t="shared" si="47"/>
        <v>0</v>
      </c>
      <c r="E71" s="72">
        <f t="shared" si="48"/>
        <v>0</v>
      </c>
      <c r="F71" s="72">
        <f t="shared" si="49"/>
        <v>0</v>
      </c>
      <c r="G71" s="118">
        <f>SUMPRODUCT(($P$3:$AT$3=$G$5)*($P71:AT71))</f>
        <v>0</v>
      </c>
      <c r="H71" s="119"/>
      <c r="I71" s="118"/>
      <c r="J71" s="118"/>
      <c r="K71" s="118"/>
      <c r="L71" s="120">
        <f t="shared" ref="L71:L76" si="114">H71-D71</f>
        <v>0</v>
      </c>
      <c r="M71" s="118">
        <f t="shared" ref="M71:M76" si="115">I71-E71</f>
        <v>0</v>
      </c>
      <c r="N71" s="118">
        <f t="shared" ref="N71:N76" si="116">J71-F71</f>
        <v>0</v>
      </c>
      <c r="O71" s="121">
        <f t="shared" ref="O71:O76" si="117">K71-G71</f>
        <v>0</v>
      </c>
      <c r="P71" s="86">
        <f t="shared" si="86"/>
        <v>0</v>
      </c>
      <c r="Q71" s="87">
        <f t="shared" ref="Q71:AT71" si="118">IF(OR(Q4="Lundi",Q4="Mardi",Q4="Mercredi",Q4="Jeudi",Q4="Vendredi"),$C$71,0)</f>
        <v>0</v>
      </c>
      <c r="R71" s="87">
        <f t="shared" si="118"/>
        <v>0</v>
      </c>
      <c r="S71" s="87">
        <f t="shared" si="118"/>
        <v>0</v>
      </c>
      <c r="T71" s="87">
        <f t="shared" si="118"/>
        <v>0</v>
      </c>
      <c r="U71" s="87">
        <f t="shared" si="118"/>
        <v>0</v>
      </c>
      <c r="V71" s="87">
        <f t="shared" si="118"/>
        <v>0</v>
      </c>
      <c r="W71" s="87">
        <f t="shared" si="118"/>
        <v>0</v>
      </c>
      <c r="X71" s="87">
        <f t="shared" si="118"/>
        <v>0</v>
      </c>
      <c r="Y71" s="87">
        <f t="shared" si="118"/>
        <v>0</v>
      </c>
      <c r="Z71" s="87">
        <f t="shared" si="118"/>
        <v>0</v>
      </c>
      <c r="AA71" s="87">
        <f t="shared" si="118"/>
        <v>0</v>
      </c>
      <c r="AB71" s="87">
        <f t="shared" si="118"/>
        <v>0</v>
      </c>
      <c r="AC71" s="87">
        <f t="shared" si="118"/>
        <v>0</v>
      </c>
      <c r="AD71" s="87">
        <f t="shared" si="118"/>
        <v>0</v>
      </c>
      <c r="AE71" s="87">
        <f t="shared" si="118"/>
        <v>0</v>
      </c>
      <c r="AF71" s="87">
        <f t="shared" si="118"/>
        <v>0</v>
      </c>
      <c r="AG71" s="87">
        <f t="shared" si="118"/>
        <v>0</v>
      </c>
      <c r="AH71" s="87">
        <f t="shared" si="118"/>
        <v>0</v>
      </c>
      <c r="AI71" s="87">
        <f t="shared" si="118"/>
        <v>0</v>
      </c>
      <c r="AJ71" s="87">
        <f t="shared" si="118"/>
        <v>0</v>
      </c>
      <c r="AK71" s="87">
        <f t="shared" si="118"/>
        <v>0</v>
      </c>
      <c r="AL71" s="87">
        <f t="shared" si="118"/>
        <v>0</v>
      </c>
      <c r="AM71" s="87">
        <f t="shared" si="118"/>
        <v>0</v>
      </c>
      <c r="AN71" s="87">
        <f t="shared" si="118"/>
        <v>0</v>
      </c>
      <c r="AO71" s="87">
        <f t="shared" si="118"/>
        <v>0</v>
      </c>
      <c r="AP71" s="87">
        <f t="shared" si="118"/>
        <v>0</v>
      </c>
      <c r="AQ71" s="87">
        <f t="shared" si="118"/>
        <v>0</v>
      </c>
      <c r="AR71" s="87">
        <f t="shared" si="118"/>
        <v>0</v>
      </c>
      <c r="AS71" s="87">
        <f t="shared" si="118"/>
        <v>0</v>
      </c>
      <c r="AT71" s="88">
        <f t="shared" si="118"/>
        <v>0</v>
      </c>
      <c r="AU71" s="86"/>
      <c r="AV71" s="87"/>
      <c r="AW71" s="87"/>
      <c r="AX71" s="87"/>
      <c r="AY71" s="87"/>
      <c r="AZ71" s="87"/>
      <c r="BA71" s="87"/>
      <c r="BB71" s="87"/>
      <c r="BC71" s="87"/>
      <c r="BD71" s="87"/>
      <c r="BE71" s="87"/>
      <c r="BF71" s="87"/>
      <c r="BG71" s="87"/>
      <c r="BH71" s="87"/>
      <c r="BI71" s="87"/>
      <c r="BJ71" s="87"/>
      <c r="BK71" s="87"/>
      <c r="BL71" s="87"/>
      <c r="BM71" s="87"/>
      <c r="BN71" s="87"/>
      <c r="BO71" s="87"/>
      <c r="BP71" s="87"/>
      <c r="BQ71" s="87"/>
      <c r="BR71" s="87"/>
      <c r="BS71" s="87"/>
      <c r="BT71" s="87"/>
      <c r="BU71" s="87"/>
      <c r="BV71" s="87"/>
      <c r="BW71" s="87"/>
      <c r="BX71" s="87"/>
      <c r="BY71" s="88"/>
    </row>
    <row r="72" spans="1:77" s="75" customFormat="1" ht="10.5">
      <c r="A72" s="73" t="s">
        <v>1340</v>
      </c>
      <c r="B72" s="73" t="s">
        <v>1431</v>
      </c>
      <c r="C72" s="74"/>
      <c r="D72" s="72">
        <f t="shared" si="47"/>
        <v>0</v>
      </c>
      <c r="E72" s="72">
        <f t="shared" si="48"/>
        <v>0</v>
      </c>
      <c r="F72" s="72">
        <f t="shared" si="49"/>
        <v>0</v>
      </c>
      <c r="G72" s="118">
        <f>SUMPRODUCT(($P$3:$AT$3=$G$5)*($P72:AT72))</f>
        <v>0</v>
      </c>
      <c r="H72" s="119"/>
      <c r="I72" s="118"/>
      <c r="J72" s="118"/>
      <c r="K72" s="118"/>
      <c r="L72" s="120">
        <f t="shared" si="114"/>
        <v>0</v>
      </c>
      <c r="M72" s="118">
        <f t="shared" si="115"/>
        <v>0</v>
      </c>
      <c r="N72" s="118">
        <f t="shared" si="116"/>
        <v>0</v>
      </c>
      <c r="O72" s="121">
        <f t="shared" si="117"/>
        <v>0</v>
      </c>
      <c r="P72" s="86">
        <f t="shared" si="86"/>
        <v>0</v>
      </c>
      <c r="Q72" s="87">
        <f t="shared" ref="Q72:AT72" si="119">IF(OR(Q4="Lundi",Q4="Mardi",Q4="Mercredi",Q4="Jeudi",Q4="Vendredi"),$C$72,0)</f>
        <v>0</v>
      </c>
      <c r="R72" s="87">
        <f t="shared" si="119"/>
        <v>0</v>
      </c>
      <c r="S72" s="87">
        <f t="shared" si="119"/>
        <v>0</v>
      </c>
      <c r="T72" s="87">
        <f t="shared" si="119"/>
        <v>0</v>
      </c>
      <c r="U72" s="87">
        <f t="shared" si="119"/>
        <v>0</v>
      </c>
      <c r="V72" s="87">
        <f t="shared" si="119"/>
        <v>0</v>
      </c>
      <c r="W72" s="87">
        <f t="shared" si="119"/>
        <v>0</v>
      </c>
      <c r="X72" s="87">
        <f t="shared" si="119"/>
        <v>0</v>
      </c>
      <c r="Y72" s="87">
        <f t="shared" si="119"/>
        <v>0</v>
      </c>
      <c r="Z72" s="87">
        <f t="shared" si="119"/>
        <v>0</v>
      </c>
      <c r="AA72" s="87">
        <f t="shared" si="119"/>
        <v>0</v>
      </c>
      <c r="AB72" s="87">
        <f t="shared" si="119"/>
        <v>0</v>
      </c>
      <c r="AC72" s="87">
        <f t="shared" si="119"/>
        <v>0</v>
      </c>
      <c r="AD72" s="87">
        <f t="shared" si="119"/>
        <v>0</v>
      </c>
      <c r="AE72" s="87">
        <f t="shared" si="119"/>
        <v>0</v>
      </c>
      <c r="AF72" s="87">
        <f t="shared" si="119"/>
        <v>0</v>
      </c>
      <c r="AG72" s="87">
        <f t="shared" si="119"/>
        <v>0</v>
      </c>
      <c r="AH72" s="87">
        <f t="shared" si="119"/>
        <v>0</v>
      </c>
      <c r="AI72" s="87">
        <f t="shared" si="119"/>
        <v>0</v>
      </c>
      <c r="AJ72" s="87">
        <f t="shared" si="119"/>
        <v>0</v>
      </c>
      <c r="AK72" s="87">
        <f t="shared" si="119"/>
        <v>0</v>
      </c>
      <c r="AL72" s="87">
        <f t="shared" si="119"/>
        <v>0</v>
      </c>
      <c r="AM72" s="87">
        <f t="shared" si="119"/>
        <v>0</v>
      </c>
      <c r="AN72" s="87">
        <f t="shared" si="119"/>
        <v>0</v>
      </c>
      <c r="AO72" s="87">
        <f t="shared" si="119"/>
        <v>0</v>
      </c>
      <c r="AP72" s="87">
        <f t="shared" si="119"/>
        <v>0</v>
      </c>
      <c r="AQ72" s="87">
        <f t="shared" si="119"/>
        <v>0</v>
      </c>
      <c r="AR72" s="87">
        <f t="shared" si="119"/>
        <v>0</v>
      </c>
      <c r="AS72" s="87">
        <f t="shared" si="119"/>
        <v>0</v>
      </c>
      <c r="AT72" s="88">
        <f t="shared" si="119"/>
        <v>0</v>
      </c>
      <c r="AU72" s="86"/>
      <c r="AV72" s="87"/>
      <c r="AW72" s="87"/>
      <c r="AX72" s="87"/>
      <c r="AY72" s="87"/>
      <c r="AZ72" s="87"/>
      <c r="BA72" s="87"/>
      <c r="BB72" s="87"/>
      <c r="BC72" s="87"/>
      <c r="BD72" s="87"/>
      <c r="BE72" s="87"/>
      <c r="BF72" s="87"/>
      <c r="BG72" s="87"/>
      <c r="BH72" s="87"/>
      <c r="BI72" s="87"/>
      <c r="BJ72" s="87"/>
      <c r="BK72" s="87"/>
      <c r="BL72" s="87"/>
      <c r="BM72" s="87"/>
      <c r="BN72" s="87"/>
      <c r="BO72" s="87"/>
      <c r="BP72" s="87"/>
      <c r="BQ72" s="87"/>
      <c r="BR72" s="87"/>
      <c r="BS72" s="87"/>
      <c r="BT72" s="87"/>
      <c r="BU72" s="87"/>
      <c r="BV72" s="87"/>
      <c r="BW72" s="87"/>
      <c r="BX72" s="87"/>
      <c r="BY72" s="88"/>
    </row>
    <row r="73" spans="1:77" s="75" customFormat="1" ht="10.5">
      <c r="A73" s="73" t="s">
        <v>1340</v>
      </c>
      <c r="B73" s="73" t="s">
        <v>1432</v>
      </c>
      <c r="C73" s="74"/>
      <c r="D73" s="72">
        <f t="shared" ref="D73:D74" si="120">SUMPRODUCT(($P$3:$AT$3=$D$5)*(P73:AT73))</f>
        <v>0</v>
      </c>
      <c r="E73" s="72">
        <f t="shared" ref="E73:E74" si="121">SUMPRODUCT(($P$3:$AT$3=$E$5)*(P73:AT73))</f>
        <v>0</v>
      </c>
      <c r="F73" s="72">
        <f t="shared" ref="F73:F74" si="122">SUMPRODUCT(($P$3:$AT$3=$F$5)*(P73:AT73))</f>
        <v>0</v>
      </c>
      <c r="G73" s="118">
        <f>SUMPRODUCT(($P$3:$AT$3=$G$5)*($P73:AT73))</f>
        <v>0</v>
      </c>
      <c r="H73" s="119"/>
      <c r="I73" s="118"/>
      <c r="J73" s="118"/>
      <c r="K73" s="118"/>
      <c r="L73" s="120">
        <f t="shared" si="114"/>
        <v>0</v>
      </c>
      <c r="M73" s="118">
        <f t="shared" si="115"/>
        <v>0</v>
      </c>
      <c r="N73" s="118">
        <f t="shared" si="116"/>
        <v>0</v>
      </c>
      <c r="O73" s="121">
        <f t="shared" si="117"/>
        <v>0</v>
      </c>
      <c r="P73" s="86">
        <f t="shared" si="86"/>
        <v>0</v>
      </c>
      <c r="Q73" s="87">
        <f t="shared" ref="Q73:AT73" si="123">IF(OR(Q4="Lundi",Q4="Mardi",Q4="Mercredi",Q4="Jeudi",Q4="Vendredi"),$C$73,0)</f>
        <v>0</v>
      </c>
      <c r="R73" s="87">
        <f t="shared" si="123"/>
        <v>0</v>
      </c>
      <c r="S73" s="87">
        <f t="shared" si="123"/>
        <v>0</v>
      </c>
      <c r="T73" s="87">
        <f t="shared" si="123"/>
        <v>0</v>
      </c>
      <c r="U73" s="87">
        <f t="shared" si="123"/>
        <v>0</v>
      </c>
      <c r="V73" s="87">
        <f t="shared" si="123"/>
        <v>0</v>
      </c>
      <c r="W73" s="87">
        <f t="shared" si="123"/>
        <v>0</v>
      </c>
      <c r="X73" s="87">
        <f t="shared" si="123"/>
        <v>0</v>
      </c>
      <c r="Y73" s="87">
        <f t="shared" si="123"/>
        <v>0</v>
      </c>
      <c r="Z73" s="87">
        <f t="shared" si="123"/>
        <v>0</v>
      </c>
      <c r="AA73" s="87">
        <f t="shared" si="123"/>
        <v>0</v>
      </c>
      <c r="AB73" s="87">
        <f t="shared" si="123"/>
        <v>0</v>
      </c>
      <c r="AC73" s="87">
        <f t="shared" si="123"/>
        <v>0</v>
      </c>
      <c r="AD73" s="87">
        <f t="shared" si="123"/>
        <v>0</v>
      </c>
      <c r="AE73" s="87">
        <f t="shared" si="123"/>
        <v>0</v>
      </c>
      <c r="AF73" s="87">
        <f t="shared" si="123"/>
        <v>0</v>
      </c>
      <c r="AG73" s="87">
        <f t="shared" si="123"/>
        <v>0</v>
      </c>
      <c r="AH73" s="87">
        <f t="shared" si="123"/>
        <v>0</v>
      </c>
      <c r="AI73" s="87">
        <f t="shared" si="123"/>
        <v>0</v>
      </c>
      <c r="AJ73" s="87">
        <f t="shared" si="123"/>
        <v>0</v>
      </c>
      <c r="AK73" s="87">
        <f t="shared" si="123"/>
        <v>0</v>
      </c>
      <c r="AL73" s="87">
        <f t="shared" si="123"/>
        <v>0</v>
      </c>
      <c r="AM73" s="87">
        <f t="shared" si="123"/>
        <v>0</v>
      </c>
      <c r="AN73" s="87">
        <f t="shared" si="123"/>
        <v>0</v>
      </c>
      <c r="AO73" s="87">
        <f t="shared" si="123"/>
        <v>0</v>
      </c>
      <c r="AP73" s="87">
        <f t="shared" si="123"/>
        <v>0</v>
      </c>
      <c r="AQ73" s="87">
        <f t="shared" si="123"/>
        <v>0</v>
      </c>
      <c r="AR73" s="87">
        <f t="shared" si="123"/>
        <v>0</v>
      </c>
      <c r="AS73" s="87">
        <f t="shared" si="123"/>
        <v>0</v>
      </c>
      <c r="AT73" s="88">
        <f t="shared" si="123"/>
        <v>0</v>
      </c>
      <c r="AU73" s="86"/>
      <c r="AV73" s="87"/>
      <c r="AW73" s="87"/>
      <c r="AX73" s="87"/>
      <c r="AY73" s="87"/>
      <c r="AZ73" s="87"/>
      <c r="BA73" s="87"/>
      <c r="BB73" s="87"/>
      <c r="BC73" s="87"/>
      <c r="BD73" s="87"/>
      <c r="BE73" s="87"/>
      <c r="BF73" s="87"/>
      <c r="BG73" s="87"/>
      <c r="BH73" s="87"/>
      <c r="BI73" s="87"/>
      <c r="BJ73" s="87"/>
      <c r="BK73" s="87"/>
      <c r="BL73" s="87"/>
      <c r="BM73" s="87"/>
      <c r="BN73" s="87"/>
      <c r="BO73" s="87"/>
      <c r="BP73" s="87"/>
      <c r="BQ73" s="87"/>
      <c r="BR73" s="87"/>
      <c r="BS73" s="87"/>
      <c r="BT73" s="87"/>
      <c r="BU73" s="87"/>
      <c r="BV73" s="87"/>
      <c r="BW73" s="87"/>
      <c r="BX73" s="87"/>
      <c r="BY73" s="88"/>
    </row>
    <row r="74" spans="1:77" s="75" customFormat="1" ht="10.5">
      <c r="A74" s="73" t="s">
        <v>1340</v>
      </c>
      <c r="B74" s="73" t="s">
        <v>1433</v>
      </c>
      <c r="C74" s="74"/>
      <c r="D74" s="72">
        <f t="shared" si="120"/>
        <v>0</v>
      </c>
      <c r="E74" s="72">
        <f t="shared" si="121"/>
        <v>0</v>
      </c>
      <c r="F74" s="72">
        <f t="shared" si="122"/>
        <v>0</v>
      </c>
      <c r="G74" s="118">
        <f>SUMPRODUCT(($P$3:$AT$3=$G$5)*($P74:AT74))</f>
        <v>0</v>
      </c>
      <c r="H74" s="119"/>
      <c r="I74" s="118"/>
      <c r="J74" s="118"/>
      <c r="K74" s="118"/>
      <c r="L74" s="120">
        <f t="shared" si="114"/>
        <v>0</v>
      </c>
      <c r="M74" s="118">
        <f t="shared" si="115"/>
        <v>0</v>
      </c>
      <c r="N74" s="118">
        <f t="shared" si="116"/>
        <v>0</v>
      </c>
      <c r="O74" s="121">
        <f t="shared" si="117"/>
        <v>0</v>
      </c>
      <c r="P74" s="86">
        <f t="shared" si="86"/>
        <v>0</v>
      </c>
      <c r="Q74" s="87">
        <f t="shared" ref="Q74:AT74" si="124">IF(OR(Q4="Lundi",Q4="Mardi",Q4="Mercredi",Q4="Jeudi",Q4="Vendredi"),$C$74,0)</f>
        <v>0</v>
      </c>
      <c r="R74" s="87">
        <f t="shared" si="124"/>
        <v>0</v>
      </c>
      <c r="S74" s="87">
        <f t="shared" si="124"/>
        <v>0</v>
      </c>
      <c r="T74" s="87">
        <f t="shared" si="124"/>
        <v>0</v>
      </c>
      <c r="U74" s="87">
        <f t="shared" si="124"/>
        <v>0</v>
      </c>
      <c r="V74" s="87">
        <f t="shared" si="124"/>
        <v>0</v>
      </c>
      <c r="W74" s="87">
        <f t="shared" si="124"/>
        <v>0</v>
      </c>
      <c r="X74" s="87">
        <f t="shared" si="124"/>
        <v>0</v>
      </c>
      <c r="Y74" s="87">
        <f t="shared" si="124"/>
        <v>0</v>
      </c>
      <c r="Z74" s="87">
        <f t="shared" si="124"/>
        <v>0</v>
      </c>
      <c r="AA74" s="87">
        <f t="shared" si="124"/>
        <v>0</v>
      </c>
      <c r="AB74" s="87">
        <f t="shared" si="124"/>
        <v>0</v>
      </c>
      <c r="AC74" s="87">
        <f t="shared" si="124"/>
        <v>0</v>
      </c>
      <c r="AD74" s="87">
        <f t="shared" si="124"/>
        <v>0</v>
      </c>
      <c r="AE74" s="87">
        <f t="shared" si="124"/>
        <v>0</v>
      </c>
      <c r="AF74" s="87">
        <f t="shared" si="124"/>
        <v>0</v>
      </c>
      <c r="AG74" s="87">
        <f t="shared" si="124"/>
        <v>0</v>
      </c>
      <c r="AH74" s="87">
        <f t="shared" si="124"/>
        <v>0</v>
      </c>
      <c r="AI74" s="87">
        <f t="shared" si="124"/>
        <v>0</v>
      </c>
      <c r="AJ74" s="87">
        <f t="shared" si="124"/>
        <v>0</v>
      </c>
      <c r="AK74" s="87">
        <f t="shared" si="124"/>
        <v>0</v>
      </c>
      <c r="AL74" s="87">
        <f t="shared" si="124"/>
        <v>0</v>
      </c>
      <c r="AM74" s="87">
        <f t="shared" si="124"/>
        <v>0</v>
      </c>
      <c r="AN74" s="87">
        <f t="shared" si="124"/>
        <v>0</v>
      </c>
      <c r="AO74" s="87">
        <f t="shared" si="124"/>
        <v>0</v>
      </c>
      <c r="AP74" s="87">
        <f t="shared" si="124"/>
        <v>0</v>
      </c>
      <c r="AQ74" s="87">
        <f t="shared" si="124"/>
        <v>0</v>
      </c>
      <c r="AR74" s="87">
        <f t="shared" si="124"/>
        <v>0</v>
      </c>
      <c r="AS74" s="87">
        <f t="shared" si="124"/>
        <v>0</v>
      </c>
      <c r="AT74" s="88">
        <f t="shared" si="124"/>
        <v>0</v>
      </c>
      <c r="AU74" s="86"/>
      <c r="AV74" s="87"/>
      <c r="AW74" s="87"/>
      <c r="AX74" s="87"/>
      <c r="AY74" s="87"/>
      <c r="AZ74" s="87"/>
      <c r="BA74" s="87"/>
      <c r="BB74" s="87"/>
      <c r="BC74" s="87"/>
      <c r="BD74" s="87"/>
      <c r="BE74" s="87"/>
      <c r="BF74" s="87"/>
      <c r="BG74" s="87"/>
      <c r="BH74" s="87"/>
      <c r="BI74" s="87"/>
      <c r="BJ74" s="87"/>
      <c r="BK74" s="87"/>
      <c r="BL74" s="87"/>
      <c r="BM74" s="87"/>
      <c r="BN74" s="87"/>
      <c r="BO74" s="87"/>
      <c r="BP74" s="87"/>
      <c r="BQ74" s="87"/>
      <c r="BR74" s="87"/>
      <c r="BS74" s="87"/>
      <c r="BT74" s="87"/>
      <c r="BU74" s="87"/>
      <c r="BV74" s="87"/>
      <c r="BW74" s="87"/>
      <c r="BX74" s="87"/>
      <c r="BY74" s="88"/>
    </row>
    <row r="75" spans="1:77" s="80" customFormat="1" ht="10.5">
      <c r="A75" s="78" t="s">
        <v>1340</v>
      </c>
      <c r="B75" s="78" t="s">
        <v>1406</v>
      </c>
      <c r="C75" s="79"/>
      <c r="D75" s="122">
        <f t="shared" ref="D75:D76" si="125">SUMPRODUCT(($P$3:$AT$3=$D$5)*(P75:AT75))</f>
        <v>0</v>
      </c>
      <c r="E75" s="122">
        <f t="shared" ref="E75:E76" si="126">SUMPRODUCT(($P$3:$AT$3=$E$5)*(P75:AT75))</f>
        <v>0</v>
      </c>
      <c r="F75" s="122">
        <f t="shared" ref="F75:F76" si="127">SUMPRODUCT(($P$3:$AT$3=$F$5)*(P75:AT75))</f>
        <v>0</v>
      </c>
      <c r="G75" s="123">
        <f>SUMPRODUCT(($P$3:$AT$3=$G$5)*($P75:AT75))</f>
        <v>0</v>
      </c>
      <c r="H75" s="124"/>
      <c r="I75" s="123"/>
      <c r="J75" s="123"/>
      <c r="K75" s="123"/>
      <c r="L75" s="125">
        <f t="shared" si="114"/>
        <v>0</v>
      </c>
      <c r="M75" s="123">
        <f t="shared" si="115"/>
        <v>0</v>
      </c>
      <c r="N75" s="123">
        <f t="shared" si="116"/>
        <v>0</v>
      </c>
      <c r="O75" s="126">
        <f t="shared" si="117"/>
        <v>0</v>
      </c>
      <c r="P75" s="89">
        <f t="shared" si="86"/>
        <v>0</v>
      </c>
      <c r="Q75" s="90">
        <f t="shared" ref="Q75:AT75" si="128">IF(OR(Q4="Lundi",Q4="Mardi",Q4="Mercredi",Q4="Jeudi",Q4="Vendredi"),$C$75,0)</f>
        <v>0</v>
      </c>
      <c r="R75" s="90">
        <f t="shared" si="128"/>
        <v>0</v>
      </c>
      <c r="S75" s="90">
        <f t="shared" si="128"/>
        <v>0</v>
      </c>
      <c r="T75" s="90">
        <f t="shared" si="128"/>
        <v>0</v>
      </c>
      <c r="U75" s="90">
        <f t="shared" si="128"/>
        <v>0</v>
      </c>
      <c r="V75" s="90">
        <f t="shared" si="128"/>
        <v>0</v>
      </c>
      <c r="W75" s="90">
        <f t="shared" si="128"/>
        <v>0</v>
      </c>
      <c r="X75" s="90">
        <f t="shared" si="128"/>
        <v>0</v>
      </c>
      <c r="Y75" s="90">
        <f t="shared" si="128"/>
        <v>0</v>
      </c>
      <c r="Z75" s="90">
        <f t="shared" si="128"/>
        <v>0</v>
      </c>
      <c r="AA75" s="90">
        <f t="shared" si="128"/>
        <v>0</v>
      </c>
      <c r="AB75" s="90">
        <f t="shared" si="128"/>
        <v>0</v>
      </c>
      <c r="AC75" s="90">
        <f t="shared" si="128"/>
        <v>0</v>
      </c>
      <c r="AD75" s="90">
        <f t="shared" si="128"/>
        <v>0</v>
      </c>
      <c r="AE75" s="90">
        <f t="shared" si="128"/>
        <v>0</v>
      </c>
      <c r="AF75" s="90">
        <f t="shared" si="128"/>
        <v>0</v>
      </c>
      <c r="AG75" s="90">
        <f t="shared" si="128"/>
        <v>0</v>
      </c>
      <c r="AH75" s="90">
        <f t="shared" si="128"/>
        <v>0</v>
      </c>
      <c r="AI75" s="90">
        <f t="shared" si="128"/>
        <v>0</v>
      </c>
      <c r="AJ75" s="90">
        <f t="shared" si="128"/>
        <v>0</v>
      </c>
      <c r="AK75" s="90">
        <f t="shared" si="128"/>
        <v>0</v>
      </c>
      <c r="AL75" s="90">
        <f t="shared" si="128"/>
        <v>0</v>
      </c>
      <c r="AM75" s="90">
        <f t="shared" si="128"/>
        <v>0</v>
      </c>
      <c r="AN75" s="90">
        <f t="shared" si="128"/>
        <v>0</v>
      </c>
      <c r="AO75" s="90">
        <f t="shared" si="128"/>
        <v>0</v>
      </c>
      <c r="AP75" s="90">
        <f t="shared" si="128"/>
        <v>0</v>
      </c>
      <c r="AQ75" s="90">
        <f t="shared" si="128"/>
        <v>0</v>
      </c>
      <c r="AR75" s="90">
        <f t="shared" si="128"/>
        <v>0</v>
      </c>
      <c r="AS75" s="90">
        <f t="shared" si="128"/>
        <v>0</v>
      </c>
      <c r="AT75" s="91">
        <f t="shared" si="128"/>
        <v>0</v>
      </c>
      <c r="AU75" s="89"/>
      <c r="AV75" s="90"/>
      <c r="AW75" s="90"/>
      <c r="AX75" s="90"/>
      <c r="AY75" s="90"/>
      <c r="AZ75" s="90"/>
      <c r="BA75" s="90"/>
      <c r="BB75" s="90"/>
      <c r="BC75" s="90"/>
      <c r="BD75" s="90"/>
      <c r="BE75" s="90"/>
      <c r="BF75" s="90"/>
      <c r="BG75" s="90"/>
      <c r="BH75" s="90"/>
      <c r="BI75" s="90"/>
      <c r="BJ75" s="90"/>
      <c r="BK75" s="90"/>
      <c r="BL75" s="90"/>
      <c r="BM75" s="90"/>
      <c r="BN75" s="90"/>
      <c r="BO75" s="90"/>
      <c r="BP75" s="90"/>
      <c r="BQ75" s="90"/>
      <c r="BR75" s="90"/>
      <c r="BS75" s="90"/>
      <c r="BT75" s="90"/>
      <c r="BU75" s="90"/>
      <c r="BV75" s="90"/>
      <c r="BW75" s="90"/>
      <c r="BX75" s="90"/>
      <c r="BY75" s="91"/>
    </row>
    <row r="76" spans="1:77" s="80" customFormat="1" ht="10.5">
      <c r="A76" s="78" t="s">
        <v>1340</v>
      </c>
      <c r="B76" s="78" t="s">
        <v>1406</v>
      </c>
      <c r="C76" s="79"/>
      <c r="D76" s="122">
        <f t="shared" si="125"/>
        <v>0</v>
      </c>
      <c r="E76" s="122">
        <f t="shared" si="126"/>
        <v>0</v>
      </c>
      <c r="F76" s="122">
        <f t="shared" si="127"/>
        <v>0</v>
      </c>
      <c r="G76" s="123">
        <f>SUMPRODUCT(($P$3:$AT$3=$G$5)*($P76:AT76))</f>
        <v>0</v>
      </c>
      <c r="H76" s="124"/>
      <c r="I76" s="123"/>
      <c r="J76" s="123"/>
      <c r="K76" s="123"/>
      <c r="L76" s="125">
        <f t="shared" si="114"/>
        <v>0</v>
      </c>
      <c r="M76" s="123">
        <f t="shared" si="115"/>
        <v>0</v>
      </c>
      <c r="N76" s="123">
        <f t="shared" si="116"/>
        <v>0</v>
      </c>
      <c r="O76" s="126">
        <f t="shared" si="117"/>
        <v>0</v>
      </c>
      <c r="P76" s="89">
        <f t="shared" si="86"/>
        <v>0</v>
      </c>
      <c r="Q76" s="90">
        <f t="shared" ref="Q76:AT76" si="129">IF(OR(Q4="Lundi",Q4="Mardi",Q4="Mercredi",Q4="Jeudi",Q4="Vendredi"),$C$76,0)</f>
        <v>0</v>
      </c>
      <c r="R76" s="90">
        <f t="shared" si="129"/>
        <v>0</v>
      </c>
      <c r="S76" s="90">
        <f t="shared" si="129"/>
        <v>0</v>
      </c>
      <c r="T76" s="90">
        <f t="shared" si="129"/>
        <v>0</v>
      </c>
      <c r="U76" s="90">
        <f t="shared" si="129"/>
        <v>0</v>
      </c>
      <c r="V76" s="90">
        <f t="shared" si="129"/>
        <v>0</v>
      </c>
      <c r="W76" s="90">
        <f t="shared" si="129"/>
        <v>0</v>
      </c>
      <c r="X76" s="90">
        <f t="shared" si="129"/>
        <v>0</v>
      </c>
      <c r="Y76" s="90">
        <f t="shared" si="129"/>
        <v>0</v>
      </c>
      <c r="Z76" s="90">
        <f t="shared" si="129"/>
        <v>0</v>
      </c>
      <c r="AA76" s="90">
        <f t="shared" si="129"/>
        <v>0</v>
      </c>
      <c r="AB76" s="90">
        <f t="shared" si="129"/>
        <v>0</v>
      </c>
      <c r="AC76" s="90">
        <f t="shared" si="129"/>
        <v>0</v>
      </c>
      <c r="AD76" s="90">
        <f t="shared" si="129"/>
        <v>0</v>
      </c>
      <c r="AE76" s="90">
        <f t="shared" si="129"/>
        <v>0</v>
      </c>
      <c r="AF76" s="90">
        <f t="shared" si="129"/>
        <v>0</v>
      </c>
      <c r="AG76" s="90">
        <f t="shared" si="129"/>
        <v>0</v>
      </c>
      <c r="AH76" s="90">
        <f t="shared" si="129"/>
        <v>0</v>
      </c>
      <c r="AI76" s="90">
        <f t="shared" si="129"/>
        <v>0</v>
      </c>
      <c r="AJ76" s="90">
        <f t="shared" si="129"/>
        <v>0</v>
      </c>
      <c r="AK76" s="90">
        <f t="shared" si="129"/>
        <v>0</v>
      </c>
      <c r="AL76" s="90">
        <f t="shared" si="129"/>
        <v>0</v>
      </c>
      <c r="AM76" s="90">
        <f t="shared" si="129"/>
        <v>0</v>
      </c>
      <c r="AN76" s="90">
        <f t="shared" si="129"/>
        <v>0</v>
      </c>
      <c r="AO76" s="90">
        <f t="shared" si="129"/>
        <v>0</v>
      </c>
      <c r="AP76" s="90">
        <f t="shared" si="129"/>
        <v>0</v>
      </c>
      <c r="AQ76" s="90">
        <f t="shared" si="129"/>
        <v>0</v>
      </c>
      <c r="AR76" s="90">
        <f t="shared" si="129"/>
        <v>0</v>
      </c>
      <c r="AS76" s="90">
        <f t="shared" si="129"/>
        <v>0</v>
      </c>
      <c r="AT76" s="91">
        <f t="shared" si="129"/>
        <v>0</v>
      </c>
      <c r="AU76" s="89"/>
      <c r="AV76" s="90"/>
      <c r="AW76" s="90"/>
      <c r="AX76" s="90"/>
      <c r="AY76" s="90"/>
      <c r="AZ76" s="90"/>
      <c r="BA76" s="90"/>
      <c r="BB76" s="90"/>
      <c r="BC76" s="90"/>
      <c r="BD76" s="90"/>
      <c r="BE76" s="90"/>
      <c r="BF76" s="90"/>
      <c r="BG76" s="90"/>
      <c r="BH76" s="90"/>
      <c r="BI76" s="90"/>
      <c r="BJ76" s="90"/>
      <c r="BK76" s="90"/>
      <c r="BL76" s="90"/>
      <c r="BM76" s="90"/>
      <c r="BN76" s="90"/>
      <c r="BO76" s="90"/>
      <c r="BP76" s="90"/>
      <c r="BQ76" s="90"/>
      <c r="BR76" s="90"/>
      <c r="BS76" s="90"/>
      <c r="BT76" s="90"/>
      <c r="BU76" s="90"/>
      <c r="BV76" s="90"/>
      <c r="BW76" s="90"/>
      <c r="BX76" s="90"/>
      <c r="BY76" s="91"/>
    </row>
  </sheetData>
  <autoFilter ref="A5:AT76" xr:uid="{00000000-0009-0000-0000-000003000000}">
    <sortState ref="A3:Q48">
      <sortCondition ref="A2"/>
    </sortState>
  </autoFilter>
  <mergeCells count="7">
    <mergeCell ref="AU1:BY1"/>
    <mergeCell ref="AU2:BY2"/>
    <mergeCell ref="P1:AT1"/>
    <mergeCell ref="D1:G1"/>
    <mergeCell ref="H1:K1"/>
    <mergeCell ref="P2:AT2"/>
    <mergeCell ref="L1:O1"/>
  </mergeCells>
  <conditionalFormatting sqref="C13:C16 C19:C23 C26:C32 C35:C45 C48:C55 C58:C63 C1:C10 C66:C73 C76:C1048576">
    <cfRule type="cellIs" dxfId="51" priority="56" operator="equal">
      <formula>675</formula>
    </cfRule>
    <cfRule type="cellIs" dxfId="50" priority="57" operator="equal">
      <formula>600</formula>
    </cfRule>
    <cfRule type="cellIs" dxfId="49" priority="58" operator="equal">
      <formula>525</formula>
    </cfRule>
  </conditionalFormatting>
  <conditionalFormatting sqref="C12">
    <cfRule type="cellIs" dxfId="48" priority="48" operator="equal">
      <formula>675</formula>
    </cfRule>
    <cfRule type="cellIs" dxfId="47" priority="49" operator="equal">
      <formula>600</formula>
    </cfRule>
    <cfRule type="cellIs" dxfId="46" priority="50" operator="equal">
      <formula>525</formula>
    </cfRule>
  </conditionalFormatting>
  <conditionalFormatting sqref="C11">
    <cfRule type="cellIs" dxfId="45" priority="45" operator="equal">
      <formula>675</formula>
    </cfRule>
    <cfRule type="cellIs" dxfId="44" priority="46" operator="equal">
      <formula>600</formula>
    </cfRule>
    <cfRule type="cellIs" dxfId="43" priority="47" operator="equal">
      <formula>525</formula>
    </cfRule>
  </conditionalFormatting>
  <conditionalFormatting sqref="C18">
    <cfRule type="cellIs" dxfId="42" priority="42" operator="equal">
      <formula>675</formula>
    </cfRule>
    <cfRule type="cellIs" dxfId="41" priority="43" operator="equal">
      <formula>600</formula>
    </cfRule>
    <cfRule type="cellIs" dxfId="40" priority="44" operator="equal">
      <formula>525</formula>
    </cfRule>
  </conditionalFormatting>
  <conditionalFormatting sqref="C17">
    <cfRule type="cellIs" dxfId="39" priority="39" operator="equal">
      <formula>675</formula>
    </cfRule>
    <cfRule type="cellIs" dxfId="38" priority="40" operator="equal">
      <formula>600</formula>
    </cfRule>
    <cfRule type="cellIs" dxfId="37" priority="41" operator="equal">
      <formula>525</formula>
    </cfRule>
  </conditionalFormatting>
  <conditionalFormatting sqref="C25">
    <cfRule type="cellIs" dxfId="36" priority="36" operator="equal">
      <formula>675</formula>
    </cfRule>
    <cfRule type="cellIs" dxfId="35" priority="37" operator="equal">
      <formula>600</formula>
    </cfRule>
    <cfRule type="cellIs" dxfId="34" priority="38" operator="equal">
      <formula>525</formula>
    </cfRule>
  </conditionalFormatting>
  <conditionalFormatting sqref="C24">
    <cfRule type="cellIs" dxfId="33" priority="33" operator="equal">
      <formula>675</formula>
    </cfRule>
    <cfRule type="cellIs" dxfId="32" priority="34" operator="equal">
      <formula>600</formula>
    </cfRule>
    <cfRule type="cellIs" dxfId="31" priority="35" operator="equal">
      <formula>525</formula>
    </cfRule>
  </conditionalFormatting>
  <conditionalFormatting sqref="C34">
    <cfRule type="cellIs" dxfId="30" priority="30" operator="equal">
      <formula>675</formula>
    </cfRule>
    <cfRule type="cellIs" dxfId="29" priority="31" operator="equal">
      <formula>600</formula>
    </cfRule>
    <cfRule type="cellIs" dxfId="28" priority="32" operator="equal">
      <formula>525</formula>
    </cfRule>
  </conditionalFormatting>
  <conditionalFormatting sqref="C33">
    <cfRule type="cellIs" dxfId="27" priority="27" operator="equal">
      <formula>675</formula>
    </cfRule>
    <cfRule type="cellIs" dxfId="26" priority="28" operator="equal">
      <formula>600</formula>
    </cfRule>
    <cfRule type="cellIs" dxfId="25" priority="29" operator="equal">
      <formula>525</formula>
    </cfRule>
  </conditionalFormatting>
  <conditionalFormatting sqref="C47">
    <cfRule type="cellIs" dxfId="24" priority="24" operator="equal">
      <formula>675</formula>
    </cfRule>
    <cfRule type="cellIs" dxfId="23" priority="25" operator="equal">
      <formula>600</formula>
    </cfRule>
    <cfRule type="cellIs" dxfId="22" priority="26" operator="equal">
      <formula>525</formula>
    </cfRule>
  </conditionalFormatting>
  <conditionalFormatting sqref="C46">
    <cfRule type="cellIs" dxfId="21" priority="21" operator="equal">
      <formula>675</formula>
    </cfRule>
    <cfRule type="cellIs" dxfId="20" priority="22" operator="equal">
      <formula>600</formula>
    </cfRule>
    <cfRule type="cellIs" dxfId="19" priority="23" operator="equal">
      <formula>525</formula>
    </cfRule>
  </conditionalFormatting>
  <conditionalFormatting sqref="C57">
    <cfRule type="cellIs" dxfId="18" priority="18" operator="equal">
      <formula>675</formula>
    </cfRule>
    <cfRule type="cellIs" dxfId="17" priority="19" operator="equal">
      <formula>600</formula>
    </cfRule>
    <cfRule type="cellIs" dxfId="16" priority="20" operator="equal">
      <formula>525</formula>
    </cfRule>
  </conditionalFormatting>
  <conditionalFormatting sqref="C56">
    <cfRule type="cellIs" dxfId="15" priority="15" operator="equal">
      <formula>675</formula>
    </cfRule>
    <cfRule type="cellIs" dxfId="14" priority="16" operator="equal">
      <formula>600</formula>
    </cfRule>
    <cfRule type="cellIs" dxfId="13" priority="17" operator="equal">
      <formula>525</formula>
    </cfRule>
  </conditionalFormatting>
  <conditionalFormatting sqref="C65">
    <cfRule type="cellIs" dxfId="12" priority="12" operator="equal">
      <formula>675</formula>
    </cfRule>
    <cfRule type="cellIs" dxfId="11" priority="13" operator="equal">
      <formula>600</formula>
    </cfRule>
    <cfRule type="cellIs" dxfId="10" priority="14" operator="equal">
      <formula>525</formula>
    </cfRule>
  </conditionalFormatting>
  <conditionalFormatting sqref="C64">
    <cfRule type="cellIs" dxfId="9" priority="9" operator="equal">
      <formula>675</formula>
    </cfRule>
    <cfRule type="cellIs" dxfId="8" priority="10" operator="equal">
      <formula>600</formula>
    </cfRule>
    <cfRule type="cellIs" dxfId="7" priority="11" operator="equal">
      <formula>525</formula>
    </cfRule>
  </conditionalFormatting>
  <conditionalFormatting sqref="C75">
    <cfRule type="cellIs" dxfId="6" priority="6" operator="equal">
      <formula>675</formula>
    </cfRule>
    <cfRule type="cellIs" dxfId="5" priority="7" operator="equal">
      <formula>600</formula>
    </cfRule>
    <cfRule type="cellIs" dxfId="4" priority="8" operator="equal">
      <formula>525</formula>
    </cfRule>
  </conditionalFormatting>
  <conditionalFormatting sqref="C74">
    <cfRule type="cellIs" dxfId="3" priority="3" operator="equal">
      <formula>675</formula>
    </cfRule>
    <cfRule type="cellIs" dxfId="2" priority="4" operator="equal">
      <formula>600</formula>
    </cfRule>
    <cfRule type="cellIs" dxfId="1" priority="5" operator="equal">
      <formula>525</formula>
    </cfRule>
  </conditionalFormatting>
  <conditionalFormatting sqref="L6:O76"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Données!$A$2:$A$25</xm:f>
          </x14:formula1>
          <xm:sqref>P2:BY2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1"/>
  </sheetPr>
  <dimension ref="A1:A25"/>
  <sheetViews>
    <sheetView workbookViewId="0"/>
  </sheetViews>
  <sheetFormatPr defaultColWidth="10.90625" defaultRowHeight="14.5"/>
  <cols>
    <col min="1" max="1" width="7.6328125" bestFit="1" customWidth="1"/>
  </cols>
  <sheetData>
    <row r="1" spans="1:1">
      <c r="A1" t="s">
        <v>1411</v>
      </c>
    </row>
    <row r="2" spans="1:1">
      <c r="A2" s="111">
        <v>43466</v>
      </c>
    </row>
    <row r="3" spans="1:1">
      <c r="A3" s="111">
        <v>43497</v>
      </c>
    </row>
    <row r="4" spans="1:1">
      <c r="A4" s="111">
        <v>43525</v>
      </c>
    </row>
    <row r="5" spans="1:1">
      <c r="A5" s="111">
        <v>43556</v>
      </c>
    </row>
    <row r="6" spans="1:1">
      <c r="A6" s="111">
        <v>43586</v>
      </c>
    </row>
    <row r="7" spans="1:1">
      <c r="A7" s="111">
        <v>43617</v>
      </c>
    </row>
    <row r="8" spans="1:1">
      <c r="A8" s="111">
        <v>43647</v>
      </c>
    </row>
    <row r="9" spans="1:1">
      <c r="A9" s="111">
        <v>43678</v>
      </c>
    </row>
    <row r="10" spans="1:1">
      <c r="A10" s="111">
        <v>43709</v>
      </c>
    </row>
    <row r="11" spans="1:1">
      <c r="A11" s="111">
        <v>43739</v>
      </c>
    </row>
    <row r="12" spans="1:1">
      <c r="A12" s="111">
        <v>43770</v>
      </c>
    </row>
    <row r="13" spans="1:1">
      <c r="A13" s="111">
        <v>43800</v>
      </c>
    </row>
    <row r="14" spans="1:1">
      <c r="A14" s="111">
        <v>43831</v>
      </c>
    </row>
    <row r="15" spans="1:1">
      <c r="A15" s="111">
        <v>43862</v>
      </c>
    </row>
    <row r="16" spans="1:1">
      <c r="A16" s="111">
        <v>43891</v>
      </c>
    </row>
    <row r="17" spans="1:1">
      <c r="A17" s="111">
        <v>43922</v>
      </c>
    </row>
    <row r="18" spans="1:1">
      <c r="A18" s="111">
        <v>43952</v>
      </c>
    </row>
    <row r="19" spans="1:1">
      <c r="A19" s="111">
        <v>43983</v>
      </c>
    </row>
    <row r="20" spans="1:1">
      <c r="A20" s="111">
        <v>44013</v>
      </c>
    </row>
    <row r="21" spans="1:1">
      <c r="A21" s="111">
        <v>44044</v>
      </c>
    </row>
    <row r="22" spans="1:1">
      <c r="A22" s="111">
        <v>44075</v>
      </c>
    </row>
    <row r="23" spans="1:1">
      <c r="A23" s="111">
        <v>44105</v>
      </c>
    </row>
    <row r="24" spans="1:1">
      <c r="A24" s="111">
        <v>44136</v>
      </c>
    </row>
    <row r="25" spans="1:1">
      <c r="A25" s="111">
        <v>44166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4</vt:i4>
      </vt:variant>
    </vt:vector>
  </HeadingPairs>
  <TitlesOfParts>
    <vt:vector size="9" baseType="lpstr">
      <vt:lpstr>ExportV2</vt:lpstr>
      <vt:lpstr>Infos Marchés</vt:lpstr>
      <vt:lpstr>Détail production</vt:lpstr>
      <vt:lpstr>Objectif retraité - 11_2019</vt:lpstr>
      <vt:lpstr>Données</vt:lpstr>
      <vt:lpstr>'Objectif retraité - 11_2019'!_FilterDatabase</vt:lpstr>
      <vt:lpstr>DateInter</vt:lpstr>
      <vt:lpstr>REFAFFAIRE</vt:lpstr>
      <vt:lpstr>RefV1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Dupuy</dc:creator>
  <cp:lastModifiedBy>James</cp:lastModifiedBy>
  <dcterms:created xsi:type="dcterms:W3CDTF">2019-11-06T08:56:28Z</dcterms:created>
  <dcterms:modified xsi:type="dcterms:W3CDTF">2019-11-12T20:58:27Z</dcterms:modified>
</cp:coreProperties>
</file>