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200" windowHeight="6375" activeTab="1"/>
  </bookViews>
  <sheets>
    <sheet name="Entrée" sheetId="1" r:id="rId1"/>
    <sheet name="Sortie" sheetId="2" r:id="rId2"/>
  </sheets>
  <definedNames>
    <definedName name="_xlnm.Print_Area" localSheetId="0">Entrée!$A$1:$N$54</definedName>
    <definedName name="_xlnm.Print_Titles" localSheetId="0">Entrée!$1:$2</definedName>
  </definedNames>
  <calcPr calcId="125725"/>
</workbook>
</file>

<file path=xl/calcChain.xml><?xml version="1.0" encoding="utf-8"?>
<calcChain xmlns="http://schemas.openxmlformats.org/spreadsheetml/2006/main">
  <c r="A8" i="2"/>
  <c r="A7"/>
  <c r="A4"/>
  <c r="A3"/>
  <c r="A2"/>
  <c r="M31"/>
  <c r="L31"/>
  <c r="K31"/>
  <c r="J31"/>
  <c r="I31"/>
  <c r="H31"/>
  <c r="G31"/>
  <c r="F31"/>
  <c r="E31"/>
  <c r="D31"/>
  <c r="C31"/>
  <c r="C26"/>
  <c r="M30"/>
  <c r="L30"/>
  <c r="K30"/>
  <c r="J30"/>
  <c r="I30"/>
  <c r="H30"/>
  <c r="G30"/>
  <c r="F30"/>
  <c r="E30"/>
  <c r="D30"/>
  <c r="M29"/>
  <c r="L29"/>
  <c r="K29"/>
  <c r="J29"/>
  <c r="I29"/>
  <c r="H29"/>
  <c r="G29"/>
  <c r="F29"/>
  <c r="E29"/>
  <c r="D29"/>
  <c r="M28"/>
  <c r="M27" s="1"/>
  <c r="L28"/>
  <c r="K28"/>
  <c r="J28"/>
  <c r="I28"/>
  <c r="I27" s="1"/>
  <c r="H28"/>
  <c r="G28"/>
  <c r="F28"/>
  <c r="E28"/>
  <c r="E27" s="1"/>
  <c r="D28"/>
  <c r="C30"/>
  <c r="C29"/>
  <c r="C28"/>
  <c r="M26"/>
  <c r="L26"/>
  <c r="K26"/>
  <c r="J26"/>
  <c r="I26"/>
  <c r="H26"/>
  <c r="G26"/>
  <c r="F26"/>
  <c r="E26"/>
  <c r="D26"/>
  <c r="M25"/>
  <c r="L25"/>
  <c r="K25"/>
  <c r="J25"/>
  <c r="I25"/>
  <c r="H25"/>
  <c r="G25"/>
  <c r="F25"/>
  <c r="E25"/>
  <c r="D25"/>
  <c r="C25"/>
  <c r="M24"/>
  <c r="L24"/>
  <c r="K24"/>
  <c r="J24"/>
  <c r="J23" s="1"/>
  <c r="I24"/>
  <c r="H24"/>
  <c r="G24"/>
  <c r="F24"/>
  <c r="F23" s="1"/>
  <c r="E24"/>
  <c r="D24"/>
  <c r="C24"/>
  <c r="M22"/>
  <c r="L22"/>
  <c r="K22"/>
  <c r="J22"/>
  <c r="I22"/>
  <c r="H22"/>
  <c r="G22"/>
  <c r="F22"/>
  <c r="E22"/>
  <c r="D22"/>
  <c r="M21"/>
  <c r="L21"/>
  <c r="K21"/>
  <c r="J21"/>
  <c r="I21"/>
  <c r="H21"/>
  <c r="G21"/>
  <c r="F21"/>
  <c r="E21"/>
  <c r="D21"/>
  <c r="C22"/>
  <c r="C21"/>
  <c r="M14"/>
  <c r="L14"/>
  <c r="K14"/>
  <c r="J14"/>
  <c r="I14"/>
  <c r="H14"/>
  <c r="G14"/>
  <c r="F14"/>
  <c r="E14"/>
  <c r="D14"/>
  <c r="M13"/>
  <c r="L13"/>
  <c r="K13"/>
  <c r="J13"/>
  <c r="I13"/>
  <c r="H13"/>
  <c r="G13"/>
  <c r="F13"/>
  <c r="E13"/>
  <c r="D13"/>
  <c r="M12"/>
  <c r="L12"/>
  <c r="K12"/>
  <c r="J12"/>
  <c r="I12"/>
  <c r="H12"/>
  <c r="G12"/>
  <c r="F12"/>
  <c r="E12"/>
  <c r="D12"/>
  <c r="M11"/>
  <c r="L11"/>
  <c r="K11"/>
  <c r="J11"/>
  <c r="I11"/>
  <c r="H11"/>
  <c r="G11"/>
  <c r="F11"/>
  <c r="E11"/>
  <c r="D11"/>
  <c r="M10"/>
  <c r="L10"/>
  <c r="K10"/>
  <c r="J10"/>
  <c r="I10"/>
  <c r="H10"/>
  <c r="G10"/>
  <c r="F10"/>
  <c r="E10"/>
  <c r="D10"/>
  <c r="M9"/>
  <c r="M8" s="1"/>
  <c r="M7" s="1"/>
  <c r="L9"/>
  <c r="K9"/>
  <c r="K8" s="1"/>
  <c r="K7" s="1"/>
  <c r="J9"/>
  <c r="I9"/>
  <c r="I8" s="1"/>
  <c r="I7" s="1"/>
  <c r="H9"/>
  <c r="G9"/>
  <c r="G8" s="1"/>
  <c r="G7" s="1"/>
  <c r="F9"/>
  <c r="E9"/>
  <c r="E8" s="1"/>
  <c r="E7" s="1"/>
  <c r="D9"/>
  <c r="C14"/>
  <c r="C13"/>
  <c r="C12"/>
  <c r="C11"/>
  <c r="C10"/>
  <c r="C9"/>
  <c r="M3"/>
  <c r="L3"/>
  <c r="K3"/>
  <c r="J3"/>
  <c r="I3"/>
  <c r="H3"/>
  <c r="G3"/>
  <c r="F3"/>
  <c r="E3"/>
  <c r="D3"/>
  <c r="C3"/>
  <c r="L27"/>
  <c r="J27"/>
  <c r="H27"/>
  <c r="F27"/>
  <c r="D27"/>
  <c r="K27"/>
  <c r="G27"/>
  <c r="L23"/>
  <c r="H23"/>
  <c r="D23"/>
  <c r="C23"/>
  <c r="M23"/>
  <c r="K23"/>
  <c r="I23"/>
  <c r="G23"/>
  <c r="E23"/>
  <c r="L8"/>
  <c r="L7" s="1"/>
  <c r="J8"/>
  <c r="J7" s="1"/>
  <c r="H8"/>
  <c r="H7" s="1"/>
  <c r="F8"/>
  <c r="F7" s="1"/>
  <c r="D8"/>
  <c r="D7" s="1"/>
  <c r="C8" l="1"/>
  <c r="C7" s="1"/>
  <c r="C27"/>
  <c r="C20"/>
  <c r="C19" s="1"/>
  <c r="M20"/>
  <c r="M19" s="1"/>
  <c r="M17" s="1"/>
  <c r="L20"/>
  <c r="L19" s="1"/>
  <c r="L17" s="1"/>
  <c r="K20"/>
  <c r="K19" s="1"/>
  <c r="K17" s="1"/>
  <c r="J20"/>
  <c r="J19" s="1"/>
  <c r="J17" s="1"/>
  <c r="I20"/>
  <c r="H20"/>
  <c r="G20"/>
  <c r="G19" s="1"/>
  <c r="G17" s="1"/>
  <c r="F20"/>
  <c r="F19" s="1"/>
  <c r="F17" s="1"/>
  <c r="E20"/>
  <c r="E19" s="1"/>
  <c r="E17" s="1"/>
  <c r="D20"/>
  <c r="D19" s="1"/>
  <c r="D17" s="1"/>
  <c r="C17" l="1"/>
  <c r="N27" i="1"/>
  <c r="N17" s="1"/>
  <c r="M27"/>
  <c r="M17" s="1"/>
  <c r="L27"/>
  <c r="L17" s="1"/>
  <c r="K27"/>
  <c r="J27"/>
  <c r="I27"/>
  <c r="H27"/>
  <c r="G27"/>
  <c r="F27"/>
  <c r="E27"/>
  <c r="D27"/>
  <c r="C27"/>
  <c r="N23"/>
  <c r="M23"/>
  <c r="L23"/>
  <c r="K23"/>
  <c r="J23"/>
  <c r="I23"/>
  <c r="H23"/>
  <c r="G23"/>
  <c r="F23"/>
  <c r="E23"/>
  <c r="D23"/>
  <c r="C23"/>
  <c r="N20"/>
  <c r="M20"/>
  <c r="L20"/>
  <c r="K20"/>
  <c r="J20"/>
  <c r="I20"/>
  <c r="H20"/>
  <c r="G20"/>
  <c r="F20"/>
  <c r="E20"/>
  <c r="D20"/>
  <c r="C20"/>
  <c r="N19"/>
  <c r="M19"/>
  <c r="L19"/>
  <c r="K19"/>
  <c r="J19"/>
  <c r="I19"/>
  <c r="H19"/>
  <c r="G19"/>
  <c r="F19"/>
  <c r="E19"/>
  <c r="D19"/>
  <c r="C19"/>
  <c r="K17"/>
  <c r="J17"/>
  <c r="I17"/>
  <c r="H17"/>
  <c r="G17"/>
  <c r="F17"/>
  <c r="E17"/>
  <c r="D17"/>
  <c r="C17"/>
  <c r="N8"/>
  <c r="M8"/>
  <c r="L8"/>
  <c r="K8"/>
  <c r="J8"/>
  <c r="I8"/>
  <c r="H8"/>
  <c r="G8"/>
  <c r="F8"/>
  <c r="E8"/>
  <c r="D8"/>
  <c r="C8"/>
  <c r="N7"/>
  <c r="M7"/>
  <c r="L7"/>
  <c r="K7"/>
  <c r="J7"/>
  <c r="I7"/>
  <c r="H7"/>
  <c r="G7"/>
  <c r="F7"/>
  <c r="E7"/>
  <c r="D7"/>
  <c r="C7"/>
  <c r="C33" s="1"/>
  <c r="D5" s="1"/>
  <c r="D33" s="1"/>
  <c r="E5" s="1"/>
  <c r="E33" s="1"/>
  <c r="F5" s="1"/>
  <c r="F33" s="1"/>
  <c r="G5" s="1"/>
  <c r="G33" s="1"/>
  <c r="H5" s="1"/>
  <c r="H33" s="1"/>
  <c r="I5" s="1"/>
  <c r="I33" s="1"/>
  <c r="J5" s="1"/>
  <c r="J33" s="1"/>
  <c r="K5" s="1"/>
  <c r="K33" s="1"/>
  <c r="L5" s="1"/>
  <c r="L33" s="1"/>
  <c r="M5" s="1"/>
  <c r="M33" s="1"/>
  <c r="N5" s="1"/>
  <c r="N33" s="1"/>
  <c r="H19" i="2" l="1"/>
  <c r="H17" s="1"/>
  <c r="I19"/>
  <c r="I17" s="1"/>
</calcChain>
</file>

<file path=xl/sharedStrings.xml><?xml version="1.0" encoding="utf-8"?>
<sst xmlns="http://schemas.openxmlformats.org/spreadsheetml/2006/main" count="63" uniqueCount="40">
  <si>
    <t>Prévisionnel de trésorerie du 01/08/2017 au 31/07/2018 - Scénario Base</t>
  </si>
  <si>
    <t>Entreprise Démo, Scénario : Base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</si>
  <si>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</si>
  <si>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</si>
  <si>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</si>
  <si>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</si>
  <si>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</si>
  <si>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</si>
  <si>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</si>
  <si>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</si>
  <si>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</si>
  <si>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</si>
  <si>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</si>
  <si>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</si>
  <si>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En euros</t>
  </si>
  <si>
    <t>Trésorerie en début de mois</t>
  </si>
  <si>
    <t>Encaissements (encaissements perçus + Facturation engagée + Reste à faire sur prévisionnel)</t>
  </si>
  <si>
    <t xml:space="preserve">          Facturation clients</t>
  </si>
  <si>
    <t xml:space="preserve">                    Client #1</t>
  </si>
  <si>
    <t xml:space="preserve">                    Client #2</t>
  </si>
  <si>
    <t xml:space="preserve">                    Client #3</t>
  </si>
  <si>
    <t xml:space="preserve">                    Client #4</t>
  </si>
  <si>
    <t xml:space="preserve">                    Client #5</t>
  </si>
  <si>
    <t xml:space="preserve">                    Reste à faire sur objectif</t>
  </si>
  <si>
    <t xml:space="preserve">          Divers</t>
  </si>
  <si>
    <t>Décaissements (décaissements réalisés + facturation engagée + reste à faire sur prévisionnel)</t>
  </si>
  <si>
    <t xml:space="preserve">          TVA</t>
  </si>
  <si>
    <t xml:space="preserve">          Fournisseurs</t>
  </si>
  <si>
    <t xml:space="preserve">                    Fournisseurs matière première</t>
  </si>
  <si>
    <t xml:space="preserve">                              Fournisseur #1</t>
  </si>
  <si>
    <t xml:space="preserve">                              Fournisseur #3</t>
  </si>
  <si>
    <t xml:space="preserve">                    FOurnisseurs services</t>
  </si>
  <si>
    <t xml:space="preserve">                              Fournisseur #2</t>
  </si>
  <si>
    <t xml:space="preserve">          Frais généraux</t>
  </si>
  <si>
    <t xml:space="preserve">          Rémunérations</t>
  </si>
  <si>
    <t xml:space="preserve">                    Salaires</t>
  </si>
  <si>
    <t xml:space="preserve">                    Urssaf</t>
  </si>
  <si>
    <t xml:space="preserve">          Prêts</t>
  </si>
  <si>
    <t>Trésorerie en fin de mois</t>
  </si>
  <si>
    <t xml:space="preserve">                    Fournisseurs services</t>
  </si>
</sst>
</file>

<file path=xl/styles.xml><?xml version="1.0" encoding="utf-8"?>
<styleSheet xmlns="http://schemas.openxmlformats.org/spreadsheetml/2006/main">
  <numFmts count="1">
    <numFmt numFmtId="164" formatCode="#\ ##0"/>
  </numFmts>
  <fonts count="6">
    <font>
      <sz val="11"/>
      <name val="Calibri"/>
    </font>
    <font>
      <b/>
      <sz val="11"/>
      <name val="Calibri"/>
      <family val="2"/>
    </font>
    <font>
      <sz val="11"/>
      <color rgb="FFFF0000"/>
      <name val="Calibri"/>
      <family val="2"/>
    </font>
    <font>
      <i/>
      <sz val="11"/>
      <name val="Calibri"/>
      <family val="2"/>
    </font>
    <font>
      <b/>
      <sz val="11"/>
      <color rgb="FFFFFFFF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E3F2FD"/>
      </patternFill>
    </fill>
    <fill>
      <patternFill patternType="solid">
        <fgColor rgb="FF2196F3"/>
      </patternFill>
    </fill>
    <fill>
      <patternFill patternType="solid">
        <fgColor rgb="FFFFFFFF"/>
      </patternFill>
    </fill>
  </fills>
  <borders count="20">
    <border>
      <left/>
      <right/>
      <top/>
      <bottom/>
      <diagonal/>
    </border>
    <border>
      <left/>
      <right/>
      <top style="thin">
        <color rgb="FF9E9E9E"/>
      </top>
      <bottom style="thin">
        <color rgb="FF9E9E9E"/>
      </bottom>
      <diagonal/>
    </border>
    <border>
      <left style="medium">
        <color rgb="FF9E9E9E"/>
      </left>
      <right/>
      <top style="thin">
        <color rgb="FF9E9E9E"/>
      </top>
      <bottom style="thin">
        <color rgb="FF9E9E9E"/>
      </bottom>
      <diagonal/>
    </border>
    <border>
      <left/>
      <right style="medium">
        <color rgb="FF9E9E9E"/>
      </right>
      <top style="thin">
        <color rgb="FF9E9E9E"/>
      </top>
      <bottom style="thin">
        <color rgb="FF9E9E9E"/>
      </bottom>
      <diagonal/>
    </border>
    <border>
      <left/>
      <right/>
      <top style="medium">
        <color rgb="FF9E9E9E"/>
      </top>
      <bottom/>
      <diagonal/>
    </border>
    <border>
      <left/>
      <right/>
      <top/>
      <bottom style="medium">
        <color rgb="FF9E9E9E"/>
      </bottom>
      <diagonal/>
    </border>
    <border>
      <left style="medium">
        <color rgb="FF9E9E9E"/>
      </left>
      <right/>
      <top style="medium">
        <color rgb="FF9E9E9E"/>
      </top>
      <bottom/>
      <diagonal/>
    </border>
    <border>
      <left style="medium">
        <color rgb="FF9E9E9E"/>
      </left>
      <right/>
      <top/>
      <bottom/>
      <diagonal/>
    </border>
    <border>
      <left style="medium">
        <color rgb="FF9E9E9E"/>
      </left>
      <right/>
      <top/>
      <bottom style="medium">
        <color rgb="FF9E9E9E"/>
      </bottom>
      <diagonal/>
    </border>
    <border>
      <left/>
      <right style="medium">
        <color rgb="FF9E9E9E"/>
      </right>
      <top style="medium">
        <color rgb="FF9E9E9E"/>
      </top>
      <bottom/>
      <diagonal/>
    </border>
    <border>
      <left/>
      <right style="medium">
        <color rgb="FF9E9E9E"/>
      </right>
      <top/>
      <bottom/>
      <diagonal/>
    </border>
    <border>
      <left/>
      <right style="medium">
        <color rgb="FF9E9E9E"/>
      </right>
      <top/>
      <bottom style="medium">
        <color rgb="FF9E9E9E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0" xfId="0" applyNumberFormat="1" applyFont="1" applyFill="1"/>
    <xf numFmtId="0" fontId="0" fillId="2" borderId="0" xfId="0" applyNumberFormat="1" applyFont="1" applyFill="1" applyAlignment="1">
      <alignment horizontal="right"/>
    </xf>
    <xf numFmtId="0" fontId="3" fillId="0" borderId="0" xfId="0" applyNumberFormat="1" applyFont="1"/>
    <xf numFmtId="164" fontId="3" fillId="0" borderId="0" xfId="0" applyNumberFormat="1" applyFont="1"/>
    <xf numFmtId="0" fontId="1" fillId="0" borderId="0" xfId="0" applyNumberFormat="1" applyFont="1"/>
    <xf numFmtId="164" fontId="1" fillId="0" borderId="0" xfId="0" applyNumberFormat="1" applyFont="1"/>
    <xf numFmtId="0" fontId="0" fillId="2" borderId="1" xfId="0" applyNumberFormat="1" applyFont="1" applyFill="1" applyBorder="1"/>
    <xf numFmtId="164" fontId="0" fillId="2" borderId="1" xfId="0" applyNumberFormat="1" applyFont="1" applyFill="1" applyBorder="1"/>
    <xf numFmtId="0" fontId="4" fillId="3" borderId="1" xfId="0" applyNumberFormat="1" applyFont="1" applyFill="1" applyBorder="1"/>
    <xf numFmtId="164" fontId="4" fillId="3" borderId="1" xfId="0" applyNumberFormat="1" applyFont="1" applyFill="1" applyBorder="1"/>
    <xf numFmtId="0" fontId="4" fillId="3" borderId="2" xfId="0" applyNumberFormat="1" applyFont="1" applyFill="1" applyBorder="1"/>
    <xf numFmtId="0" fontId="0" fillId="2" borderId="2" xfId="0" applyNumberFormat="1" applyFont="1" applyFill="1" applyBorder="1"/>
    <xf numFmtId="164" fontId="4" fillId="3" borderId="3" xfId="0" applyNumberFormat="1" applyFont="1" applyFill="1" applyBorder="1"/>
    <xf numFmtId="164" fontId="0" fillId="2" borderId="3" xfId="0" applyNumberFormat="1" applyFont="1" applyFill="1" applyBorder="1"/>
    <xf numFmtId="0" fontId="0" fillId="0" borderId="5" xfId="0" applyNumberFormat="1" applyFont="1" applyBorder="1"/>
    <xf numFmtId="0" fontId="2" fillId="2" borderId="7" xfId="0" applyNumberFormat="1" applyFont="1" applyFill="1" applyBorder="1"/>
    <xf numFmtId="0" fontId="1" fillId="0" borderId="7" xfId="0" applyNumberFormat="1" applyFont="1" applyBorder="1"/>
    <xf numFmtId="0" fontId="3" fillId="0" borderId="7" xfId="0" applyNumberFormat="1" applyFont="1" applyBorder="1"/>
    <xf numFmtId="0" fontId="0" fillId="0" borderId="8" xfId="0" applyNumberFormat="1" applyFont="1" applyBorder="1"/>
    <xf numFmtId="0" fontId="0" fillId="2" borderId="10" xfId="0" applyNumberFormat="1" applyFont="1" applyFill="1" applyBorder="1" applyAlignment="1">
      <alignment horizontal="right"/>
    </xf>
    <xf numFmtId="164" fontId="1" fillId="0" borderId="10" xfId="0" applyNumberFormat="1" applyFont="1" applyBorder="1"/>
    <xf numFmtId="164" fontId="3" fillId="0" borderId="10" xfId="0" applyNumberFormat="1" applyFont="1" applyBorder="1"/>
    <xf numFmtId="0" fontId="0" fillId="0" borderId="11" xfId="0" applyNumberFormat="1" applyFont="1" applyBorder="1"/>
    <xf numFmtId="0" fontId="0" fillId="4" borderId="0" xfId="0" applyNumberFormat="1" applyFont="1" applyFill="1"/>
    <xf numFmtId="0" fontId="0" fillId="0" borderId="0" xfId="0" applyNumberFormat="1" applyFont="1"/>
    <xf numFmtId="0" fontId="0" fillId="0" borderId="7" xfId="0" applyNumberFormat="1" applyFont="1" applyBorder="1"/>
    <xf numFmtId="0" fontId="0" fillId="0" borderId="6" xfId="0" applyNumberFormat="1" applyFont="1" applyBorder="1"/>
    <xf numFmtId="0" fontId="0" fillId="0" borderId="4" xfId="0" applyNumberFormat="1" applyFont="1" applyBorder="1"/>
    <xf numFmtId="0" fontId="0" fillId="0" borderId="6" xfId="0" applyNumberFormat="1" applyFont="1" applyBorder="1"/>
    <xf numFmtId="0" fontId="0" fillId="0" borderId="4" xfId="0" applyNumberFormat="1" applyFont="1" applyBorder="1"/>
    <xf numFmtId="0" fontId="0" fillId="0" borderId="9" xfId="0" applyNumberFormat="1" applyFont="1" applyBorder="1"/>
    <xf numFmtId="0" fontId="1" fillId="0" borderId="7" xfId="0" applyNumberFormat="1" applyFont="1" applyBorder="1" applyAlignment="1">
      <alignment horizontal="center"/>
    </xf>
    <xf numFmtId="0" fontId="0" fillId="0" borderId="0" xfId="0" applyNumberFormat="1" applyFont="1"/>
    <xf numFmtId="0" fontId="0" fillId="0" borderId="10" xfId="0" applyNumberFormat="1" applyFont="1" applyBorder="1"/>
    <xf numFmtId="0" fontId="0" fillId="0" borderId="7" xfId="0" applyNumberFormat="1" applyFont="1" applyBorder="1"/>
    <xf numFmtId="164" fontId="5" fillId="0" borderId="0" xfId="0" applyNumberFormat="1" applyFont="1"/>
    <xf numFmtId="0" fontId="1" fillId="0" borderId="7" xfId="0" applyNumberFormat="1" applyFont="1" applyBorder="1" applyAlignment="1">
      <alignment horizontal="centerContinuous"/>
    </xf>
    <xf numFmtId="0" fontId="0" fillId="0" borderId="0" xfId="0" applyNumberFormat="1" applyFont="1" applyAlignment="1">
      <alignment horizontal="centerContinuous"/>
    </xf>
    <xf numFmtId="164" fontId="3" fillId="0" borderId="12" xfId="0" applyNumberFormat="1" applyFont="1" applyBorder="1"/>
    <xf numFmtId="164" fontId="3" fillId="0" borderId="13" xfId="0" applyNumberFormat="1" applyFont="1" applyBorder="1"/>
    <xf numFmtId="164" fontId="3" fillId="0" borderId="14" xfId="0" applyNumberFormat="1" applyFont="1" applyBorder="1"/>
    <xf numFmtId="164" fontId="3" fillId="0" borderId="15" xfId="0" applyNumberFormat="1" applyFont="1" applyBorder="1"/>
    <xf numFmtId="164" fontId="3" fillId="0" borderId="0" xfId="0" applyNumberFormat="1" applyFont="1" applyBorder="1"/>
    <xf numFmtId="164" fontId="3" fillId="0" borderId="16" xfId="0" applyNumberFormat="1" applyFont="1" applyBorder="1"/>
    <xf numFmtId="164" fontId="3" fillId="0" borderId="17" xfId="0" applyNumberFormat="1" applyFont="1" applyBorder="1"/>
    <xf numFmtId="164" fontId="3" fillId="0" borderId="18" xfId="0" applyNumberFormat="1" applyFont="1" applyBorder="1"/>
    <xf numFmtId="164" fontId="3" fillId="0" borderId="19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roundedCorners val="1"/>
  <c:chart>
    <c:autoTitleDeleted val="1"/>
    <c:plotArea>
      <c:layout/>
      <c:lineChart>
        <c:grouping val="standard"/>
        <c:ser>
          <c:idx val="0"/>
          <c:order val="0"/>
          <c:tx>
            <c:v>Trésorie disponible en début de mois</c:v>
          </c:tx>
          <c:marker>
            <c:symbol val="none"/>
          </c:marker>
          <c:cat>
            <c:strRef>
              <c:f>Entrée!$C$3:$N$3</c:f>
              <c:strCache>
                <c:ptCount val="12"/>
                <c:pt idx="0">
                  <c:v>Août</c:v>
                </c:pt>
                <c:pt idx="1">
                  <c:v>Septembre</c:v>
                </c:pt>
                <c:pt idx="2">
                  <c:v>Octobre</c:v>
                </c:pt>
                <c:pt idx="3">
                  <c:v>Novembre</c:v>
                </c:pt>
                <c:pt idx="4">
                  <c:v>Décembre</c:v>
                </c:pt>
                <c:pt idx="5">
                  <c:v>Janvier</c:v>
                </c:pt>
                <c:pt idx="6">
                  <c:v>Février</c:v>
                </c:pt>
                <c:pt idx="7">
                  <c:v>Mars</c:v>
                </c:pt>
                <c:pt idx="8">
                  <c:v>Avril</c:v>
                </c:pt>
                <c:pt idx="9">
                  <c:v>Mai</c:v>
                </c:pt>
                <c:pt idx="10">
                  <c:v>Juin</c:v>
                </c:pt>
                <c:pt idx="11">
                  <c:v>Juillet</c:v>
                </c:pt>
              </c:strCache>
            </c:strRef>
          </c:cat>
          <c:val>
            <c:numRef>
              <c:f>Entrée!$C$5:$N$5</c:f>
              <c:numCache>
                <c:formatCode>#\ ##0</c:formatCode>
                <c:ptCount val="12"/>
                <c:pt idx="0">
                  <c:v>8560</c:v>
                </c:pt>
                <c:pt idx="1">
                  <c:v>11556</c:v>
                </c:pt>
                <c:pt idx="2">
                  <c:v>9039</c:v>
                </c:pt>
                <c:pt idx="3">
                  <c:v>8617.510000000002</c:v>
                </c:pt>
                <c:pt idx="4">
                  <c:v>10117.510000000002</c:v>
                </c:pt>
                <c:pt idx="5">
                  <c:v>11317.510000000002</c:v>
                </c:pt>
                <c:pt idx="6">
                  <c:v>4817.510000000002</c:v>
                </c:pt>
                <c:pt idx="7">
                  <c:v>11317.510000000002</c:v>
                </c:pt>
                <c:pt idx="8">
                  <c:v>11817.510000000002</c:v>
                </c:pt>
                <c:pt idx="9">
                  <c:v>9317.510000000002</c:v>
                </c:pt>
                <c:pt idx="10">
                  <c:v>6817.510000000002</c:v>
                </c:pt>
                <c:pt idx="11">
                  <c:v>7317.510000000002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66D-43BB-8CB9-E11407B24FB4}"/>
            </c:ext>
          </c:extLst>
        </c:ser>
        <c:dLbls/>
        <c:marker val="1"/>
        <c:axId val="174716032"/>
        <c:axId val="174718336"/>
      </c:lineChart>
      <c:barChart>
        <c:barDir val="col"/>
        <c:grouping val="clustered"/>
        <c:ser>
          <c:idx val="1"/>
          <c:order val="1"/>
          <c:tx>
            <c:v>Total encaissements</c:v>
          </c:tx>
          <c:spPr>
            <a:solidFill>
              <a:srgbClr val="008000"/>
            </a:solidFill>
          </c:spPr>
          <c:cat>
            <c:strRef>
              <c:f>Entrée!$C$3:$N$3</c:f>
              <c:strCache>
                <c:ptCount val="12"/>
                <c:pt idx="0">
                  <c:v>Août</c:v>
                </c:pt>
                <c:pt idx="1">
                  <c:v>Septembre</c:v>
                </c:pt>
                <c:pt idx="2">
                  <c:v>Octobre</c:v>
                </c:pt>
                <c:pt idx="3">
                  <c:v>Novembre</c:v>
                </c:pt>
                <c:pt idx="4">
                  <c:v>Décembre</c:v>
                </c:pt>
                <c:pt idx="5">
                  <c:v>Janvier</c:v>
                </c:pt>
                <c:pt idx="6">
                  <c:v>Février</c:v>
                </c:pt>
                <c:pt idx="7">
                  <c:v>Mars</c:v>
                </c:pt>
                <c:pt idx="8">
                  <c:v>Avril</c:v>
                </c:pt>
                <c:pt idx="9">
                  <c:v>Mai</c:v>
                </c:pt>
                <c:pt idx="10">
                  <c:v>Juin</c:v>
                </c:pt>
                <c:pt idx="11">
                  <c:v>Juillet</c:v>
                </c:pt>
              </c:strCache>
            </c:strRef>
          </c:cat>
          <c:val>
            <c:numRef>
              <c:f>Entrée!$C$7:$N$7</c:f>
              <c:numCache>
                <c:formatCode>#\ ##0</c:formatCode>
                <c:ptCount val="12"/>
                <c:pt idx="0">
                  <c:v>14000</c:v>
                </c:pt>
                <c:pt idx="1">
                  <c:v>15500</c:v>
                </c:pt>
                <c:pt idx="2">
                  <c:v>12795.51</c:v>
                </c:pt>
                <c:pt idx="3">
                  <c:v>18000</c:v>
                </c:pt>
                <c:pt idx="4">
                  <c:v>20000</c:v>
                </c:pt>
                <c:pt idx="5">
                  <c:v>10000</c:v>
                </c:pt>
                <c:pt idx="6">
                  <c:v>25000</c:v>
                </c:pt>
                <c:pt idx="7">
                  <c:v>18000</c:v>
                </c:pt>
                <c:pt idx="8">
                  <c:v>15000</c:v>
                </c:pt>
                <c:pt idx="9">
                  <c:v>15000</c:v>
                </c:pt>
                <c:pt idx="10">
                  <c:v>18000</c:v>
                </c:pt>
                <c:pt idx="11">
                  <c:v>18000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66D-43BB-8CB9-E11407B24FB4}"/>
            </c:ext>
          </c:extLst>
        </c:ser>
        <c:ser>
          <c:idx val="2"/>
          <c:order val="2"/>
          <c:tx>
            <c:v>Total décaissements</c:v>
          </c:tx>
          <c:spPr>
            <a:solidFill>
              <a:srgbClr val="FF0000"/>
            </a:solidFill>
          </c:spPr>
          <c:cat>
            <c:strRef>
              <c:f>Entrée!$C$3:$N$3</c:f>
              <c:strCache>
                <c:ptCount val="12"/>
                <c:pt idx="0">
                  <c:v>Août</c:v>
                </c:pt>
                <c:pt idx="1">
                  <c:v>Septembre</c:v>
                </c:pt>
                <c:pt idx="2">
                  <c:v>Octobre</c:v>
                </c:pt>
                <c:pt idx="3">
                  <c:v>Novembre</c:v>
                </c:pt>
                <c:pt idx="4">
                  <c:v>Décembre</c:v>
                </c:pt>
                <c:pt idx="5">
                  <c:v>Janvier</c:v>
                </c:pt>
                <c:pt idx="6">
                  <c:v>Février</c:v>
                </c:pt>
                <c:pt idx="7">
                  <c:v>Mars</c:v>
                </c:pt>
                <c:pt idx="8">
                  <c:v>Avril</c:v>
                </c:pt>
                <c:pt idx="9">
                  <c:v>Mai</c:v>
                </c:pt>
                <c:pt idx="10">
                  <c:v>Juin</c:v>
                </c:pt>
                <c:pt idx="11">
                  <c:v>Juillet</c:v>
                </c:pt>
              </c:strCache>
            </c:strRef>
          </c:cat>
          <c:val>
            <c:numRef>
              <c:f>Entrée!$C$17:$N$17</c:f>
              <c:numCache>
                <c:formatCode>#\ ##0</c:formatCode>
                <c:ptCount val="12"/>
                <c:pt idx="0">
                  <c:v>11004</c:v>
                </c:pt>
                <c:pt idx="1">
                  <c:v>18017</c:v>
                </c:pt>
                <c:pt idx="2">
                  <c:v>13217</c:v>
                </c:pt>
                <c:pt idx="3">
                  <c:v>16500</c:v>
                </c:pt>
                <c:pt idx="4">
                  <c:v>18800</c:v>
                </c:pt>
                <c:pt idx="5">
                  <c:v>16500</c:v>
                </c:pt>
                <c:pt idx="6">
                  <c:v>18500</c:v>
                </c:pt>
                <c:pt idx="7">
                  <c:v>17500</c:v>
                </c:pt>
                <c:pt idx="8">
                  <c:v>17500</c:v>
                </c:pt>
                <c:pt idx="9">
                  <c:v>17500</c:v>
                </c:pt>
                <c:pt idx="10">
                  <c:v>17500</c:v>
                </c:pt>
                <c:pt idx="11">
                  <c:v>17500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66D-43BB-8CB9-E11407B24FB4}"/>
            </c:ext>
          </c:extLst>
        </c:ser>
        <c:dLbls/>
        <c:overlap val="-25"/>
        <c:axId val="174716032"/>
        <c:axId val="174718336"/>
      </c:barChart>
      <c:barChart>
        <c:barDir val="col"/>
        <c:grouping val="clustered"/>
        <c:dLbls/>
        <c:axId val="174716032"/>
        <c:axId val="174718336"/>
      </c:barChart>
      <c:catAx>
        <c:axId val="174716032"/>
        <c:scaling>
          <c:orientation val="minMax"/>
        </c:scaling>
        <c:axPos val="b"/>
        <c:numFmt formatCode="General" sourceLinked="1"/>
        <c:majorTickMark val="none"/>
        <c:tickLblPos val="nextTo"/>
        <c:crossAx val="174718336"/>
        <c:crosses val="autoZero"/>
        <c:auto val="1"/>
        <c:lblAlgn val="ctr"/>
        <c:lblOffset val="100"/>
        <c:tickLblSkip val="1"/>
        <c:noMultiLvlLbl val="1"/>
      </c:catAx>
      <c:valAx>
        <c:axId val="174718336"/>
        <c:scaling>
          <c:orientation val="minMax"/>
        </c:scaling>
        <c:axPos val="l"/>
        <c:majorGridlines/>
        <c:numFmt formatCode="#\ ##0" sourceLinked="1"/>
        <c:majorTickMark val="cross"/>
        <c:minorTickMark val="cross"/>
        <c:tickLblPos val="nextTo"/>
        <c:crossAx val="174716032"/>
        <c:crosses val="autoZero"/>
        <c:crossBetween val="between"/>
        <c:majorUnit val="7000"/>
      </c:valAx>
    </c:plotArea>
    <c:legend>
      <c:legendPos val="b"/>
      <c:layout/>
    </c:legend>
    <c:plotVisOnly val="1"/>
    <c:dispBlanksAs val="zero"/>
    <c:showDLblsOverMax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34</xdr:row>
      <xdr:rowOff>0</xdr:rowOff>
    </xdr:from>
    <xdr:to>
      <xdr:col>13</xdr:col>
      <xdr:colOff>600075</xdr:colOff>
      <xdr:row>54</xdr:row>
      <xdr:rowOff>0</xdr:rowOff>
    </xdr:to>
    <xdr:graphicFrame macro="">
      <xdr:nvGraphicFramePr>
        <xdr:cNvPr id="2" name="charttresorieMensuelle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400050</xdr:colOff>
      <xdr:row>0</xdr:row>
      <xdr:rowOff>47625</xdr:rowOff>
    </xdr:from>
    <xdr:to>
      <xdr:col>3</xdr:col>
      <xdr:colOff>504825</xdr:colOff>
      <xdr:row>0</xdr:row>
      <xdr:rowOff>371475</xdr:rowOff>
    </xdr:to>
    <xdr:pic>
      <xdr:nvPicPr>
        <xdr:cNvPr id="3" name="Agicap log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0" y="0"/>
          <a:ext cx="0" cy="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W84"/>
  <sheetViews>
    <sheetView zoomScaleNormal="100" workbookViewId="0">
      <pane ySplit="3" topLeftCell="A4" activePane="bottomLeft" state="frozen"/>
      <selection pane="bottomLeft" activeCell="D9" sqref="D9"/>
    </sheetView>
  </sheetViews>
  <sheetFormatPr defaultColWidth="8.7109375" defaultRowHeight="15" outlineLevelRow="2"/>
  <cols>
    <col min="1" max="1" width="83" customWidth="1"/>
    <col min="2" max="3" width="9.140625" customWidth="1"/>
    <col min="4" max="4" width="11.140625" customWidth="1"/>
    <col min="5" max="5" width="9.140625" customWidth="1"/>
    <col min="6" max="6" width="10.5703125" customWidth="1"/>
    <col min="7" max="7" width="10.42578125" customWidth="1"/>
    <col min="8" max="49" width="9.140625" customWidth="1"/>
  </cols>
  <sheetData>
    <row r="1" spans="1:49" ht="30" customHeight="1">
      <c r="A1" s="29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1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</row>
    <row r="2" spans="1:49">
      <c r="A2" s="32" t="s">
        <v>0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</row>
    <row r="3" spans="1:49">
      <c r="A3" s="16" t="s">
        <v>1</v>
      </c>
      <c r="B3" s="1"/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0" t="s">
        <v>13</v>
      </c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</row>
    <row r="4" spans="1:49">
      <c r="A4" s="35" t="s">
        <v>14</v>
      </c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  <c r="N4" s="3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</row>
    <row r="5" spans="1:49">
      <c r="A5" s="11" t="s">
        <v>15</v>
      </c>
      <c r="B5" s="9"/>
      <c r="C5" s="10">
        <v>8560</v>
      </c>
      <c r="D5" s="10">
        <f t="shared" ref="D5:N5" si="0">C33</f>
        <v>11556</v>
      </c>
      <c r="E5" s="10">
        <f t="shared" si="0"/>
        <v>9039</v>
      </c>
      <c r="F5" s="10">
        <f t="shared" si="0"/>
        <v>8617.510000000002</v>
      </c>
      <c r="G5" s="10">
        <f t="shared" si="0"/>
        <v>10117.510000000002</v>
      </c>
      <c r="H5" s="10">
        <f t="shared" si="0"/>
        <v>11317.510000000002</v>
      </c>
      <c r="I5" s="10">
        <f t="shared" si="0"/>
        <v>4817.510000000002</v>
      </c>
      <c r="J5" s="10">
        <f t="shared" si="0"/>
        <v>11317.510000000002</v>
      </c>
      <c r="K5" s="10">
        <f t="shared" si="0"/>
        <v>11817.510000000002</v>
      </c>
      <c r="L5" s="10">
        <f t="shared" si="0"/>
        <v>9317.510000000002</v>
      </c>
      <c r="M5" s="10">
        <f t="shared" si="0"/>
        <v>6817.510000000002</v>
      </c>
      <c r="N5" s="13">
        <f t="shared" si="0"/>
        <v>7317.510000000002</v>
      </c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</row>
    <row r="6" spans="1:49">
      <c r="A6" s="35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</row>
    <row r="7" spans="1:49">
      <c r="A7" s="12" t="s">
        <v>16</v>
      </c>
      <c r="B7" s="7"/>
      <c r="C7" s="8">
        <f t="shared" ref="C7:N7" si="1">+C8+C15</f>
        <v>14000</v>
      </c>
      <c r="D7" s="8">
        <f t="shared" si="1"/>
        <v>15500</v>
      </c>
      <c r="E7" s="8">
        <f t="shared" si="1"/>
        <v>12795.51</v>
      </c>
      <c r="F7" s="8">
        <f t="shared" si="1"/>
        <v>18000</v>
      </c>
      <c r="G7" s="8">
        <f t="shared" si="1"/>
        <v>20000</v>
      </c>
      <c r="H7" s="8">
        <f t="shared" si="1"/>
        <v>10000</v>
      </c>
      <c r="I7" s="8">
        <f t="shared" si="1"/>
        <v>25000</v>
      </c>
      <c r="J7" s="8">
        <f t="shared" si="1"/>
        <v>18000</v>
      </c>
      <c r="K7" s="8">
        <f t="shared" si="1"/>
        <v>15000</v>
      </c>
      <c r="L7" s="8">
        <f t="shared" si="1"/>
        <v>15000</v>
      </c>
      <c r="M7" s="8">
        <f t="shared" si="1"/>
        <v>18000</v>
      </c>
      <c r="N7" s="14">
        <f t="shared" si="1"/>
        <v>18000</v>
      </c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</row>
    <row r="8" spans="1:49">
      <c r="A8" s="17" t="s">
        <v>17</v>
      </c>
      <c r="B8" s="5"/>
      <c r="C8" s="6">
        <f t="shared" ref="C8:N8" si="2">+C9+C10+C11+C12+C13+C14</f>
        <v>14000</v>
      </c>
      <c r="D8" s="6">
        <f t="shared" si="2"/>
        <v>15500</v>
      </c>
      <c r="E8" s="6">
        <f t="shared" si="2"/>
        <v>12795.51</v>
      </c>
      <c r="F8" s="6">
        <f t="shared" si="2"/>
        <v>18000</v>
      </c>
      <c r="G8" s="6">
        <f t="shared" si="2"/>
        <v>20000</v>
      </c>
      <c r="H8" s="6">
        <f t="shared" si="2"/>
        <v>10000</v>
      </c>
      <c r="I8" s="6">
        <f t="shared" si="2"/>
        <v>25000</v>
      </c>
      <c r="J8" s="6">
        <f t="shared" si="2"/>
        <v>18000</v>
      </c>
      <c r="K8" s="6">
        <f t="shared" si="2"/>
        <v>15000</v>
      </c>
      <c r="L8" s="6">
        <f t="shared" si="2"/>
        <v>15000</v>
      </c>
      <c r="M8" s="6">
        <f t="shared" si="2"/>
        <v>18000</v>
      </c>
      <c r="N8" s="21">
        <f t="shared" si="2"/>
        <v>18000</v>
      </c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</row>
    <row r="9" spans="1:49" outlineLevel="1">
      <c r="A9" s="18" t="s">
        <v>18</v>
      </c>
      <c r="B9" s="3"/>
      <c r="C9" s="4">
        <v>10000</v>
      </c>
      <c r="D9" s="4">
        <v>6000</v>
      </c>
      <c r="E9" s="4">
        <v>1295.51</v>
      </c>
      <c r="F9" s="4">
        <v>6055</v>
      </c>
      <c r="G9" s="4">
        <v>900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22">
        <v>0</v>
      </c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</row>
    <row r="10" spans="1:49" outlineLevel="1">
      <c r="A10" s="18" t="s">
        <v>19</v>
      </c>
      <c r="B10" s="3"/>
      <c r="C10" s="4">
        <v>0</v>
      </c>
      <c r="D10" s="4">
        <v>3500</v>
      </c>
      <c r="E10" s="4">
        <v>3500</v>
      </c>
      <c r="F10" s="4">
        <v>3500</v>
      </c>
      <c r="G10" s="4">
        <v>3500</v>
      </c>
      <c r="H10" s="4">
        <v>3500</v>
      </c>
      <c r="I10" s="4">
        <v>3500</v>
      </c>
      <c r="J10" s="4">
        <v>0</v>
      </c>
      <c r="K10" s="4">
        <v>0</v>
      </c>
      <c r="L10" s="4">
        <v>0</v>
      </c>
      <c r="M10" s="4">
        <v>0</v>
      </c>
      <c r="N10" s="22">
        <v>0</v>
      </c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</row>
    <row r="11" spans="1:49" outlineLevel="1">
      <c r="A11" s="18" t="s">
        <v>20</v>
      </c>
      <c r="B11" s="3"/>
      <c r="C11" s="4">
        <v>4000</v>
      </c>
      <c r="D11" s="4">
        <v>6000</v>
      </c>
      <c r="E11" s="4">
        <v>8000</v>
      </c>
      <c r="F11" s="4">
        <v>4465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22">
        <v>0</v>
      </c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</row>
    <row r="12" spans="1:49" outlineLevel="1">
      <c r="A12" s="18" t="s">
        <v>21</v>
      </c>
      <c r="B12" s="3"/>
      <c r="C12" s="4">
        <v>0</v>
      </c>
      <c r="D12" s="4">
        <v>0</v>
      </c>
      <c r="E12" s="4">
        <v>0</v>
      </c>
      <c r="F12" s="4">
        <v>0</v>
      </c>
      <c r="G12" s="4">
        <v>1500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22">
        <v>0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</row>
    <row r="13" spans="1:49" outlineLevel="1">
      <c r="A13" s="18" t="s">
        <v>22</v>
      </c>
      <c r="B13" s="3"/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22">
        <v>0</v>
      </c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</row>
    <row r="14" spans="1:49" outlineLevel="1">
      <c r="A14" s="18" t="s">
        <v>23</v>
      </c>
      <c r="B14" s="3"/>
      <c r="C14" s="4">
        <v>0</v>
      </c>
      <c r="D14" s="4">
        <v>0</v>
      </c>
      <c r="E14" s="4">
        <v>0</v>
      </c>
      <c r="F14" s="4">
        <v>3980</v>
      </c>
      <c r="G14" s="4">
        <v>14100</v>
      </c>
      <c r="H14" s="4">
        <v>6500</v>
      </c>
      <c r="I14" s="4">
        <v>21500</v>
      </c>
      <c r="J14" s="4">
        <v>18000</v>
      </c>
      <c r="K14" s="4">
        <v>15000</v>
      </c>
      <c r="L14" s="4">
        <v>15000</v>
      </c>
      <c r="M14" s="4">
        <v>18000</v>
      </c>
      <c r="N14" s="22">
        <v>18000</v>
      </c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</row>
    <row r="15" spans="1:49">
      <c r="A15" s="17" t="s">
        <v>24</v>
      </c>
      <c r="B15" s="5"/>
      <c r="C15" s="6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21">
        <v>0</v>
      </c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</row>
    <row r="16" spans="1:49">
      <c r="A16" s="35"/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</row>
    <row r="17" spans="1:49">
      <c r="A17" s="12" t="s">
        <v>25</v>
      </c>
      <c r="B17" s="7"/>
      <c r="C17" s="8">
        <f t="shared" ref="C17:N17" si="3">+C18+C19+C26+C27+C31</f>
        <v>11004</v>
      </c>
      <c r="D17" s="8">
        <f t="shared" si="3"/>
        <v>18017</v>
      </c>
      <c r="E17" s="8">
        <f t="shared" si="3"/>
        <v>13217</v>
      </c>
      <c r="F17" s="8">
        <f t="shared" si="3"/>
        <v>16500</v>
      </c>
      <c r="G17" s="8">
        <f t="shared" si="3"/>
        <v>18800</v>
      </c>
      <c r="H17" s="8">
        <f t="shared" si="3"/>
        <v>16500</v>
      </c>
      <c r="I17" s="8">
        <f t="shared" si="3"/>
        <v>18500</v>
      </c>
      <c r="J17" s="8">
        <f t="shared" si="3"/>
        <v>17500</v>
      </c>
      <c r="K17" s="8">
        <f t="shared" si="3"/>
        <v>17500</v>
      </c>
      <c r="L17" s="8">
        <f t="shared" si="3"/>
        <v>17500</v>
      </c>
      <c r="M17" s="8">
        <f t="shared" si="3"/>
        <v>17500</v>
      </c>
      <c r="N17" s="14">
        <f t="shared" si="3"/>
        <v>17500</v>
      </c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</row>
    <row r="18" spans="1:49">
      <c r="A18" s="17" t="s">
        <v>26</v>
      </c>
      <c r="B18" s="5"/>
      <c r="C18" s="6">
        <v>1300</v>
      </c>
      <c r="D18" s="6">
        <v>1250</v>
      </c>
      <c r="E18" s="6">
        <v>150</v>
      </c>
      <c r="F18" s="6">
        <v>1000</v>
      </c>
      <c r="G18" s="6">
        <v>1300</v>
      </c>
      <c r="H18" s="6">
        <v>1000</v>
      </c>
      <c r="I18" s="6">
        <v>1000</v>
      </c>
      <c r="J18" s="6">
        <v>1000</v>
      </c>
      <c r="K18" s="6">
        <v>1000</v>
      </c>
      <c r="L18" s="6">
        <v>1000</v>
      </c>
      <c r="M18" s="6">
        <v>1000</v>
      </c>
      <c r="N18" s="21">
        <v>1000</v>
      </c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</row>
    <row r="19" spans="1:49">
      <c r="A19" s="17" t="s">
        <v>27</v>
      </c>
      <c r="B19" s="5"/>
      <c r="C19" s="6">
        <f t="shared" ref="C19:N19" si="4">+C20+C23+C25</f>
        <v>2750</v>
      </c>
      <c r="D19" s="6">
        <f t="shared" si="4"/>
        <v>9750</v>
      </c>
      <c r="E19" s="6">
        <f t="shared" si="4"/>
        <v>6500</v>
      </c>
      <c r="F19" s="6">
        <f t="shared" si="4"/>
        <v>5000</v>
      </c>
      <c r="G19" s="6">
        <f t="shared" si="4"/>
        <v>7000</v>
      </c>
      <c r="H19" s="6">
        <f t="shared" si="4"/>
        <v>5000</v>
      </c>
      <c r="I19" s="6">
        <f t="shared" si="4"/>
        <v>5000</v>
      </c>
      <c r="J19" s="6">
        <f t="shared" si="4"/>
        <v>5000</v>
      </c>
      <c r="K19" s="6">
        <f t="shared" si="4"/>
        <v>5000</v>
      </c>
      <c r="L19" s="6">
        <f t="shared" si="4"/>
        <v>5000</v>
      </c>
      <c r="M19" s="6">
        <f t="shared" si="4"/>
        <v>5000</v>
      </c>
      <c r="N19" s="21">
        <f t="shared" si="4"/>
        <v>5000</v>
      </c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</row>
    <row r="20" spans="1:49" outlineLevel="1">
      <c r="A20" s="18" t="s">
        <v>28</v>
      </c>
      <c r="B20" s="3"/>
      <c r="C20" s="4">
        <f t="shared" ref="C20:N20" si="5">+C21+C22</f>
        <v>2750</v>
      </c>
      <c r="D20" s="4">
        <f t="shared" si="5"/>
        <v>1750</v>
      </c>
      <c r="E20" s="4">
        <f t="shared" si="5"/>
        <v>6500</v>
      </c>
      <c r="F20" s="4">
        <f t="shared" si="5"/>
        <v>1958</v>
      </c>
      <c r="G20" s="4">
        <f t="shared" si="5"/>
        <v>3000</v>
      </c>
      <c r="H20" s="4">
        <f t="shared" si="5"/>
        <v>0</v>
      </c>
      <c r="I20" s="4">
        <f t="shared" si="5"/>
        <v>2500</v>
      </c>
      <c r="J20" s="4">
        <f t="shared" si="5"/>
        <v>0</v>
      </c>
      <c r="K20" s="4">
        <f t="shared" si="5"/>
        <v>0</v>
      </c>
      <c r="L20" s="4">
        <f t="shared" si="5"/>
        <v>0</v>
      </c>
      <c r="M20" s="4">
        <f t="shared" si="5"/>
        <v>0</v>
      </c>
      <c r="N20" s="22">
        <f t="shared" si="5"/>
        <v>0</v>
      </c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</row>
    <row r="21" spans="1:49" outlineLevel="2">
      <c r="A21" s="18" t="s">
        <v>29</v>
      </c>
      <c r="B21" s="3"/>
      <c r="C21" s="4">
        <v>2500</v>
      </c>
      <c r="D21" s="4">
        <v>1750</v>
      </c>
      <c r="E21" s="4">
        <v>3000</v>
      </c>
      <c r="F21" s="4">
        <v>1958</v>
      </c>
      <c r="G21" s="4">
        <v>3000</v>
      </c>
      <c r="H21" s="4">
        <v>0</v>
      </c>
      <c r="I21" s="4">
        <v>2500</v>
      </c>
      <c r="J21" s="4">
        <v>0</v>
      </c>
      <c r="K21" s="4">
        <v>0</v>
      </c>
      <c r="L21" s="4">
        <v>0</v>
      </c>
      <c r="M21" s="4">
        <v>0</v>
      </c>
      <c r="N21" s="22">
        <v>0</v>
      </c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</row>
    <row r="22" spans="1:49" outlineLevel="2">
      <c r="A22" s="18" t="s">
        <v>30</v>
      </c>
      <c r="B22" s="3"/>
      <c r="C22" s="4">
        <v>250</v>
      </c>
      <c r="D22" s="4">
        <v>0</v>
      </c>
      <c r="E22" s="4">
        <v>3500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22">
        <v>0</v>
      </c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</row>
    <row r="23" spans="1:49" outlineLevel="1">
      <c r="A23" s="18" t="s">
        <v>31</v>
      </c>
      <c r="B23" s="3"/>
      <c r="C23" s="4">
        <f t="shared" ref="C23:N23" si="6">+C24</f>
        <v>0</v>
      </c>
      <c r="D23" s="4">
        <f t="shared" si="6"/>
        <v>8000</v>
      </c>
      <c r="E23" s="4">
        <f t="shared" si="6"/>
        <v>0</v>
      </c>
      <c r="F23" s="4">
        <f t="shared" si="6"/>
        <v>0</v>
      </c>
      <c r="G23" s="4">
        <f t="shared" si="6"/>
        <v>4000</v>
      </c>
      <c r="H23" s="4">
        <f t="shared" si="6"/>
        <v>0</v>
      </c>
      <c r="I23" s="4">
        <f t="shared" si="6"/>
        <v>0</v>
      </c>
      <c r="J23" s="4">
        <f t="shared" si="6"/>
        <v>0</v>
      </c>
      <c r="K23" s="4">
        <f t="shared" si="6"/>
        <v>0</v>
      </c>
      <c r="L23" s="4">
        <f t="shared" si="6"/>
        <v>0</v>
      </c>
      <c r="M23" s="4">
        <f t="shared" si="6"/>
        <v>0</v>
      </c>
      <c r="N23" s="22">
        <f t="shared" si="6"/>
        <v>0</v>
      </c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</row>
    <row r="24" spans="1:49" outlineLevel="2">
      <c r="A24" s="18" t="s">
        <v>32</v>
      </c>
      <c r="B24" s="3"/>
      <c r="C24" s="4">
        <v>0</v>
      </c>
      <c r="D24" s="4">
        <v>8000</v>
      </c>
      <c r="E24" s="4">
        <v>0</v>
      </c>
      <c r="F24" s="4">
        <v>0</v>
      </c>
      <c r="G24" s="4">
        <v>4000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22">
        <v>0</v>
      </c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</row>
    <row r="25" spans="1:49" outlineLevel="1">
      <c r="A25" s="18" t="s">
        <v>23</v>
      </c>
      <c r="B25" s="3"/>
      <c r="C25" s="4">
        <v>0</v>
      </c>
      <c r="D25" s="4">
        <v>0</v>
      </c>
      <c r="E25" s="4">
        <v>0</v>
      </c>
      <c r="F25" s="4">
        <v>3042</v>
      </c>
      <c r="G25" s="4">
        <v>0</v>
      </c>
      <c r="H25" s="4">
        <v>5000</v>
      </c>
      <c r="I25" s="4">
        <v>2500</v>
      </c>
      <c r="J25" s="4">
        <v>5000</v>
      </c>
      <c r="K25" s="4">
        <v>5000</v>
      </c>
      <c r="L25" s="4">
        <v>5000</v>
      </c>
      <c r="M25" s="4">
        <v>5000</v>
      </c>
      <c r="N25" s="22">
        <v>5000</v>
      </c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</row>
    <row r="26" spans="1:49">
      <c r="A26" s="17" t="s">
        <v>33</v>
      </c>
      <c r="B26" s="5"/>
      <c r="C26" s="6">
        <v>1000</v>
      </c>
      <c r="D26" s="6">
        <v>1000</v>
      </c>
      <c r="E26" s="6">
        <v>1000</v>
      </c>
      <c r="F26" s="6">
        <v>3000</v>
      </c>
      <c r="G26" s="6">
        <v>3000</v>
      </c>
      <c r="H26" s="6">
        <v>3000</v>
      </c>
      <c r="I26" s="6">
        <v>5000</v>
      </c>
      <c r="J26" s="6">
        <v>3000</v>
      </c>
      <c r="K26" s="6">
        <v>3000</v>
      </c>
      <c r="L26" s="6">
        <v>3000</v>
      </c>
      <c r="M26" s="6">
        <v>3000</v>
      </c>
      <c r="N26" s="21">
        <v>3000</v>
      </c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</row>
    <row r="27" spans="1:49">
      <c r="A27" s="17" t="s">
        <v>34</v>
      </c>
      <c r="B27" s="5"/>
      <c r="C27" s="6">
        <f t="shared" ref="C27:N27" si="7">+C28+C29+C30</f>
        <v>5954</v>
      </c>
      <c r="D27" s="6">
        <f t="shared" si="7"/>
        <v>6017</v>
      </c>
      <c r="E27" s="6">
        <f t="shared" si="7"/>
        <v>5567</v>
      </c>
      <c r="F27" s="6">
        <f t="shared" si="7"/>
        <v>6000</v>
      </c>
      <c r="G27" s="6">
        <f t="shared" si="7"/>
        <v>6000</v>
      </c>
      <c r="H27" s="6">
        <f t="shared" si="7"/>
        <v>6000</v>
      </c>
      <c r="I27" s="6">
        <f t="shared" si="7"/>
        <v>6000</v>
      </c>
      <c r="J27" s="6">
        <f t="shared" si="7"/>
        <v>6000</v>
      </c>
      <c r="K27" s="6">
        <f t="shared" si="7"/>
        <v>6000</v>
      </c>
      <c r="L27" s="6">
        <f t="shared" si="7"/>
        <v>6000</v>
      </c>
      <c r="M27" s="6">
        <f t="shared" si="7"/>
        <v>6000</v>
      </c>
      <c r="N27" s="21">
        <f t="shared" si="7"/>
        <v>6000</v>
      </c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</row>
    <row r="28" spans="1:49" outlineLevel="1">
      <c r="A28" s="18" t="s">
        <v>35</v>
      </c>
      <c r="B28" s="3"/>
      <c r="C28" s="4">
        <v>4000</v>
      </c>
      <c r="D28" s="4">
        <v>4000</v>
      </c>
      <c r="E28" s="4">
        <v>4000</v>
      </c>
      <c r="F28" s="4">
        <v>4000</v>
      </c>
      <c r="G28" s="4">
        <v>4000</v>
      </c>
      <c r="H28" s="4">
        <v>4000</v>
      </c>
      <c r="I28" s="4">
        <v>4000</v>
      </c>
      <c r="J28" s="4">
        <v>0</v>
      </c>
      <c r="K28" s="4">
        <v>0</v>
      </c>
      <c r="L28" s="4">
        <v>0</v>
      </c>
      <c r="M28" s="4">
        <v>0</v>
      </c>
      <c r="N28" s="22">
        <v>0</v>
      </c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</row>
    <row r="29" spans="1:49" outlineLevel="1">
      <c r="A29" s="18" t="s">
        <v>36</v>
      </c>
      <c r="B29" s="3"/>
      <c r="C29" s="4">
        <v>1954</v>
      </c>
      <c r="D29" s="4">
        <v>2017</v>
      </c>
      <c r="E29" s="4">
        <v>1567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22">
        <v>0</v>
      </c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</row>
    <row r="30" spans="1:49" outlineLevel="1">
      <c r="A30" s="18" t="s">
        <v>23</v>
      </c>
      <c r="B30" s="3"/>
      <c r="C30" s="4">
        <v>0</v>
      </c>
      <c r="D30" s="4">
        <v>0</v>
      </c>
      <c r="E30" s="4">
        <v>0</v>
      </c>
      <c r="F30" s="4">
        <v>2000</v>
      </c>
      <c r="G30" s="4">
        <v>2000</v>
      </c>
      <c r="H30" s="4">
        <v>2000</v>
      </c>
      <c r="I30" s="4">
        <v>2000</v>
      </c>
      <c r="J30" s="4">
        <v>6000</v>
      </c>
      <c r="K30" s="4">
        <v>6000</v>
      </c>
      <c r="L30" s="4">
        <v>6000</v>
      </c>
      <c r="M30" s="4">
        <v>6000</v>
      </c>
      <c r="N30" s="22">
        <v>6000</v>
      </c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</row>
    <row r="31" spans="1:49">
      <c r="A31" s="17" t="s">
        <v>37</v>
      </c>
      <c r="B31" s="5"/>
      <c r="C31" s="6">
        <v>0</v>
      </c>
      <c r="D31" s="6">
        <v>0</v>
      </c>
      <c r="E31" s="6">
        <v>0</v>
      </c>
      <c r="F31" s="6">
        <v>1500</v>
      </c>
      <c r="G31" s="6">
        <v>1500</v>
      </c>
      <c r="H31" s="6">
        <v>1500</v>
      </c>
      <c r="I31" s="6">
        <v>1500</v>
      </c>
      <c r="J31" s="6">
        <v>2500</v>
      </c>
      <c r="K31" s="6">
        <v>2500</v>
      </c>
      <c r="L31" s="6">
        <v>2500</v>
      </c>
      <c r="M31" s="6">
        <v>2500</v>
      </c>
      <c r="N31" s="21">
        <v>2500</v>
      </c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</row>
    <row r="32" spans="1:49">
      <c r="A32" s="35"/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</row>
    <row r="33" spans="1:49">
      <c r="A33" s="11" t="s">
        <v>38</v>
      </c>
      <c r="B33" s="9"/>
      <c r="C33" s="10">
        <f t="shared" ref="C33:N33" si="8">C5+C7-C17</f>
        <v>11556</v>
      </c>
      <c r="D33" s="10">
        <f t="shared" si="8"/>
        <v>9039</v>
      </c>
      <c r="E33" s="10">
        <f t="shared" si="8"/>
        <v>8617.510000000002</v>
      </c>
      <c r="F33" s="10">
        <f t="shared" si="8"/>
        <v>10117.510000000002</v>
      </c>
      <c r="G33" s="10">
        <f t="shared" si="8"/>
        <v>11317.510000000002</v>
      </c>
      <c r="H33" s="10">
        <f t="shared" si="8"/>
        <v>4817.510000000002</v>
      </c>
      <c r="I33" s="10">
        <f t="shared" si="8"/>
        <v>11317.510000000002</v>
      </c>
      <c r="J33" s="10">
        <f t="shared" si="8"/>
        <v>11817.510000000002</v>
      </c>
      <c r="K33" s="10">
        <f t="shared" si="8"/>
        <v>9317.510000000002</v>
      </c>
      <c r="L33" s="10">
        <f t="shared" si="8"/>
        <v>6817.510000000002</v>
      </c>
      <c r="M33" s="10">
        <f t="shared" si="8"/>
        <v>7317.510000000002</v>
      </c>
      <c r="N33" s="13">
        <f t="shared" si="8"/>
        <v>7817.510000000002</v>
      </c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</row>
    <row r="34" spans="1:49">
      <c r="A34" s="19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23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</row>
    <row r="35" spans="1:49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</row>
    <row r="36" spans="1:49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</row>
    <row r="37" spans="1:49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</row>
    <row r="38" spans="1:49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  <c r="AV38" s="24"/>
      <c r="AW38" s="24"/>
    </row>
    <row r="39" spans="1:49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</row>
    <row r="40" spans="1:49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  <c r="AV40" s="24"/>
      <c r="AW40" s="24"/>
    </row>
    <row r="41" spans="1:49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</row>
    <row r="42" spans="1:49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</row>
    <row r="43" spans="1:49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  <c r="AV43" s="24"/>
      <c r="AW43" s="24"/>
    </row>
    <row r="44" spans="1:49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4"/>
      <c r="AJ44" s="24"/>
      <c r="AK44" s="24"/>
      <c r="AL44" s="24"/>
      <c r="AM44" s="24"/>
      <c r="AN44" s="24"/>
      <c r="AO44" s="24"/>
      <c r="AP44" s="24"/>
      <c r="AQ44" s="24"/>
      <c r="AR44" s="24"/>
      <c r="AS44" s="24"/>
      <c r="AT44" s="24"/>
      <c r="AU44" s="24"/>
      <c r="AV44" s="24"/>
      <c r="AW44" s="24"/>
    </row>
    <row r="45" spans="1:49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</row>
    <row r="46" spans="1:49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</row>
    <row r="47" spans="1:49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</row>
    <row r="48" spans="1:49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</row>
    <row r="49" spans="1:49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</row>
    <row r="50" spans="1:49">
      <c r="A50" s="24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</row>
    <row r="51" spans="1:49">
      <c r="A51" s="24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</row>
    <row r="52" spans="1:49">
      <c r="A52" s="24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</row>
    <row r="53" spans="1:49">
      <c r="A53" s="24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</row>
    <row r="54" spans="1:49">
      <c r="A54" s="24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</row>
    <row r="55" spans="1:49">
      <c r="A55" s="24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</row>
    <row r="56" spans="1:49">
      <c r="A56" s="24"/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</row>
    <row r="57" spans="1:49">
      <c r="A57" s="24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</row>
    <row r="58" spans="1:49">
      <c r="A58" s="24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</row>
    <row r="59" spans="1:49">
      <c r="A59" s="24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</row>
    <row r="60" spans="1:49">
      <c r="A60" s="24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  <c r="AV60" s="24"/>
      <c r="AW60" s="24"/>
    </row>
    <row r="61" spans="1:49">
      <c r="A61" s="24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</row>
    <row r="62" spans="1:49">
      <c r="A62" s="24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</row>
    <row r="63" spans="1:49">
      <c r="A63" s="24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</row>
    <row r="64" spans="1:49">
      <c r="A64" s="24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</row>
    <row r="65" spans="1:49">
      <c r="A65" s="24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</row>
    <row r="66" spans="1:49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  <c r="AV66" s="24"/>
      <c r="AW66" s="24"/>
    </row>
    <row r="67" spans="1:49">
      <c r="A67" s="24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</row>
    <row r="68" spans="1:49">
      <c r="A68" s="24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</row>
    <row r="69" spans="1:49">
      <c r="A69" s="24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</row>
    <row r="70" spans="1:49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  <c r="AV70" s="24"/>
      <c r="AW70" s="24"/>
    </row>
    <row r="71" spans="1:49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  <c r="AV71" s="24"/>
      <c r="AW71" s="24"/>
    </row>
    <row r="72" spans="1:49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</row>
    <row r="73" spans="1:49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</row>
    <row r="74" spans="1:49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</row>
    <row r="75" spans="1:49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</row>
    <row r="76" spans="1:49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</row>
    <row r="77" spans="1:49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</row>
    <row r="78" spans="1:49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</row>
    <row r="79" spans="1:49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</row>
    <row r="80" spans="1:49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</row>
    <row r="81" spans="1:49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  <c r="AL81" s="24"/>
      <c r="AM81" s="24"/>
      <c r="AN81" s="24"/>
      <c r="AO81" s="24"/>
      <c r="AP81" s="24"/>
      <c r="AQ81" s="24"/>
      <c r="AR81" s="24"/>
      <c r="AS81" s="24"/>
      <c r="AT81" s="24"/>
      <c r="AU81" s="24"/>
      <c r="AV81" s="24"/>
      <c r="AW81" s="24"/>
    </row>
    <row r="82" spans="1:49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</row>
    <row r="83" spans="1:49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</row>
    <row r="84" spans="1:49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</row>
  </sheetData>
  <mergeCells count="6">
    <mergeCell ref="A32:N32"/>
    <mergeCell ref="A1:N1"/>
    <mergeCell ref="A2:N2"/>
    <mergeCell ref="A4:N4"/>
    <mergeCell ref="A6:N6"/>
    <mergeCell ref="A16:N16"/>
  </mergeCells>
  <printOptions horizontalCentered="1"/>
  <pageMargins left="0.7" right="0.7" top="0.75" bottom="0.75" header="0.3" footer="0.3"/>
  <pageSetup paperSize="9" fitToHeight="0" orientation="landscape"/>
  <rowBreaks count="1" manualBreakCount="1">
    <brk id="33" max="1048575" man="1"/>
  </rowBreaks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33"/>
  <sheetViews>
    <sheetView tabSelected="1" workbookViewId="0">
      <selection activeCell="C9" sqref="C9"/>
    </sheetView>
  </sheetViews>
  <sheetFormatPr defaultColWidth="11.42578125" defaultRowHeight="15"/>
  <cols>
    <col min="2" max="2" width="19.7109375" customWidth="1"/>
  </cols>
  <sheetData>
    <row r="1" spans="1:13">
      <c r="A1" s="27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</row>
    <row r="2" spans="1:13">
      <c r="A2" s="37" t="str">
        <f>Entrée!A2</f>
        <v>Prévisionnel de trésorerie du 01/08/2017 au 31/07/2018 - Scénario Base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</row>
    <row r="3" spans="1:13">
      <c r="A3" s="16" t="str">
        <f>Entrée!A3</f>
        <v>Entreprise Démo, Scénario : Base</v>
      </c>
      <c r="B3" s="1"/>
      <c r="C3" s="2" t="str">
        <f>Entrée!C3</f>
        <v>Août</v>
      </c>
      <c r="D3" s="2" t="str">
        <f>Entrée!D3</f>
        <v>Septembre</v>
      </c>
      <c r="E3" s="2" t="str">
        <f>Entrée!E3</f>
        <v>Octobre</v>
      </c>
      <c r="F3" s="2" t="str">
        <f>Entrée!F3</f>
        <v>Novembre</v>
      </c>
      <c r="G3" s="2" t="str">
        <f>Entrée!G3</f>
        <v>Décembre</v>
      </c>
      <c r="H3" s="2" t="str">
        <f>Entrée!H3</f>
        <v>Janvier</v>
      </c>
      <c r="I3" s="2" t="str">
        <f>Entrée!I3</f>
        <v>Février</v>
      </c>
      <c r="J3" s="2" t="str">
        <f>Entrée!J3</f>
        <v>Mars</v>
      </c>
      <c r="K3" s="2" t="str">
        <f>Entrée!K3</f>
        <v>Avril</v>
      </c>
      <c r="L3" s="2" t="str">
        <f>Entrée!L3</f>
        <v>Mai</v>
      </c>
      <c r="M3" s="2" t="str">
        <f>Entrée!M3</f>
        <v>Juin</v>
      </c>
    </row>
    <row r="4" spans="1:13">
      <c r="A4" s="26" t="str">
        <f>Entrée!A4</f>
        <v>En euros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</row>
    <row r="5" spans="1:13">
      <c r="A5" s="11"/>
      <c r="B5" s="9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</row>
    <row r="6" spans="1:13">
      <c r="A6" s="26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3">
      <c r="A7" s="12" t="str">
        <f>Entrée!A7</f>
        <v>Encaissements (encaissements perçus + Facturation engagée + Reste à faire sur prévisionnel)</v>
      </c>
      <c r="B7" s="7"/>
      <c r="C7" s="8">
        <f ca="1">C8+C15</f>
        <v>12916.666666666668</v>
      </c>
      <c r="D7" s="8">
        <f t="shared" ref="D7:M7" ca="1" si="0">D8+D15</f>
        <v>10662.925000000001</v>
      </c>
      <c r="E7" s="8">
        <f t="shared" ca="1" si="0"/>
        <v>15000</v>
      </c>
      <c r="F7" s="8">
        <f t="shared" ca="1" si="0"/>
        <v>16666.666666666668</v>
      </c>
      <c r="G7" s="8">
        <f t="shared" ca="1" si="0"/>
        <v>8333.3333333333339</v>
      </c>
      <c r="H7" s="8">
        <f t="shared" ca="1" si="0"/>
        <v>20833.333333333336</v>
      </c>
      <c r="I7" s="8">
        <f t="shared" ca="1" si="0"/>
        <v>15000</v>
      </c>
      <c r="J7" s="8">
        <f t="shared" ca="1" si="0"/>
        <v>12500</v>
      </c>
      <c r="K7" s="8">
        <f t="shared" ca="1" si="0"/>
        <v>12500</v>
      </c>
      <c r="L7" s="8">
        <f t="shared" ca="1" si="0"/>
        <v>15000</v>
      </c>
      <c r="M7" s="8">
        <f t="shared" ca="1" si="0"/>
        <v>15000</v>
      </c>
    </row>
    <row r="8" spans="1:13">
      <c r="A8" s="17" t="str">
        <f>Entrée!A8</f>
        <v xml:space="preserve">          Facturation clients</v>
      </c>
      <c r="B8" s="5"/>
      <c r="C8" s="6">
        <f ca="1">C9+C10+C11+C12+C13+C14</f>
        <v>12916.666666666668</v>
      </c>
      <c r="D8" s="6">
        <f t="shared" ref="D8:M8" ca="1" si="1">D9+D10+D11+D12+D13+D14</f>
        <v>10662.925000000001</v>
      </c>
      <c r="E8" s="6">
        <f t="shared" ca="1" si="1"/>
        <v>15000</v>
      </c>
      <c r="F8" s="6">
        <f t="shared" ca="1" si="1"/>
        <v>16666.666666666668</v>
      </c>
      <c r="G8" s="6">
        <f t="shared" ca="1" si="1"/>
        <v>8333.3333333333339</v>
      </c>
      <c r="H8" s="6">
        <f t="shared" ca="1" si="1"/>
        <v>20833.333333333336</v>
      </c>
      <c r="I8" s="6">
        <f t="shared" ca="1" si="1"/>
        <v>15000</v>
      </c>
      <c r="J8" s="6">
        <f t="shared" ca="1" si="1"/>
        <v>12500</v>
      </c>
      <c r="K8" s="6">
        <f t="shared" ca="1" si="1"/>
        <v>12500</v>
      </c>
      <c r="L8" s="6">
        <f t="shared" ca="1" si="1"/>
        <v>15000</v>
      </c>
      <c r="M8" s="6">
        <f t="shared" ca="1" si="1"/>
        <v>15000</v>
      </c>
    </row>
    <row r="9" spans="1:13">
      <c r="A9" s="18" t="s">
        <v>18</v>
      </c>
      <c r="B9" s="3"/>
      <c r="C9" s="39">
        <f ca="1">OFFSET(Entrée!C9,0,1)/1.2</f>
        <v>5000</v>
      </c>
      <c r="D9" s="40">
        <f ca="1">OFFSET(Entrée!D9,0,1)/1.2</f>
        <v>1079.5916666666667</v>
      </c>
      <c r="E9" s="40">
        <f ca="1">OFFSET(Entrée!E9,0,1)/1.2</f>
        <v>5045.8333333333339</v>
      </c>
      <c r="F9" s="40">
        <f ca="1">OFFSET(Entrée!F9,0,1)/1.2</f>
        <v>750</v>
      </c>
      <c r="G9" s="40">
        <f ca="1">OFFSET(Entrée!G9,0,1)/1.2</f>
        <v>0</v>
      </c>
      <c r="H9" s="40">
        <f ca="1">OFFSET(Entrée!H9,0,1)/1.2</f>
        <v>0</v>
      </c>
      <c r="I9" s="40">
        <f ca="1">OFFSET(Entrée!I9,0,1)/1.2</f>
        <v>0</v>
      </c>
      <c r="J9" s="40">
        <f ca="1">OFFSET(Entrée!J9,0,1)/1.2</f>
        <v>0</v>
      </c>
      <c r="K9" s="40">
        <f ca="1">OFFSET(Entrée!K9,0,1)/1.2</f>
        <v>0</v>
      </c>
      <c r="L9" s="40">
        <f ca="1">OFFSET(Entrée!L9,0,1)/1.2</f>
        <v>0</v>
      </c>
      <c r="M9" s="41">
        <f ca="1">OFFSET(Entrée!M9,0,1)/1.2</f>
        <v>0</v>
      </c>
    </row>
    <row r="10" spans="1:13">
      <c r="A10" s="18" t="s">
        <v>19</v>
      </c>
      <c r="B10" s="3"/>
      <c r="C10" s="42">
        <f ca="1">OFFSET(Entrée!C10,0,1)/1.2</f>
        <v>2916.666666666667</v>
      </c>
      <c r="D10" s="43">
        <f ca="1">OFFSET(Entrée!D10,0,1)/1.2</f>
        <v>2916.666666666667</v>
      </c>
      <c r="E10" s="43">
        <f ca="1">OFFSET(Entrée!E10,0,1)/1.2</f>
        <v>2916.666666666667</v>
      </c>
      <c r="F10" s="43">
        <f ca="1">OFFSET(Entrée!F10,0,1)/1.2</f>
        <v>2916.666666666667</v>
      </c>
      <c r="G10" s="43">
        <f ca="1">OFFSET(Entrée!G10,0,1)/1.2</f>
        <v>2916.666666666667</v>
      </c>
      <c r="H10" s="43">
        <f ca="1">OFFSET(Entrée!H10,0,1)/1.2</f>
        <v>2916.666666666667</v>
      </c>
      <c r="I10" s="43">
        <f ca="1">OFFSET(Entrée!I10,0,1)/1.2</f>
        <v>0</v>
      </c>
      <c r="J10" s="43">
        <f ca="1">OFFSET(Entrée!J10,0,1)/1.2</f>
        <v>0</v>
      </c>
      <c r="K10" s="43">
        <f ca="1">OFFSET(Entrée!K10,0,1)/1.2</f>
        <v>0</v>
      </c>
      <c r="L10" s="43">
        <f ca="1">OFFSET(Entrée!L10,0,1)/1.2</f>
        <v>0</v>
      </c>
      <c r="M10" s="44">
        <f ca="1">OFFSET(Entrée!M10,0,1)/1.2</f>
        <v>0</v>
      </c>
    </row>
    <row r="11" spans="1:13">
      <c r="A11" s="18" t="s">
        <v>20</v>
      </c>
      <c r="B11" s="3"/>
      <c r="C11" s="42">
        <f ca="1">OFFSET(Entrée!C11,0,1)/1.2</f>
        <v>5000</v>
      </c>
      <c r="D11" s="43">
        <f ca="1">OFFSET(Entrée!D11,0,1)/1.2</f>
        <v>6666.666666666667</v>
      </c>
      <c r="E11" s="43">
        <f ca="1">OFFSET(Entrée!E11,0,1)/1.2</f>
        <v>3720.8333333333335</v>
      </c>
      <c r="F11" s="43">
        <f ca="1">OFFSET(Entrée!F11,0,1)/1.2</f>
        <v>0</v>
      </c>
      <c r="G11" s="43">
        <f ca="1">OFFSET(Entrée!G11,0,1)/1.2</f>
        <v>0</v>
      </c>
      <c r="H11" s="43">
        <f ca="1">OFFSET(Entrée!H11,0,1)/1.2</f>
        <v>0</v>
      </c>
      <c r="I11" s="43">
        <f ca="1">OFFSET(Entrée!I11,0,1)/1.2</f>
        <v>0</v>
      </c>
      <c r="J11" s="43">
        <f ca="1">OFFSET(Entrée!J11,0,1)/1.2</f>
        <v>0</v>
      </c>
      <c r="K11" s="43">
        <f ca="1">OFFSET(Entrée!K11,0,1)/1.2</f>
        <v>0</v>
      </c>
      <c r="L11" s="43">
        <f ca="1">OFFSET(Entrée!L11,0,1)/1.2</f>
        <v>0</v>
      </c>
      <c r="M11" s="44">
        <f ca="1">OFFSET(Entrée!M11,0,1)/1.2</f>
        <v>0</v>
      </c>
    </row>
    <row r="12" spans="1:13">
      <c r="A12" s="18" t="s">
        <v>21</v>
      </c>
      <c r="B12" s="3"/>
      <c r="C12" s="42">
        <f ca="1">OFFSET(Entrée!C12,0,1)/1.2</f>
        <v>0</v>
      </c>
      <c r="D12" s="43">
        <f ca="1">OFFSET(Entrée!D12,0,1)/1.2</f>
        <v>0</v>
      </c>
      <c r="E12" s="43">
        <f ca="1">OFFSET(Entrée!E12,0,1)/1.2</f>
        <v>0</v>
      </c>
      <c r="F12" s="43">
        <f ca="1">OFFSET(Entrée!F12,0,1)/1.2</f>
        <v>1250</v>
      </c>
      <c r="G12" s="43">
        <f ca="1">OFFSET(Entrée!G12,0,1)/1.2</f>
        <v>0</v>
      </c>
      <c r="H12" s="43">
        <f ca="1">OFFSET(Entrée!H12,0,1)/1.2</f>
        <v>0</v>
      </c>
      <c r="I12" s="43">
        <f ca="1">OFFSET(Entrée!I12,0,1)/1.2</f>
        <v>0</v>
      </c>
      <c r="J12" s="43">
        <f ca="1">OFFSET(Entrée!J12,0,1)/1.2</f>
        <v>0</v>
      </c>
      <c r="K12" s="43">
        <f ca="1">OFFSET(Entrée!K12,0,1)/1.2</f>
        <v>0</v>
      </c>
      <c r="L12" s="43">
        <f ca="1">OFFSET(Entrée!L12,0,1)/1.2</f>
        <v>0</v>
      </c>
      <c r="M12" s="44">
        <f ca="1">OFFSET(Entrée!M12,0,1)/1.2</f>
        <v>0</v>
      </c>
    </row>
    <row r="13" spans="1:13">
      <c r="A13" s="18" t="s">
        <v>22</v>
      </c>
      <c r="B13" s="3"/>
      <c r="C13" s="42">
        <f ca="1">OFFSET(Entrée!C13,0,1)/1.2</f>
        <v>0</v>
      </c>
      <c r="D13" s="43">
        <f ca="1">OFFSET(Entrée!D13,0,1)/1.2</f>
        <v>0</v>
      </c>
      <c r="E13" s="43">
        <f ca="1">OFFSET(Entrée!E13,0,1)/1.2</f>
        <v>0</v>
      </c>
      <c r="F13" s="43">
        <f ca="1">OFFSET(Entrée!F13,0,1)/1.2</f>
        <v>0</v>
      </c>
      <c r="G13" s="43">
        <f ca="1">OFFSET(Entrée!G13,0,1)/1.2</f>
        <v>0</v>
      </c>
      <c r="H13" s="43">
        <f ca="1">OFFSET(Entrée!H13,0,1)/1.2</f>
        <v>0</v>
      </c>
      <c r="I13" s="43">
        <f ca="1">OFFSET(Entrée!I13,0,1)/1.2</f>
        <v>0</v>
      </c>
      <c r="J13" s="43">
        <f ca="1">OFFSET(Entrée!J13,0,1)/1.2</f>
        <v>0</v>
      </c>
      <c r="K13" s="43">
        <f ca="1">OFFSET(Entrée!K13,0,1)/1.2</f>
        <v>0</v>
      </c>
      <c r="L13" s="43">
        <f ca="1">OFFSET(Entrée!L13,0,1)/1.2</f>
        <v>0</v>
      </c>
      <c r="M13" s="44">
        <f ca="1">OFFSET(Entrée!M13,0,1)/1.2</f>
        <v>0</v>
      </c>
    </row>
    <row r="14" spans="1:13">
      <c r="A14" s="18" t="s">
        <v>23</v>
      </c>
      <c r="B14" s="3"/>
      <c r="C14" s="45">
        <f ca="1">OFFSET(Entrée!C14,0,1)/1.2</f>
        <v>0</v>
      </c>
      <c r="D14" s="46">
        <f ca="1">OFFSET(Entrée!D14,0,1)/1.2</f>
        <v>0</v>
      </c>
      <c r="E14" s="46">
        <f ca="1">OFFSET(Entrée!E14,0,1)/1.2</f>
        <v>3316.666666666667</v>
      </c>
      <c r="F14" s="46">
        <f ca="1">OFFSET(Entrée!F14,0,1)/1.2</f>
        <v>11750</v>
      </c>
      <c r="G14" s="46">
        <f ca="1">OFFSET(Entrée!G14,0,1)/1.2</f>
        <v>5416.666666666667</v>
      </c>
      <c r="H14" s="46">
        <f ca="1">OFFSET(Entrée!H14,0,1)/1.2</f>
        <v>17916.666666666668</v>
      </c>
      <c r="I14" s="46">
        <f ca="1">OFFSET(Entrée!I14,0,1)/1.2</f>
        <v>15000</v>
      </c>
      <c r="J14" s="46">
        <f ca="1">OFFSET(Entrée!J14,0,1)/1.2</f>
        <v>12500</v>
      </c>
      <c r="K14" s="46">
        <f ca="1">OFFSET(Entrée!K14,0,1)/1.2</f>
        <v>12500</v>
      </c>
      <c r="L14" s="46">
        <f ca="1">OFFSET(Entrée!L14,0,1)/1.2</f>
        <v>15000</v>
      </c>
      <c r="M14" s="47">
        <f ca="1">OFFSET(Entrée!M14,0,1)/1.2</f>
        <v>15000</v>
      </c>
    </row>
    <row r="15" spans="1:13">
      <c r="A15" s="17" t="s">
        <v>24</v>
      </c>
      <c r="B15" s="5"/>
      <c r="C15" s="6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</row>
    <row r="16" spans="1:13">
      <c r="A16" s="26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</row>
    <row r="17" spans="1:13">
      <c r="A17" s="12" t="s">
        <v>25</v>
      </c>
      <c r="B17" s="7"/>
      <c r="C17" s="8">
        <f ca="1">C18+C19+C26+C27+C31</f>
        <v>9079</v>
      </c>
      <c r="D17" s="8">
        <f t="shared" ref="D17:M17" ca="1" si="2">D18+D19+D26+D27+D31</f>
        <v>14975.333333333334</v>
      </c>
      <c r="E17" s="8">
        <f t="shared" ca="1" si="2"/>
        <v>11817</v>
      </c>
      <c r="F17" s="8">
        <f t="shared" ca="1" si="2"/>
        <v>14166.666666666668</v>
      </c>
      <c r="G17" s="8">
        <f t="shared" ca="1" si="2"/>
        <v>15833.333333333334</v>
      </c>
      <c r="H17" s="8">
        <f t="shared" ca="1" si="2"/>
        <v>14166.666666666668</v>
      </c>
      <c r="I17" s="8">
        <f t="shared" ca="1" si="2"/>
        <v>15833.333333333334</v>
      </c>
      <c r="J17" s="8">
        <f t="shared" ca="1" si="2"/>
        <v>15166.666666666668</v>
      </c>
      <c r="K17" s="8">
        <f t="shared" ca="1" si="2"/>
        <v>15166.666666666668</v>
      </c>
      <c r="L17" s="8">
        <f t="shared" ca="1" si="2"/>
        <v>15166.666666666668</v>
      </c>
      <c r="M17" s="8">
        <f t="shared" ca="1" si="2"/>
        <v>15166.666666666668</v>
      </c>
    </row>
    <row r="18" spans="1:13">
      <c r="A18" s="17" t="s">
        <v>26</v>
      </c>
      <c r="B18" s="5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</row>
    <row r="19" spans="1:13">
      <c r="A19" s="17" t="s">
        <v>27</v>
      </c>
      <c r="B19" s="5"/>
      <c r="C19" s="6">
        <f ca="1">C20+C23+C25</f>
        <v>2291.666666666667</v>
      </c>
      <c r="D19" s="6">
        <f t="shared" ref="D19:M19" ca="1" si="3">D20+D23+D25</f>
        <v>8125</v>
      </c>
      <c r="E19" s="6">
        <f t="shared" ca="1" si="3"/>
        <v>5416.666666666667</v>
      </c>
      <c r="F19" s="6">
        <f t="shared" ca="1" si="3"/>
        <v>4166.666666666667</v>
      </c>
      <c r="G19" s="6">
        <f t="shared" ca="1" si="3"/>
        <v>5833.3333333333339</v>
      </c>
      <c r="H19" s="6">
        <f t="shared" ca="1" si="3"/>
        <v>4166.666666666667</v>
      </c>
      <c r="I19" s="6">
        <f t="shared" ca="1" si="3"/>
        <v>4166.666666666667</v>
      </c>
      <c r="J19" s="6">
        <f t="shared" ca="1" si="3"/>
        <v>4166.666666666667</v>
      </c>
      <c r="K19" s="6">
        <f t="shared" ca="1" si="3"/>
        <v>4166.666666666667</v>
      </c>
      <c r="L19" s="6">
        <f t="shared" ca="1" si="3"/>
        <v>4166.666666666667</v>
      </c>
      <c r="M19" s="6">
        <f t="shared" ca="1" si="3"/>
        <v>4166.666666666667</v>
      </c>
    </row>
    <row r="20" spans="1:13">
      <c r="A20" s="18" t="s">
        <v>28</v>
      </c>
      <c r="B20" s="3"/>
      <c r="C20" s="36">
        <f ca="1">C21+C22</f>
        <v>2291.666666666667</v>
      </c>
      <c r="D20" s="36">
        <f t="shared" ref="D20:M20" ca="1" si="4">D21+D22</f>
        <v>1458.3333333333335</v>
      </c>
      <c r="E20" s="36">
        <f t="shared" ca="1" si="4"/>
        <v>5416.666666666667</v>
      </c>
      <c r="F20" s="36">
        <f t="shared" ca="1" si="4"/>
        <v>1631.6666666666667</v>
      </c>
      <c r="G20" s="36">
        <f t="shared" ca="1" si="4"/>
        <v>2500</v>
      </c>
      <c r="H20" s="36">
        <f t="shared" ca="1" si="4"/>
        <v>0</v>
      </c>
      <c r="I20" s="36">
        <f t="shared" ca="1" si="4"/>
        <v>2083.3333333333335</v>
      </c>
      <c r="J20" s="36">
        <f t="shared" ca="1" si="4"/>
        <v>0</v>
      </c>
      <c r="K20" s="36">
        <f t="shared" ca="1" si="4"/>
        <v>0</v>
      </c>
      <c r="L20" s="36">
        <f t="shared" ca="1" si="4"/>
        <v>0</v>
      </c>
      <c r="M20" s="36">
        <f t="shared" ca="1" si="4"/>
        <v>0</v>
      </c>
    </row>
    <row r="21" spans="1:13">
      <c r="A21" s="18" t="s">
        <v>29</v>
      </c>
      <c r="B21" s="3"/>
      <c r="C21" s="4">
        <f ca="1">OFFSET(Entrée!C21,0,0)/1.2</f>
        <v>2083.3333333333335</v>
      </c>
      <c r="D21" s="4">
        <f ca="1">OFFSET(Entrée!D21,0,0)/1.2</f>
        <v>1458.3333333333335</v>
      </c>
      <c r="E21" s="4">
        <f ca="1">OFFSET(Entrée!E21,0,0)/1.2</f>
        <v>2500</v>
      </c>
      <c r="F21" s="4">
        <f ca="1">OFFSET(Entrée!F21,0,0)/1.2</f>
        <v>1631.6666666666667</v>
      </c>
      <c r="G21" s="4">
        <f ca="1">OFFSET(Entrée!G21,0,0)/1.2</f>
        <v>2500</v>
      </c>
      <c r="H21" s="4">
        <f ca="1">OFFSET(Entrée!H21,0,0)/1.2</f>
        <v>0</v>
      </c>
      <c r="I21" s="4">
        <f ca="1">OFFSET(Entrée!I21,0,0)/1.2</f>
        <v>2083.3333333333335</v>
      </c>
      <c r="J21" s="4">
        <f ca="1">OFFSET(Entrée!J21,0,0)/1.2</f>
        <v>0</v>
      </c>
      <c r="K21" s="4">
        <f ca="1">OFFSET(Entrée!K21,0,0)/1.2</f>
        <v>0</v>
      </c>
      <c r="L21" s="4">
        <f ca="1">OFFSET(Entrée!L21,0,0)/1.2</f>
        <v>0</v>
      </c>
      <c r="M21" s="4">
        <f ca="1">OFFSET(Entrée!M21,0,0)/1.2</f>
        <v>0</v>
      </c>
    </row>
    <row r="22" spans="1:13">
      <c r="A22" s="18" t="s">
        <v>30</v>
      </c>
      <c r="B22" s="3"/>
      <c r="C22" s="4">
        <f ca="1">OFFSET(Entrée!C22,0,0)/1.2</f>
        <v>208.33333333333334</v>
      </c>
      <c r="D22" s="4">
        <f ca="1">OFFSET(Entrée!D22,0,0)/1.2</f>
        <v>0</v>
      </c>
      <c r="E22" s="4">
        <f ca="1">OFFSET(Entrée!E22,0,0)/1.2</f>
        <v>2916.666666666667</v>
      </c>
      <c r="F22" s="4">
        <f ca="1">OFFSET(Entrée!F22,0,0)/1.2</f>
        <v>0</v>
      </c>
      <c r="G22" s="4">
        <f ca="1">OFFSET(Entrée!G22,0,0)/1.2</f>
        <v>0</v>
      </c>
      <c r="H22" s="4">
        <f ca="1">OFFSET(Entrée!H22,0,0)/1.2</f>
        <v>0</v>
      </c>
      <c r="I22" s="4">
        <f ca="1">OFFSET(Entrée!I22,0,0)/1.2</f>
        <v>0</v>
      </c>
      <c r="J22" s="4">
        <f ca="1">OFFSET(Entrée!J22,0,0)/1.2</f>
        <v>0</v>
      </c>
      <c r="K22" s="4">
        <f ca="1">OFFSET(Entrée!K22,0,0)/1.2</f>
        <v>0</v>
      </c>
      <c r="L22" s="4">
        <f ca="1">OFFSET(Entrée!L22,0,0)/1.2</f>
        <v>0</v>
      </c>
      <c r="M22" s="4">
        <f ca="1">OFFSET(Entrée!M22,0,0)/1.2</f>
        <v>0</v>
      </c>
    </row>
    <row r="23" spans="1:13">
      <c r="A23" s="18" t="s">
        <v>39</v>
      </c>
      <c r="B23" s="3"/>
      <c r="C23" s="36">
        <f ca="1">C24</f>
        <v>0</v>
      </c>
      <c r="D23" s="36">
        <f t="shared" ref="D23:M23" ca="1" si="5">D24</f>
        <v>6666.666666666667</v>
      </c>
      <c r="E23" s="36">
        <f t="shared" ca="1" si="5"/>
        <v>0</v>
      </c>
      <c r="F23" s="36">
        <f t="shared" ca="1" si="5"/>
        <v>0</v>
      </c>
      <c r="G23" s="36">
        <f t="shared" ca="1" si="5"/>
        <v>3333.3333333333335</v>
      </c>
      <c r="H23" s="36">
        <f t="shared" ca="1" si="5"/>
        <v>0</v>
      </c>
      <c r="I23" s="36">
        <f t="shared" ca="1" si="5"/>
        <v>0</v>
      </c>
      <c r="J23" s="36">
        <f t="shared" ca="1" si="5"/>
        <v>0</v>
      </c>
      <c r="K23" s="36">
        <f t="shared" ca="1" si="5"/>
        <v>0</v>
      </c>
      <c r="L23" s="36">
        <f t="shared" ca="1" si="5"/>
        <v>0</v>
      </c>
      <c r="M23" s="36">
        <f t="shared" ca="1" si="5"/>
        <v>0</v>
      </c>
    </row>
    <row r="24" spans="1:13">
      <c r="A24" s="18" t="s">
        <v>32</v>
      </c>
      <c r="B24" s="3"/>
      <c r="C24" s="4">
        <f ca="1">OFFSET(Entrée!C24,0,0)/1.2</f>
        <v>0</v>
      </c>
      <c r="D24" s="4">
        <f ca="1">OFFSET(Entrée!D24,0,0)/1.2</f>
        <v>6666.666666666667</v>
      </c>
      <c r="E24" s="4">
        <f ca="1">OFFSET(Entrée!E24,0,0)/1.2</f>
        <v>0</v>
      </c>
      <c r="F24" s="4">
        <f ca="1">OFFSET(Entrée!F24,0,0)/1.2</f>
        <v>0</v>
      </c>
      <c r="G24" s="4">
        <f ca="1">OFFSET(Entrée!G24,0,0)/1.2</f>
        <v>3333.3333333333335</v>
      </c>
      <c r="H24" s="4">
        <f ca="1">OFFSET(Entrée!H24,0,0)/1.2</f>
        <v>0</v>
      </c>
      <c r="I24" s="4">
        <f ca="1">OFFSET(Entrée!I24,0,0)/1.2</f>
        <v>0</v>
      </c>
      <c r="J24" s="4">
        <f ca="1">OFFSET(Entrée!J24,0,0)/1.2</f>
        <v>0</v>
      </c>
      <c r="K24" s="4">
        <f ca="1">OFFSET(Entrée!K24,0,0)/1.2</f>
        <v>0</v>
      </c>
      <c r="L24" s="4">
        <f ca="1">OFFSET(Entrée!L24,0,0)/1.2</f>
        <v>0</v>
      </c>
      <c r="M24" s="4">
        <f ca="1">OFFSET(Entrée!M24,0,0)/1.2</f>
        <v>0</v>
      </c>
    </row>
    <row r="25" spans="1:13">
      <c r="A25" s="18" t="s">
        <v>23</v>
      </c>
      <c r="B25" s="3"/>
      <c r="C25" s="4">
        <f ca="1">OFFSET(Entrée!C25,0,0)/1.2</f>
        <v>0</v>
      </c>
      <c r="D25" s="4">
        <f ca="1">OFFSET(Entrée!D25,0,0)/1.2</f>
        <v>0</v>
      </c>
      <c r="E25" s="4">
        <f ca="1">OFFSET(Entrée!E25,0,0)/1.2</f>
        <v>0</v>
      </c>
      <c r="F25" s="4">
        <f ca="1">OFFSET(Entrée!F25,0,0)/1.2</f>
        <v>2535</v>
      </c>
      <c r="G25" s="4">
        <f ca="1">OFFSET(Entrée!G25,0,0)/1.2</f>
        <v>0</v>
      </c>
      <c r="H25" s="4">
        <f ca="1">OFFSET(Entrée!H25,0,0)/1.2</f>
        <v>4166.666666666667</v>
      </c>
      <c r="I25" s="4">
        <f ca="1">OFFSET(Entrée!I25,0,0)/1.2</f>
        <v>2083.3333333333335</v>
      </c>
      <c r="J25" s="4">
        <f ca="1">OFFSET(Entrée!J25,0,0)/1.2</f>
        <v>4166.666666666667</v>
      </c>
      <c r="K25" s="4">
        <f ca="1">OFFSET(Entrée!K25,0,0)/1.2</f>
        <v>4166.666666666667</v>
      </c>
      <c r="L25" s="4">
        <f ca="1">OFFSET(Entrée!L25,0,0)/1.2</f>
        <v>4166.666666666667</v>
      </c>
      <c r="M25" s="4">
        <f ca="1">OFFSET(Entrée!M25,0,0)/1.2</f>
        <v>4166.666666666667</v>
      </c>
    </row>
    <row r="26" spans="1:13">
      <c r="A26" s="17" t="s">
        <v>33</v>
      </c>
      <c r="B26" s="5"/>
      <c r="C26" s="6">
        <f ca="1">OFFSET(Entrée!C26,0,0)/1.2</f>
        <v>833.33333333333337</v>
      </c>
      <c r="D26" s="6">
        <f ca="1">OFFSET(Entrée!D26,0,0)/1.2</f>
        <v>833.33333333333337</v>
      </c>
      <c r="E26" s="6">
        <f ca="1">OFFSET(Entrée!E26,0,0)/1.2</f>
        <v>833.33333333333337</v>
      </c>
      <c r="F26" s="6">
        <f ca="1">OFFSET(Entrée!F26,0,0)/1.2</f>
        <v>2500</v>
      </c>
      <c r="G26" s="6">
        <f ca="1">OFFSET(Entrée!G26,0,0)/1.2</f>
        <v>2500</v>
      </c>
      <c r="H26" s="6">
        <f ca="1">OFFSET(Entrée!H26,0,0)/1.2</f>
        <v>2500</v>
      </c>
      <c r="I26" s="6">
        <f ca="1">OFFSET(Entrée!I26,0,0)/1.2</f>
        <v>4166.666666666667</v>
      </c>
      <c r="J26" s="6">
        <f ca="1">OFFSET(Entrée!J26,0,0)/1.2</f>
        <v>2500</v>
      </c>
      <c r="K26" s="6">
        <f ca="1">OFFSET(Entrée!K26,0,0)/1.2</f>
        <v>2500</v>
      </c>
      <c r="L26" s="6">
        <f ca="1">OFFSET(Entrée!L26,0,0)/1.2</f>
        <v>2500</v>
      </c>
      <c r="M26" s="6">
        <f ca="1">OFFSET(Entrée!M26,0,0)/1.2</f>
        <v>2500</v>
      </c>
    </row>
    <row r="27" spans="1:13">
      <c r="A27" s="17" t="s">
        <v>34</v>
      </c>
      <c r="B27" s="5"/>
      <c r="C27" s="6">
        <f ca="1">C28+C29+C30</f>
        <v>5954</v>
      </c>
      <c r="D27" s="6">
        <f t="shared" ref="D27:M27" ca="1" si="6">D28+D29+D30</f>
        <v>6017</v>
      </c>
      <c r="E27" s="6">
        <f t="shared" ca="1" si="6"/>
        <v>5567</v>
      </c>
      <c r="F27" s="6">
        <f t="shared" ca="1" si="6"/>
        <v>6000</v>
      </c>
      <c r="G27" s="6">
        <f t="shared" ca="1" si="6"/>
        <v>6000</v>
      </c>
      <c r="H27" s="6">
        <f t="shared" ca="1" si="6"/>
        <v>6000</v>
      </c>
      <c r="I27" s="6">
        <f t="shared" ca="1" si="6"/>
        <v>6000</v>
      </c>
      <c r="J27" s="6">
        <f t="shared" ca="1" si="6"/>
        <v>6000</v>
      </c>
      <c r="K27" s="6">
        <f t="shared" ca="1" si="6"/>
        <v>6000</v>
      </c>
      <c r="L27" s="6">
        <f t="shared" ca="1" si="6"/>
        <v>6000</v>
      </c>
      <c r="M27" s="6">
        <f t="shared" ca="1" si="6"/>
        <v>6000</v>
      </c>
    </row>
    <row r="28" spans="1:13">
      <c r="A28" s="18" t="s">
        <v>35</v>
      </c>
      <c r="B28" s="3"/>
      <c r="C28" s="4">
        <f ca="1">OFFSET(Entrée!C28,0,0)</f>
        <v>4000</v>
      </c>
      <c r="D28" s="4">
        <f ca="1">OFFSET(Entrée!D28,0,0)</f>
        <v>4000</v>
      </c>
      <c r="E28" s="4">
        <f ca="1">OFFSET(Entrée!E28,0,0)</f>
        <v>4000</v>
      </c>
      <c r="F28" s="4">
        <f ca="1">OFFSET(Entrée!F28,0,0)</f>
        <v>4000</v>
      </c>
      <c r="G28" s="4">
        <f ca="1">OFFSET(Entrée!G28,0,0)</f>
        <v>4000</v>
      </c>
      <c r="H28" s="4">
        <f ca="1">OFFSET(Entrée!H28,0,0)</f>
        <v>4000</v>
      </c>
      <c r="I28" s="4">
        <f ca="1">OFFSET(Entrée!I28,0,0)</f>
        <v>4000</v>
      </c>
      <c r="J28" s="4">
        <f ca="1">OFFSET(Entrée!J28,0,0)</f>
        <v>0</v>
      </c>
      <c r="K28" s="4">
        <f ca="1">OFFSET(Entrée!K28,0,0)</f>
        <v>0</v>
      </c>
      <c r="L28" s="4">
        <f ca="1">OFFSET(Entrée!L28,0,0)</f>
        <v>0</v>
      </c>
      <c r="M28" s="4">
        <f ca="1">OFFSET(Entrée!M28,0,0)</f>
        <v>0</v>
      </c>
    </row>
    <row r="29" spans="1:13">
      <c r="A29" s="18" t="s">
        <v>36</v>
      </c>
      <c r="B29" s="3"/>
      <c r="C29" s="4">
        <f ca="1">OFFSET(Entrée!C29,0,0)</f>
        <v>1954</v>
      </c>
      <c r="D29" s="4">
        <f ca="1">OFFSET(Entrée!D29,0,0)</f>
        <v>2017</v>
      </c>
      <c r="E29" s="4">
        <f ca="1">OFFSET(Entrée!E29,0,0)</f>
        <v>1567</v>
      </c>
      <c r="F29" s="4">
        <f ca="1">OFFSET(Entrée!F29,0,0)</f>
        <v>0</v>
      </c>
      <c r="G29" s="4">
        <f ca="1">OFFSET(Entrée!G29,0,0)</f>
        <v>0</v>
      </c>
      <c r="H29" s="4">
        <f ca="1">OFFSET(Entrée!H29,0,0)</f>
        <v>0</v>
      </c>
      <c r="I29" s="4">
        <f ca="1">OFFSET(Entrée!I29,0,0)</f>
        <v>0</v>
      </c>
      <c r="J29" s="4">
        <f ca="1">OFFSET(Entrée!J29,0,0)</f>
        <v>0</v>
      </c>
      <c r="K29" s="4">
        <f ca="1">OFFSET(Entrée!K29,0,0)</f>
        <v>0</v>
      </c>
      <c r="L29" s="4">
        <f ca="1">OFFSET(Entrée!L29,0,0)</f>
        <v>0</v>
      </c>
      <c r="M29" s="4">
        <f ca="1">OFFSET(Entrée!M29,0,0)</f>
        <v>0</v>
      </c>
    </row>
    <row r="30" spans="1:13">
      <c r="A30" s="18" t="s">
        <v>23</v>
      </c>
      <c r="B30" s="3"/>
      <c r="C30" s="4">
        <f ca="1">OFFSET(Entrée!C30,0,0)</f>
        <v>0</v>
      </c>
      <c r="D30" s="4">
        <f ca="1">OFFSET(Entrée!D30,0,0)</f>
        <v>0</v>
      </c>
      <c r="E30" s="4">
        <f ca="1">OFFSET(Entrée!E30,0,0)</f>
        <v>0</v>
      </c>
      <c r="F30" s="4">
        <f ca="1">OFFSET(Entrée!F30,0,0)</f>
        <v>2000</v>
      </c>
      <c r="G30" s="4">
        <f ca="1">OFFSET(Entrée!G30,0,0)</f>
        <v>2000</v>
      </c>
      <c r="H30" s="4">
        <f ca="1">OFFSET(Entrée!H30,0,0)</f>
        <v>2000</v>
      </c>
      <c r="I30" s="4">
        <f ca="1">OFFSET(Entrée!I30,0,0)</f>
        <v>2000</v>
      </c>
      <c r="J30" s="4">
        <f ca="1">OFFSET(Entrée!J30,0,0)</f>
        <v>6000</v>
      </c>
      <c r="K30" s="4">
        <f ca="1">OFFSET(Entrée!K30,0,0)</f>
        <v>6000</v>
      </c>
      <c r="L30" s="4">
        <f ca="1">OFFSET(Entrée!L30,0,0)</f>
        <v>6000</v>
      </c>
      <c r="M30" s="4">
        <f ca="1">OFFSET(Entrée!M30,0,0)</f>
        <v>6000</v>
      </c>
    </row>
    <row r="31" spans="1:13">
      <c r="A31" s="17" t="s">
        <v>37</v>
      </c>
      <c r="B31" s="5"/>
      <c r="C31" s="6">
        <f ca="1">OFFSET(Entrée!C31,0,0)</f>
        <v>0</v>
      </c>
      <c r="D31" s="6">
        <f ca="1">OFFSET(Entrée!D31,0,0)</f>
        <v>0</v>
      </c>
      <c r="E31" s="6">
        <f ca="1">OFFSET(Entrée!E31,0,0)</f>
        <v>0</v>
      </c>
      <c r="F31" s="6">
        <f ca="1">OFFSET(Entrée!F31,0,0)</f>
        <v>1500</v>
      </c>
      <c r="G31" s="6">
        <f ca="1">OFFSET(Entrée!G31,0,0)</f>
        <v>1500</v>
      </c>
      <c r="H31" s="6">
        <f ca="1">OFFSET(Entrée!H31,0,0)</f>
        <v>1500</v>
      </c>
      <c r="I31" s="6">
        <f ca="1">OFFSET(Entrée!I31,0,0)</f>
        <v>1500</v>
      </c>
      <c r="J31" s="6">
        <f ca="1">OFFSET(Entrée!J31,0,0)</f>
        <v>2500</v>
      </c>
      <c r="K31" s="6">
        <f ca="1">OFFSET(Entrée!K31,0,0)</f>
        <v>2500</v>
      </c>
      <c r="L31" s="6">
        <f ca="1">OFFSET(Entrée!L31,0,0)</f>
        <v>2500</v>
      </c>
      <c r="M31" s="6">
        <f ca="1">OFFSET(Entrée!M31,0,0)</f>
        <v>2500</v>
      </c>
    </row>
    <row r="32" spans="1:13">
      <c r="A32" s="26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</row>
    <row r="33" spans="1:13" ht="15.75" thickBot="1">
      <c r="A33" s="19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Entrée</vt:lpstr>
      <vt:lpstr>Sortie</vt:lpstr>
      <vt:lpstr>Entrée!Print_Area</vt:lpstr>
      <vt:lpstr>Entrée!Print_Titles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dcterms:created xsi:type="dcterms:W3CDTF">2017-11-22T11:20:52Z</dcterms:created>
  <dcterms:modified xsi:type="dcterms:W3CDTF">2017-11-22T12:44:42Z</dcterms:modified>
</cp:coreProperties>
</file>