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19980" windowHeight="11760"/>
  </bookViews>
  <sheets>
    <sheet name="Inscriptions" sheetId="1" r:id="rId1"/>
    <sheet name="Eveil Corporel" sheetId="2" r:id="rId2"/>
    <sheet name="Activité Manuelle" sheetId="4" r:id="rId3"/>
    <sheet name="Jeux de Société" sheetId="5" r:id="rId4"/>
    <sheet name="Activité Sportive 1" sheetId="6" r:id="rId5"/>
    <sheet name="Activité Sportive 2" sheetId="7" r:id="rId6"/>
  </sheets>
  <calcPr calcId="125725"/>
</workbook>
</file>

<file path=xl/calcChain.xml><?xml version="1.0" encoding="utf-8"?>
<calcChain xmlns="http://schemas.openxmlformats.org/spreadsheetml/2006/main">
  <c r="O76" i="1"/>
  <c r="N76"/>
  <c r="O75"/>
  <c r="N75"/>
  <c r="O74"/>
  <c r="N74"/>
  <c r="O73"/>
  <c r="N73"/>
  <c r="O72"/>
  <c r="N72"/>
  <c r="O71"/>
  <c r="N71"/>
  <c r="O69"/>
  <c r="O66"/>
  <c r="N66"/>
  <c r="O65"/>
  <c r="N65"/>
  <c r="O63"/>
  <c r="N63"/>
  <c r="O59"/>
  <c r="O56"/>
  <c r="O53"/>
  <c r="O42"/>
  <c r="O36"/>
  <c r="O33"/>
  <c r="O32"/>
  <c r="O31"/>
  <c r="O30"/>
  <c r="O29"/>
  <c r="O21"/>
  <c r="O20"/>
  <c r="O9"/>
  <c r="O7"/>
  <c r="B28" i="4" a="1"/>
  <c r="B28" s="1"/>
  <c r="B28" i="6" a="1"/>
  <c r="B28" s="1"/>
  <c r="B53" i="7" a="1"/>
  <c r="B53" s="1"/>
  <c r="B27" a="1"/>
  <c r="B27" s="1"/>
  <c r="B26" a="1"/>
  <c r="B26" s="1"/>
  <c r="B25" a="1"/>
  <c r="B25" s="1"/>
  <c r="B24" a="1"/>
  <c r="B24" s="1"/>
  <c r="B23" a="1"/>
  <c r="B23" s="1"/>
  <c r="B22" a="1"/>
  <c r="B22" s="1"/>
  <c r="B21" a="1"/>
  <c r="B21" s="1"/>
  <c r="B20" a="1"/>
  <c r="B20" s="1"/>
  <c r="B19" a="1"/>
  <c r="B19" s="1"/>
  <c r="B18" a="1"/>
  <c r="B18" s="1"/>
  <c r="B17" a="1"/>
  <c r="B17" s="1"/>
  <c r="B16" a="1"/>
  <c r="B16" s="1"/>
  <c r="B15" a="1"/>
  <c r="B15" s="1"/>
  <c r="B14" a="1"/>
  <c r="B14" s="1"/>
  <c r="B27" i="6" a="1"/>
  <c r="B27" s="1"/>
  <c r="B26" a="1"/>
  <c r="B26" s="1"/>
  <c r="B25" a="1"/>
  <c r="B25" s="1"/>
  <c r="B24" a="1"/>
  <c r="B24" s="1"/>
  <c r="B23" a="1"/>
  <c r="B23" s="1"/>
  <c r="B22" a="1"/>
  <c r="B22" s="1"/>
  <c r="B21" a="1"/>
  <c r="B21" s="1"/>
  <c r="B20" a="1"/>
  <c r="B20" s="1"/>
  <c r="B19" a="1"/>
  <c r="B19" s="1"/>
  <c r="B18" a="1"/>
  <c r="B18" s="1"/>
  <c r="B17" a="1"/>
  <c r="B17" s="1"/>
  <c r="B16" a="1"/>
  <c r="B16" s="1"/>
  <c r="B15" a="1"/>
  <c r="B15" s="1"/>
  <c r="B14" a="1"/>
  <c r="B14" s="1"/>
  <c r="B52" i="7" a="1"/>
  <c r="B52" s="1"/>
  <c r="C52" s="1"/>
  <c r="B51" a="1"/>
  <c r="B51" s="1"/>
  <c r="C51" s="1"/>
  <c r="B50" a="1"/>
  <c r="B50" s="1"/>
  <c r="C50" s="1"/>
  <c r="B49" a="1"/>
  <c r="B49" s="1"/>
  <c r="C49" s="1"/>
  <c r="B48" a="1"/>
  <c r="B48" s="1"/>
  <c r="B47" a="1"/>
  <c r="B47" s="1"/>
  <c r="B46" a="1"/>
  <c r="B46" s="1"/>
  <c r="B45" a="1"/>
  <c r="B45" s="1"/>
  <c r="B44" a="1"/>
  <c r="B44" s="1"/>
  <c r="B43" a="1"/>
  <c r="B43" s="1"/>
  <c r="B42" a="1"/>
  <c r="B42" s="1"/>
  <c r="B41" a="1"/>
  <c r="B41" s="1"/>
  <c r="B40" a="1"/>
  <c r="B40" s="1"/>
  <c r="B39" a="1"/>
  <c r="B39" s="1"/>
  <c r="B38" a="1"/>
  <c r="B38" s="1"/>
  <c r="B37" a="1"/>
  <c r="B37" s="1"/>
  <c r="B36" a="1"/>
  <c r="B36" s="1"/>
  <c r="B49" i="6" a="1"/>
  <c r="B49" s="1"/>
  <c r="B48" a="1"/>
  <c r="B48" s="1"/>
  <c r="B47" a="1"/>
  <c r="B47" s="1"/>
  <c r="B46" a="1"/>
  <c r="B46" s="1"/>
  <c r="B45" a="1"/>
  <c r="B45" s="1"/>
  <c r="B44" a="1"/>
  <c r="B44" s="1"/>
  <c r="B43" a="1"/>
  <c r="B43" s="1"/>
  <c r="B42" a="1"/>
  <c r="B42" s="1"/>
  <c r="B41" a="1"/>
  <c r="B41" s="1"/>
  <c r="B40" a="1"/>
  <c r="B40" s="1"/>
  <c r="B39" a="1"/>
  <c r="B39" s="1"/>
  <c r="B38" a="1"/>
  <c r="B38" s="1"/>
  <c r="B37" a="1"/>
  <c r="B37" s="1"/>
  <c r="B36" a="1"/>
  <c r="B36" s="1"/>
  <c r="B52" i="5" a="1"/>
  <c r="B52" s="1"/>
  <c r="B51" a="1"/>
  <c r="B51" s="1"/>
  <c r="B50" a="1"/>
  <c r="B50" s="1"/>
  <c r="B49" a="1"/>
  <c r="B49" s="1"/>
  <c r="B48" a="1"/>
  <c r="B48" s="1"/>
  <c r="B47" a="1"/>
  <c r="B47" s="1"/>
  <c r="B46" a="1"/>
  <c r="B46" s="1"/>
  <c r="B45" a="1"/>
  <c r="B45" s="1"/>
  <c r="B44" a="1"/>
  <c r="B44" s="1"/>
  <c r="B43" a="1"/>
  <c r="B43" s="1"/>
  <c r="B42" a="1"/>
  <c r="B42" s="1"/>
  <c r="B41" a="1"/>
  <c r="B41" s="1"/>
  <c r="B40" a="1"/>
  <c r="B40" s="1"/>
  <c r="B39" a="1"/>
  <c r="B39" s="1"/>
  <c r="B38" a="1"/>
  <c r="B38" s="1"/>
  <c r="B37" a="1"/>
  <c r="B37" s="1"/>
  <c r="B36" a="1"/>
  <c r="B36" s="1"/>
  <c r="B27" a="1"/>
  <c r="B27" s="1"/>
  <c r="B26" a="1"/>
  <c r="B26" s="1"/>
  <c r="B25" a="1"/>
  <c r="B25" s="1"/>
  <c r="B24" a="1"/>
  <c r="B24" s="1"/>
  <c r="B23" a="1"/>
  <c r="B23" s="1"/>
  <c r="B22" a="1"/>
  <c r="B22" s="1"/>
  <c r="B21" a="1"/>
  <c r="B21" s="1"/>
  <c r="B20" a="1"/>
  <c r="B20" s="1"/>
  <c r="B19" a="1"/>
  <c r="B19" s="1"/>
  <c r="B18" a="1"/>
  <c r="B18" s="1"/>
  <c r="B17" a="1"/>
  <c r="B17" s="1"/>
  <c r="B16" a="1"/>
  <c r="B16" s="1"/>
  <c r="B15" a="1"/>
  <c r="B15" s="1"/>
  <c r="B14" a="1"/>
  <c r="B14" s="1"/>
  <c r="B44" i="4" a="1"/>
  <c r="B44" s="1"/>
  <c r="C44" s="1"/>
  <c r="B49" a="1"/>
  <c r="B49" s="1"/>
  <c r="B48" a="1"/>
  <c r="B48" s="1"/>
  <c r="C48" s="1"/>
  <c r="B47" a="1"/>
  <c r="B47" s="1"/>
  <c r="C47" s="1"/>
  <c r="B46" a="1"/>
  <c r="B46" s="1"/>
  <c r="C46" s="1"/>
  <c r="B45" a="1"/>
  <c r="B45" s="1"/>
  <c r="C45" s="1"/>
  <c r="B43" a="1"/>
  <c r="B43" s="1"/>
  <c r="C43" s="1"/>
  <c r="B42" a="1"/>
  <c r="B42" s="1"/>
  <c r="C42" s="1"/>
  <c r="B41" a="1"/>
  <c r="B41" s="1"/>
  <c r="C41" s="1"/>
  <c r="B40" a="1"/>
  <c r="B40" s="1"/>
  <c r="C40" s="1"/>
  <c r="B39" a="1"/>
  <c r="B39" s="1"/>
  <c r="C39" s="1"/>
  <c r="B38" a="1"/>
  <c r="B38" s="1"/>
  <c r="C38" s="1"/>
  <c r="B37" a="1"/>
  <c r="B37" s="1"/>
  <c r="C37" s="1"/>
  <c r="B36" a="1"/>
  <c r="B36" s="1"/>
  <c r="C36" s="1"/>
  <c r="B27" a="1"/>
  <c r="B27" s="1"/>
  <c r="C27" s="1"/>
  <c r="B26" a="1"/>
  <c r="B26" s="1"/>
  <c r="C26" s="1"/>
  <c r="B25" a="1"/>
  <c r="B25" s="1"/>
  <c r="C25" s="1"/>
  <c r="B24" a="1"/>
  <c r="B24" s="1"/>
  <c r="C24" s="1"/>
  <c r="B23" a="1"/>
  <c r="B23" s="1"/>
  <c r="C23" s="1"/>
  <c r="B22" a="1"/>
  <c r="B22" s="1"/>
  <c r="C22" s="1"/>
  <c r="B21" a="1"/>
  <c r="B21" s="1"/>
  <c r="C21" s="1"/>
  <c r="B20" a="1"/>
  <c r="B20" s="1"/>
  <c r="C20" s="1"/>
  <c r="B19" a="1"/>
  <c r="B19" s="1"/>
  <c r="C19" s="1"/>
  <c r="B18" a="1"/>
  <c r="B18" s="1"/>
  <c r="C18" s="1"/>
  <c r="B17" a="1"/>
  <c r="B17" s="1"/>
  <c r="C17" s="1"/>
  <c r="B16" a="1"/>
  <c r="B16" s="1"/>
  <c r="C16" s="1"/>
  <c r="B15" a="1"/>
  <c r="B15" s="1"/>
  <c r="C15" s="1"/>
  <c r="B14" a="1"/>
  <c r="B14" s="1"/>
  <c r="B52" i="2" a="1"/>
  <c r="B52" s="1"/>
  <c r="C52" s="1"/>
  <c r="B51" a="1"/>
  <c r="B51" s="1"/>
  <c r="C51" s="1"/>
  <c r="B50" a="1"/>
  <c r="B50" s="1"/>
  <c r="C50" s="1"/>
  <c r="B49" a="1"/>
  <c r="B49" s="1"/>
  <c r="C49" s="1"/>
  <c r="B48" a="1"/>
  <c r="B48" s="1"/>
  <c r="C48" s="1"/>
  <c r="B47" a="1"/>
  <c r="B47" s="1"/>
  <c r="C47" s="1"/>
  <c r="B46" a="1"/>
  <c r="B46" s="1"/>
  <c r="C46" s="1"/>
  <c r="B45" a="1"/>
  <c r="B45" s="1"/>
  <c r="C45" s="1"/>
  <c r="B44" a="1"/>
  <c r="B44" s="1"/>
  <c r="C44" s="1"/>
  <c r="B43" a="1"/>
  <c r="B43" s="1"/>
  <c r="C43" s="1"/>
  <c r="B42" a="1"/>
  <c r="B42" s="1"/>
  <c r="C42" s="1"/>
  <c r="B41" a="1"/>
  <c r="B41" s="1"/>
  <c r="C41" s="1"/>
  <c r="B40" a="1"/>
  <c r="B40" s="1"/>
  <c r="C40" s="1"/>
  <c r="B39" a="1"/>
  <c r="B39" s="1"/>
  <c r="C39" s="1"/>
  <c r="B38" a="1"/>
  <c r="B38" s="1"/>
  <c r="C38" s="1"/>
  <c r="B37" a="1"/>
  <c r="B37" s="1"/>
  <c r="C37" s="1"/>
  <c r="B36" a="1"/>
  <c r="B36" s="1"/>
  <c r="C36" s="1"/>
  <c r="B14" a="1"/>
  <c r="B14" s="1"/>
  <c r="B15" a="1"/>
  <c r="B15" s="1"/>
  <c r="C15" s="1"/>
  <c r="B16" a="1"/>
  <c r="B16" s="1"/>
  <c r="A16" s="1"/>
  <c r="B17" a="1"/>
  <c r="B17" s="1"/>
  <c r="C17" s="1"/>
  <c r="B18" a="1"/>
  <c r="B18" s="1"/>
  <c r="A18" s="1"/>
  <c r="B19" a="1"/>
  <c r="B19" s="1"/>
  <c r="C19" s="1"/>
  <c r="B20" a="1"/>
  <c r="B20" s="1"/>
  <c r="A20" s="1"/>
  <c r="B21" a="1"/>
  <c r="B21" s="1"/>
  <c r="C21" s="1"/>
  <c r="B22" a="1"/>
  <c r="B22" s="1"/>
  <c r="A22" s="1"/>
  <c r="B23" a="1"/>
  <c r="B23" s="1"/>
  <c r="C23" s="1"/>
  <c r="B24" a="1"/>
  <c r="B24" s="1"/>
  <c r="A24" s="1"/>
  <c r="B25" a="1"/>
  <c r="B25" s="1"/>
  <c r="C25" s="1"/>
  <c r="B26" a="1"/>
  <c r="B26" s="1"/>
  <c r="A26" s="1"/>
  <c r="B27" a="1"/>
  <c r="B27" s="1"/>
  <c r="C27" s="1"/>
  <c r="B28" a="1"/>
  <c r="B28" s="1"/>
  <c r="A28" s="1"/>
  <c r="B29" a="1"/>
  <c r="B29" s="1"/>
  <c r="C29" s="1"/>
  <c r="B30" a="1"/>
  <c r="B30" s="1"/>
  <c r="A30" s="1"/>
  <c r="N6" i="1"/>
  <c r="N9"/>
  <c r="N20"/>
  <c r="N21"/>
  <c r="N29"/>
  <c r="N30"/>
  <c r="N31"/>
  <c r="N32"/>
  <c r="N33"/>
  <c r="N36"/>
  <c r="N42"/>
  <c r="N53"/>
  <c r="N56"/>
  <c r="N59"/>
  <c r="N69"/>
  <c r="N7"/>
  <c r="O12"/>
  <c r="N17"/>
  <c r="N18"/>
  <c r="O22"/>
  <c r="N26"/>
  <c r="O37"/>
  <c r="O43"/>
  <c r="O48"/>
  <c r="O51"/>
  <c r="N57"/>
  <c r="O58"/>
  <c r="O67"/>
  <c r="O70"/>
  <c r="O6"/>
  <c r="N8"/>
  <c r="N11"/>
  <c r="O13"/>
  <c r="O14"/>
  <c r="O15"/>
  <c r="O16"/>
  <c r="N22"/>
  <c r="N23"/>
  <c r="O26"/>
  <c r="N28"/>
  <c r="N34"/>
  <c r="O35"/>
  <c r="N38"/>
  <c r="O39"/>
  <c r="N40"/>
  <c r="O41"/>
  <c r="O44"/>
  <c r="O45"/>
  <c r="N46"/>
  <c r="O47"/>
  <c r="N48"/>
  <c r="N54"/>
  <c r="N55"/>
  <c r="N62"/>
  <c r="O64"/>
  <c r="N70"/>
  <c r="N10"/>
  <c r="N12"/>
  <c r="N15"/>
  <c r="N16"/>
  <c r="O19"/>
  <c r="O23"/>
  <c r="N24"/>
  <c r="N25"/>
  <c r="O27"/>
  <c r="O34"/>
  <c r="N35"/>
  <c r="N44"/>
  <c r="N45"/>
  <c r="N47"/>
  <c r="N49"/>
  <c r="N50"/>
  <c r="N52"/>
  <c r="O54"/>
  <c r="O55"/>
  <c r="O60"/>
  <c r="O61"/>
  <c r="N64"/>
  <c r="N67"/>
  <c r="N68"/>
  <c r="O8"/>
  <c r="O10"/>
  <c r="O11"/>
  <c r="N13"/>
  <c r="N14"/>
  <c r="O17"/>
  <c r="O18"/>
  <c r="N19"/>
  <c r="O24"/>
  <c r="O25"/>
  <c r="N27"/>
  <c r="O28"/>
  <c r="N37"/>
  <c r="O38"/>
  <c r="N39"/>
  <c r="O40"/>
  <c r="N41"/>
  <c r="N43"/>
  <c r="O46"/>
  <c r="O49"/>
  <c r="O50"/>
  <c r="N51"/>
  <c r="O52"/>
  <c r="O57"/>
  <c r="N58"/>
  <c r="N60"/>
  <c r="N61"/>
  <c r="O62"/>
  <c r="O68"/>
  <c r="A14" i="2" l="1"/>
  <c r="C14" i="4"/>
  <c r="A28"/>
  <c r="C28"/>
  <c r="A28" i="6"/>
  <c r="C28"/>
  <c r="A53" i="7"/>
  <c r="C53"/>
  <c r="A36"/>
  <c r="C36"/>
  <c r="A38"/>
  <c r="C38"/>
  <c r="A40"/>
  <c r="C40"/>
  <c r="A42"/>
  <c r="C42"/>
  <c r="A44"/>
  <c r="C44"/>
  <c r="A46"/>
  <c r="C46"/>
  <c r="A48"/>
  <c r="C48"/>
  <c r="A50"/>
  <c r="A52"/>
  <c r="A37"/>
  <c r="C37"/>
  <c r="A39"/>
  <c r="C39"/>
  <c r="A41"/>
  <c r="C41"/>
  <c r="A43"/>
  <c r="C43"/>
  <c r="A45"/>
  <c r="C45"/>
  <c r="A47"/>
  <c r="C47"/>
  <c r="A49"/>
  <c r="A51"/>
  <c r="A37" i="6"/>
  <c r="C37"/>
  <c r="A39"/>
  <c r="C39"/>
  <c r="A41"/>
  <c r="C41"/>
  <c r="A43"/>
  <c r="C43"/>
  <c r="A45"/>
  <c r="C45"/>
  <c r="A47"/>
  <c r="C47"/>
  <c r="A49"/>
  <c r="C49"/>
  <c r="A36"/>
  <c r="C36"/>
  <c r="A38"/>
  <c r="C38"/>
  <c r="A40"/>
  <c r="C40"/>
  <c r="A42"/>
  <c r="C42"/>
  <c r="A44"/>
  <c r="C44"/>
  <c r="A46"/>
  <c r="C46"/>
  <c r="A48"/>
  <c r="C48"/>
  <c r="A37" i="5"/>
  <c r="C37"/>
  <c r="A39"/>
  <c r="C39"/>
  <c r="A41"/>
  <c r="C41"/>
  <c r="A43"/>
  <c r="C43"/>
  <c r="A45"/>
  <c r="C45"/>
  <c r="A47"/>
  <c r="C47"/>
  <c r="A49"/>
  <c r="C49"/>
  <c r="A51"/>
  <c r="C51"/>
  <c r="A36"/>
  <c r="C36"/>
  <c r="A38"/>
  <c r="C38"/>
  <c r="A40"/>
  <c r="C40"/>
  <c r="A42"/>
  <c r="C42"/>
  <c r="A44"/>
  <c r="C44"/>
  <c r="A46"/>
  <c r="C46"/>
  <c r="A48"/>
  <c r="C48"/>
  <c r="A50"/>
  <c r="C50"/>
  <c r="A52"/>
  <c r="C52"/>
  <c r="A20" i="7"/>
  <c r="C20"/>
  <c r="A15"/>
  <c r="C15"/>
  <c r="A17"/>
  <c r="C17"/>
  <c r="A19"/>
  <c r="C19"/>
  <c r="A21"/>
  <c r="C21"/>
  <c r="A23"/>
  <c r="C23"/>
  <c r="A25"/>
  <c r="C25"/>
  <c r="A27"/>
  <c r="C27"/>
  <c r="A14"/>
  <c r="C14"/>
  <c r="A16"/>
  <c r="C16"/>
  <c r="A18"/>
  <c r="C18"/>
  <c r="A22"/>
  <c r="C22"/>
  <c r="A24"/>
  <c r="C24"/>
  <c r="A26"/>
  <c r="C26"/>
  <c r="A14" i="6"/>
  <c r="C14"/>
  <c r="A16"/>
  <c r="C16"/>
  <c r="A18"/>
  <c r="C18"/>
  <c r="A20"/>
  <c r="C20"/>
  <c r="A22"/>
  <c r="C22"/>
  <c r="A24"/>
  <c r="C24"/>
  <c r="A26"/>
  <c r="C26"/>
  <c r="A15"/>
  <c r="C15"/>
  <c r="A17"/>
  <c r="C17"/>
  <c r="A19"/>
  <c r="C19"/>
  <c r="A21"/>
  <c r="C21"/>
  <c r="A23"/>
  <c r="C23"/>
  <c r="A25"/>
  <c r="C25"/>
  <c r="A27"/>
  <c r="C27"/>
  <c r="A14" i="5"/>
  <c r="C14"/>
  <c r="A16"/>
  <c r="C16"/>
  <c r="A18"/>
  <c r="C18"/>
  <c r="A20"/>
  <c r="C20"/>
  <c r="A22"/>
  <c r="C22"/>
  <c r="A24"/>
  <c r="C24"/>
  <c r="A26"/>
  <c r="C26"/>
  <c r="A15"/>
  <c r="C15"/>
  <c r="A17"/>
  <c r="C17"/>
  <c r="A19"/>
  <c r="C19"/>
  <c r="A21"/>
  <c r="C21"/>
  <c r="A23"/>
  <c r="C23"/>
  <c r="A25"/>
  <c r="C25"/>
  <c r="A27"/>
  <c r="C27"/>
  <c r="A17" i="2"/>
  <c r="A21"/>
  <c r="A25"/>
  <c r="A29"/>
  <c r="A15"/>
  <c r="A19"/>
  <c r="A23"/>
  <c r="A27"/>
  <c r="A37" i="4"/>
  <c r="A39"/>
  <c r="A41"/>
  <c r="A43"/>
  <c r="A45"/>
  <c r="A47"/>
  <c r="A49"/>
  <c r="C49"/>
  <c r="A36"/>
  <c r="A38"/>
  <c r="A40"/>
  <c r="A42"/>
  <c r="A44"/>
  <c r="A46"/>
  <c r="A48"/>
  <c r="A15"/>
  <c r="A17"/>
  <c r="A19"/>
  <c r="A21"/>
  <c r="A23"/>
  <c r="A25"/>
  <c r="A27"/>
  <c r="A14"/>
  <c r="A16"/>
  <c r="A18"/>
  <c r="A20"/>
  <c r="A22"/>
  <c r="A24"/>
  <c r="A26"/>
  <c r="C14" i="2"/>
  <c r="C16"/>
  <c r="C18"/>
  <c r="C20"/>
  <c r="C22"/>
  <c r="C24"/>
  <c r="C26"/>
  <c r="C28"/>
  <c r="C30"/>
  <c r="A36"/>
  <c r="A37"/>
  <c r="A39"/>
  <c r="A41"/>
  <c r="A43"/>
  <c r="A45"/>
  <c r="A47"/>
  <c r="A49"/>
  <c r="A51"/>
  <c r="A38"/>
  <c r="A40"/>
  <c r="A42"/>
  <c r="A44"/>
  <c r="A46"/>
  <c r="A48"/>
  <c r="A50"/>
  <c r="A52"/>
  <c r="C5" i="1" a="1"/>
  <c r="C5" s="1"/>
  <c r="G8" i="7"/>
  <c r="G31" s="1"/>
  <c r="G8" i="6"/>
  <c r="G31" s="1"/>
  <c r="G8" i="5"/>
  <c r="G31" s="1"/>
  <c r="G8" i="4"/>
  <c r="G31" s="1"/>
  <c r="G8" i="2"/>
  <c r="G31" s="1"/>
  <c r="M5" i="1"/>
  <c r="L5"/>
  <c r="K5"/>
  <c r="J5"/>
  <c r="I5"/>
  <c r="G5"/>
  <c r="F5"/>
  <c r="E5"/>
  <c r="D5"/>
  <c r="M4"/>
  <c r="L4"/>
  <c r="K4"/>
  <c r="J4"/>
  <c r="I4"/>
</calcChain>
</file>

<file path=xl/sharedStrings.xml><?xml version="1.0" encoding="utf-8"?>
<sst xmlns="http://schemas.openxmlformats.org/spreadsheetml/2006/main" count="329" uniqueCount="93">
  <si>
    <t>Période du 4 septembre au 16 octobre 2014</t>
  </si>
  <si>
    <t>Classe</t>
  </si>
  <si>
    <t>Nom et prénom de l'enfant</t>
  </si>
  <si>
    <t>CE2</t>
  </si>
  <si>
    <t>DUBOIS Roméo</t>
  </si>
  <si>
    <t>CE1</t>
  </si>
  <si>
    <t>BERTHE Diego</t>
  </si>
  <si>
    <t>CP</t>
  </si>
  <si>
    <t xml:space="preserve">CAVOY Joachim </t>
  </si>
  <si>
    <t>CM1</t>
  </si>
  <si>
    <t xml:space="preserve">CARDOT Olivia </t>
  </si>
  <si>
    <t>CM2</t>
  </si>
  <si>
    <t>CARDOT Adrien</t>
  </si>
  <si>
    <t>SEGUIN Clémence</t>
  </si>
  <si>
    <t>SEGUIN Elisa</t>
  </si>
  <si>
    <t>GITTON Adèle</t>
  </si>
  <si>
    <t>POIRIER Laura</t>
  </si>
  <si>
    <t xml:space="preserve">CLOUTRIER Marion </t>
  </si>
  <si>
    <t>CLOUTRIER Margot</t>
  </si>
  <si>
    <t>DORIS Yoan</t>
  </si>
  <si>
    <t>DORIS Kylian</t>
  </si>
  <si>
    <t xml:space="preserve">ALBEAUX Pierre </t>
  </si>
  <si>
    <t>RAPEAU Anaïs</t>
  </si>
  <si>
    <t>TRUCHOT Sylvain</t>
  </si>
  <si>
    <t>MOUFFRON Sandy</t>
  </si>
  <si>
    <t>MOUFFRON Lana</t>
  </si>
  <si>
    <t>MINGEAU Maëlle</t>
  </si>
  <si>
    <t xml:space="preserve">DUFOUR Gabriel </t>
  </si>
  <si>
    <t>DUFOUR Lucy-Anne</t>
  </si>
  <si>
    <t xml:space="preserve">ANSART Hugo </t>
  </si>
  <si>
    <t>ROSSI--GENTY Enzo</t>
  </si>
  <si>
    <t>MATURANA Louna</t>
  </si>
  <si>
    <t>GALLOPIN Lucie</t>
  </si>
  <si>
    <t>BRASSART Lou</t>
  </si>
  <si>
    <t>MIRABELLO Inoué</t>
  </si>
  <si>
    <t>LONGUET Sarah</t>
  </si>
  <si>
    <t>VILDÉ Ashley</t>
  </si>
  <si>
    <t>VERRYSER Ambre</t>
  </si>
  <si>
    <t>VERRYSER Ariane</t>
  </si>
  <si>
    <t>CLAVIER Marina</t>
  </si>
  <si>
    <t>CLAVIER Christian</t>
  </si>
  <si>
    <t>SCHVARTZ Clara</t>
  </si>
  <si>
    <t>GAUDRY Robin</t>
  </si>
  <si>
    <t>PICARD Thomas</t>
  </si>
  <si>
    <t>BESSE Lucas</t>
  </si>
  <si>
    <t>BESSE Lisa</t>
  </si>
  <si>
    <t>CHARPENTIER Nolan</t>
  </si>
  <si>
    <t>BAILLY--CHAGNON Audrenn</t>
  </si>
  <si>
    <t>JOLIVOT Jimmy</t>
  </si>
  <si>
    <t>VEYRAT Briana</t>
  </si>
  <si>
    <t xml:space="preserve">BORDAS Emma </t>
  </si>
  <si>
    <t>CHATANAY Lili Blanche</t>
  </si>
  <si>
    <t>LACOMBE Jade</t>
  </si>
  <si>
    <t>DE FIGUEIREDO Leslie</t>
  </si>
  <si>
    <t>SICARD Manon</t>
  </si>
  <si>
    <t>GARNIER Maé</t>
  </si>
  <si>
    <t>COHEN ALORO Mathis</t>
  </si>
  <si>
    <t>DESCARPENTRIES--DOISY Maélane</t>
  </si>
  <si>
    <t xml:space="preserve">DUTARTE Emeline </t>
  </si>
  <si>
    <t>DONDON Vincent</t>
  </si>
  <si>
    <t xml:space="preserve">CROISY Léo </t>
  </si>
  <si>
    <t>SEDE Jarrod</t>
  </si>
  <si>
    <t>RIFKISS Mattéo</t>
  </si>
  <si>
    <t>ZAREMBA Eléa</t>
  </si>
  <si>
    <t>THIERRY Victoria</t>
  </si>
  <si>
    <t>FEUILLOIS Inès</t>
  </si>
  <si>
    <t>Eveil Corporel</t>
  </si>
  <si>
    <t xml:space="preserve">13h30 à 15h </t>
  </si>
  <si>
    <t>15h à 16h30</t>
  </si>
  <si>
    <t>VILLATTE Samuel</t>
  </si>
  <si>
    <t>X</t>
  </si>
  <si>
    <t>Centre social du canton de Pouilly sur Loire</t>
  </si>
  <si>
    <t>5 bis Place des frères Mollet</t>
  </si>
  <si>
    <t>58150 Pouilly sur Loire</t>
  </si>
  <si>
    <t>Période n° 1</t>
  </si>
  <si>
    <t>Animateur : Angélique</t>
  </si>
  <si>
    <t xml:space="preserve">CHOQUIER Adrien </t>
  </si>
  <si>
    <t>NAUD Arthur</t>
  </si>
  <si>
    <t>NAUD Méline</t>
  </si>
  <si>
    <t>HANCE Inès</t>
  </si>
  <si>
    <t>LECOMTE Lilou</t>
  </si>
  <si>
    <t>DESPINASSE--TOUMI Manéa</t>
  </si>
  <si>
    <t>de 13h30 à 15h</t>
  </si>
  <si>
    <t>de 15h à 16h30</t>
  </si>
  <si>
    <t xml:space="preserve">Animateur : </t>
  </si>
  <si>
    <t>Activité Manuelle</t>
  </si>
  <si>
    <t>Jeux de Société</t>
  </si>
  <si>
    <t>Activité Sportive 1</t>
  </si>
  <si>
    <t>Activité Sportive 2</t>
  </si>
  <si>
    <r>
      <t xml:space="preserve">03.86.39.14.33  / </t>
    </r>
    <r>
      <rPr>
        <sz val="12"/>
        <color theme="1"/>
        <rFont val="Calibri"/>
        <family val="2"/>
        <scheme val="minor"/>
      </rPr>
      <t>06.95.76.79.62</t>
    </r>
  </si>
  <si>
    <t xml:space="preserve">Activité : </t>
  </si>
  <si>
    <t>Activité :</t>
  </si>
  <si>
    <t>Période n° 2</t>
  </si>
</sst>
</file>

<file path=xl/styles.xml><?xml version="1.0" encoding="utf-8"?>
<styleSheet xmlns="http://schemas.openxmlformats.org/spreadsheetml/2006/main">
  <numFmts count="1">
    <numFmt numFmtId="164" formatCode="00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0" xfId="0" applyFont="1"/>
    <xf numFmtId="0" fontId="1" fillId="3" borderId="0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" fillId="2" borderId="2" xfId="0" applyFont="1" applyFill="1" applyBorder="1"/>
    <xf numFmtId="0" fontId="2" fillId="5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3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/>
    <xf numFmtId="0" fontId="3" fillId="0" borderId="0" xfId="0" applyFont="1" applyAlignment="1">
      <alignment vertical="center"/>
    </xf>
    <xf numFmtId="16" fontId="5" fillId="6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0" fillId="0" borderId="1" xfId="0" applyFont="1" applyBorder="1" applyAlignment="1">
      <alignment horizontal="center"/>
    </xf>
    <xf numFmtId="164" fontId="8" fillId="0" borderId="0" xfId="0" applyNumberFormat="1" applyFont="1" applyAlignment="1">
      <alignment horizontal="left"/>
    </xf>
    <xf numFmtId="164" fontId="8" fillId="0" borderId="1" xfId="0" applyNumberFormat="1" applyFont="1" applyBorder="1" applyAlignment="1">
      <alignment horizontal="left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160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</dxfs>
  <tableStyles count="0" defaultTableStyle="TableStyleMedium2" defaultPivotStyle="PivotStyleLight16"/>
  <colors>
    <mruColors>
      <color rgb="FFFF3399"/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76"/>
  <sheetViews>
    <sheetView tabSelected="1" zoomScaleNormal="100" workbookViewId="0">
      <pane ySplit="5" topLeftCell="A6" activePane="bottomLeft" state="frozen"/>
      <selection pane="bottomLeft" activeCell="A4" sqref="A4"/>
    </sheetView>
  </sheetViews>
  <sheetFormatPr defaultColWidth="11.42578125" defaultRowHeight="15"/>
  <cols>
    <col min="1" max="1" width="28" customWidth="1"/>
    <col min="2" max="2" width="8.28515625" customWidth="1"/>
    <col min="8" max="8" width="3.42578125" customWidth="1"/>
    <col min="14" max="15" width="5.5703125" bestFit="1" customWidth="1"/>
    <col min="17" max="17" width="20.5703125" bestFit="1" customWidth="1"/>
  </cols>
  <sheetData>
    <row r="1" spans="1:17" ht="30.75" customHeight="1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7"/>
    </row>
    <row r="2" spans="1:17" s="1" customFormat="1">
      <c r="A2" s="6"/>
      <c r="B2" s="6"/>
      <c r="C2" s="31"/>
      <c r="D2" s="4"/>
      <c r="I2" s="16"/>
      <c r="J2" s="16"/>
      <c r="K2" s="16"/>
      <c r="L2" s="16"/>
      <c r="M2" s="16"/>
    </row>
    <row r="3" spans="1:17">
      <c r="A3" s="3"/>
      <c r="B3" s="3"/>
      <c r="C3" s="38" t="s">
        <v>67</v>
      </c>
      <c r="D3" s="39"/>
      <c r="E3" s="39"/>
      <c r="F3" s="39"/>
      <c r="G3" s="40"/>
      <c r="H3" s="9"/>
      <c r="I3" s="41" t="s">
        <v>68</v>
      </c>
      <c r="J3" s="42"/>
      <c r="K3" s="42"/>
      <c r="L3" s="42"/>
      <c r="M3" s="43"/>
      <c r="P3" s="1"/>
      <c r="Q3" s="1"/>
    </row>
    <row r="4" spans="1:17" ht="30">
      <c r="A4" s="7" t="s">
        <v>2</v>
      </c>
      <c r="B4" s="7" t="s">
        <v>1</v>
      </c>
      <c r="C4" s="11" t="s">
        <v>66</v>
      </c>
      <c r="D4" s="11" t="s">
        <v>85</v>
      </c>
      <c r="E4" s="11" t="s">
        <v>86</v>
      </c>
      <c r="F4" s="11" t="s">
        <v>87</v>
      </c>
      <c r="G4" s="11" t="s">
        <v>88</v>
      </c>
      <c r="H4" s="8"/>
      <c r="I4" s="7" t="str">
        <f>C4</f>
        <v>Eveil Corporel</v>
      </c>
      <c r="J4" s="7" t="str">
        <f>D4</f>
        <v>Activité Manuelle</v>
      </c>
      <c r="K4" s="7" t="str">
        <f>E4</f>
        <v>Jeux de Société</v>
      </c>
      <c r="L4" s="7" t="str">
        <f>F4</f>
        <v>Activité Sportive 1</v>
      </c>
      <c r="M4" s="7" t="str">
        <f>G4</f>
        <v>Activité Sportive 2</v>
      </c>
    </row>
    <row r="5" spans="1:17" s="1" customFormat="1">
      <c r="A5" s="10"/>
      <c r="B5" s="10"/>
      <c r="C5" s="17">
        <f t="array" ref="C5">COUNTIF(C6:C76,"x")</f>
        <v>16</v>
      </c>
      <c r="D5" s="17">
        <f>COUNTIF(D6:D76,"x")</f>
        <v>14</v>
      </c>
      <c r="E5" s="17">
        <f>COUNTIF(E6:E76,"x")</f>
        <v>5</v>
      </c>
      <c r="F5" s="17">
        <f>COUNTIF(F6:F76,"x")</f>
        <v>14</v>
      </c>
      <c r="G5" s="17">
        <f>COUNTIF(G6:G76,"x")</f>
        <v>13</v>
      </c>
      <c r="H5" s="8"/>
      <c r="I5" s="12">
        <f>COUNTIF(I6:I76,"x")</f>
        <v>8</v>
      </c>
      <c r="J5" s="12">
        <f>COUNTIF(J6:J76,"x")</f>
        <v>13</v>
      </c>
      <c r="K5" s="12">
        <f>COUNTIF(K6:K76,"x")</f>
        <v>9</v>
      </c>
      <c r="L5" s="12">
        <f>COUNTIF(L6:L76,"x")</f>
        <v>0</v>
      </c>
      <c r="M5" s="12">
        <f>COUNTIF(M6:M76,"x")</f>
        <v>17</v>
      </c>
    </row>
    <row r="6" spans="1:17" ht="15.75">
      <c r="A6" s="21" t="s">
        <v>21</v>
      </c>
      <c r="B6" s="19" t="s">
        <v>7</v>
      </c>
      <c r="C6" s="13"/>
      <c r="D6" s="13"/>
      <c r="E6" s="13"/>
      <c r="F6" s="13"/>
      <c r="G6" s="13" t="s">
        <v>70</v>
      </c>
      <c r="H6" s="24"/>
      <c r="I6" s="13"/>
      <c r="J6" s="13" t="s">
        <v>70</v>
      </c>
      <c r="K6" s="13"/>
      <c r="L6" s="13"/>
      <c r="M6" s="13"/>
      <c r="N6" s="45">
        <f ca="1">MATCH($A6,INDIRECT("'"&amp;INDIRECT(ADDRESS(4,MATCH("x",C6:G6,0)+2,4))&amp;"'!B:B"),0)</f>
        <v>14</v>
      </c>
      <c r="O6" s="45">
        <f ca="1">MATCH($A6,INDIRECT("'"&amp;INDIRECT(ADDRESS(4,MATCH("x",I6:M6,0)+8,4))&amp;"'!B:B"),0)</f>
        <v>36</v>
      </c>
      <c r="P6" s="44"/>
      <c r="Q6" s="44"/>
    </row>
    <row r="7" spans="1:17">
      <c r="A7" s="2" t="s">
        <v>29</v>
      </c>
      <c r="B7" s="19" t="s">
        <v>7</v>
      </c>
      <c r="C7" s="13"/>
      <c r="D7" s="13"/>
      <c r="E7" s="13" t="s">
        <v>70</v>
      </c>
      <c r="F7" s="13"/>
      <c r="G7" s="13"/>
      <c r="H7" s="24"/>
      <c r="I7" s="13"/>
      <c r="J7" s="13"/>
      <c r="K7" s="13"/>
      <c r="L7" s="13"/>
      <c r="M7" s="13"/>
      <c r="N7" s="45">
        <f ca="1">MATCH($A7,INDIRECT("'"&amp;INDIRECT(ADDRESS(4,MATCH("x",C7:G7,0)+2,4))&amp;"'!B:B"),0)</f>
        <v>14</v>
      </c>
      <c r="O7" s="45" t="e">
        <f ca="1">MATCH($A7,INDIRECT("'"&amp;INDIRECT(ADDRESS(4,MATCH("x",I7:M7,0)+8,4))&amp;"'!B:B"),0)</f>
        <v>#N/A</v>
      </c>
    </row>
    <row r="8" spans="1:17">
      <c r="A8" s="2" t="s">
        <v>47</v>
      </c>
      <c r="B8" s="19" t="s">
        <v>3</v>
      </c>
      <c r="C8" s="13"/>
      <c r="D8" s="13" t="s">
        <v>70</v>
      </c>
      <c r="E8" s="13"/>
      <c r="F8" s="13"/>
      <c r="G8" s="13"/>
      <c r="H8" s="24"/>
      <c r="I8" s="13"/>
      <c r="J8" s="13"/>
      <c r="K8" s="13"/>
      <c r="L8" s="13"/>
      <c r="M8" s="13" t="s">
        <v>70</v>
      </c>
      <c r="N8" s="45">
        <f t="shared" ref="N8:N71" ca="1" si="0">MATCH($A8,INDIRECT("'"&amp;INDIRECT(ADDRESS(4,MATCH("x",C8:G8,0)+2,4))&amp;"'!B:B"),0)</f>
        <v>14</v>
      </c>
      <c r="O8" s="45">
        <f t="shared" ref="O8:O71" ca="1" si="1">MATCH($A8,INDIRECT("'"&amp;INDIRECT(ADDRESS(4,MATCH("x",I8:M8,0)+8,4))&amp;"'!B:B"),0)</f>
        <v>36</v>
      </c>
    </row>
    <row r="9" spans="1:17">
      <c r="A9" s="2" t="s">
        <v>6</v>
      </c>
      <c r="B9" s="19" t="s">
        <v>5</v>
      </c>
      <c r="C9" s="13"/>
      <c r="D9" s="13"/>
      <c r="E9" s="13"/>
      <c r="F9" s="13" t="s">
        <v>70</v>
      </c>
      <c r="G9" s="13"/>
      <c r="H9" s="24"/>
      <c r="I9" s="13"/>
      <c r="J9" s="13"/>
      <c r="K9" s="13"/>
      <c r="L9" s="13"/>
      <c r="M9" s="13"/>
      <c r="N9" s="45">
        <f t="shared" ca="1" si="0"/>
        <v>14</v>
      </c>
      <c r="O9" s="45" t="e">
        <f t="shared" ca="1" si="1"/>
        <v>#N/A</v>
      </c>
    </row>
    <row r="10" spans="1:17">
      <c r="A10" s="2" t="s">
        <v>45</v>
      </c>
      <c r="B10" s="19" t="s">
        <v>11</v>
      </c>
      <c r="C10" s="13" t="s">
        <v>70</v>
      </c>
      <c r="D10" s="13"/>
      <c r="E10" s="13"/>
      <c r="F10" s="13"/>
      <c r="G10" s="13"/>
      <c r="H10" s="24"/>
      <c r="I10" s="13"/>
      <c r="J10" s="13"/>
      <c r="K10" s="13"/>
      <c r="L10" s="13"/>
      <c r="M10" s="13" t="s">
        <v>70</v>
      </c>
      <c r="N10" s="45">
        <f t="shared" ca="1" si="0"/>
        <v>14</v>
      </c>
      <c r="O10" s="45">
        <f t="shared" ca="1" si="1"/>
        <v>37</v>
      </c>
    </row>
    <row r="11" spans="1:17">
      <c r="A11" s="2" t="s">
        <v>44</v>
      </c>
      <c r="B11" s="19" t="s">
        <v>5</v>
      </c>
      <c r="C11" s="13"/>
      <c r="D11" s="13" t="s">
        <v>70</v>
      </c>
      <c r="E11" s="13"/>
      <c r="F11" s="13"/>
      <c r="G11" s="13"/>
      <c r="H11" s="24"/>
      <c r="I11" s="13"/>
      <c r="J11" s="13"/>
      <c r="K11" s="13"/>
      <c r="L11" s="13"/>
      <c r="M11" s="13" t="s">
        <v>70</v>
      </c>
      <c r="N11" s="45">
        <f t="shared" ca="1" si="0"/>
        <v>15</v>
      </c>
      <c r="O11" s="45">
        <f t="shared" ca="1" si="1"/>
        <v>38</v>
      </c>
    </row>
    <row r="12" spans="1:17">
      <c r="A12" s="2" t="s">
        <v>50</v>
      </c>
      <c r="B12" s="19" t="s">
        <v>7</v>
      </c>
      <c r="C12" s="13" t="s">
        <v>70</v>
      </c>
      <c r="D12" s="13"/>
      <c r="E12" s="13"/>
      <c r="F12" s="13"/>
      <c r="G12" s="13"/>
      <c r="H12" s="24"/>
      <c r="I12" s="13"/>
      <c r="J12" s="13"/>
      <c r="K12" s="13" t="s">
        <v>70</v>
      </c>
      <c r="L12" s="13"/>
      <c r="M12" s="13"/>
      <c r="N12" s="45">
        <f t="shared" ca="1" si="0"/>
        <v>15</v>
      </c>
      <c r="O12" s="45">
        <f t="shared" ca="1" si="1"/>
        <v>36</v>
      </c>
    </row>
    <row r="13" spans="1:17">
      <c r="A13" s="2" t="s">
        <v>33</v>
      </c>
      <c r="B13" s="19" t="s">
        <v>5</v>
      </c>
      <c r="C13" s="13"/>
      <c r="D13" s="13"/>
      <c r="E13" s="13"/>
      <c r="F13" s="13"/>
      <c r="G13" s="13" t="s">
        <v>70</v>
      </c>
      <c r="H13" s="24"/>
      <c r="I13" s="13"/>
      <c r="J13" s="13" t="s">
        <v>70</v>
      </c>
      <c r="K13" s="13"/>
      <c r="L13" s="13"/>
      <c r="M13" s="13"/>
      <c r="N13" s="45">
        <f t="shared" ca="1" si="0"/>
        <v>15</v>
      </c>
      <c r="O13" s="45">
        <f t="shared" ca="1" si="1"/>
        <v>37</v>
      </c>
    </row>
    <row r="14" spans="1:17">
      <c r="A14" s="2" t="s">
        <v>12</v>
      </c>
      <c r="B14" s="19" t="s">
        <v>11</v>
      </c>
      <c r="C14" s="13"/>
      <c r="D14" s="13"/>
      <c r="E14" s="13"/>
      <c r="F14" s="13"/>
      <c r="G14" s="13" t="s">
        <v>70</v>
      </c>
      <c r="H14" s="24"/>
      <c r="I14" s="13"/>
      <c r="J14" s="13" t="s">
        <v>70</v>
      </c>
      <c r="K14" s="13"/>
      <c r="L14" s="13"/>
      <c r="M14" s="13"/>
      <c r="N14" s="45">
        <f t="shared" ca="1" si="0"/>
        <v>16</v>
      </c>
      <c r="O14" s="45">
        <f t="shared" ca="1" si="1"/>
        <v>38</v>
      </c>
    </row>
    <row r="15" spans="1:17">
      <c r="A15" s="2" t="s">
        <v>10</v>
      </c>
      <c r="B15" s="19" t="s">
        <v>9</v>
      </c>
      <c r="C15" s="13" t="s">
        <v>70</v>
      </c>
      <c r="D15" s="13"/>
      <c r="E15" s="13"/>
      <c r="F15" s="13"/>
      <c r="G15" s="13"/>
      <c r="H15" s="24"/>
      <c r="I15" s="13"/>
      <c r="J15" s="13" t="s">
        <v>70</v>
      </c>
      <c r="K15" s="13"/>
      <c r="L15" s="13"/>
      <c r="M15" s="13"/>
      <c r="N15" s="45">
        <f t="shared" ca="1" si="0"/>
        <v>16</v>
      </c>
      <c r="O15" s="45">
        <f t="shared" ca="1" si="1"/>
        <v>39</v>
      </c>
    </row>
    <row r="16" spans="1:17">
      <c r="A16" s="2" t="s">
        <v>8</v>
      </c>
      <c r="B16" s="19" t="s">
        <v>7</v>
      </c>
      <c r="C16" s="13" t="s">
        <v>70</v>
      </c>
      <c r="D16" s="13"/>
      <c r="E16" s="13"/>
      <c r="F16" s="13"/>
      <c r="G16" s="13"/>
      <c r="H16" s="24"/>
      <c r="I16" s="13"/>
      <c r="J16" s="13" t="s">
        <v>70</v>
      </c>
      <c r="K16" s="13"/>
      <c r="L16" s="13"/>
      <c r="M16" s="13"/>
      <c r="N16" s="45">
        <f t="shared" ca="1" si="0"/>
        <v>17</v>
      </c>
      <c r="O16" s="45">
        <f t="shared" ca="1" si="1"/>
        <v>40</v>
      </c>
    </row>
    <row r="17" spans="1:17">
      <c r="A17" s="2" t="s">
        <v>46</v>
      </c>
      <c r="B17" s="19" t="s">
        <v>3</v>
      </c>
      <c r="C17" s="13"/>
      <c r="D17" s="13"/>
      <c r="E17" s="13" t="s">
        <v>70</v>
      </c>
      <c r="F17" s="13"/>
      <c r="G17" s="13"/>
      <c r="H17" s="24"/>
      <c r="I17" s="13"/>
      <c r="J17" s="13"/>
      <c r="K17" s="13"/>
      <c r="L17" s="13"/>
      <c r="M17" s="13" t="s">
        <v>70</v>
      </c>
      <c r="N17" s="45">
        <f t="shared" ca="1" si="0"/>
        <v>15</v>
      </c>
      <c r="O17" s="45">
        <f t="shared" ca="1" si="1"/>
        <v>39</v>
      </c>
    </row>
    <row r="18" spans="1:17">
      <c r="A18" s="2" t="s">
        <v>51</v>
      </c>
      <c r="B18" s="19" t="s">
        <v>11</v>
      </c>
      <c r="C18" s="13"/>
      <c r="D18" s="13"/>
      <c r="E18" s="13" t="s">
        <v>70</v>
      </c>
      <c r="F18" s="13"/>
      <c r="G18" s="13"/>
      <c r="H18" s="24"/>
      <c r="I18" s="13"/>
      <c r="J18" s="13"/>
      <c r="K18" s="13"/>
      <c r="L18" s="13"/>
      <c r="M18" s="13" t="s">
        <v>70</v>
      </c>
      <c r="N18" s="45">
        <f t="shared" ca="1" si="0"/>
        <v>16</v>
      </c>
      <c r="O18" s="45">
        <f t="shared" ca="1" si="1"/>
        <v>40</v>
      </c>
    </row>
    <row r="19" spans="1:17">
      <c r="A19" s="2" t="s">
        <v>76</v>
      </c>
      <c r="B19" s="19" t="s">
        <v>7</v>
      </c>
      <c r="C19" s="13"/>
      <c r="D19" s="13"/>
      <c r="E19" s="13"/>
      <c r="F19" s="13"/>
      <c r="G19" s="13" t="s">
        <v>70</v>
      </c>
      <c r="H19" s="24"/>
      <c r="I19" s="13" t="s">
        <v>70</v>
      </c>
      <c r="J19" s="13"/>
      <c r="K19" s="13"/>
      <c r="L19" s="13"/>
      <c r="M19" s="13"/>
      <c r="N19" s="45">
        <f t="shared" ca="1" si="0"/>
        <v>17</v>
      </c>
      <c r="O19" s="45">
        <f t="shared" ca="1" si="1"/>
        <v>36</v>
      </c>
    </row>
    <row r="20" spans="1:17">
      <c r="A20" s="2" t="s">
        <v>40</v>
      </c>
      <c r="B20" s="19" t="s">
        <v>9</v>
      </c>
      <c r="C20" s="13"/>
      <c r="D20" s="13"/>
      <c r="E20" s="13"/>
      <c r="F20" s="13" t="s">
        <v>70</v>
      </c>
      <c r="G20" s="13"/>
      <c r="H20" s="24"/>
      <c r="I20" s="13"/>
      <c r="J20" s="13"/>
      <c r="K20" s="13"/>
      <c r="L20" s="13"/>
      <c r="M20" s="13"/>
      <c r="N20" s="45">
        <f t="shared" ca="1" si="0"/>
        <v>15</v>
      </c>
      <c r="O20" s="45" t="e">
        <f t="shared" ca="1" si="1"/>
        <v>#N/A</v>
      </c>
    </row>
    <row r="21" spans="1:17">
      <c r="A21" s="2" t="s">
        <v>39</v>
      </c>
      <c r="B21" s="19" t="s">
        <v>11</v>
      </c>
      <c r="C21" s="13"/>
      <c r="D21" s="13"/>
      <c r="E21" s="13"/>
      <c r="F21" s="13" t="s">
        <v>70</v>
      </c>
      <c r="G21" s="13"/>
      <c r="H21" s="24"/>
      <c r="I21" s="13"/>
      <c r="J21" s="13"/>
      <c r="K21" s="13"/>
      <c r="L21" s="13"/>
      <c r="M21" s="13"/>
      <c r="N21" s="45">
        <f t="shared" ca="1" si="0"/>
        <v>16</v>
      </c>
      <c r="O21" s="45" t="e">
        <f t="shared" ca="1" si="1"/>
        <v>#N/A</v>
      </c>
    </row>
    <row r="22" spans="1:17">
      <c r="A22" s="2" t="s">
        <v>18</v>
      </c>
      <c r="B22" s="19" t="s">
        <v>9</v>
      </c>
      <c r="C22" s="13"/>
      <c r="D22" s="13" t="s">
        <v>70</v>
      </c>
      <c r="E22" s="13"/>
      <c r="F22" s="13"/>
      <c r="G22" s="13"/>
      <c r="H22" s="24"/>
      <c r="I22" s="13"/>
      <c r="J22" s="13"/>
      <c r="K22" s="13" t="s">
        <v>70</v>
      </c>
      <c r="L22" s="13"/>
      <c r="M22" s="13"/>
      <c r="N22" s="45">
        <f t="shared" ca="1" si="0"/>
        <v>16</v>
      </c>
      <c r="O22" s="45">
        <f t="shared" ca="1" si="1"/>
        <v>37</v>
      </c>
    </row>
    <row r="23" spans="1:17">
      <c r="A23" s="2" t="s">
        <v>17</v>
      </c>
      <c r="B23" s="19" t="s">
        <v>7</v>
      </c>
      <c r="C23" s="13"/>
      <c r="D23" s="13" t="s">
        <v>70</v>
      </c>
      <c r="E23" s="13"/>
      <c r="F23" s="13"/>
      <c r="G23" s="13"/>
      <c r="H23" s="24"/>
      <c r="I23" s="13" t="s">
        <v>70</v>
      </c>
      <c r="J23" s="13"/>
      <c r="K23" s="13"/>
      <c r="L23" s="13"/>
      <c r="M23" s="13"/>
      <c r="N23" s="45">
        <f t="shared" ca="1" si="0"/>
        <v>17</v>
      </c>
      <c r="O23" s="45">
        <f t="shared" ca="1" si="1"/>
        <v>37</v>
      </c>
      <c r="Q23" s="33"/>
    </row>
    <row r="24" spans="1:17">
      <c r="A24" s="2" t="s">
        <v>56</v>
      </c>
      <c r="B24" s="19" t="s">
        <v>3</v>
      </c>
      <c r="C24" s="13" t="s">
        <v>70</v>
      </c>
      <c r="D24" s="13"/>
      <c r="E24" s="13"/>
      <c r="F24" s="13"/>
      <c r="G24" s="13"/>
      <c r="H24" s="24"/>
      <c r="I24" s="13"/>
      <c r="J24" s="13"/>
      <c r="K24" s="13"/>
      <c r="L24" s="13"/>
      <c r="M24" s="13" t="s">
        <v>70</v>
      </c>
      <c r="N24" s="45">
        <f t="shared" ca="1" si="0"/>
        <v>18</v>
      </c>
      <c r="O24" s="45">
        <f t="shared" ca="1" si="1"/>
        <v>41</v>
      </c>
    </row>
    <row r="25" spans="1:17">
      <c r="A25" s="2" t="s">
        <v>60</v>
      </c>
      <c r="B25" s="19" t="s">
        <v>7</v>
      </c>
      <c r="C25" s="13" t="s">
        <v>70</v>
      </c>
      <c r="D25" s="13"/>
      <c r="E25" s="13"/>
      <c r="F25" s="13"/>
      <c r="G25" s="13"/>
      <c r="H25" s="24"/>
      <c r="I25" s="13"/>
      <c r="J25" s="13"/>
      <c r="K25" s="13"/>
      <c r="L25" s="13"/>
      <c r="M25" s="13" t="s">
        <v>70</v>
      </c>
      <c r="N25" s="45">
        <f t="shared" ca="1" si="0"/>
        <v>19</v>
      </c>
      <c r="O25" s="45">
        <f t="shared" ca="1" si="1"/>
        <v>42</v>
      </c>
    </row>
    <row r="26" spans="1:17">
      <c r="A26" s="2" t="s">
        <v>53</v>
      </c>
      <c r="B26" s="19" t="s">
        <v>3</v>
      </c>
      <c r="C26" s="13"/>
      <c r="D26" s="13"/>
      <c r="E26" s="13" t="s">
        <v>70</v>
      </c>
      <c r="F26" s="13"/>
      <c r="G26" s="13"/>
      <c r="H26" s="24"/>
      <c r="I26" s="13"/>
      <c r="J26" s="13" t="s">
        <v>70</v>
      </c>
      <c r="K26" s="13"/>
      <c r="L26" s="13"/>
      <c r="M26" s="13"/>
      <c r="N26" s="45">
        <f t="shared" ca="1" si="0"/>
        <v>17</v>
      </c>
      <c r="O26" s="45">
        <f t="shared" ca="1" si="1"/>
        <v>41</v>
      </c>
    </row>
    <row r="27" spans="1:17" ht="30">
      <c r="A27" s="21" t="s">
        <v>57</v>
      </c>
      <c r="B27" s="19" t="s">
        <v>3</v>
      </c>
      <c r="C27" s="13"/>
      <c r="D27" s="13"/>
      <c r="E27" s="13"/>
      <c r="F27" s="13"/>
      <c r="G27" s="13" t="s">
        <v>70</v>
      </c>
      <c r="H27" s="24"/>
      <c r="I27" s="13" t="s">
        <v>70</v>
      </c>
      <c r="J27" s="13"/>
      <c r="K27" s="13"/>
      <c r="L27" s="13"/>
      <c r="M27" s="13"/>
      <c r="N27" s="45">
        <f t="shared" ca="1" si="0"/>
        <v>18</v>
      </c>
      <c r="O27" s="45">
        <f t="shared" ca="1" si="1"/>
        <v>38</v>
      </c>
    </row>
    <row r="28" spans="1:17" s="1" customFormat="1">
      <c r="A28" s="22" t="s">
        <v>81</v>
      </c>
      <c r="B28" s="23" t="s">
        <v>5</v>
      </c>
      <c r="C28" s="13"/>
      <c r="D28" s="13" t="s">
        <v>70</v>
      </c>
      <c r="E28" s="13"/>
      <c r="F28" s="13"/>
      <c r="G28" s="13"/>
      <c r="H28" s="24"/>
      <c r="I28" s="13"/>
      <c r="J28" s="13"/>
      <c r="K28" s="13"/>
      <c r="L28" s="13"/>
      <c r="M28" s="13" t="s">
        <v>70</v>
      </c>
      <c r="N28" s="45">
        <f t="shared" ca="1" si="0"/>
        <v>18</v>
      </c>
      <c r="O28" s="45">
        <f t="shared" ca="1" si="1"/>
        <v>43</v>
      </c>
    </row>
    <row r="29" spans="1:17" s="1" customFormat="1">
      <c r="A29" s="2" t="s">
        <v>59</v>
      </c>
      <c r="B29" s="19" t="s">
        <v>3</v>
      </c>
      <c r="C29" s="13"/>
      <c r="D29" s="13"/>
      <c r="E29" s="13"/>
      <c r="F29" s="13" t="s">
        <v>70</v>
      </c>
      <c r="G29" s="13"/>
      <c r="H29" s="24"/>
      <c r="I29" s="13"/>
      <c r="J29" s="13"/>
      <c r="K29" s="13"/>
      <c r="L29" s="13"/>
      <c r="M29" s="13"/>
      <c r="N29" s="45">
        <f t="shared" ca="1" si="0"/>
        <v>17</v>
      </c>
      <c r="O29" s="45" t="e">
        <f t="shared" ca="1" si="1"/>
        <v>#N/A</v>
      </c>
    </row>
    <row r="30" spans="1:17" s="1" customFormat="1">
      <c r="A30" s="2" t="s">
        <v>20</v>
      </c>
      <c r="B30" s="19" t="s">
        <v>3</v>
      </c>
      <c r="C30" s="13"/>
      <c r="D30" s="13"/>
      <c r="E30" s="13"/>
      <c r="F30" s="13" t="s">
        <v>70</v>
      </c>
      <c r="G30" s="13"/>
      <c r="H30" s="24"/>
      <c r="I30" s="13"/>
      <c r="J30" s="13"/>
      <c r="K30" s="13"/>
      <c r="L30" s="13"/>
      <c r="M30" s="13"/>
      <c r="N30" s="45">
        <f t="shared" ca="1" si="0"/>
        <v>18</v>
      </c>
      <c r="O30" s="45" t="e">
        <f t="shared" ca="1" si="1"/>
        <v>#N/A</v>
      </c>
    </row>
    <row r="31" spans="1:17" s="1" customFormat="1">
      <c r="A31" s="2" t="s">
        <v>19</v>
      </c>
      <c r="B31" s="19" t="s">
        <v>11</v>
      </c>
      <c r="C31" s="13"/>
      <c r="D31" s="13"/>
      <c r="E31" s="13"/>
      <c r="F31" s="13" t="s">
        <v>70</v>
      </c>
      <c r="G31" s="13"/>
      <c r="H31" s="24"/>
      <c r="I31" s="13"/>
      <c r="J31" s="13"/>
      <c r="K31" s="13"/>
      <c r="L31" s="13"/>
      <c r="M31" s="13"/>
      <c r="N31" s="45">
        <f t="shared" ca="1" si="0"/>
        <v>19</v>
      </c>
      <c r="O31" s="45" t="e">
        <f t="shared" ca="1" si="1"/>
        <v>#N/A</v>
      </c>
    </row>
    <row r="32" spans="1:17" s="1" customFormat="1">
      <c r="A32" s="2" t="s">
        <v>4</v>
      </c>
      <c r="B32" s="19" t="s">
        <v>3</v>
      </c>
      <c r="C32" s="13"/>
      <c r="D32" s="13"/>
      <c r="E32" s="13"/>
      <c r="F32" s="13" t="s">
        <v>70</v>
      </c>
      <c r="G32" s="13"/>
      <c r="H32" s="24"/>
      <c r="I32" s="13"/>
      <c r="J32" s="13"/>
      <c r="K32" s="13"/>
      <c r="L32" s="13"/>
      <c r="M32" s="13"/>
      <c r="N32" s="45">
        <f t="shared" ca="1" si="0"/>
        <v>20</v>
      </c>
      <c r="O32" s="45" t="e">
        <f t="shared" ca="1" si="1"/>
        <v>#N/A</v>
      </c>
    </row>
    <row r="33" spans="1:15" s="1" customFormat="1">
      <c r="A33" s="2" t="s">
        <v>27</v>
      </c>
      <c r="B33" s="19" t="s">
        <v>7</v>
      </c>
      <c r="C33" s="13"/>
      <c r="D33" s="13"/>
      <c r="E33" s="13"/>
      <c r="F33" s="13" t="s">
        <v>70</v>
      </c>
      <c r="G33" s="13"/>
      <c r="H33" s="24"/>
      <c r="I33" s="13"/>
      <c r="J33" s="13"/>
      <c r="K33" s="13"/>
      <c r="L33" s="13"/>
      <c r="M33" s="13"/>
      <c r="N33" s="45">
        <f t="shared" ca="1" si="0"/>
        <v>21</v>
      </c>
      <c r="O33" s="45" t="e">
        <f t="shared" ca="1" si="1"/>
        <v>#N/A</v>
      </c>
    </row>
    <row r="34" spans="1:15" s="1" customFormat="1">
      <c r="A34" s="2" t="s">
        <v>28</v>
      </c>
      <c r="B34" s="19" t="s">
        <v>3</v>
      </c>
      <c r="C34" s="13"/>
      <c r="D34" s="13" t="s">
        <v>70</v>
      </c>
      <c r="E34" s="13"/>
      <c r="F34" s="13"/>
      <c r="G34" s="13"/>
      <c r="H34" s="24"/>
      <c r="I34" s="13" t="s">
        <v>70</v>
      </c>
      <c r="J34" s="13"/>
      <c r="K34" s="13"/>
      <c r="L34" s="13"/>
      <c r="M34" s="13"/>
      <c r="N34" s="45">
        <f t="shared" ca="1" si="0"/>
        <v>19</v>
      </c>
      <c r="O34" s="45">
        <f t="shared" ca="1" si="1"/>
        <v>39</v>
      </c>
    </row>
    <row r="35" spans="1:15">
      <c r="A35" s="2" t="s">
        <v>58</v>
      </c>
      <c r="B35" s="19" t="s">
        <v>7</v>
      </c>
      <c r="C35" s="13" t="s">
        <v>70</v>
      </c>
      <c r="D35" s="13"/>
      <c r="E35" s="13"/>
      <c r="F35" s="13"/>
      <c r="G35" s="13"/>
      <c r="H35" s="24"/>
      <c r="I35" s="13"/>
      <c r="J35" s="13" t="s">
        <v>70</v>
      </c>
      <c r="K35" s="13"/>
      <c r="L35" s="13"/>
      <c r="M35" s="13"/>
      <c r="N35" s="45">
        <f t="shared" ca="1" si="0"/>
        <v>20</v>
      </c>
      <c r="O35" s="45">
        <f t="shared" ca="1" si="1"/>
        <v>42</v>
      </c>
    </row>
    <row r="36" spans="1:15">
      <c r="A36" s="2" t="s">
        <v>65</v>
      </c>
      <c r="B36" s="19" t="s">
        <v>11</v>
      </c>
      <c r="C36" s="13"/>
      <c r="D36" s="13"/>
      <c r="E36" s="13"/>
      <c r="F36" s="13" t="s">
        <v>70</v>
      </c>
      <c r="G36" s="13"/>
      <c r="H36" s="24"/>
      <c r="I36" s="13"/>
      <c r="J36" s="13"/>
      <c r="K36" s="13"/>
      <c r="L36" s="13"/>
      <c r="M36" s="13"/>
      <c r="N36" s="45">
        <f t="shared" ca="1" si="0"/>
        <v>22</v>
      </c>
      <c r="O36" s="45" t="e">
        <f t="shared" ca="1" si="1"/>
        <v>#N/A</v>
      </c>
    </row>
    <row r="37" spans="1:15">
      <c r="A37" s="2" t="s">
        <v>32</v>
      </c>
      <c r="B37" s="19" t="s">
        <v>5</v>
      </c>
      <c r="C37" s="14"/>
      <c r="D37" s="14"/>
      <c r="E37" s="14"/>
      <c r="F37" s="14"/>
      <c r="G37" s="14" t="s">
        <v>70</v>
      </c>
      <c r="H37" s="24"/>
      <c r="I37" s="14"/>
      <c r="J37" s="14"/>
      <c r="K37" s="14" t="s">
        <v>70</v>
      </c>
      <c r="L37" s="14"/>
      <c r="M37" s="14"/>
      <c r="N37" s="45">
        <f t="shared" ca="1" si="0"/>
        <v>19</v>
      </c>
      <c r="O37" s="45">
        <f t="shared" ca="1" si="1"/>
        <v>38</v>
      </c>
    </row>
    <row r="38" spans="1:15">
      <c r="A38" s="2" t="s">
        <v>55</v>
      </c>
      <c r="B38" s="19" t="s">
        <v>3</v>
      </c>
      <c r="C38" s="13"/>
      <c r="D38" s="13" t="s">
        <v>70</v>
      </c>
      <c r="E38" s="13"/>
      <c r="F38" s="13"/>
      <c r="G38" s="13"/>
      <c r="H38" s="24"/>
      <c r="I38" s="13"/>
      <c r="J38" s="13"/>
      <c r="K38" s="13"/>
      <c r="L38" s="13"/>
      <c r="M38" s="13" t="s">
        <v>70</v>
      </c>
      <c r="N38" s="45">
        <f t="shared" ca="1" si="0"/>
        <v>20</v>
      </c>
      <c r="O38" s="45">
        <f t="shared" ca="1" si="1"/>
        <v>44</v>
      </c>
    </row>
    <row r="39" spans="1:15">
      <c r="A39" s="2" t="s">
        <v>42</v>
      </c>
      <c r="B39" s="19" t="s">
        <v>3</v>
      </c>
      <c r="C39" s="13"/>
      <c r="D39" s="13"/>
      <c r="E39" s="13"/>
      <c r="F39" s="13"/>
      <c r="G39" s="13" t="s">
        <v>70</v>
      </c>
      <c r="H39" s="24"/>
      <c r="I39" s="13"/>
      <c r="J39" s="13" t="s">
        <v>70</v>
      </c>
      <c r="K39" s="13"/>
      <c r="L39" s="13"/>
      <c r="M39" s="13"/>
      <c r="N39" s="45">
        <f t="shared" ca="1" si="0"/>
        <v>20</v>
      </c>
      <c r="O39" s="45">
        <f t="shared" ca="1" si="1"/>
        <v>43</v>
      </c>
    </row>
    <row r="40" spans="1:15">
      <c r="A40" s="2" t="s">
        <v>15</v>
      </c>
      <c r="B40" s="19" t="s">
        <v>5</v>
      </c>
      <c r="C40" s="13"/>
      <c r="D40" s="13" t="s">
        <v>70</v>
      </c>
      <c r="E40" s="13"/>
      <c r="F40" s="13"/>
      <c r="G40" s="13"/>
      <c r="H40" s="24"/>
      <c r="I40" s="13"/>
      <c r="J40" s="13"/>
      <c r="K40" s="13"/>
      <c r="L40" s="13"/>
      <c r="M40" s="13" t="s">
        <v>70</v>
      </c>
      <c r="N40" s="45">
        <f t="shared" ca="1" si="0"/>
        <v>21</v>
      </c>
      <c r="O40" s="45">
        <f t="shared" ca="1" si="1"/>
        <v>45</v>
      </c>
    </row>
    <row r="41" spans="1:15">
      <c r="A41" s="21" t="s">
        <v>79</v>
      </c>
      <c r="B41" s="19" t="s">
        <v>5</v>
      </c>
      <c r="C41" s="13"/>
      <c r="D41" s="13"/>
      <c r="E41" s="13"/>
      <c r="F41" s="13"/>
      <c r="G41" s="13" t="s">
        <v>70</v>
      </c>
      <c r="H41" s="24"/>
      <c r="I41" s="13"/>
      <c r="J41" s="13" t="s">
        <v>70</v>
      </c>
      <c r="K41" s="13"/>
      <c r="L41" s="13"/>
      <c r="M41" s="13"/>
      <c r="N41" s="45">
        <f t="shared" ca="1" si="0"/>
        <v>21</v>
      </c>
      <c r="O41" s="45">
        <f t="shared" ca="1" si="1"/>
        <v>44</v>
      </c>
    </row>
    <row r="42" spans="1:15">
      <c r="A42" s="2" t="s">
        <v>48</v>
      </c>
      <c r="B42" s="19" t="s">
        <v>9</v>
      </c>
      <c r="C42" s="13"/>
      <c r="D42" s="13"/>
      <c r="E42" s="13"/>
      <c r="F42" s="13" t="s">
        <v>70</v>
      </c>
      <c r="G42" s="13"/>
      <c r="H42" s="24"/>
      <c r="I42" s="13"/>
      <c r="J42" s="13"/>
      <c r="K42" s="13"/>
      <c r="L42" s="13"/>
      <c r="M42" s="13"/>
      <c r="N42" s="45">
        <f t="shared" ca="1" si="0"/>
        <v>23</v>
      </c>
      <c r="O42" s="45" t="e">
        <f t="shared" ca="1" si="1"/>
        <v>#N/A</v>
      </c>
    </row>
    <row r="43" spans="1:15">
      <c r="A43" s="2" t="s">
        <v>52</v>
      </c>
      <c r="B43" s="19" t="s">
        <v>5</v>
      </c>
      <c r="C43" s="13"/>
      <c r="D43" s="13"/>
      <c r="E43" s="13"/>
      <c r="F43" s="13"/>
      <c r="G43" s="13" t="s">
        <v>70</v>
      </c>
      <c r="H43" s="24"/>
      <c r="I43" s="13"/>
      <c r="J43" s="13"/>
      <c r="K43" s="13" t="s">
        <v>70</v>
      </c>
      <c r="L43" s="13"/>
      <c r="M43" s="13"/>
      <c r="N43" s="45">
        <f t="shared" ca="1" si="0"/>
        <v>22</v>
      </c>
      <c r="O43" s="45">
        <f t="shared" ca="1" si="1"/>
        <v>39</v>
      </c>
    </row>
    <row r="44" spans="1:15">
      <c r="A44" s="2" t="s">
        <v>80</v>
      </c>
      <c r="B44" s="19" t="s">
        <v>5</v>
      </c>
      <c r="C44" s="13" t="s">
        <v>70</v>
      </c>
      <c r="D44" s="13"/>
      <c r="E44" s="13"/>
      <c r="F44" s="13"/>
      <c r="G44" s="13"/>
      <c r="H44" s="24"/>
      <c r="I44" s="13"/>
      <c r="J44" s="13" t="s">
        <v>70</v>
      </c>
      <c r="K44" s="13"/>
      <c r="L44" s="13"/>
      <c r="M44" s="13"/>
      <c r="N44" s="45">
        <f t="shared" ca="1" si="0"/>
        <v>21</v>
      </c>
      <c r="O44" s="45">
        <f t="shared" ca="1" si="1"/>
        <v>45</v>
      </c>
    </row>
    <row r="45" spans="1:15">
      <c r="A45" s="2" t="s">
        <v>35</v>
      </c>
      <c r="B45" s="19" t="s">
        <v>5</v>
      </c>
      <c r="C45" s="13" t="s">
        <v>70</v>
      </c>
      <c r="D45" s="13"/>
      <c r="E45" s="13"/>
      <c r="F45" s="13"/>
      <c r="G45" s="13"/>
      <c r="H45" s="24"/>
      <c r="I45" s="13"/>
      <c r="J45" s="13" t="s">
        <v>70</v>
      </c>
      <c r="K45" s="13"/>
      <c r="L45" s="13"/>
      <c r="M45" s="13"/>
      <c r="N45" s="45">
        <f t="shared" ca="1" si="0"/>
        <v>22</v>
      </c>
      <c r="O45" s="45">
        <f t="shared" ca="1" si="1"/>
        <v>46</v>
      </c>
    </row>
    <row r="46" spans="1:15">
      <c r="A46" s="2" t="s">
        <v>31</v>
      </c>
      <c r="B46" s="19" t="s">
        <v>5</v>
      </c>
      <c r="C46" s="13"/>
      <c r="D46" s="13" t="s">
        <v>70</v>
      </c>
      <c r="E46" s="13"/>
      <c r="F46" s="13"/>
      <c r="G46" s="13"/>
      <c r="H46" s="24"/>
      <c r="I46" s="13"/>
      <c r="J46" s="13"/>
      <c r="K46" s="13"/>
      <c r="L46" s="13"/>
      <c r="M46" s="13" t="s">
        <v>70</v>
      </c>
      <c r="N46" s="45">
        <f t="shared" ca="1" si="0"/>
        <v>22</v>
      </c>
      <c r="O46" s="45">
        <f t="shared" ca="1" si="1"/>
        <v>46</v>
      </c>
    </row>
    <row r="47" spans="1:15">
      <c r="A47" s="2" t="s">
        <v>26</v>
      </c>
      <c r="B47" s="19" t="s">
        <v>9</v>
      </c>
      <c r="C47" s="13" t="s">
        <v>70</v>
      </c>
      <c r="D47" s="13"/>
      <c r="E47" s="13"/>
      <c r="F47" s="13"/>
      <c r="G47" s="13"/>
      <c r="H47" s="24"/>
      <c r="I47" s="13"/>
      <c r="J47" s="13" t="s">
        <v>70</v>
      </c>
      <c r="K47" s="13"/>
      <c r="L47" s="13"/>
      <c r="M47" s="13"/>
      <c r="N47" s="45">
        <f t="shared" ca="1" si="0"/>
        <v>23</v>
      </c>
      <c r="O47" s="45">
        <f t="shared" ca="1" si="1"/>
        <v>47</v>
      </c>
    </row>
    <row r="48" spans="1:15">
      <c r="A48" s="2" t="s">
        <v>34</v>
      </c>
      <c r="B48" s="19" t="s">
        <v>5</v>
      </c>
      <c r="C48" s="13"/>
      <c r="D48" s="13" t="s">
        <v>70</v>
      </c>
      <c r="E48" s="13"/>
      <c r="F48" s="13"/>
      <c r="G48" s="13"/>
      <c r="H48" s="24"/>
      <c r="I48" s="13"/>
      <c r="J48" s="13"/>
      <c r="K48" s="13" t="s">
        <v>70</v>
      </c>
      <c r="L48" s="13"/>
      <c r="M48" s="13"/>
      <c r="N48" s="45">
        <f t="shared" ca="1" si="0"/>
        <v>23</v>
      </c>
      <c r="O48" s="45">
        <f t="shared" ca="1" si="1"/>
        <v>40</v>
      </c>
    </row>
    <row r="49" spans="1:15">
      <c r="A49" s="2" t="s">
        <v>25</v>
      </c>
      <c r="B49" s="19" t="s">
        <v>11</v>
      </c>
      <c r="C49" s="13" t="s">
        <v>70</v>
      </c>
      <c r="D49" s="13"/>
      <c r="E49" s="13"/>
      <c r="F49" s="13"/>
      <c r="G49" s="13"/>
      <c r="H49" s="24"/>
      <c r="I49" s="13"/>
      <c r="J49" s="13"/>
      <c r="K49" s="13"/>
      <c r="L49" s="13"/>
      <c r="M49" s="13" t="s">
        <v>70</v>
      </c>
      <c r="N49" s="45">
        <f t="shared" ca="1" si="0"/>
        <v>24</v>
      </c>
      <c r="O49" s="45">
        <f t="shared" ca="1" si="1"/>
        <v>47</v>
      </c>
    </row>
    <row r="50" spans="1:15">
      <c r="A50" s="2" t="s">
        <v>24</v>
      </c>
      <c r="B50" s="19" t="s">
        <v>3</v>
      </c>
      <c r="C50" s="13" t="s">
        <v>70</v>
      </c>
      <c r="D50" s="13"/>
      <c r="E50" s="13"/>
      <c r="F50" s="13"/>
      <c r="G50" s="13"/>
      <c r="H50" s="24"/>
      <c r="I50" s="13"/>
      <c r="J50" s="13"/>
      <c r="K50" s="13"/>
      <c r="L50" s="13"/>
      <c r="M50" s="13" t="s">
        <v>70</v>
      </c>
      <c r="N50" s="45">
        <f t="shared" ca="1" si="0"/>
        <v>25</v>
      </c>
      <c r="O50" s="45">
        <f t="shared" ca="1" si="1"/>
        <v>48</v>
      </c>
    </row>
    <row r="51" spans="1:15">
      <c r="A51" s="2" t="s">
        <v>77</v>
      </c>
      <c r="B51" s="19" t="s">
        <v>5</v>
      </c>
      <c r="C51" s="13"/>
      <c r="D51" s="13"/>
      <c r="E51" s="13"/>
      <c r="F51" s="13"/>
      <c r="G51" s="13" t="s">
        <v>70</v>
      </c>
      <c r="H51" s="24"/>
      <c r="I51" s="13"/>
      <c r="J51" s="13"/>
      <c r="K51" s="13" t="s">
        <v>70</v>
      </c>
      <c r="L51" s="13"/>
      <c r="M51" s="13"/>
      <c r="N51" s="45">
        <f t="shared" ca="1" si="0"/>
        <v>23</v>
      </c>
      <c r="O51" s="45">
        <f t="shared" ca="1" si="1"/>
        <v>41</v>
      </c>
    </row>
    <row r="52" spans="1:15">
      <c r="A52" s="2" t="s">
        <v>78</v>
      </c>
      <c r="B52" s="19" t="s">
        <v>11</v>
      </c>
      <c r="C52" s="13" t="s">
        <v>70</v>
      </c>
      <c r="D52" s="13"/>
      <c r="E52" s="13"/>
      <c r="F52" s="13"/>
      <c r="G52" s="13"/>
      <c r="H52" s="24"/>
      <c r="I52" s="13"/>
      <c r="J52" s="13"/>
      <c r="K52" s="13"/>
      <c r="L52" s="13"/>
      <c r="M52" s="13" t="s">
        <v>70</v>
      </c>
      <c r="N52" s="45">
        <f t="shared" ca="1" si="0"/>
        <v>26</v>
      </c>
      <c r="O52" s="45">
        <f t="shared" ca="1" si="1"/>
        <v>49</v>
      </c>
    </row>
    <row r="53" spans="1:15">
      <c r="A53" s="2" t="s">
        <v>43</v>
      </c>
      <c r="B53" s="19" t="s">
        <v>3</v>
      </c>
      <c r="C53" s="13"/>
      <c r="D53" s="13"/>
      <c r="E53" s="13"/>
      <c r="F53" s="13" t="s">
        <v>70</v>
      </c>
      <c r="G53" s="13"/>
      <c r="H53" s="24"/>
      <c r="I53" s="13"/>
      <c r="J53" s="13"/>
      <c r="K53" s="13"/>
      <c r="L53" s="13"/>
      <c r="M53" s="13"/>
      <c r="N53" s="45">
        <f t="shared" ca="1" si="0"/>
        <v>24</v>
      </c>
      <c r="O53" s="45" t="e">
        <f t="shared" ca="1" si="1"/>
        <v>#N/A</v>
      </c>
    </row>
    <row r="54" spans="1:15">
      <c r="A54" s="2" t="s">
        <v>16</v>
      </c>
      <c r="B54" s="19" t="s">
        <v>5</v>
      </c>
      <c r="C54" s="13"/>
      <c r="D54" s="13" t="s">
        <v>70</v>
      </c>
      <c r="E54" s="13"/>
      <c r="F54" s="13"/>
      <c r="G54" s="13"/>
      <c r="H54" s="24"/>
      <c r="I54" s="13" t="s">
        <v>70</v>
      </c>
      <c r="J54" s="13"/>
      <c r="K54" s="13"/>
      <c r="L54" s="13"/>
      <c r="M54" s="13"/>
      <c r="N54" s="45">
        <f t="shared" ca="1" si="0"/>
        <v>24</v>
      </c>
      <c r="O54" s="45">
        <f t="shared" ca="1" si="1"/>
        <v>40</v>
      </c>
    </row>
    <row r="55" spans="1:15">
      <c r="A55" s="2" t="s">
        <v>22</v>
      </c>
      <c r="B55" s="19" t="s">
        <v>3</v>
      </c>
      <c r="C55" s="13"/>
      <c r="D55" s="13" t="s">
        <v>70</v>
      </c>
      <c r="E55" s="13"/>
      <c r="F55" s="13"/>
      <c r="G55" s="13"/>
      <c r="H55" s="24"/>
      <c r="I55" s="13" t="s">
        <v>70</v>
      </c>
      <c r="J55" s="13"/>
      <c r="K55" s="13"/>
      <c r="L55" s="13"/>
      <c r="M55" s="13"/>
      <c r="N55" s="45">
        <f t="shared" ca="1" si="0"/>
        <v>25</v>
      </c>
      <c r="O55" s="45">
        <f t="shared" ca="1" si="1"/>
        <v>41</v>
      </c>
    </row>
    <row r="56" spans="1:15">
      <c r="A56" s="2" t="s">
        <v>62</v>
      </c>
      <c r="B56" s="19" t="s">
        <v>11</v>
      </c>
      <c r="C56" s="13"/>
      <c r="D56" s="13"/>
      <c r="E56" s="13"/>
      <c r="F56" s="13" t="s">
        <v>70</v>
      </c>
      <c r="G56" s="13"/>
      <c r="H56" s="24"/>
      <c r="I56" s="13"/>
      <c r="J56" s="13"/>
      <c r="K56" s="13"/>
      <c r="L56" s="13"/>
      <c r="M56" s="13"/>
      <c r="N56" s="45">
        <f t="shared" ca="1" si="0"/>
        <v>25</v>
      </c>
      <c r="O56" s="45" t="e">
        <f t="shared" ca="1" si="1"/>
        <v>#N/A</v>
      </c>
    </row>
    <row r="57" spans="1:15">
      <c r="A57" s="21" t="s">
        <v>30</v>
      </c>
      <c r="B57" s="19" t="s">
        <v>3</v>
      </c>
      <c r="C57" s="13"/>
      <c r="D57" s="13"/>
      <c r="E57" s="13" t="s">
        <v>70</v>
      </c>
      <c r="F57" s="13"/>
      <c r="G57" s="13"/>
      <c r="H57" s="24"/>
      <c r="I57" s="13"/>
      <c r="J57" s="13"/>
      <c r="K57" s="13"/>
      <c r="L57" s="13"/>
      <c r="M57" s="13" t="s">
        <v>70</v>
      </c>
      <c r="N57" s="45">
        <f t="shared" ca="1" si="0"/>
        <v>18</v>
      </c>
      <c r="O57" s="45">
        <f t="shared" ca="1" si="1"/>
        <v>50</v>
      </c>
    </row>
    <row r="58" spans="1:15">
      <c r="A58" s="2" t="s">
        <v>41</v>
      </c>
      <c r="B58" s="19" t="s">
        <v>3</v>
      </c>
      <c r="C58" s="13"/>
      <c r="D58" s="13"/>
      <c r="E58" s="13"/>
      <c r="F58" s="13"/>
      <c r="G58" s="13" t="s">
        <v>70</v>
      </c>
      <c r="H58" s="24"/>
      <c r="I58" s="13"/>
      <c r="J58" s="13"/>
      <c r="K58" s="13" t="s">
        <v>70</v>
      </c>
      <c r="L58" s="13"/>
      <c r="M58" s="13"/>
      <c r="N58" s="45">
        <f t="shared" ca="1" si="0"/>
        <v>24</v>
      </c>
      <c r="O58" s="45">
        <f t="shared" ca="1" si="1"/>
        <v>42</v>
      </c>
    </row>
    <row r="59" spans="1:15">
      <c r="A59" s="21" t="s">
        <v>61</v>
      </c>
      <c r="B59" s="19" t="s">
        <v>5</v>
      </c>
      <c r="C59" s="13"/>
      <c r="D59" s="13"/>
      <c r="E59" s="13"/>
      <c r="F59" s="13" t="s">
        <v>70</v>
      </c>
      <c r="G59" s="13"/>
      <c r="H59" s="24"/>
      <c r="I59" s="13"/>
      <c r="J59" s="13"/>
      <c r="K59" s="13"/>
      <c r="L59" s="13"/>
      <c r="M59" s="13"/>
      <c r="N59" s="45">
        <f t="shared" ca="1" si="0"/>
        <v>26</v>
      </c>
      <c r="O59" s="45" t="e">
        <f t="shared" ca="1" si="1"/>
        <v>#N/A</v>
      </c>
    </row>
    <row r="60" spans="1:15">
      <c r="A60" s="21" t="s">
        <v>13</v>
      </c>
      <c r="B60" s="19" t="s">
        <v>11</v>
      </c>
      <c r="C60" s="13"/>
      <c r="D60" s="13"/>
      <c r="E60" s="13"/>
      <c r="F60" s="13"/>
      <c r="G60" s="13" t="s">
        <v>70</v>
      </c>
      <c r="H60" s="24"/>
      <c r="I60" s="13" t="s">
        <v>70</v>
      </c>
      <c r="J60" s="13"/>
      <c r="K60" s="13"/>
      <c r="L60" s="13"/>
      <c r="M60" s="13"/>
      <c r="N60" s="45">
        <f t="shared" ca="1" si="0"/>
        <v>25</v>
      </c>
      <c r="O60" s="45">
        <f t="shared" ca="1" si="1"/>
        <v>42</v>
      </c>
    </row>
    <row r="61" spans="1:15">
      <c r="A61" s="2" t="s">
        <v>14</v>
      </c>
      <c r="B61" s="19" t="s">
        <v>5</v>
      </c>
      <c r="C61" s="13"/>
      <c r="D61" s="13"/>
      <c r="E61" s="13"/>
      <c r="F61" s="13"/>
      <c r="G61" s="13" t="s">
        <v>70</v>
      </c>
      <c r="H61" s="24"/>
      <c r="I61" s="13" t="s">
        <v>70</v>
      </c>
      <c r="J61" s="13"/>
      <c r="K61" s="13"/>
      <c r="L61" s="13"/>
      <c r="M61" s="13"/>
      <c r="N61" s="45">
        <f t="shared" ca="1" si="0"/>
        <v>26</v>
      </c>
      <c r="O61" s="45">
        <f t="shared" ca="1" si="1"/>
        <v>43</v>
      </c>
    </row>
    <row r="62" spans="1:15">
      <c r="A62" s="21" t="s">
        <v>54</v>
      </c>
      <c r="B62" s="19" t="s">
        <v>3</v>
      </c>
      <c r="C62" s="13"/>
      <c r="D62" s="13" t="s">
        <v>70</v>
      </c>
      <c r="E62" s="13"/>
      <c r="F62" s="13"/>
      <c r="G62" s="13"/>
      <c r="H62" s="24"/>
      <c r="I62" s="13"/>
      <c r="J62" s="13"/>
      <c r="K62" s="13"/>
      <c r="L62" s="13"/>
      <c r="M62" s="13" t="s">
        <v>70</v>
      </c>
      <c r="N62" s="45">
        <f t="shared" ca="1" si="0"/>
        <v>26</v>
      </c>
      <c r="O62" s="45">
        <f t="shared" ca="1" si="1"/>
        <v>51</v>
      </c>
    </row>
    <row r="63" spans="1:15">
      <c r="A63" s="5" t="s">
        <v>64</v>
      </c>
      <c r="B63" s="20" t="s">
        <v>9</v>
      </c>
      <c r="C63" s="15"/>
      <c r="D63" s="15"/>
      <c r="E63" s="15"/>
      <c r="F63" s="15"/>
      <c r="G63" s="15"/>
      <c r="H63" s="24"/>
      <c r="I63" s="15"/>
      <c r="J63" s="15"/>
      <c r="K63" s="15"/>
      <c r="L63" s="15"/>
      <c r="M63" s="15"/>
      <c r="N63" s="45" t="e">
        <f t="shared" ca="1" si="0"/>
        <v>#N/A</v>
      </c>
      <c r="O63" s="45" t="e">
        <f t="shared" ca="1" si="1"/>
        <v>#N/A</v>
      </c>
    </row>
    <row r="64" spans="1:15">
      <c r="A64" s="21" t="s">
        <v>23</v>
      </c>
      <c r="B64" s="19" t="s">
        <v>5</v>
      </c>
      <c r="C64" s="13" t="s">
        <v>70</v>
      </c>
      <c r="D64" s="13"/>
      <c r="E64" s="13"/>
      <c r="F64" s="13"/>
      <c r="G64" s="13"/>
      <c r="H64" s="24"/>
      <c r="I64" s="13"/>
      <c r="J64" s="13" t="s">
        <v>70</v>
      </c>
      <c r="K64" s="13"/>
      <c r="L64" s="13"/>
      <c r="M64" s="13"/>
      <c r="N64" s="45">
        <f t="shared" ca="1" si="0"/>
        <v>27</v>
      </c>
      <c r="O64" s="45">
        <f t="shared" ca="1" si="1"/>
        <v>48</v>
      </c>
    </row>
    <row r="65" spans="1:15" s="1" customFormat="1">
      <c r="A65" s="5" t="s">
        <v>37</v>
      </c>
      <c r="B65" s="20" t="s">
        <v>5</v>
      </c>
      <c r="C65" s="15"/>
      <c r="D65" s="15"/>
      <c r="E65" s="15"/>
      <c r="F65" s="15"/>
      <c r="G65" s="15"/>
      <c r="H65" s="24"/>
      <c r="I65" s="15"/>
      <c r="J65" s="15"/>
      <c r="K65" s="15"/>
      <c r="L65" s="15"/>
      <c r="M65" s="15"/>
      <c r="N65" s="45" t="e">
        <f t="shared" ca="1" si="0"/>
        <v>#N/A</v>
      </c>
      <c r="O65" s="45" t="e">
        <f t="shared" ca="1" si="1"/>
        <v>#N/A</v>
      </c>
    </row>
    <row r="66" spans="1:15" s="1" customFormat="1">
      <c r="A66" s="5" t="s">
        <v>38</v>
      </c>
      <c r="B66" s="20" t="s">
        <v>3</v>
      </c>
      <c r="C66" s="15"/>
      <c r="D66" s="15"/>
      <c r="E66" s="15"/>
      <c r="F66" s="15"/>
      <c r="G66" s="15"/>
      <c r="H66" s="24"/>
      <c r="I66" s="15"/>
      <c r="J66" s="15"/>
      <c r="K66" s="15"/>
      <c r="L66" s="15"/>
      <c r="M66" s="15"/>
      <c r="N66" s="45" t="e">
        <f t="shared" ca="1" si="0"/>
        <v>#N/A</v>
      </c>
      <c r="O66" s="45" t="e">
        <f t="shared" ca="1" si="1"/>
        <v>#N/A</v>
      </c>
    </row>
    <row r="67" spans="1:15" s="1" customFormat="1">
      <c r="A67" s="21" t="s">
        <v>49</v>
      </c>
      <c r="B67" s="19" t="s">
        <v>5</v>
      </c>
      <c r="C67" s="13" t="s">
        <v>70</v>
      </c>
      <c r="D67" s="13"/>
      <c r="E67" s="13"/>
      <c r="F67" s="13"/>
      <c r="G67" s="13"/>
      <c r="H67" s="24"/>
      <c r="I67" s="13"/>
      <c r="J67" s="13"/>
      <c r="K67" s="13" t="s">
        <v>70</v>
      </c>
      <c r="L67" s="13"/>
      <c r="M67" s="13"/>
      <c r="N67" s="45">
        <f t="shared" ca="1" si="0"/>
        <v>28</v>
      </c>
      <c r="O67" s="45">
        <f t="shared" ca="1" si="1"/>
        <v>43</v>
      </c>
    </row>
    <row r="68" spans="1:15" s="1" customFormat="1">
      <c r="A68" s="21" t="s">
        <v>36</v>
      </c>
      <c r="B68" s="19" t="s">
        <v>5</v>
      </c>
      <c r="C68" s="14" t="s">
        <v>70</v>
      </c>
      <c r="D68" s="14"/>
      <c r="E68" s="14"/>
      <c r="F68" s="14"/>
      <c r="G68" s="14"/>
      <c r="H68" s="24"/>
      <c r="I68" s="14"/>
      <c r="J68" s="14"/>
      <c r="K68" s="14"/>
      <c r="L68" s="14"/>
      <c r="M68" s="14" t="s">
        <v>70</v>
      </c>
      <c r="N68" s="45">
        <f t="shared" ca="1" si="0"/>
        <v>29</v>
      </c>
      <c r="O68" s="45">
        <f t="shared" ca="1" si="1"/>
        <v>52</v>
      </c>
    </row>
    <row r="69" spans="1:15" s="1" customFormat="1" ht="15.75" customHeight="1">
      <c r="A69" s="21" t="s">
        <v>69</v>
      </c>
      <c r="B69" s="19" t="s">
        <v>11</v>
      </c>
      <c r="C69" s="13"/>
      <c r="D69" s="13"/>
      <c r="E69" s="13"/>
      <c r="F69" s="13" t="s">
        <v>70</v>
      </c>
      <c r="G69" s="13"/>
      <c r="H69" s="24"/>
      <c r="I69" s="13"/>
      <c r="J69" s="13"/>
      <c r="K69" s="13"/>
      <c r="L69" s="13"/>
      <c r="M69" s="13"/>
      <c r="N69" s="45">
        <f t="shared" ca="1" si="0"/>
        <v>27</v>
      </c>
      <c r="O69" s="45" t="e">
        <f t="shared" ca="1" si="1"/>
        <v>#N/A</v>
      </c>
    </row>
    <row r="70" spans="1:15" s="1" customFormat="1">
      <c r="A70" s="21" t="s">
        <v>63</v>
      </c>
      <c r="B70" s="19" t="s">
        <v>5</v>
      </c>
      <c r="C70" s="13"/>
      <c r="D70" s="13" t="s">
        <v>70</v>
      </c>
      <c r="E70" s="13"/>
      <c r="F70" s="13"/>
      <c r="G70" s="13"/>
      <c r="H70" s="24"/>
      <c r="I70" s="13"/>
      <c r="J70" s="13"/>
      <c r="K70" s="13" t="s">
        <v>70</v>
      </c>
      <c r="L70" s="13"/>
      <c r="M70" s="13"/>
      <c r="N70" s="45">
        <f t="shared" ca="1" si="0"/>
        <v>27</v>
      </c>
      <c r="O70" s="45">
        <f t="shared" ca="1" si="1"/>
        <v>44</v>
      </c>
    </row>
    <row r="71" spans="1:15" s="1" customFormat="1">
      <c r="A71" s="2"/>
      <c r="B71" s="19"/>
      <c r="C71" s="13"/>
      <c r="D71" s="13"/>
      <c r="E71" s="13"/>
      <c r="F71" s="13"/>
      <c r="G71" s="13"/>
      <c r="H71" s="24"/>
      <c r="I71" s="13"/>
      <c r="J71" s="13"/>
      <c r="K71" s="13"/>
      <c r="L71" s="13"/>
      <c r="M71" s="13"/>
      <c r="N71" s="45" t="e">
        <f t="shared" ca="1" si="0"/>
        <v>#N/A</v>
      </c>
      <c r="O71" s="45" t="e">
        <f t="shared" ca="1" si="1"/>
        <v>#N/A</v>
      </c>
    </row>
    <row r="72" spans="1:15" s="1" customFormat="1">
      <c r="A72" s="2"/>
      <c r="B72" s="19"/>
      <c r="C72" s="13"/>
      <c r="D72" s="13"/>
      <c r="E72" s="13"/>
      <c r="F72" s="13"/>
      <c r="G72" s="13"/>
      <c r="H72" s="24"/>
      <c r="I72" s="13"/>
      <c r="J72" s="13"/>
      <c r="K72" s="13"/>
      <c r="L72" s="13"/>
      <c r="M72" s="13"/>
      <c r="N72" s="45" t="e">
        <f t="shared" ref="N72:N76" ca="1" si="2">MATCH($A72,INDIRECT("'"&amp;INDIRECT(ADDRESS(4,MATCH("x",C72:G72,0)+2,4))&amp;"'!B:B"),0)</f>
        <v>#N/A</v>
      </c>
      <c r="O72" s="45" t="e">
        <f t="shared" ref="O72:O76" ca="1" si="3">MATCH($A72,INDIRECT("'"&amp;INDIRECT(ADDRESS(4,MATCH("x",I72:M72,0)+8,4))&amp;"'!B:B"),0)</f>
        <v>#N/A</v>
      </c>
    </row>
    <row r="73" spans="1:15" s="1" customFormat="1">
      <c r="A73" s="2"/>
      <c r="B73" s="19"/>
      <c r="C73" s="13"/>
      <c r="D73" s="13"/>
      <c r="E73" s="13"/>
      <c r="F73" s="13"/>
      <c r="G73" s="13"/>
      <c r="H73" s="24"/>
      <c r="I73" s="13"/>
      <c r="J73" s="13"/>
      <c r="K73" s="13"/>
      <c r="L73" s="13"/>
      <c r="M73" s="13"/>
      <c r="N73" s="45" t="e">
        <f t="shared" ca="1" si="2"/>
        <v>#N/A</v>
      </c>
      <c r="O73" s="45" t="e">
        <f t="shared" ca="1" si="3"/>
        <v>#N/A</v>
      </c>
    </row>
    <row r="74" spans="1:15" s="1" customFormat="1">
      <c r="A74" s="2"/>
      <c r="B74" s="19"/>
      <c r="C74" s="13"/>
      <c r="D74" s="13"/>
      <c r="E74" s="13"/>
      <c r="F74" s="13"/>
      <c r="G74" s="13"/>
      <c r="H74" s="24"/>
      <c r="I74" s="13"/>
      <c r="J74" s="13"/>
      <c r="K74" s="13"/>
      <c r="L74" s="13"/>
      <c r="M74" s="13"/>
      <c r="N74" s="45" t="e">
        <f t="shared" ca="1" si="2"/>
        <v>#N/A</v>
      </c>
      <c r="O74" s="45" t="e">
        <f t="shared" ca="1" si="3"/>
        <v>#N/A</v>
      </c>
    </row>
    <row r="75" spans="1:15" s="1" customFormat="1">
      <c r="A75" s="2"/>
      <c r="B75" s="19"/>
      <c r="C75" s="13"/>
      <c r="D75" s="13"/>
      <c r="E75" s="13"/>
      <c r="F75" s="13"/>
      <c r="G75" s="13"/>
      <c r="H75" s="24"/>
      <c r="I75" s="13"/>
      <c r="J75" s="13"/>
      <c r="K75" s="13"/>
      <c r="L75" s="13"/>
      <c r="M75" s="13"/>
      <c r="N75" s="45" t="e">
        <f t="shared" ca="1" si="2"/>
        <v>#N/A</v>
      </c>
      <c r="O75" s="45" t="e">
        <f t="shared" ca="1" si="3"/>
        <v>#N/A</v>
      </c>
    </row>
    <row r="76" spans="1:15">
      <c r="A76" s="2"/>
      <c r="B76" s="2"/>
      <c r="C76" s="13"/>
      <c r="D76" s="13"/>
      <c r="E76" s="13"/>
      <c r="F76" s="13"/>
      <c r="G76" s="13"/>
      <c r="H76" s="24"/>
      <c r="I76" s="13"/>
      <c r="J76" s="13"/>
      <c r="K76" s="13"/>
      <c r="L76" s="13"/>
      <c r="M76" s="13"/>
      <c r="N76" s="45" t="e">
        <f t="shared" ca="1" si="2"/>
        <v>#N/A</v>
      </c>
      <c r="O76" s="45" t="e">
        <f t="shared" ca="1" si="3"/>
        <v>#N/A</v>
      </c>
    </row>
  </sheetData>
  <sortState ref="A6:M70">
    <sortCondition ref="A6:A70"/>
  </sortState>
  <mergeCells count="3">
    <mergeCell ref="A1:M1"/>
    <mergeCell ref="C3:G3"/>
    <mergeCell ref="I3:M3"/>
  </mergeCells>
  <conditionalFormatting sqref="A6:M76">
    <cfRule type="expression" dxfId="4" priority="1">
      <formula>$B6="ce2"</formula>
    </cfRule>
    <cfRule type="expression" dxfId="3" priority="2">
      <formula>$B6="cm2"</formula>
    </cfRule>
    <cfRule type="expression" dxfId="2" priority="5">
      <formula>$B6="ce1"</formula>
    </cfRule>
    <cfRule type="expression" dxfId="1" priority="6">
      <formula>$B6="cp"</formula>
    </cfRule>
    <cfRule type="expression" dxfId="0" priority="8">
      <formula>$B6="cm1"</formula>
    </cfRule>
  </conditionalFormatting>
  <dataValidations count="1">
    <dataValidation type="list" allowBlank="1" showInputMessage="1" showErrorMessage="1" sqref="A65:B69">
      <formula1>#N/A</formula1>
    </dataValidation>
  </dataValidations>
  <pageMargins left="0.7" right="0.7" top="0.75" bottom="0.75" header="0.3" footer="0.3"/>
  <pageSetup paperSize="8" orientation="landscape" r:id="rId1"/>
  <ignoredErrors>
    <ignoredError sqref="O7:O76 N63:N76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52"/>
  <sheetViews>
    <sheetView workbookViewId="0"/>
  </sheetViews>
  <sheetFormatPr defaultColWidth="11.42578125" defaultRowHeight="15"/>
  <cols>
    <col min="1" max="1" width="11.42578125" style="25"/>
    <col min="2" max="2" width="31.7109375" style="25" customWidth="1"/>
    <col min="3" max="16384" width="11.42578125" style="25"/>
  </cols>
  <sheetData>
    <row r="1" spans="1:10">
      <c r="B1" s="26" t="s">
        <v>71</v>
      </c>
    </row>
    <row r="2" spans="1:10">
      <c r="A2" s="26"/>
      <c r="B2" s="26" t="s">
        <v>72</v>
      </c>
    </row>
    <row r="3" spans="1:10">
      <c r="B3" s="26" t="s">
        <v>73</v>
      </c>
    </row>
    <row r="4" spans="1:10" ht="15.75">
      <c r="B4" s="28" t="s">
        <v>89</v>
      </c>
    </row>
    <row r="5" spans="1:10">
      <c r="B5" s="26"/>
    </row>
    <row r="8" spans="1:10">
      <c r="B8" s="26" t="s">
        <v>74</v>
      </c>
      <c r="C8" s="26" t="s">
        <v>75</v>
      </c>
      <c r="F8" s="16" t="s">
        <v>90</v>
      </c>
      <c r="G8" s="26" t="str">
        <f ca="1">MID(CELL("filename",A1), FIND("]", CELL("filename", A1))+ 1,20)</f>
        <v>Eveil Corporel</v>
      </c>
      <c r="I8" s="26"/>
    </row>
    <row r="10" spans="1:10">
      <c r="B10" s="25" t="s">
        <v>82</v>
      </c>
    </row>
    <row r="13" spans="1:10" ht="15.75">
      <c r="B13" s="7" t="s">
        <v>2</v>
      </c>
      <c r="C13" s="7" t="s">
        <v>1</v>
      </c>
      <c r="D13" s="29">
        <v>41886</v>
      </c>
      <c r="E13" s="29">
        <v>41893</v>
      </c>
      <c r="F13" s="29">
        <v>41900</v>
      </c>
      <c r="G13" s="29">
        <v>41907</v>
      </c>
      <c r="H13" s="29">
        <v>41914</v>
      </c>
      <c r="I13" s="29">
        <v>41921</v>
      </c>
      <c r="J13" s="29">
        <v>41928</v>
      </c>
    </row>
    <row r="14" spans="1:10">
      <c r="A14" s="27">
        <f>IF(B14&lt;&gt;"",ROW()-13,"")</f>
        <v>1</v>
      </c>
      <c r="B14" s="34" t="str">
        <f t="array" ref="B14">IF(ROWS(B$14:B14)&gt;=COUNTIF(Inscriptions!$C$6:$C$76,"X")+1,"",INDEX(Inscriptions!$A$6:$A$76,SMALL(IF(Inscriptions!$C$6:$C$76="X",ROW(Inscriptions!$C$6:$C$76)-ROW(Inscriptions!$C$6)+1),ROWS(B$14:B14))))</f>
        <v>BESSE Lisa</v>
      </c>
      <c r="C14" s="32" t="str">
        <f>IF(B14="","",INDEX(Inscriptions!$B$6:$B$76,MATCH('Eveil Corporel'!B14,Inscriptions!$A$6:$A$76,0)))</f>
        <v>CM2</v>
      </c>
      <c r="D14" s="32"/>
      <c r="E14" s="32"/>
      <c r="F14" s="32"/>
      <c r="G14" s="32"/>
      <c r="H14" s="32"/>
      <c r="I14" s="32"/>
      <c r="J14" s="32"/>
    </row>
    <row r="15" spans="1:10">
      <c r="A15" s="27">
        <f t="shared" ref="A15:A30" si="0">IF(B15&lt;&gt;"",ROW()-13,"")</f>
        <v>2</v>
      </c>
      <c r="B15" s="34" t="str">
        <f t="array" ref="B15">IF(ROWS(B$14:B15)&gt;=COUNTIF(Inscriptions!$C$6:$C$76,"X")+1,"",INDEX(Inscriptions!$A$6:$A$76,SMALL(IF(Inscriptions!$C$6:$C$76="X",ROW(Inscriptions!$C$6:$C$76)-ROW(Inscriptions!$C$6)+1),ROWS(B$14:B15))))</f>
        <v xml:space="preserve">BORDAS Emma </v>
      </c>
      <c r="C15" s="32" t="str">
        <f>IF(B15="","",INDEX(Inscriptions!$B$6:$B$76,MATCH('Eveil Corporel'!B15,Inscriptions!$A$6:$A$76,0)))</f>
        <v>CP</v>
      </c>
      <c r="D15" s="32"/>
      <c r="E15" s="32"/>
      <c r="F15" s="32"/>
      <c r="G15" s="32"/>
      <c r="H15" s="32"/>
      <c r="I15" s="32"/>
      <c r="J15" s="32"/>
    </row>
    <row r="16" spans="1:10">
      <c r="A16" s="27">
        <f t="shared" si="0"/>
        <v>3</v>
      </c>
      <c r="B16" s="34" t="str">
        <f t="array" ref="B16">IF(ROWS(B$14:B16)&gt;=COUNTIF(Inscriptions!$C$6:$C$76,"X")+1,"",INDEX(Inscriptions!$A$6:$A$76,SMALL(IF(Inscriptions!$C$6:$C$76="X",ROW(Inscriptions!$C$6:$C$76)-ROW(Inscriptions!$C$6)+1),ROWS(B$14:B16))))</f>
        <v xml:space="preserve">CARDOT Olivia </v>
      </c>
      <c r="C16" s="32" t="str">
        <f>IF(B16="","",INDEX(Inscriptions!$B$6:$B$76,MATCH('Eveil Corporel'!B16,Inscriptions!$A$6:$A$76,0)))</f>
        <v>CM1</v>
      </c>
      <c r="D16" s="32"/>
      <c r="E16" s="32"/>
      <c r="F16" s="32"/>
      <c r="G16" s="32"/>
      <c r="H16" s="32"/>
      <c r="I16" s="32"/>
      <c r="J16" s="32"/>
    </row>
    <row r="17" spans="1:10">
      <c r="A17" s="27">
        <f t="shared" si="0"/>
        <v>4</v>
      </c>
      <c r="B17" s="34" t="str">
        <f t="array" ref="B17">IF(ROWS(B$14:B17)&gt;=COUNTIF(Inscriptions!$C$6:$C$76,"X")+1,"",INDEX(Inscriptions!$A$6:$A$76,SMALL(IF(Inscriptions!$C$6:$C$76="X",ROW(Inscriptions!$C$6:$C$76)-ROW(Inscriptions!$C$6)+1),ROWS(B$14:B17))))</f>
        <v xml:space="preserve">CAVOY Joachim </v>
      </c>
      <c r="C17" s="32" t="str">
        <f>IF(B17="","",INDEX(Inscriptions!$B$6:$B$76,MATCH('Eveil Corporel'!B17,Inscriptions!$A$6:$A$76,0)))</f>
        <v>CP</v>
      </c>
      <c r="D17" s="32"/>
      <c r="E17" s="32"/>
      <c r="F17" s="32"/>
      <c r="G17" s="32"/>
      <c r="H17" s="32"/>
      <c r="I17" s="32"/>
      <c r="J17" s="32"/>
    </row>
    <row r="18" spans="1:10">
      <c r="A18" s="27">
        <f t="shared" si="0"/>
        <v>5</v>
      </c>
      <c r="B18" s="34" t="str">
        <f t="array" ref="B18">IF(ROWS(B$14:B18)&gt;=COUNTIF(Inscriptions!$C$6:$C$76,"X")+1,"",INDEX(Inscriptions!$A$6:$A$76,SMALL(IF(Inscriptions!$C$6:$C$76="X",ROW(Inscriptions!$C$6:$C$76)-ROW(Inscriptions!$C$6)+1),ROWS(B$14:B18))))</f>
        <v>COHEN ALORO Mathis</v>
      </c>
      <c r="C18" s="32" t="str">
        <f>IF(B18="","",INDEX(Inscriptions!$B$6:$B$76,MATCH('Eveil Corporel'!B18,Inscriptions!$A$6:$A$76,0)))</f>
        <v>CE2</v>
      </c>
      <c r="D18" s="32"/>
      <c r="E18" s="32"/>
      <c r="F18" s="32"/>
      <c r="G18" s="32"/>
      <c r="H18" s="32"/>
      <c r="I18" s="32"/>
      <c r="J18" s="32"/>
    </row>
    <row r="19" spans="1:10">
      <c r="A19" s="27">
        <f t="shared" si="0"/>
        <v>6</v>
      </c>
      <c r="B19" s="34" t="str">
        <f t="array" ref="B19">IF(ROWS(B$14:B19)&gt;=COUNTIF(Inscriptions!$C$6:$C$76,"X")+1,"",INDEX(Inscriptions!$A$6:$A$76,SMALL(IF(Inscriptions!$C$6:$C$76="X",ROW(Inscriptions!$C$6:$C$76)-ROW(Inscriptions!$C$6)+1),ROWS(B$14:B19))))</f>
        <v xml:space="preserve">CROISY Léo </v>
      </c>
      <c r="C19" s="32" t="str">
        <f>IF(B19="","",INDEX(Inscriptions!$B$6:$B$76,MATCH('Eveil Corporel'!B19,Inscriptions!$A$6:$A$76,0)))</f>
        <v>CP</v>
      </c>
      <c r="D19" s="32"/>
      <c r="E19" s="32"/>
      <c r="F19" s="32"/>
      <c r="G19" s="32"/>
      <c r="H19" s="32"/>
      <c r="I19" s="32"/>
      <c r="J19" s="32"/>
    </row>
    <row r="20" spans="1:10">
      <c r="A20" s="27">
        <f t="shared" si="0"/>
        <v>7</v>
      </c>
      <c r="B20" s="34" t="str">
        <f t="array" ref="B20">IF(ROWS(B$14:B20)&gt;=COUNTIF(Inscriptions!$C$6:$C$76,"X")+1,"",INDEX(Inscriptions!$A$6:$A$76,SMALL(IF(Inscriptions!$C$6:$C$76="X",ROW(Inscriptions!$C$6:$C$76)-ROW(Inscriptions!$C$6)+1),ROWS(B$14:B20))))</f>
        <v xml:space="preserve">DUTARTE Emeline </v>
      </c>
      <c r="C20" s="32" t="str">
        <f>IF(B20="","",INDEX(Inscriptions!$B$6:$B$76,MATCH('Eveil Corporel'!B20,Inscriptions!$A$6:$A$76,0)))</f>
        <v>CP</v>
      </c>
      <c r="D20" s="32"/>
      <c r="E20" s="32"/>
      <c r="F20" s="32"/>
      <c r="G20" s="32"/>
      <c r="H20" s="32"/>
      <c r="I20" s="32"/>
      <c r="J20" s="32"/>
    </row>
    <row r="21" spans="1:10">
      <c r="A21" s="27">
        <f t="shared" si="0"/>
        <v>8</v>
      </c>
      <c r="B21" s="34" t="str">
        <f t="array" ref="B21">IF(ROWS(B$14:B21)&gt;=COUNTIF(Inscriptions!$C$6:$C$76,"X")+1,"",INDEX(Inscriptions!$A$6:$A$76,SMALL(IF(Inscriptions!$C$6:$C$76="X",ROW(Inscriptions!$C$6:$C$76)-ROW(Inscriptions!$C$6)+1),ROWS(B$14:B21))))</f>
        <v>LECOMTE Lilou</v>
      </c>
      <c r="C21" s="32" t="str">
        <f>IF(B21="","",INDEX(Inscriptions!$B$6:$B$76,MATCH('Eveil Corporel'!B21,Inscriptions!$A$6:$A$76,0)))</f>
        <v>CE1</v>
      </c>
      <c r="D21" s="32"/>
      <c r="E21" s="32"/>
      <c r="F21" s="32"/>
      <c r="G21" s="32"/>
      <c r="H21" s="32"/>
      <c r="I21" s="32"/>
      <c r="J21" s="32"/>
    </row>
    <row r="22" spans="1:10">
      <c r="A22" s="27">
        <f t="shared" si="0"/>
        <v>9</v>
      </c>
      <c r="B22" s="34" t="str">
        <f t="array" ref="B22">IF(ROWS(B$14:B22)&gt;=COUNTIF(Inscriptions!$C$6:$C$76,"X")+1,"",INDEX(Inscriptions!$A$6:$A$76,SMALL(IF(Inscriptions!$C$6:$C$76="X",ROW(Inscriptions!$C$6:$C$76)-ROW(Inscriptions!$C$6)+1),ROWS(B$14:B22))))</f>
        <v>LONGUET Sarah</v>
      </c>
      <c r="C22" s="32" t="str">
        <f>IF(B22="","",INDEX(Inscriptions!$B$6:$B$76,MATCH('Eveil Corporel'!B22,Inscriptions!$A$6:$A$76,0)))</f>
        <v>CE1</v>
      </c>
      <c r="D22" s="32"/>
      <c r="E22" s="32"/>
      <c r="F22" s="32"/>
      <c r="G22" s="32"/>
      <c r="H22" s="32"/>
      <c r="I22" s="32"/>
      <c r="J22" s="32"/>
    </row>
    <row r="23" spans="1:10">
      <c r="A23" s="27">
        <f t="shared" si="0"/>
        <v>10</v>
      </c>
      <c r="B23" s="34" t="str">
        <f t="array" ref="B23">IF(ROWS(B$14:B23)&gt;=COUNTIF(Inscriptions!$C$6:$C$76,"X")+1,"",INDEX(Inscriptions!$A$6:$A$76,SMALL(IF(Inscriptions!$C$6:$C$76="X",ROW(Inscriptions!$C$6:$C$76)-ROW(Inscriptions!$C$6)+1),ROWS(B$14:B23))))</f>
        <v>MINGEAU Maëlle</v>
      </c>
      <c r="C23" s="32" t="str">
        <f>IF(B23="","",INDEX(Inscriptions!$B$6:$B$76,MATCH('Eveil Corporel'!B23,Inscriptions!$A$6:$A$76,0)))</f>
        <v>CM1</v>
      </c>
      <c r="D23" s="32"/>
      <c r="E23" s="32"/>
      <c r="F23" s="32"/>
      <c r="G23" s="32"/>
      <c r="H23" s="32"/>
      <c r="I23" s="32"/>
      <c r="J23" s="32"/>
    </row>
    <row r="24" spans="1:10">
      <c r="A24" s="27">
        <f t="shared" si="0"/>
        <v>11</v>
      </c>
      <c r="B24" s="34" t="str">
        <f t="array" ref="B24">IF(ROWS(B$14:B24)&gt;=COUNTIF(Inscriptions!$C$6:$C$76,"X")+1,"",INDEX(Inscriptions!$A$6:$A$76,SMALL(IF(Inscriptions!$C$6:$C$76="X",ROW(Inscriptions!$C$6:$C$76)-ROW(Inscriptions!$C$6)+1),ROWS(B$14:B24))))</f>
        <v>MOUFFRON Lana</v>
      </c>
      <c r="C24" s="32" t="str">
        <f>IF(B24="","",INDEX(Inscriptions!$B$6:$B$76,MATCH('Eveil Corporel'!B24,Inscriptions!$A$6:$A$76,0)))</f>
        <v>CM2</v>
      </c>
      <c r="D24" s="32"/>
      <c r="E24" s="32"/>
      <c r="F24" s="32"/>
      <c r="G24" s="32"/>
      <c r="H24" s="32"/>
      <c r="I24" s="32"/>
      <c r="J24" s="32"/>
    </row>
    <row r="25" spans="1:10">
      <c r="A25" s="27">
        <f t="shared" si="0"/>
        <v>12</v>
      </c>
      <c r="B25" s="34" t="str">
        <f t="array" ref="B25">IF(ROWS(B$14:B25)&gt;=COUNTIF(Inscriptions!$C$6:$C$76,"X")+1,"",INDEX(Inscriptions!$A$6:$A$76,SMALL(IF(Inscriptions!$C$6:$C$76="X",ROW(Inscriptions!$C$6:$C$76)-ROW(Inscriptions!$C$6)+1),ROWS(B$14:B25))))</f>
        <v>MOUFFRON Sandy</v>
      </c>
      <c r="C25" s="32" t="str">
        <f>IF(B25="","",INDEX(Inscriptions!$B$6:$B$76,MATCH('Eveil Corporel'!B25,Inscriptions!$A$6:$A$76,0)))</f>
        <v>CE2</v>
      </c>
      <c r="D25" s="32"/>
      <c r="E25" s="32"/>
      <c r="F25" s="32"/>
      <c r="G25" s="32"/>
      <c r="H25" s="32"/>
      <c r="I25" s="32"/>
      <c r="J25" s="32"/>
    </row>
    <row r="26" spans="1:10">
      <c r="A26" s="27">
        <f t="shared" si="0"/>
        <v>13</v>
      </c>
      <c r="B26" s="34" t="str">
        <f t="array" ref="B26">IF(ROWS(B$14:B26)&gt;=COUNTIF(Inscriptions!$C$6:$C$76,"X")+1,"",INDEX(Inscriptions!$A$6:$A$76,SMALL(IF(Inscriptions!$C$6:$C$76="X",ROW(Inscriptions!$C$6:$C$76)-ROW(Inscriptions!$C$6)+1),ROWS(B$14:B26))))</f>
        <v>NAUD Méline</v>
      </c>
      <c r="C26" s="32" t="str">
        <f>IF(B26="","",INDEX(Inscriptions!$B$6:$B$76,MATCH('Eveil Corporel'!B26,Inscriptions!$A$6:$A$76,0)))</f>
        <v>CM2</v>
      </c>
      <c r="D26" s="32"/>
      <c r="E26" s="32"/>
      <c r="F26" s="32"/>
      <c r="G26" s="32"/>
      <c r="H26" s="32"/>
      <c r="I26" s="32"/>
      <c r="J26" s="32"/>
    </row>
    <row r="27" spans="1:10">
      <c r="A27" s="27">
        <f t="shared" si="0"/>
        <v>14</v>
      </c>
      <c r="B27" s="34" t="str">
        <f t="array" ref="B27">IF(ROWS(B$14:B27)&gt;=COUNTIF(Inscriptions!$C$6:$C$76,"X")+1,"",INDEX(Inscriptions!$A$6:$A$76,SMALL(IF(Inscriptions!$C$6:$C$76="X",ROW(Inscriptions!$C$6:$C$76)-ROW(Inscriptions!$C$6)+1),ROWS(B$14:B27))))</f>
        <v>TRUCHOT Sylvain</v>
      </c>
      <c r="C27" s="32" t="str">
        <f>IF(B27="","",INDEX(Inscriptions!$B$6:$B$76,MATCH('Eveil Corporel'!B27,Inscriptions!$A$6:$A$76,0)))</f>
        <v>CE1</v>
      </c>
      <c r="D27" s="27"/>
      <c r="E27" s="27"/>
      <c r="F27" s="27"/>
      <c r="G27" s="27"/>
      <c r="H27" s="27"/>
      <c r="I27" s="27"/>
      <c r="J27" s="27"/>
    </row>
    <row r="28" spans="1:10">
      <c r="A28" s="27">
        <f t="shared" si="0"/>
        <v>15</v>
      </c>
      <c r="B28" s="34" t="str">
        <f t="array" ref="B28">IF(ROWS(B$14:B28)&gt;=COUNTIF(Inscriptions!$C$6:$C$76,"X")+1,"",INDEX(Inscriptions!$A$6:$A$76,SMALL(IF(Inscriptions!$C$6:$C$76="X",ROW(Inscriptions!$C$6:$C$76)-ROW(Inscriptions!$C$6)+1),ROWS(B$14:B28))))</f>
        <v>VEYRAT Briana</v>
      </c>
      <c r="C28" s="32" t="str">
        <f>IF(B28="","",INDEX(Inscriptions!$B$6:$B$76,MATCH('Eveil Corporel'!B28,Inscriptions!$A$6:$A$76,0)))</f>
        <v>CE1</v>
      </c>
      <c r="D28" s="27"/>
      <c r="E28" s="27"/>
      <c r="F28" s="27"/>
      <c r="G28" s="27"/>
      <c r="H28" s="27"/>
      <c r="I28" s="27"/>
      <c r="J28" s="27"/>
    </row>
    <row r="29" spans="1:10">
      <c r="A29" s="27">
        <f t="shared" si="0"/>
        <v>16</v>
      </c>
      <c r="B29" s="34" t="str">
        <f t="array" ref="B29">IF(ROWS(B$14:B29)&gt;=COUNTIF(Inscriptions!$C$6:$C$76,"X")+1,"",INDEX(Inscriptions!$A$6:$A$76,SMALL(IF(Inscriptions!$C$6:$C$76="X",ROW(Inscriptions!$C$6:$C$76)-ROW(Inscriptions!$C$6)+1),ROWS(B$14:B29))))</f>
        <v>VILDÉ Ashley</v>
      </c>
      <c r="C29" s="32" t="str">
        <f>IF(B29="","",INDEX(Inscriptions!$B$6:$B$76,MATCH('Eveil Corporel'!B29,Inscriptions!$A$6:$A$76,0)))</f>
        <v>CE1</v>
      </c>
      <c r="D29" s="27"/>
      <c r="E29" s="27"/>
      <c r="F29" s="27"/>
      <c r="G29" s="27"/>
      <c r="H29" s="27"/>
      <c r="I29" s="27"/>
      <c r="J29" s="27"/>
    </row>
    <row r="30" spans="1:10">
      <c r="A30" s="27" t="str">
        <f t="shared" si="0"/>
        <v/>
      </c>
      <c r="B30" s="34" t="str">
        <f t="array" ref="B30">IF(ROWS(B$14:B30)&gt;=COUNTIF(Inscriptions!$C$6:$C$76,"X")+1,"",INDEX(Inscriptions!$A$6:$A$76,SMALL(IF(Inscriptions!$C$6:$C$76="X",ROW(Inscriptions!$C$6:$C$76)-ROW(Inscriptions!$C$6)+1),ROWS(B$14:B30))))</f>
        <v/>
      </c>
      <c r="C30" s="32" t="str">
        <f>IF(B30="","",INDEX(Inscriptions!$B$6:$B$76,MATCH('Eveil Corporel'!B30,Inscriptions!$A$6:$A$76,0)))</f>
        <v/>
      </c>
      <c r="D30" s="27"/>
      <c r="E30" s="27"/>
      <c r="F30" s="27"/>
      <c r="G30" s="27"/>
      <c r="H30" s="27"/>
      <c r="I30" s="27"/>
      <c r="J30" s="27"/>
    </row>
    <row r="31" spans="1:10">
      <c r="B31" s="18" t="s">
        <v>92</v>
      </c>
      <c r="C31" s="26" t="s">
        <v>75</v>
      </c>
      <c r="F31" s="16" t="s">
        <v>90</v>
      </c>
      <c r="G31" s="18" t="str">
        <f ca="1">G8</f>
        <v>Eveil Corporel</v>
      </c>
      <c r="I31" s="26"/>
    </row>
    <row r="33" spans="1:10">
      <c r="B33" s="25" t="s">
        <v>83</v>
      </c>
    </row>
    <row r="35" spans="1:10" ht="15.75">
      <c r="B35" s="7" t="s">
        <v>2</v>
      </c>
      <c r="C35" s="7" t="s">
        <v>1</v>
      </c>
      <c r="D35" s="29">
        <v>41886</v>
      </c>
      <c r="E35" s="29">
        <v>41893</v>
      </c>
      <c r="F35" s="29">
        <v>41900</v>
      </c>
      <c r="G35" s="29">
        <v>41907</v>
      </c>
      <c r="H35" s="29">
        <v>41914</v>
      </c>
      <c r="I35" s="29">
        <v>41921</v>
      </c>
      <c r="J35" s="29">
        <v>41928</v>
      </c>
    </row>
    <row r="36" spans="1:10">
      <c r="A36" s="27">
        <f>IF(B36&lt;&gt;"",ROW()-35,"")</f>
        <v>1</v>
      </c>
      <c r="B36" s="34" t="str">
        <f t="array" ref="B36">IF(ROWS(B$36:B36)&gt;=COUNTIF(Inscriptions!$I$6:$I$76,"X")+1,"",INDEX(Inscriptions!$A$6:$A$76,SMALL(IF(Inscriptions!$I$6:$I$76="X",ROW(Inscriptions!$I$6:$I$76)-ROW(Inscriptions!$I$6)+1),ROWS(B$36:B36))))</f>
        <v xml:space="preserve">CHOQUIER Adrien </v>
      </c>
      <c r="C36" s="32" t="str">
        <f>IF(B36="","",INDEX(Inscriptions!$B$6:$B$76,MATCH('Eveil Corporel'!B36,Inscriptions!$A$6:$A$76,0)))</f>
        <v>CP</v>
      </c>
      <c r="D36" s="27"/>
      <c r="E36" s="27"/>
      <c r="F36" s="27"/>
      <c r="G36" s="27"/>
      <c r="H36" s="27"/>
      <c r="I36" s="27"/>
      <c r="J36" s="27"/>
    </row>
    <row r="37" spans="1:10">
      <c r="A37" s="27">
        <f t="shared" ref="A37:A52" si="1">IF(B37&lt;&gt;"",ROW()-35,"")</f>
        <v>2</v>
      </c>
      <c r="B37" s="34" t="str">
        <f t="array" ref="B37">IF(ROWS(B$36:B37)&gt;=COUNTIF(Inscriptions!$I$6:$I$76,"X")+1,"",INDEX(Inscriptions!$A$6:$A$76,SMALL(IF(Inscriptions!$I$6:$I$76="X",ROW(Inscriptions!$I$6:$I$76)-ROW(Inscriptions!$I$6)+1),ROWS(B$36:B37))))</f>
        <v xml:space="preserve">CLOUTRIER Marion </v>
      </c>
      <c r="C37" s="32" t="str">
        <f>IF(B37="","",INDEX(Inscriptions!$B$6:$B$76,MATCH('Eveil Corporel'!B37,Inscriptions!$A$6:$A$76,0)))</f>
        <v>CP</v>
      </c>
      <c r="D37" s="27"/>
      <c r="E37" s="27"/>
      <c r="F37" s="27"/>
      <c r="G37" s="27"/>
      <c r="H37" s="27"/>
      <c r="I37" s="27"/>
      <c r="J37" s="27"/>
    </row>
    <row r="38" spans="1:10">
      <c r="A38" s="27">
        <f t="shared" si="1"/>
        <v>3</v>
      </c>
      <c r="B38" s="34" t="str">
        <f t="array" ref="B38">IF(ROWS(B$36:B38)&gt;=COUNTIF(Inscriptions!$I$6:$I$76,"X")+1,"",INDEX(Inscriptions!$A$6:$A$76,SMALL(IF(Inscriptions!$I$6:$I$76="X",ROW(Inscriptions!$I$6:$I$76)-ROW(Inscriptions!$I$6)+1),ROWS(B$36:B38))))</f>
        <v>DESCARPENTRIES--DOISY Maélane</v>
      </c>
      <c r="C38" s="32" t="str">
        <f>IF(B38="","",INDEX(Inscriptions!$B$6:$B$76,MATCH('Eveil Corporel'!B38,Inscriptions!$A$6:$A$76,0)))</f>
        <v>CE2</v>
      </c>
      <c r="D38" s="27"/>
      <c r="E38" s="27"/>
      <c r="F38" s="27"/>
      <c r="G38" s="27"/>
      <c r="H38" s="27"/>
      <c r="I38" s="27"/>
      <c r="J38" s="27"/>
    </row>
    <row r="39" spans="1:10">
      <c r="A39" s="27">
        <f t="shared" si="1"/>
        <v>4</v>
      </c>
      <c r="B39" s="34" t="str">
        <f t="array" ref="B39">IF(ROWS(B$36:B39)&gt;=COUNTIF(Inscriptions!$I$6:$I$76,"X")+1,"",INDEX(Inscriptions!$A$6:$A$76,SMALL(IF(Inscriptions!$I$6:$I$76="X",ROW(Inscriptions!$I$6:$I$76)-ROW(Inscriptions!$I$6)+1),ROWS(B$36:B39))))</f>
        <v>DUFOUR Lucy-Anne</v>
      </c>
      <c r="C39" s="32" t="str">
        <f>IF(B39="","",INDEX(Inscriptions!$B$6:$B$76,MATCH('Eveil Corporel'!B39,Inscriptions!$A$6:$A$76,0)))</f>
        <v>CE2</v>
      </c>
      <c r="D39" s="27"/>
      <c r="E39" s="27"/>
      <c r="F39" s="27"/>
      <c r="G39" s="27"/>
      <c r="H39" s="27"/>
      <c r="I39" s="27"/>
      <c r="J39" s="27"/>
    </row>
    <row r="40" spans="1:10">
      <c r="A40" s="27">
        <f t="shared" si="1"/>
        <v>5</v>
      </c>
      <c r="B40" s="34" t="str">
        <f t="array" ref="B40">IF(ROWS(B$36:B40)&gt;=COUNTIF(Inscriptions!$I$6:$I$76,"X")+1,"",INDEX(Inscriptions!$A$6:$A$76,SMALL(IF(Inscriptions!$I$6:$I$76="X",ROW(Inscriptions!$I$6:$I$76)-ROW(Inscriptions!$I$6)+1),ROWS(B$36:B40))))</f>
        <v>POIRIER Laura</v>
      </c>
      <c r="C40" s="32" t="str">
        <f>IF(B40="","",INDEX(Inscriptions!$B$6:$B$76,MATCH('Eveil Corporel'!B40,Inscriptions!$A$6:$A$76,0)))</f>
        <v>CE1</v>
      </c>
      <c r="D40" s="27"/>
      <c r="E40" s="27"/>
      <c r="F40" s="27"/>
      <c r="G40" s="27"/>
      <c r="H40" s="27"/>
      <c r="I40" s="27"/>
      <c r="J40" s="27"/>
    </row>
    <row r="41" spans="1:10">
      <c r="A41" s="27">
        <f t="shared" si="1"/>
        <v>6</v>
      </c>
      <c r="B41" s="34" t="str">
        <f t="array" ref="B41">IF(ROWS(B$36:B41)&gt;=COUNTIF(Inscriptions!$I$6:$I$76,"X")+1,"",INDEX(Inscriptions!$A$6:$A$76,SMALL(IF(Inscriptions!$I$6:$I$76="X",ROW(Inscriptions!$I$6:$I$76)-ROW(Inscriptions!$I$6)+1),ROWS(B$36:B41))))</f>
        <v>RAPEAU Anaïs</v>
      </c>
      <c r="C41" s="32" t="str">
        <f>IF(B41="","",INDEX(Inscriptions!$B$6:$B$76,MATCH('Eveil Corporel'!B41,Inscriptions!$A$6:$A$76,0)))</f>
        <v>CE2</v>
      </c>
      <c r="D41" s="27"/>
      <c r="E41" s="27"/>
      <c r="F41" s="27"/>
      <c r="G41" s="27"/>
      <c r="H41" s="27"/>
      <c r="I41" s="27"/>
      <c r="J41" s="27"/>
    </row>
    <row r="42" spans="1:10">
      <c r="A42" s="27">
        <f t="shared" si="1"/>
        <v>7</v>
      </c>
      <c r="B42" s="34" t="str">
        <f t="array" ref="B42">IF(ROWS(B$36:B42)&gt;=COUNTIF(Inscriptions!$I$6:$I$76,"X")+1,"",INDEX(Inscriptions!$A$6:$A$76,SMALL(IF(Inscriptions!$I$6:$I$76="X",ROW(Inscriptions!$I$6:$I$76)-ROW(Inscriptions!$I$6)+1),ROWS(B$36:B42))))</f>
        <v>SEGUIN Clémence</v>
      </c>
      <c r="C42" s="32" t="str">
        <f>IF(B42="","",INDEX(Inscriptions!$B$6:$B$76,MATCH('Eveil Corporel'!B42,Inscriptions!$A$6:$A$76,0)))</f>
        <v>CM2</v>
      </c>
      <c r="D42" s="27"/>
      <c r="E42" s="27"/>
      <c r="F42" s="27"/>
      <c r="G42" s="27"/>
      <c r="H42" s="27"/>
      <c r="I42" s="27"/>
      <c r="J42" s="27"/>
    </row>
    <row r="43" spans="1:10">
      <c r="A43" s="27">
        <f t="shared" si="1"/>
        <v>8</v>
      </c>
      <c r="B43" s="34" t="str">
        <f t="array" ref="B43">IF(ROWS(B$36:B43)&gt;=COUNTIF(Inscriptions!$I$6:$I$76,"X")+1,"",INDEX(Inscriptions!$A$6:$A$76,SMALL(IF(Inscriptions!$I$6:$I$76="X",ROW(Inscriptions!$I$6:$I$76)-ROW(Inscriptions!$I$6)+1),ROWS(B$36:B43))))</f>
        <v>SEGUIN Elisa</v>
      </c>
      <c r="C43" s="32" t="str">
        <f>IF(B43="","",INDEX(Inscriptions!$B$6:$B$76,MATCH('Eveil Corporel'!B43,Inscriptions!$A$6:$A$76,0)))</f>
        <v>CE1</v>
      </c>
      <c r="D43" s="27"/>
      <c r="E43" s="27"/>
      <c r="F43" s="27"/>
      <c r="G43" s="27"/>
      <c r="H43" s="27"/>
      <c r="I43" s="27"/>
      <c r="J43" s="27"/>
    </row>
    <row r="44" spans="1:10">
      <c r="A44" s="27" t="str">
        <f t="shared" si="1"/>
        <v/>
      </c>
      <c r="B44" s="34" t="str">
        <f t="array" ref="B44">IF(ROWS(B$36:B44)&gt;=COUNTIF(Inscriptions!$I$6:$I$76,"X")+1,"",INDEX(Inscriptions!$A$6:$A$76,SMALL(IF(Inscriptions!$I$6:$I$76="X",ROW(Inscriptions!$I$6:$I$76)-ROW(Inscriptions!$I$6)+1),ROWS(B$36:B44))))</f>
        <v/>
      </c>
      <c r="C44" s="32" t="str">
        <f>IF(B44="","",INDEX(Inscriptions!$B$6:$B$76,MATCH('Eveil Corporel'!B44,Inscriptions!$A$6:$A$76,0)))</f>
        <v/>
      </c>
      <c r="D44" s="27"/>
      <c r="E44" s="27"/>
      <c r="F44" s="27"/>
      <c r="G44" s="27"/>
      <c r="H44" s="27"/>
      <c r="I44" s="27"/>
      <c r="J44" s="27"/>
    </row>
    <row r="45" spans="1:10">
      <c r="A45" s="27" t="str">
        <f t="shared" si="1"/>
        <v/>
      </c>
      <c r="B45" s="34" t="str">
        <f t="array" ref="B45">IF(ROWS(B$36:B45)&gt;=COUNTIF(Inscriptions!$I$6:$I$76,"X")+1,"",INDEX(Inscriptions!$A$6:$A$76,SMALL(IF(Inscriptions!$I$6:$I$76="X",ROW(Inscriptions!$I$6:$I$76)-ROW(Inscriptions!$I$6)+1),ROWS(B$36:B45))))</f>
        <v/>
      </c>
      <c r="C45" s="32" t="str">
        <f>IF(B45="","",INDEX(Inscriptions!$B$6:$B$76,MATCH('Eveil Corporel'!B45,Inscriptions!$A$6:$A$76,0)))</f>
        <v/>
      </c>
      <c r="D45" s="27"/>
      <c r="E45" s="27"/>
      <c r="F45" s="27"/>
      <c r="G45" s="27"/>
      <c r="H45" s="27"/>
      <c r="I45" s="27"/>
      <c r="J45" s="27"/>
    </row>
    <row r="46" spans="1:10">
      <c r="A46" s="27" t="str">
        <f t="shared" si="1"/>
        <v/>
      </c>
      <c r="B46" s="34" t="str">
        <f t="array" ref="B46">IF(ROWS(B$36:B46)&gt;=COUNTIF(Inscriptions!$I$6:$I$76,"X")+1,"",INDEX(Inscriptions!$A$6:$A$76,SMALL(IF(Inscriptions!$I$6:$I$76="X",ROW(Inscriptions!$I$6:$I$76)-ROW(Inscriptions!$I$6)+1),ROWS(B$36:B46))))</f>
        <v/>
      </c>
      <c r="C46" s="32" t="str">
        <f>IF(B46="","",INDEX(Inscriptions!$B$6:$B$76,MATCH('Eveil Corporel'!B46,Inscriptions!$A$6:$A$76,0)))</f>
        <v/>
      </c>
      <c r="D46" s="27"/>
      <c r="E46" s="27"/>
      <c r="F46" s="27"/>
      <c r="G46" s="27"/>
      <c r="H46" s="27"/>
      <c r="I46" s="27"/>
      <c r="J46" s="27"/>
    </row>
    <row r="47" spans="1:10">
      <c r="A47" s="27" t="str">
        <f t="shared" si="1"/>
        <v/>
      </c>
      <c r="B47" s="34" t="str">
        <f t="array" ref="B47">IF(ROWS(B$36:B47)&gt;=COUNTIF(Inscriptions!$I$6:$I$76,"X")+1,"",INDEX(Inscriptions!$A$6:$A$76,SMALL(IF(Inscriptions!$I$6:$I$76="X",ROW(Inscriptions!$I$6:$I$76)-ROW(Inscriptions!$I$6)+1),ROWS(B$36:B47))))</f>
        <v/>
      </c>
      <c r="C47" s="32" t="str">
        <f>IF(B47="","",INDEX(Inscriptions!$B$6:$B$76,MATCH('Eveil Corporel'!B47,Inscriptions!$A$6:$A$76,0)))</f>
        <v/>
      </c>
      <c r="D47" s="27"/>
      <c r="E47" s="27"/>
      <c r="F47" s="27"/>
      <c r="G47" s="27"/>
      <c r="H47" s="27"/>
      <c r="I47" s="27"/>
      <c r="J47" s="27"/>
    </row>
    <row r="48" spans="1:10">
      <c r="A48" s="27" t="str">
        <f t="shared" si="1"/>
        <v/>
      </c>
      <c r="B48" s="34" t="str">
        <f t="array" ref="B48">IF(ROWS(B$36:B48)&gt;=COUNTIF(Inscriptions!$I$6:$I$76,"X")+1,"",INDEX(Inscriptions!$A$6:$A$76,SMALL(IF(Inscriptions!$I$6:$I$76="X",ROW(Inscriptions!$I$6:$I$76)-ROW(Inscriptions!$I$6)+1),ROWS(B$36:B48))))</f>
        <v/>
      </c>
      <c r="C48" s="32" t="str">
        <f>IF(B48="","",INDEX(Inscriptions!$B$6:$B$76,MATCH('Eveil Corporel'!B48,Inscriptions!$A$6:$A$76,0)))</f>
        <v/>
      </c>
      <c r="D48" s="27"/>
      <c r="E48" s="27"/>
      <c r="F48" s="27"/>
      <c r="G48" s="27"/>
      <c r="H48" s="27"/>
      <c r="I48" s="27"/>
      <c r="J48" s="27"/>
    </row>
    <row r="49" spans="1:10">
      <c r="A49" s="27" t="str">
        <f t="shared" si="1"/>
        <v/>
      </c>
      <c r="B49" s="34" t="str">
        <f t="array" ref="B49">IF(ROWS(B$36:B49)&gt;=COUNTIF(Inscriptions!$I$6:$I$76,"X")+1,"",INDEX(Inscriptions!$A$6:$A$76,SMALL(IF(Inscriptions!$I$6:$I$76="X",ROW(Inscriptions!$I$6:$I$76)-ROW(Inscriptions!$I$6)+1),ROWS(B$36:B49))))</f>
        <v/>
      </c>
      <c r="C49" s="32" t="str">
        <f>IF(B49="","",INDEX(Inscriptions!$B$6:$B$76,MATCH('Eveil Corporel'!B49,Inscriptions!$A$6:$A$76,0)))</f>
        <v/>
      </c>
      <c r="D49" s="27"/>
      <c r="E49" s="27"/>
      <c r="F49" s="27"/>
      <c r="G49" s="27"/>
      <c r="H49" s="27"/>
      <c r="I49" s="27"/>
      <c r="J49" s="27"/>
    </row>
    <row r="50" spans="1:10">
      <c r="A50" s="27" t="str">
        <f t="shared" si="1"/>
        <v/>
      </c>
      <c r="B50" s="34" t="str">
        <f t="array" ref="B50">IF(ROWS(B$36:B50)&gt;=COUNTIF(Inscriptions!$I$6:$I$76,"X")+1,"",INDEX(Inscriptions!$A$6:$A$76,SMALL(IF(Inscriptions!$I$6:$I$76="X",ROW(Inscriptions!$I$6:$I$76)-ROW(Inscriptions!$I$6)+1),ROWS(B$36:B50))))</f>
        <v/>
      </c>
      <c r="C50" s="32" t="str">
        <f>IF(B50="","",INDEX(Inscriptions!$B$6:$B$76,MATCH('Eveil Corporel'!B50,Inscriptions!$A$6:$A$76,0)))</f>
        <v/>
      </c>
      <c r="D50" s="27"/>
      <c r="E50" s="27"/>
      <c r="F50" s="27"/>
      <c r="G50" s="27"/>
      <c r="H50" s="27"/>
      <c r="I50" s="27"/>
      <c r="J50" s="27"/>
    </row>
    <row r="51" spans="1:10">
      <c r="A51" s="27" t="str">
        <f t="shared" si="1"/>
        <v/>
      </c>
      <c r="B51" s="34" t="str">
        <f t="array" ref="B51">IF(ROWS(B$36:B51)&gt;=COUNTIF(Inscriptions!$I$6:$I$76,"X")+1,"",INDEX(Inscriptions!$A$6:$A$76,SMALL(IF(Inscriptions!$I$6:$I$76="X",ROW(Inscriptions!$I$6:$I$76)-ROW(Inscriptions!$I$6)+1),ROWS(B$36:B51))))</f>
        <v/>
      </c>
      <c r="C51" s="32" t="str">
        <f>IF(B51="","",INDEX(Inscriptions!$B$6:$B$76,MATCH('Eveil Corporel'!B51,Inscriptions!$A$6:$A$76,0)))</f>
        <v/>
      </c>
      <c r="D51" s="27"/>
      <c r="E51" s="27"/>
      <c r="F51" s="27"/>
      <c r="G51" s="27"/>
      <c r="H51" s="27"/>
      <c r="I51" s="27"/>
      <c r="J51" s="27"/>
    </row>
    <row r="52" spans="1:10">
      <c r="A52" s="27" t="str">
        <f t="shared" si="1"/>
        <v/>
      </c>
      <c r="B52" s="34" t="str">
        <f t="array" ref="B52">IF(ROWS(B$36:B52)&gt;=COUNTIF(Inscriptions!$I$6:$I$76,"X")+1,"",INDEX(Inscriptions!$A$6:$A$76,SMALL(IF(Inscriptions!$I$6:$I$76="X",ROW(Inscriptions!$I$6:$I$76)-ROW(Inscriptions!$I$6)+1),ROWS(B$36:B52))))</f>
        <v/>
      </c>
      <c r="C52" s="32" t="str">
        <f>IF(B52="","",INDEX(Inscriptions!$B$6:$B$76,MATCH('Eveil Corporel'!B52,Inscriptions!$A$6:$A$76,0)))</f>
        <v/>
      </c>
      <c r="D52" s="27"/>
      <c r="E52" s="27"/>
      <c r="F52" s="27"/>
      <c r="G52" s="27"/>
      <c r="H52" s="27"/>
      <c r="I52" s="27"/>
      <c r="J52" s="27"/>
    </row>
  </sheetData>
  <conditionalFormatting sqref="B1:B8 B11:B12 E1:E8 B31">
    <cfRule type="expression" dxfId="159" priority="46">
      <formula>$B1="ce2"</formula>
    </cfRule>
    <cfRule type="expression" dxfId="158" priority="47">
      <formula>$B1="cm2"</formula>
    </cfRule>
    <cfRule type="expression" dxfId="157" priority="48">
      <formula>$B1="ce1"</formula>
    </cfRule>
    <cfRule type="expression" dxfId="156" priority="49">
      <formula>$B1="cp"</formula>
    </cfRule>
    <cfRule type="expression" dxfId="155" priority="50">
      <formula>$B1="cm1"</formula>
    </cfRule>
  </conditionalFormatting>
  <conditionalFormatting sqref="E9">
    <cfRule type="expression" dxfId="154" priority="56">
      <formula>$C8="ce2"</formula>
    </cfRule>
    <cfRule type="expression" dxfId="153" priority="57">
      <formula>$C8="cm2"</formula>
    </cfRule>
    <cfRule type="expression" dxfId="152" priority="58">
      <formula>$C8="ce1"</formula>
    </cfRule>
    <cfRule type="expression" dxfId="151" priority="59">
      <formula>$C8="cp"</formula>
    </cfRule>
    <cfRule type="expression" dxfId="150" priority="60">
      <formula>$C8="cm1"</formula>
    </cfRule>
  </conditionalFormatting>
  <conditionalFormatting sqref="C8 C31">
    <cfRule type="expression" dxfId="149" priority="66">
      <formula>$C8="ce2"</formula>
    </cfRule>
    <cfRule type="expression" dxfId="148" priority="67">
      <formula>$C8="cm2"</formula>
    </cfRule>
    <cfRule type="expression" dxfId="147" priority="68">
      <formula>$C8="ce1"</formula>
    </cfRule>
    <cfRule type="expression" dxfId="146" priority="69">
      <formula>$C8="cp"</formula>
    </cfRule>
    <cfRule type="expression" dxfId="145" priority="70">
      <formula>$C8="cm1"</formula>
    </cfRule>
  </conditionalFormatting>
  <conditionalFormatting sqref="E10">
    <cfRule type="expression" dxfId="144" priority="71">
      <formula>$F8="ce2"</formula>
    </cfRule>
    <cfRule type="expression" dxfId="143" priority="72">
      <formula>$F8="cm2"</formula>
    </cfRule>
    <cfRule type="expression" dxfId="142" priority="73">
      <formula>$F8="ce1"</formula>
    </cfRule>
    <cfRule type="expression" dxfId="141" priority="74">
      <formula>$F8="cp"</formula>
    </cfRule>
    <cfRule type="expression" dxfId="140" priority="75">
      <formula>$F8="cm1"</formula>
    </cfRule>
  </conditionalFormatting>
  <conditionalFormatting sqref="F8 F31:G31">
    <cfRule type="expression" dxfId="139" priority="81">
      <formula>$F8="ce2"</formula>
    </cfRule>
    <cfRule type="expression" dxfId="138" priority="82">
      <formula>$F8="cm2"</formula>
    </cfRule>
    <cfRule type="expression" dxfId="137" priority="83">
      <formula>$F8="ce1"</formula>
    </cfRule>
    <cfRule type="expression" dxfId="136" priority="84">
      <formula>$F8="cp"</formula>
    </cfRule>
    <cfRule type="expression" dxfId="135" priority="85">
      <formula>$F8="cm1"</formula>
    </cfRule>
  </conditionalFormatting>
  <conditionalFormatting sqref="E32">
    <cfRule type="expression" dxfId="134" priority="96">
      <formula>$F31="ce2"</formula>
    </cfRule>
    <cfRule type="expression" dxfId="133" priority="97">
      <formula>$F31="cm2"</formula>
    </cfRule>
    <cfRule type="expression" dxfId="132" priority="98">
      <formula>$F31="ce1"</formula>
    </cfRule>
    <cfRule type="expression" dxfId="131" priority="99">
      <formula>$F31="cp"</formula>
    </cfRule>
    <cfRule type="expression" dxfId="130" priority="100">
      <formula>$F31="cm1"</formula>
    </cfRule>
  </conditionalFormatting>
  <dataValidations count="1">
    <dataValidation type="list" allowBlank="1" showInputMessage="1" showErrorMessage="1" sqref="E9:E10 E32 B12">
      <formula1>#N/A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49"/>
  <sheetViews>
    <sheetView workbookViewId="0"/>
  </sheetViews>
  <sheetFormatPr defaultColWidth="11.42578125" defaultRowHeight="15"/>
  <cols>
    <col min="1" max="1" width="11.42578125" style="25"/>
    <col min="2" max="2" width="31.7109375" style="25" customWidth="1"/>
    <col min="3" max="16384" width="11.42578125" style="25"/>
  </cols>
  <sheetData>
    <row r="1" spans="1:10">
      <c r="B1" s="26" t="s">
        <v>71</v>
      </c>
    </row>
    <row r="2" spans="1:10">
      <c r="A2" s="26"/>
      <c r="B2" s="26" t="s">
        <v>72</v>
      </c>
    </row>
    <row r="3" spans="1:10">
      <c r="B3" s="26" t="s">
        <v>73</v>
      </c>
    </row>
    <row r="4" spans="1:10" ht="15.75">
      <c r="B4" s="28" t="s">
        <v>89</v>
      </c>
    </row>
    <row r="5" spans="1:10">
      <c r="B5" s="26"/>
    </row>
    <row r="8" spans="1:10">
      <c r="B8" s="26" t="s">
        <v>74</v>
      </c>
      <c r="C8" s="26" t="s">
        <v>84</v>
      </c>
      <c r="F8" s="16" t="s">
        <v>91</v>
      </c>
      <c r="G8" s="26" t="str">
        <f ca="1">MID(CELL("filename",A1), FIND("]", CELL("filename", A1))+ 1,20)</f>
        <v>Activité Manuelle</v>
      </c>
      <c r="I8" s="26"/>
    </row>
    <row r="10" spans="1:10">
      <c r="B10" s="25" t="s">
        <v>82</v>
      </c>
    </row>
    <row r="13" spans="1:10" ht="15.75">
      <c r="B13" s="7" t="s">
        <v>2</v>
      </c>
      <c r="C13" s="7" t="s">
        <v>1</v>
      </c>
      <c r="D13" s="29">
        <v>41886</v>
      </c>
      <c r="E13" s="29">
        <v>41893</v>
      </c>
      <c r="F13" s="29">
        <v>41900</v>
      </c>
      <c r="G13" s="29">
        <v>41907</v>
      </c>
      <c r="H13" s="29">
        <v>41914</v>
      </c>
      <c r="I13" s="29">
        <v>41921</v>
      </c>
      <c r="J13" s="29">
        <v>41928</v>
      </c>
    </row>
    <row r="14" spans="1:10">
      <c r="A14" s="27">
        <f>IF(B14&lt;&gt;"",ROW()-13,"")</f>
        <v>1</v>
      </c>
      <c r="B14" s="34" t="str">
        <f t="array" ref="B14">IF(ROWS(B$14:B14)&gt;=COUNTIF(Inscriptions!$D$6:$D$76,"X")+1,"",INDEX(Inscriptions!$A$6:$A$76,SMALL(IF(Inscriptions!$D$6:$D$76="X",ROW(Inscriptions!$D$6:$D$76)-ROW(Inscriptions!$D$6)+1),ROWS(B$14:B14))))</f>
        <v>BAILLY--CHAGNON Audrenn</v>
      </c>
      <c r="C14" s="32" t="str">
        <f>IF(B14="","",INDEX(Inscriptions!$B$6:$B$76,MATCH(B14,Inscriptions!$A$6:$A$76,0)))</f>
        <v>CE2</v>
      </c>
      <c r="D14" s="32"/>
      <c r="E14" s="32"/>
      <c r="F14" s="32"/>
      <c r="G14" s="32"/>
      <c r="H14" s="32"/>
      <c r="I14" s="32"/>
      <c r="J14" s="32"/>
    </row>
    <row r="15" spans="1:10">
      <c r="A15" s="27">
        <f t="shared" ref="A15:A30" si="0">IF(B15&lt;&gt;"",ROW()-13,"")</f>
        <v>2</v>
      </c>
      <c r="B15" s="34" t="str">
        <f t="array" ref="B15">IF(ROWS(B$14:B15)&gt;=COUNTIF(Inscriptions!$D$6:$D$76,"X")+1,"",INDEX(Inscriptions!$A$6:$A$76,SMALL(IF(Inscriptions!$D$6:$D$76="X",ROW(Inscriptions!$D$6:$D$76)-ROW(Inscriptions!$D$6)+1),ROWS(B$14:B15))))</f>
        <v>BESSE Lucas</v>
      </c>
      <c r="C15" s="32" t="str">
        <f>IF(B15="","",INDEX(Inscriptions!$B$6:$B$76,MATCH(B15,Inscriptions!$A$6:$A$76,0)))</f>
        <v>CE1</v>
      </c>
      <c r="D15" s="32"/>
      <c r="E15" s="32"/>
      <c r="F15" s="32"/>
      <c r="G15" s="32"/>
      <c r="H15" s="32"/>
      <c r="I15" s="32"/>
      <c r="J15" s="32"/>
    </row>
    <row r="16" spans="1:10">
      <c r="A16" s="27">
        <f t="shared" si="0"/>
        <v>3</v>
      </c>
      <c r="B16" s="34" t="str">
        <f t="array" ref="B16">IF(ROWS(B$14:B16)&gt;=COUNTIF(Inscriptions!$D$6:$D$76,"X")+1,"",INDEX(Inscriptions!$A$6:$A$76,SMALL(IF(Inscriptions!$D$6:$D$76="X",ROW(Inscriptions!$D$6:$D$76)-ROW(Inscriptions!$D$6)+1),ROWS(B$14:B16))))</f>
        <v>CLOUTRIER Margot</v>
      </c>
      <c r="C16" s="32" t="str">
        <f>IF(B16="","",INDEX(Inscriptions!$B$6:$B$76,MATCH(B16,Inscriptions!$A$6:$A$76,0)))</f>
        <v>CM1</v>
      </c>
      <c r="D16" s="32"/>
      <c r="E16" s="32"/>
      <c r="F16" s="32"/>
      <c r="G16" s="32"/>
      <c r="H16" s="32"/>
      <c r="I16" s="32"/>
      <c r="J16" s="32"/>
    </row>
    <row r="17" spans="1:10">
      <c r="A17" s="27">
        <f t="shared" si="0"/>
        <v>4</v>
      </c>
      <c r="B17" s="34" t="str">
        <f t="array" ref="B17">IF(ROWS(B$14:B17)&gt;=COUNTIF(Inscriptions!$D$6:$D$76,"X")+1,"",INDEX(Inscriptions!$A$6:$A$76,SMALL(IF(Inscriptions!$D$6:$D$76="X",ROW(Inscriptions!$D$6:$D$76)-ROW(Inscriptions!$D$6)+1),ROWS(B$14:B17))))</f>
        <v xml:space="preserve">CLOUTRIER Marion </v>
      </c>
      <c r="C17" s="32" t="str">
        <f>IF(B17="","",INDEX(Inscriptions!$B$6:$B$76,MATCH(B17,Inscriptions!$A$6:$A$76,0)))</f>
        <v>CP</v>
      </c>
      <c r="D17" s="32"/>
      <c r="E17" s="32"/>
      <c r="F17" s="32"/>
      <c r="G17" s="32"/>
      <c r="H17" s="32"/>
      <c r="I17" s="32"/>
      <c r="J17" s="32"/>
    </row>
    <row r="18" spans="1:10">
      <c r="A18" s="27">
        <f t="shared" si="0"/>
        <v>5</v>
      </c>
      <c r="B18" s="34" t="str">
        <f t="array" ref="B18">IF(ROWS(B$14:B18)&gt;=COUNTIF(Inscriptions!$D$6:$D$76,"X")+1,"",INDEX(Inscriptions!$A$6:$A$76,SMALL(IF(Inscriptions!$D$6:$D$76="X",ROW(Inscriptions!$D$6:$D$76)-ROW(Inscriptions!$D$6)+1),ROWS(B$14:B18))))</f>
        <v>DESPINASSE--TOUMI Manéa</v>
      </c>
      <c r="C18" s="32" t="str">
        <f>IF(B18="","",INDEX(Inscriptions!$B$6:$B$76,MATCH(B18,Inscriptions!$A$6:$A$76,0)))</f>
        <v>CE1</v>
      </c>
      <c r="D18" s="32"/>
      <c r="E18" s="32"/>
      <c r="F18" s="32"/>
      <c r="G18" s="32"/>
      <c r="H18" s="32"/>
      <c r="I18" s="32"/>
      <c r="J18" s="32"/>
    </row>
    <row r="19" spans="1:10">
      <c r="A19" s="27">
        <f t="shared" si="0"/>
        <v>6</v>
      </c>
      <c r="B19" s="34" t="str">
        <f t="array" ref="B19">IF(ROWS(B$14:B19)&gt;=COUNTIF(Inscriptions!$D$6:$D$76,"X")+1,"",INDEX(Inscriptions!$A$6:$A$76,SMALL(IF(Inscriptions!$D$6:$D$76="X",ROW(Inscriptions!$D$6:$D$76)-ROW(Inscriptions!$D$6)+1),ROWS(B$14:B19))))</f>
        <v>DUFOUR Lucy-Anne</v>
      </c>
      <c r="C19" s="32" t="str">
        <f>IF(B19="","",INDEX(Inscriptions!$B$6:$B$76,MATCH(B19,Inscriptions!$A$6:$A$76,0)))</f>
        <v>CE2</v>
      </c>
      <c r="D19" s="32"/>
      <c r="E19" s="32"/>
      <c r="F19" s="32"/>
      <c r="G19" s="32"/>
      <c r="H19" s="32"/>
      <c r="I19" s="32"/>
      <c r="J19" s="32"/>
    </row>
    <row r="20" spans="1:10">
      <c r="A20" s="27">
        <f t="shared" si="0"/>
        <v>7</v>
      </c>
      <c r="B20" s="34" t="str">
        <f t="array" ref="B20">IF(ROWS(B$14:B20)&gt;=COUNTIF(Inscriptions!$D$6:$D$76,"X")+1,"",INDEX(Inscriptions!$A$6:$A$76,SMALL(IF(Inscriptions!$D$6:$D$76="X",ROW(Inscriptions!$D$6:$D$76)-ROW(Inscriptions!$D$6)+1),ROWS(B$14:B20))))</f>
        <v>GARNIER Maé</v>
      </c>
      <c r="C20" s="32" t="str">
        <f>IF(B20="","",INDEX(Inscriptions!$B$6:$B$76,MATCH(B20,Inscriptions!$A$6:$A$76,0)))</f>
        <v>CE2</v>
      </c>
      <c r="D20" s="32"/>
      <c r="E20" s="32"/>
      <c r="F20" s="32"/>
      <c r="G20" s="32"/>
      <c r="H20" s="32"/>
      <c r="I20" s="32"/>
      <c r="J20" s="32"/>
    </row>
    <row r="21" spans="1:10">
      <c r="A21" s="27">
        <f t="shared" si="0"/>
        <v>8</v>
      </c>
      <c r="B21" s="34" t="str">
        <f t="array" ref="B21">IF(ROWS(B$14:B21)&gt;=COUNTIF(Inscriptions!$D$6:$D$76,"X")+1,"",INDEX(Inscriptions!$A$6:$A$76,SMALL(IF(Inscriptions!$D$6:$D$76="X",ROW(Inscriptions!$D$6:$D$76)-ROW(Inscriptions!$D$6)+1),ROWS(B$14:B21))))</f>
        <v>GITTON Adèle</v>
      </c>
      <c r="C21" s="32" t="str">
        <f>IF(B21="","",INDEX(Inscriptions!$B$6:$B$76,MATCH(B21,Inscriptions!$A$6:$A$76,0)))</f>
        <v>CE1</v>
      </c>
      <c r="D21" s="32"/>
      <c r="E21" s="32"/>
      <c r="F21" s="32"/>
      <c r="G21" s="32"/>
      <c r="H21" s="32"/>
      <c r="I21" s="32"/>
      <c r="J21" s="32"/>
    </row>
    <row r="22" spans="1:10">
      <c r="A22" s="27">
        <f t="shared" si="0"/>
        <v>9</v>
      </c>
      <c r="B22" s="34" t="str">
        <f t="array" ref="B22">IF(ROWS(B$14:B22)&gt;=COUNTIF(Inscriptions!$D$6:$D$76,"X")+1,"",INDEX(Inscriptions!$A$6:$A$76,SMALL(IF(Inscriptions!$D$6:$D$76="X",ROW(Inscriptions!$D$6:$D$76)-ROW(Inscriptions!$D$6)+1),ROWS(B$14:B22))))</f>
        <v>MATURANA Louna</v>
      </c>
      <c r="C22" s="32" t="str">
        <f>IF(B22="","",INDEX(Inscriptions!$B$6:$B$76,MATCH(B22,Inscriptions!$A$6:$A$76,0)))</f>
        <v>CE1</v>
      </c>
      <c r="D22" s="32"/>
      <c r="E22" s="32"/>
      <c r="F22" s="32"/>
      <c r="G22" s="32"/>
      <c r="H22" s="32"/>
      <c r="I22" s="32"/>
      <c r="J22" s="32"/>
    </row>
    <row r="23" spans="1:10">
      <c r="A23" s="27">
        <f t="shared" si="0"/>
        <v>10</v>
      </c>
      <c r="B23" s="34" t="str">
        <f t="array" ref="B23">IF(ROWS(B$14:B23)&gt;=COUNTIF(Inscriptions!$D$6:$D$76,"X")+1,"",INDEX(Inscriptions!$A$6:$A$76,SMALL(IF(Inscriptions!$D$6:$D$76="X",ROW(Inscriptions!$D$6:$D$76)-ROW(Inscriptions!$D$6)+1),ROWS(B$14:B23))))</f>
        <v>MIRABELLO Inoué</v>
      </c>
      <c r="C23" s="32" t="str">
        <f>IF(B23="","",INDEX(Inscriptions!$B$6:$B$76,MATCH(B23,Inscriptions!$A$6:$A$76,0)))</f>
        <v>CE1</v>
      </c>
      <c r="D23" s="32"/>
      <c r="E23" s="32"/>
      <c r="F23" s="32"/>
      <c r="G23" s="32"/>
      <c r="H23" s="32"/>
      <c r="I23" s="32"/>
      <c r="J23" s="32"/>
    </row>
    <row r="24" spans="1:10">
      <c r="A24" s="27">
        <f t="shared" si="0"/>
        <v>11</v>
      </c>
      <c r="B24" s="34" t="str">
        <f t="array" ref="B24">IF(ROWS(B$14:B24)&gt;=COUNTIF(Inscriptions!$D$6:$D$76,"X")+1,"",INDEX(Inscriptions!$A$6:$A$76,SMALL(IF(Inscriptions!$D$6:$D$76="X",ROW(Inscriptions!$D$6:$D$76)-ROW(Inscriptions!$D$6)+1),ROWS(B$14:B24))))</f>
        <v>POIRIER Laura</v>
      </c>
      <c r="C24" s="32" t="str">
        <f>IF(B24="","",INDEX(Inscriptions!$B$6:$B$76,MATCH(B24,Inscriptions!$A$6:$A$76,0)))</f>
        <v>CE1</v>
      </c>
      <c r="D24" s="32"/>
      <c r="E24" s="32"/>
      <c r="F24" s="32"/>
      <c r="G24" s="32"/>
      <c r="H24" s="32"/>
      <c r="I24" s="32"/>
      <c r="J24" s="32"/>
    </row>
    <row r="25" spans="1:10">
      <c r="A25" s="27">
        <f t="shared" si="0"/>
        <v>12</v>
      </c>
      <c r="B25" s="34" t="str">
        <f t="array" ref="B25">IF(ROWS(B$14:B25)&gt;=COUNTIF(Inscriptions!$D$6:$D$76,"X")+1,"",INDEX(Inscriptions!$A$6:$A$76,SMALL(IF(Inscriptions!$D$6:$D$76="X",ROW(Inscriptions!$D$6:$D$76)-ROW(Inscriptions!$D$6)+1),ROWS(B$14:B25))))</f>
        <v>RAPEAU Anaïs</v>
      </c>
      <c r="C25" s="32" t="str">
        <f>IF(B25="","",INDEX(Inscriptions!$B$6:$B$76,MATCH(B25,Inscriptions!$A$6:$A$76,0)))</f>
        <v>CE2</v>
      </c>
      <c r="D25" s="32"/>
      <c r="E25" s="32"/>
      <c r="F25" s="32"/>
      <c r="G25" s="32"/>
      <c r="H25" s="32"/>
      <c r="I25" s="32"/>
      <c r="J25" s="32"/>
    </row>
    <row r="26" spans="1:10">
      <c r="A26" s="27">
        <f t="shared" si="0"/>
        <v>13</v>
      </c>
      <c r="B26" s="34" t="str">
        <f t="array" ref="B26">IF(ROWS(B$14:B26)&gt;=COUNTIF(Inscriptions!$D$6:$D$76,"X")+1,"",INDEX(Inscriptions!$A$6:$A$76,SMALL(IF(Inscriptions!$D$6:$D$76="X",ROW(Inscriptions!$D$6:$D$76)-ROW(Inscriptions!$D$6)+1),ROWS(B$14:B26))))</f>
        <v>SICARD Manon</v>
      </c>
      <c r="C26" s="32" t="str">
        <f>IF(B26="","",INDEX(Inscriptions!$B$6:$B$76,MATCH(B26,Inscriptions!$A$6:$A$76,0)))</f>
        <v>CE2</v>
      </c>
      <c r="D26" s="32"/>
      <c r="E26" s="32"/>
      <c r="F26" s="32"/>
      <c r="G26" s="32"/>
      <c r="H26" s="32"/>
      <c r="I26" s="32"/>
      <c r="J26" s="32"/>
    </row>
    <row r="27" spans="1:10">
      <c r="A27" s="27">
        <f t="shared" si="0"/>
        <v>14</v>
      </c>
      <c r="B27" s="34" t="str">
        <f t="array" ref="B27">IF(ROWS(B$14:B27)&gt;=COUNTIF(Inscriptions!$D$6:$D$76,"X")+1,"",INDEX(Inscriptions!$A$6:$A$76,SMALL(IF(Inscriptions!$D$6:$D$76="X",ROW(Inscriptions!$D$6:$D$76)-ROW(Inscriptions!$D$6)+1),ROWS(B$14:B27))))</f>
        <v>ZAREMBA Eléa</v>
      </c>
      <c r="C27" s="32" t="str">
        <f>IF(B27="","",INDEX(Inscriptions!$B$6:$B$76,MATCH(B27,Inscriptions!$A$6:$A$76,0)))</f>
        <v>CE1</v>
      </c>
      <c r="D27" s="32"/>
      <c r="E27" s="32"/>
      <c r="F27" s="32"/>
      <c r="G27" s="32"/>
      <c r="H27" s="32"/>
      <c r="I27" s="32"/>
      <c r="J27" s="32"/>
    </row>
    <row r="28" spans="1:10">
      <c r="A28" s="27" t="str">
        <f t="shared" ref="A28" si="1">IF(B28&lt;&gt;"",ROW()-13,"")</f>
        <v/>
      </c>
      <c r="B28" s="34" t="str">
        <f t="array" ref="B28">IF(ROWS(B$14:B28)&gt;=COUNTIF(Inscriptions!$D$6:$D$76,"X")+1,"",INDEX(Inscriptions!$A$6:$A$76,SMALL(IF(Inscriptions!$D$6:$D$76="X",ROW(Inscriptions!$D$6:$D$76)-ROW(Inscriptions!$D$6)+1),ROWS(B$14:B28))))</f>
        <v/>
      </c>
      <c r="C28" s="32" t="str">
        <f>IF(B28="","",INDEX(Inscriptions!$B$6:$B$76,MATCH(B28,Inscriptions!$A$6:$A$76,0)))</f>
        <v/>
      </c>
      <c r="D28" s="32"/>
      <c r="E28" s="32"/>
      <c r="F28" s="32"/>
      <c r="G28" s="32"/>
      <c r="H28" s="32"/>
      <c r="I28" s="32"/>
      <c r="J28" s="32"/>
    </row>
    <row r="31" spans="1:10">
      <c r="B31" s="18" t="s">
        <v>92</v>
      </c>
      <c r="C31" s="26" t="s">
        <v>84</v>
      </c>
      <c r="F31" s="16" t="s">
        <v>91</v>
      </c>
      <c r="G31" s="18" t="str">
        <f ca="1">G8</f>
        <v>Activité Manuelle</v>
      </c>
      <c r="I31" s="26"/>
    </row>
    <row r="33" spans="1:10">
      <c r="B33" s="25" t="s">
        <v>83</v>
      </c>
    </row>
    <row r="35" spans="1:10" ht="15.75">
      <c r="B35" s="7" t="s">
        <v>2</v>
      </c>
      <c r="C35" s="7" t="s">
        <v>1</v>
      </c>
      <c r="D35" s="29">
        <v>41886</v>
      </c>
      <c r="E35" s="29">
        <v>41893</v>
      </c>
      <c r="F35" s="29">
        <v>41900</v>
      </c>
      <c r="G35" s="29">
        <v>41907</v>
      </c>
      <c r="H35" s="29">
        <v>41914</v>
      </c>
      <c r="I35" s="29">
        <v>41921</v>
      </c>
      <c r="J35" s="29">
        <v>41928</v>
      </c>
    </row>
    <row r="36" spans="1:10">
      <c r="A36" s="27">
        <f>IF(B36&lt;&gt;"",ROW()-35,"")</f>
        <v>1</v>
      </c>
      <c r="B36" s="34" t="str">
        <f t="array" ref="B36">IF(ROWS(B$36:B36)&gt;=COUNTIF(Inscriptions!$J$6:$J$76,"X")+1,"",INDEX(Inscriptions!$A$6:$A$76,SMALL(IF(Inscriptions!$J$6:$J$76="X",ROW(Inscriptions!$J$6:$J$76)-ROW(Inscriptions!$J$6)+1),ROWS(B$36:B36))))</f>
        <v xml:space="preserve">ALBEAUX Pierre </v>
      </c>
      <c r="C36" s="32" t="str">
        <f>IF(B36="","",INDEX(Inscriptions!$B$6:$B$76,MATCH(B36,Inscriptions!$A$6:$A$76,0)))</f>
        <v>CP</v>
      </c>
      <c r="D36" s="32"/>
      <c r="E36" s="32"/>
      <c r="F36" s="32"/>
      <c r="G36" s="32"/>
      <c r="H36" s="32"/>
      <c r="I36" s="32"/>
      <c r="J36" s="32"/>
    </row>
    <row r="37" spans="1:10">
      <c r="A37" s="27">
        <f t="shared" ref="A37:A52" si="2">IF(B37&lt;&gt;"",ROW()-35,"")</f>
        <v>2</v>
      </c>
      <c r="B37" s="34" t="str">
        <f t="array" ref="B37">IF(ROWS(B$36:B37)&gt;=COUNTIF(Inscriptions!$J$6:$J$76,"X")+1,"",INDEX(Inscriptions!$A$6:$A$76,SMALL(IF(Inscriptions!$J$6:$J$76="X",ROW(Inscriptions!$J$6:$J$76)-ROW(Inscriptions!$J$6)+1),ROWS(B$36:B37))))</f>
        <v>BRASSART Lou</v>
      </c>
      <c r="C37" s="32" t="str">
        <f>IF(B37="","",INDEX(Inscriptions!$B$6:$B$76,MATCH(B37,Inscriptions!$A$6:$A$76,0)))</f>
        <v>CE1</v>
      </c>
      <c r="D37" s="32"/>
      <c r="E37" s="32"/>
      <c r="F37" s="32"/>
      <c r="G37" s="32"/>
      <c r="H37" s="32"/>
      <c r="I37" s="32"/>
      <c r="J37" s="32"/>
    </row>
    <row r="38" spans="1:10">
      <c r="A38" s="27">
        <f t="shared" si="2"/>
        <v>3</v>
      </c>
      <c r="B38" s="34" t="str">
        <f t="array" ref="B38">IF(ROWS(B$36:B38)&gt;=COUNTIF(Inscriptions!$J$6:$J$76,"X")+1,"",INDEX(Inscriptions!$A$6:$A$76,SMALL(IF(Inscriptions!$J$6:$J$76="X",ROW(Inscriptions!$J$6:$J$76)-ROW(Inscriptions!$J$6)+1),ROWS(B$36:B38))))</f>
        <v>CARDOT Adrien</v>
      </c>
      <c r="C38" s="32" t="str">
        <f>IF(B38="","",INDEX(Inscriptions!$B$6:$B$76,MATCH(B38,Inscriptions!$A$6:$A$76,0)))</f>
        <v>CM2</v>
      </c>
      <c r="D38" s="32"/>
      <c r="E38" s="32"/>
      <c r="F38" s="32"/>
      <c r="G38" s="32"/>
      <c r="H38" s="32"/>
      <c r="I38" s="32"/>
      <c r="J38" s="32"/>
    </row>
    <row r="39" spans="1:10">
      <c r="A39" s="27">
        <f t="shared" si="2"/>
        <v>4</v>
      </c>
      <c r="B39" s="34" t="str">
        <f t="array" ref="B39">IF(ROWS(B$36:B39)&gt;=COUNTIF(Inscriptions!$J$6:$J$76,"X")+1,"",INDEX(Inscriptions!$A$6:$A$76,SMALL(IF(Inscriptions!$J$6:$J$76="X",ROW(Inscriptions!$J$6:$J$76)-ROW(Inscriptions!$J$6)+1),ROWS(B$36:B39))))</f>
        <v xml:space="preserve">CARDOT Olivia </v>
      </c>
      <c r="C39" s="32" t="str">
        <f>IF(B39="","",INDEX(Inscriptions!$B$6:$B$76,MATCH(B39,Inscriptions!$A$6:$A$76,0)))</f>
        <v>CM1</v>
      </c>
      <c r="D39" s="32"/>
      <c r="E39" s="32"/>
      <c r="F39" s="32"/>
      <c r="G39" s="32"/>
      <c r="H39" s="32"/>
      <c r="I39" s="32"/>
      <c r="J39" s="32"/>
    </row>
    <row r="40" spans="1:10">
      <c r="A40" s="27">
        <f t="shared" si="2"/>
        <v>5</v>
      </c>
      <c r="B40" s="34" t="str">
        <f t="array" ref="B40">IF(ROWS(B$36:B40)&gt;=COUNTIF(Inscriptions!$J$6:$J$76,"X")+1,"",INDEX(Inscriptions!$A$6:$A$76,SMALL(IF(Inscriptions!$J$6:$J$76="X",ROW(Inscriptions!$J$6:$J$76)-ROW(Inscriptions!$J$6)+1),ROWS(B$36:B40))))</f>
        <v xml:space="preserve">CAVOY Joachim </v>
      </c>
      <c r="C40" s="32" t="str">
        <f>IF(B40="","",INDEX(Inscriptions!$B$6:$B$76,MATCH(B40,Inscriptions!$A$6:$A$76,0)))</f>
        <v>CP</v>
      </c>
      <c r="D40" s="32"/>
      <c r="E40" s="32"/>
      <c r="F40" s="32"/>
      <c r="G40" s="32"/>
      <c r="H40" s="32"/>
      <c r="I40" s="32"/>
      <c r="J40" s="32"/>
    </row>
    <row r="41" spans="1:10">
      <c r="A41" s="27">
        <f t="shared" si="2"/>
        <v>6</v>
      </c>
      <c r="B41" s="34" t="str">
        <f t="array" ref="B41">IF(ROWS(B$36:B41)&gt;=COUNTIF(Inscriptions!$J$6:$J$76,"X")+1,"",INDEX(Inscriptions!$A$6:$A$76,SMALL(IF(Inscriptions!$J$6:$J$76="X",ROW(Inscriptions!$J$6:$J$76)-ROW(Inscriptions!$J$6)+1),ROWS(B$36:B41))))</f>
        <v>DE FIGUEIREDO Leslie</v>
      </c>
      <c r="C41" s="32" t="str">
        <f>IF(B41="","",INDEX(Inscriptions!$B$6:$B$76,MATCH(B41,Inscriptions!$A$6:$A$76,0)))</f>
        <v>CE2</v>
      </c>
      <c r="D41" s="32"/>
      <c r="E41" s="32"/>
      <c r="F41" s="32"/>
      <c r="G41" s="32"/>
      <c r="H41" s="32"/>
      <c r="I41" s="32"/>
      <c r="J41" s="32"/>
    </row>
    <row r="42" spans="1:10">
      <c r="A42" s="27">
        <f t="shared" si="2"/>
        <v>7</v>
      </c>
      <c r="B42" s="34" t="str">
        <f t="array" ref="B42">IF(ROWS(B$36:B42)&gt;=COUNTIF(Inscriptions!$J$6:$J$76,"X")+1,"",INDEX(Inscriptions!$A$6:$A$76,SMALL(IF(Inscriptions!$J$6:$J$76="X",ROW(Inscriptions!$J$6:$J$76)-ROW(Inscriptions!$J$6)+1),ROWS(B$36:B42))))</f>
        <v xml:space="preserve">DUTARTE Emeline </v>
      </c>
      <c r="C42" s="32" t="str">
        <f>IF(B42="","",INDEX(Inscriptions!$B$6:$B$76,MATCH(B42,Inscriptions!$A$6:$A$76,0)))</f>
        <v>CP</v>
      </c>
      <c r="D42" s="32"/>
      <c r="E42" s="32"/>
      <c r="F42" s="32"/>
      <c r="G42" s="32"/>
      <c r="H42" s="32"/>
      <c r="I42" s="32"/>
      <c r="J42" s="32"/>
    </row>
    <row r="43" spans="1:10">
      <c r="A43" s="27">
        <f t="shared" si="2"/>
        <v>8</v>
      </c>
      <c r="B43" s="34" t="str">
        <f t="array" ref="B43">IF(ROWS(B$36:B43)&gt;=COUNTIF(Inscriptions!$J$6:$J$76,"X")+1,"",INDEX(Inscriptions!$A$6:$A$76,SMALL(IF(Inscriptions!$J$6:$J$76="X",ROW(Inscriptions!$J$6:$J$76)-ROW(Inscriptions!$J$6)+1),ROWS(B$36:B43))))</f>
        <v>GAUDRY Robin</v>
      </c>
      <c r="C43" s="32" t="str">
        <f>IF(B43="","",INDEX(Inscriptions!$B$6:$B$76,MATCH(B43,Inscriptions!$A$6:$A$76,0)))</f>
        <v>CE2</v>
      </c>
      <c r="D43" s="32"/>
      <c r="E43" s="32"/>
      <c r="F43" s="32"/>
      <c r="G43" s="32"/>
      <c r="H43" s="32"/>
      <c r="I43" s="32"/>
      <c r="J43" s="32"/>
    </row>
    <row r="44" spans="1:10">
      <c r="A44" s="27">
        <f t="shared" si="2"/>
        <v>9</v>
      </c>
      <c r="B44" s="34" t="str">
        <f t="array" ref="B44">IF(ROWS(B$36:B44)&gt;=COUNTIF(Inscriptions!$J$6:$J$76,"X")+1,"",INDEX(Inscriptions!$A$6:$A$76,SMALL(IF(Inscriptions!$J$6:$J$76="X",ROW(Inscriptions!$J$6:$J$76)-ROW(Inscriptions!$J$6)+1),ROWS(B$36:B44))))</f>
        <v>HANCE Inès</v>
      </c>
      <c r="C44" s="32" t="str">
        <f>IF(B44="","",INDEX(Inscriptions!$B$6:$B$76,MATCH(B44,Inscriptions!$A$6:$A$76,0)))</f>
        <v>CE1</v>
      </c>
      <c r="D44" s="32"/>
      <c r="E44" s="32"/>
      <c r="F44" s="32"/>
      <c r="G44" s="32"/>
      <c r="H44" s="32"/>
      <c r="I44" s="32"/>
      <c r="J44" s="32"/>
    </row>
    <row r="45" spans="1:10">
      <c r="A45" s="27">
        <f t="shared" si="2"/>
        <v>10</v>
      </c>
      <c r="B45" s="34" t="str">
        <f t="array" ref="B45">IF(ROWS(B$36:B45)&gt;=COUNTIF(Inscriptions!$J$6:$J$76,"X")+1,"",INDEX(Inscriptions!$A$6:$A$76,SMALL(IF(Inscriptions!$J$6:$J$76="X",ROW(Inscriptions!$J$6:$J$76)-ROW(Inscriptions!$J$6)+1),ROWS(B$36:B45))))</f>
        <v>LECOMTE Lilou</v>
      </c>
      <c r="C45" s="32" t="str">
        <f>IF(B45="","",INDEX(Inscriptions!$B$6:$B$76,MATCH(B45,Inscriptions!$A$6:$A$76,0)))</f>
        <v>CE1</v>
      </c>
      <c r="D45" s="32"/>
      <c r="E45" s="32"/>
      <c r="F45" s="32"/>
      <c r="G45" s="32"/>
      <c r="H45" s="32"/>
      <c r="I45" s="32"/>
      <c r="J45" s="32"/>
    </row>
    <row r="46" spans="1:10">
      <c r="A46" s="27">
        <f t="shared" si="2"/>
        <v>11</v>
      </c>
      <c r="B46" s="34" t="str">
        <f t="array" ref="B46">IF(ROWS(B$36:B46)&gt;=COUNTIF(Inscriptions!$J$6:$J$76,"X")+1,"",INDEX(Inscriptions!$A$6:$A$76,SMALL(IF(Inscriptions!$J$6:$J$76="X",ROW(Inscriptions!$J$6:$J$76)-ROW(Inscriptions!$J$6)+1),ROWS(B$36:B46))))</f>
        <v>LONGUET Sarah</v>
      </c>
      <c r="C46" s="32" t="str">
        <f>IF(B46="","",INDEX(Inscriptions!$B$6:$B$76,MATCH(B46,Inscriptions!$A$6:$A$76,0)))</f>
        <v>CE1</v>
      </c>
      <c r="D46" s="32"/>
      <c r="E46" s="32"/>
      <c r="F46" s="32"/>
      <c r="G46" s="32"/>
      <c r="H46" s="32"/>
      <c r="I46" s="32"/>
      <c r="J46" s="32"/>
    </row>
    <row r="47" spans="1:10">
      <c r="A47" s="27">
        <f t="shared" si="2"/>
        <v>12</v>
      </c>
      <c r="B47" s="34" t="str">
        <f t="array" ref="B47">IF(ROWS(B$36:B47)&gt;=COUNTIF(Inscriptions!$J$6:$J$76,"X")+1,"",INDEX(Inscriptions!$A$6:$A$76,SMALL(IF(Inscriptions!$J$6:$J$76="X",ROW(Inscriptions!$J$6:$J$76)-ROW(Inscriptions!$J$6)+1),ROWS(B$36:B47))))</f>
        <v>MINGEAU Maëlle</v>
      </c>
      <c r="C47" s="32" t="str">
        <f>IF(B47="","",INDEX(Inscriptions!$B$6:$B$76,MATCH(B47,Inscriptions!$A$6:$A$76,0)))</f>
        <v>CM1</v>
      </c>
      <c r="D47" s="32"/>
      <c r="E47" s="32"/>
      <c r="F47" s="32"/>
      <c r="G47" s="32"/>
      <c r="H47" s="32"/>
      <c r="I47" s="32"/>
      <c r="J47" s="32"/>
    </row>
    <row r="48" spans="1:10">
      <c r="A48" s="27">
        <f t="shared" si="2"/>
        <v>13</v>
      </c>
      <c r="B48" s="34" t="str">
        <f t="array" ref="B48">IF(ROWS(B$36:B48)&gt;=COUNTIF(Inscriptions!$J$6:$J$76,"X")+1,"",INDEX(Inscriptions!$A$6:$A$76,SMALL(IF(Inscriptions!$J$6:$J$76="X",ROW(Inscriptions!$J$6:$J$76)-ROW(Inscriptions!$J$6)+1),ROWS(B$36:B48))))</f>
        <v>TRUCHOT Sylvain</v>
      </c>
      <c r="C48" s="32" t="str">
        <f>IF(B48="","",INDEX(Inscriptions!$B$6:$B$76,MATCH(B48,Inscriptions!$A$6:$A$76,0)))</f>
        <v>CE1</v>
      </c>
      <c r="D48" s="32"/>
      <c r="E48" s="32"/>
      <c r="F48" s="32"/>
      <c r="G48" s="32"/>
      <c r="H48" s="32"/>
      <c r="I48" s="32"/>
      <c r="J48" s="32"/>
    </row>
    <row r="49" spans="1:10">
      <c r="A49" s="27" t="str">
        <f t="shared" si="2"/>
        <v/>
      </c>
      <c r="B49" s="34" t="str">
        <f t="array" ref="B49">IF(ROWS(B$36:B49)&gt;=COUNTIF(Inscriptions!$J$6:$J$76,"X")+1,"",INDEX(Inscriptions!$A$6:$A$76,SMALL(IF(Inscriptions!$J$6:$J$76="X",ROW(Inscriptions!$J$6:$J$76)-ROW(Inscriptions!$J$6)+1),ROWS(B$36:B49))))</f>
        <v/>
      </c>
      <c r="C49" s="32" t="str">
        <f>IF(B49="","",INDEX(Inscriptions!$B$6:$B$76,MATCH('Eveil Corporel'!B49,Inscriptions!$A$6:$A$76,0)))</f>
        <v/>
      </c>
      <c r="D49" s="32"/>
      <c r="E49" s="32"/>
      <c r="F49" s="32"/>
      <c r="G49" s="32"/>
      <c r="H49" s="32"/>
      <c r="I49" s="32"/>
      <c r="J49" s="32"/>
    </row>
  </sheetData>
  <conditionalFormatting sqref="B1:B8 B11:B12 E1:E8 B31 E31">
    <cfRule type="expression" dxfId="129" priority="61">
      <formula>$B1="ce2"</formula>
    </cfRule>
    <cfRule type="expression" dxfId="128" priority="62">
      <formula>$B1="cm2"</formula>
    </cfRule>
    <cfRule type="expression" dxfId="127" priority="63">
      <formula>$B1="ce1"</formula>
    </cfRule>
    <cfRule type="expression" dxfId="126" priority="64">
      <formula>$B1="cp"</formula>
    </cfRule>
    <cfRule type="expression" dxfId="125" priority="65">
      <formula>$B1="cm1"</formula>
    </cfRule>
  </conditionalFormatting>
  <conditionalFormatting sqref="E9 E32">
    <cfRule type="expression" dxfId="124" priority="66">
      <formula>$C8="ce2"</formula>
    </cfRule>
    <cfRule type="expression" dxfId="123" priority="67">
      <formula>$C8="cm2"</formula>
    </cfRule>
    <cfRule type="expression" dxfId="122" priority="68">
      <formula>$C8="ce1"</formula>
    </cfRule>
    <cfRule type="expression" dxfId="121" priority="69">
      <formula>$C8="cp"</formula>
    </cfRule>
    <cfRule type="expression" dxfId="120" priority="70">
      <formula>$C8="cm1"</formula>
    </cfRule>
  </conditionalFormatting>
  <conditionalFormatting sqref="C8 C31">
    <cfRule type="expression" dxfId="119" priority="71">
      <formula>$C8="ce2"</formula>
    </cfRule>
    <cfRule type="expression" dxfId="118" priority="72">
      <formula>$C8="cm2"</formula>
    </cfRule>
    <cfRule type="expression" dxfId="117" priority="73">
      <formula>$C8="ce1"</formula>
    </cfRule>
    <cfRule type="expression" dxfId="116" priority="74">
      <formula>$C8="cp"</formula>
    </cfRule>
    <cfRule type="expression" dxfId="115" priority="75">
      <formula>$C8="cm1"</formula>
    </cfRule>
  </conditionalFormatting>
  <conditionalFormatting sqref="E10 E33">
    <cfRule type="expression" dxfId="114" priority="76">
      <formula>$F8="ce2"</formula>
    </cfRule>
    <cfRule type="expression" dxfId="113" priority="77">
      <formula>$F8="cm2"</formula>
    </cfRule>
    <cfRule type="expression" dxfId="112" priority="78">
      <formula>$F8="ce1"</formula>
    </cfRule>
    <cfRule type="expression" dxfId="111" priority="79">
      <formula>$F8="cp"</formula>
    </cfRule>
    <cfRule type="expression" dxfId="110" priority="80">
      <formula>$F8="cm1"</formula>
    </cfRule>
  </conditionalFormatting>
  <conditionalFormatting sqref="F8 F31:G31">
    <cfRule type="expression" dxfId="109" priority="81">
      <formula>$F8="ce2"</formula>
    </cfRule>
    <cfRule type="expression" dxfId="108" priority="82">
      <formula>$F8="cm2"</formula>
    </cfRule>
    <cfRule type="expression" dxfId="107" priority="83">
      <formula>$F8="ce1"</formula>
    </cfRule>
    <cfRule type="expression" dxfId="106" priority="84">
      <formula>$F8="cp"</formula>
    </cfRule>
    <cfRule type="expression" dxfId="105" priority="85">
      <formula>$F8="cm1"</formula>
    </cfRule>
  </conditionalFormatting>
  <dataValidations disablePrompts="1" count="1">
    <dataValidation type="list" allowBlank="1" showInputMessage="1" showErrorMessage="1" sqref="E32:E33 B12 E9:E10">
      <formula1>#N/A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52"/>
  <sheetViews>
    <sheetView workbookViewId="0"/>
  </sheetViews>
  <sheetFormatPr defaultColWidth="11.42578125" defaultRowHeight="15"/>
  <cols>
    <col min="1" max="1" width="11.42578125" style="25"/>
    <col min="2" max="2" width="31.7109375" style="25" customWidth="1"/>
    <col min="3" max="16384" width="11.42578125" style="25"/>
  </cols>
  <sheetData>
    <row r="1" spans="1:10">
      <c r="B1" s="26" t="s">
        <v>71</v>
      </c>
    </row>
    <row r="2" spans="1:10">
      <c r="A2" s="26"/>
      <c r="B2" s="26" t="s">
        <v>72</v>
      </c>
    </row>
    <row r="3" spans="1:10">
      <c r="B3" s="26" t="s">
        <v>73</v>
      </c>
    </row>
    <row r="4" spans="1:10" ht="15.75">
      <c r="B4" s="28" t="s">
        <v>89</v>
      </c>
    </row>
    <row r="5" spans="1:10">
      <c r="B5" s="26"/>
    </row>
    <row r="8" spans="1:10">
      <c r="B8" s="26" t="s">
        <v>74</v>
      </c>
      <c r="C8" s="26" t="s">
        <v>84</v>
      </c>
      <c r="F8" s="16" t="s">
        <v>90</v>
      </c>
      <c r="G8" s="26" t="str">
        <f ca="1">MID(CELL("filename",A1), FIND("]", CELL("filename", A1))+ 1,20)</f>
        <v>Jeux de Société</v>
      </c>
      <c r="I8" s="26"/>
    </row>
    <row r="10" spans="1:10">
      <c r="B10" s="25" t="s">
        <v>82</v>
      </c>
    </row>
    <row r="13" spans="1:10" ht="15.75">
      <c r="B13" s="7" t="s">
        <v>2</v>
      </c>
      <c r="C13" s="7" t="s">
        <v>1</v>
      </c>
      <c r="D13" s="29">
        <v>41886</v>
      </c>
      <c r="E13" s="29">
        <v>41893</v>
      </c>
      <c r="F13" s="29">
        <v>41900</v>
      </c>
      <c r="G13" s="29">
        <v>41907</v>
      </c>
      <c r="H13" s="29">
        <v>41914</v>
      </c>
      <c r="I13" s="29">
        <v>41921</v>
      </c>
      <c r="J13" s="29">
        <v>41928</v>
      </c>
    </row>
    <row r="14" spans="1:10">
      <c r="A14" s="27">
        <f>IF(B14&lt;&gt;"",ROW()-13,"")</f>
        <v>1</v>
      </c>
      <c r="B14" s="34" t="str">
        <f t="array" ref="B14">IF(ROWS(B$14:B14)&gt;=COUNTIF(Inscriptions!$E$6:$E$76,"X")+1,"",INDEX(Inscriptions!$A$6:$A$76,SMALL(IF(Inscriptions!$E$6:$E$76="X",ROW(Inscriptions!$E$6:$E$76)-ROW(Inscriptions!$E$6)+1),ROWS(B$14:B14))))</f>
        <v xml:space="preserve">ANSART Hugo </v>
      </c>
      <c r="C14" s="32" t="str">
        <f>IF(B14="","",INDEX(Inscriptions!$B$6:$B$76,MATCH(B14,Inscriptions!$A$6:$A$76,0)))</f>
        <v>CP</v>
      </c>
      <c r="D14" s="32"/>
      <c r="E14" s="32"/>
      <c r="F14" s="32"/>
      <c r="G14" s="32"/>
      <c r="H14" s="32"/>
      <c r="I14" s="32"/>
      <c r="J14" s="32"/>
    </row>
    <row r="15" spans="1:10">
      <c r="A15" s="27">
        <f t="shared" ref="A15:A27" si="0">IF(B15&lt;&gt;"",ROW()-13,"")</f>
        <v>2</v>
      </c>
      <c r="B15" s="34" t="str">
        <f t="array" ref="B15">IF(ROWS(B$14:B15)&gt;=COUNTIF(Inscriptions!$E$6:$E$76,"X")+1,"",INDEX(Inscriptions!$A$6:$A$76,SMALL(IF(Inscriptions!$E$6:$E$76="X",ROW(Inscriptions!$E$6:$E$76)-ROW(Inscriptions!$E$6)+1),ROWS(B$14:B15))))</f>
        <v>CHARPENTIER Nolan</v>
      </c>
      <c r="C15" s="32" t="str">
        <f>IF(B15="","",INDEX(Inscriptions!$B$6:$B$76,MATCH(B15,Inscriptions!$A$6:$A$76,0)))</f>
        <v>CE2</v>
      </c>
      <c r="D15" s="32"/>
      <c r="E15" s="32"/>
      <c r="F15" s="32"/>
      <c r="G15" s="32"/>
      <c r="H15" s="32"/>
      <c r="I15" s="32"/>
      <c r="J15" s="32"/>
    </row>
    <row r="16" spans="1:10">
      <c r="A16" s="27">
        <f t="shared" si="0"/>
        <v>3</v>
      </c>
      <c r="B16" s="34" t="str">
        <f t="array" ref="B16">IF(ROWS(B$14:B16)&gt;=COUNTIF(Inscriptions!$E$6:$E$76,"X")+1,"",INDEX(Inscriptions!$A$6:$A$76,SMALL(IF(Inscriptions!$E$6:$E$76="X",ROW(Inscriptions!$E$6:$E$76)-ROW(Inscriptions!$E$6)+1),ROWS(B$14:B16))))</f>
        <v>CHATANAY Lili Blanche</v>
      </c>
      <c r="C16" s="32" t="str">
        <f>IF(B16="","",INDEX(Inscriptions!$B$6:$B$76,MATCH(B16,Inscriptions!$A$6:$A$76,0)))</f>
        <v>CM2</v>
      </c>
      <c r="D16" s="32"/>
      <c r="E16" s="32"/>
      <c r="F16" s="32"/>
      <c r="G16" s="32"/>
      <c r="H16" s="32"/>
      <c r="I16" s="32"/>
      <c r="J16" s="32"/>
    </row>
    <row r="17" spans="1:10">
      <c r="A17" s="27">
        <f t="shared" si="0"/>
        <v>4</v>
      </c>
      <c r="B17" s="34" t="str">
        <f t="array" ref="B17">IF(ROWS(B$14:B17)&gt;=COUNTIF(Inscriptions!$E$6:$E$76,"X")+1,"",INDEX(Inscriptions!$A$6:$A$76,SMALL(IF(Inscriptions!$E$6:$E$76="X",ROW(Inscriptions!$E$6:$E$76)-ROW(Inscriptions!$E$6)+1),ROWS(B$14:B17))))</f>
        <v>DE FIGUEIREDO Leslie</v>
      </c>
      <c r="C17" s="32" t="str">
        <f>IF(B17="","",INDEX(Inscriptions!$B$6:$B$76,MATCH(B17,Inscriptions!$A$6:$A$76,0)))</f>
        <v>CE2</v>
      </c>
      <c r="D17" s="32"/>
      <c r="E17" s="32"/>
      <c r="F17" s="32"/>
      <c r="G17" s="32"/>
      <c r="H17" s="32"/>
      <c r="I17" s="32"/>
      <c r="J17" s="32"/>
    </row>
    <row r="18" spans="1:10">
      <c r="A18" s="27">
        <f t="shared" si="0"/>
        <v>5</v>
      </c>
      <c r="B18" s="34" t="str">
        <f t="array" ref="B18">IF(ROWS(B$14:B18)&gt;=COUNTIF(Inscriptions!$E$6:$E$76,"X")+1,"",INDEX(Inscriptions!$A$6:$A$76,SMALL(IF(Inscriptions!$E$6:$E$76="X",ROW(Inscriptions!$E$6:$E$76)-ROW(Inscriptions!$E$6)+1),ROWS(B$14:B18))))</f>
        <v>ROSSI--GENTY Enzo</v>
      </c>
      <c r="C18" s="32" t="str">
        <f>IF(B18="","",INDEX(Inscriptions!$B$6:$B$76,MATCH(B18,Inscriptions!$A$6:$A$76,0)))</f>
        <v>CE2</v>
      </c>
      <c r="D18" s="32"/>
      <c r="E18" s="32"/>
      <c r="F18" s="32"/>
      <c r="G18" s="32"/>
      <c r="H18" s="32"/>
      <c r="I18" s="32"/>
      <c r="J18" s="32"/>
    </row>
    <row r="19" spans="1:10">
      <c r="A19" s="27" t="str">
        <f t="shared" si="0"/>
        <v/>
      </c>
      <c r="B19" s="34" t="str">
        <f t="array" ref="B19">IF(ROWS(B$14:B19)&gt;=COUNTIF(Inscriptions!$E$6:$E$76,"X")+1,"",INDEX(Inscriptions!$A$6:$A$76,SMALL(IF(Inscriptions!$E$6:$E$76="X",ROW(Inscriptions!$E$6:$E$76)-ROW(Inscriptions!$E$6)+1),ROWS(B$14:B19))))</f>
        <v/>
      </c>
      <c r="C19" s="32" t="str">
        <f>IF(B19="","",INDEX(Inscriptions!$B$6:$B$76,MATCH(B19,Inscriptions!$A$6:$A$76,0)))</f>
        <v/>
      </c>
      <c r="D19" s="32"/>
      <c r="E19" s="32"/>
      <c r="F19" s="32"/>
      <c r="G19" s="32"/>
      <c r="H19" s="32"/>
      <c r="I19" s="32"/>
      <c r="J19" s="32"/>
    </row>
    <row r="20" spans="1:10">
      <c r="A20" s="27" t="str">
        <f t="shared" si="0"/>
        <v/>
      </c>
      <c r="B20" s="34" t="str">
        <f t="array" ref="B20">IF(ROWS(B$14:B20)&gt;=COUNTIF(Inscriptions!$E$6:$E$76,"X")+1,"",INDEX(Inscriptions!$A$6:$A$76,SMALL(IF(Inscriptions!$E$6:$E$76="X",ROW(Inscriptions!$E$6:$E$76)-ROW(Inscriptions!$E$6)+1),ROWS(B$14:B20))))</f>
        <v/>
      </c>
      <c r="C20" s="32" t="str">
        <f>IF(B20="","",INDEX(Inscriptions!$B$6:$B$76,MATCH(B20,Inscriptions!$A$6:$A$76,0)))</f>
        <v/>
      </c>
      <c r="D20" s="32"/>
      <c r="E20" s="32"/>
      <c r="F20" s="32"/>
      <c r="G20" s="32"/>
      <c r="H20" s="32"/>
      <c r="I20" s="32"/>
      <c r="J20" s="32"/>
    </row>
    <row r="21" spans="1:10">
      <c r="A21" s="27" t="str">
        <f t="shared" si="0"/>
        <v/>
      </c>
      <c r="B21" s="34" t="str">
        <f t="array" ref="B21">IF(ROWS(B$14:B21)&gt;=COUNTIF(Inscriptions!$E$6:$E$76,"X")+1,"",INDEX(Inscriptions!$A$6:$A$76,SMALL(IF(Inscriptions!$E$6:$E$76="X",ROW(Inscriptions!$E$6:$E$76)-ROW(Inscriptions!$E$6)+1),ROWS(B$14:B21))))</f>
        <v/>
      </c>
      <c r="C21" s="32" t="str">
        <f>IF(B21="","",INDEX(Inscriptions!$B$6:$B$76,MATCH(B21,Inscriptions!$A$6:$A$76,0)))</f>
        <v/>
      </c>
      <c r="D21" s="32"/>
      <c r="E21" s="32"/>
      <c r="F21" s="32"/>
      <c r="G21" s="32"/>
      <c r="H21" s="32"/>
      <c r="I21" s="32"/>
      <c r="J21" s="32"/>
    </row>
    <row r="22" spans="1:10">
      <c r="A22" s="27" t="str">
        <f t="shared" si="0"/>
        <v/>
      </c>
      <c r="B22" s="34" t="str">
        <f t="array" ref="B22">IF(ROWS(B$14:B22)&gt;=COUNTIF(Inscriptions!$E$6:$E$76,"X")+1,"",INDEX(Inscriptions!$A$6:$A$76,SMALL(IF(Inscriptions!$E$6:$E$76="X",ROW(Inscriptions!$E$6:$E$76)-ROW(Inscriptions!$E$6)+1),ROWS(B$14:B22))))</f>
        <v/>
      </c>
      <c r="C22" s="32" t="str">
        <f>IF(B22="","",INDEX(Inscriptions!$B$6:$B$76,MATCH(B22,Inscriptions!$A$6:$A$76,0)))</f>
        <v/>
      </c>
      <c r="D22" s="32"/>
      <c r="E22" s="32"/>
      <c r="F22" s="32"/>
      <c r="G22" s="32"/>
      <c r="H22" s="32"/>
      <c r="I22" s="32"/>
      <c r="J22" s="32"/>
    </row>
    <row r="23" spans="1:10">
      <c r="A23" s="27" t="str">
        <f t="shared" si="0"/>
        <v/>
      </c>
      <c r="B23" s="34" t="str">
        <f t="array" ref="B23">IF(ROWS(B$14:B23)&gt;=COUNTIF(Inscriptions!$E$6:$E$76,"X")+1,"",INDEX(Inscriptions!$A$6:$A$76,SMALL(IF(Inscriptions!$E$6:$E$76="X",ROW(Inscriptions!$E$6:$E$76)-ROW(Inscriptions!$E$6)+1),ROWS(B$14:B23))))</f>
        <v/>
      </c>
      <c r="C23" s="32" t="str">
        <f>IF(B23="","",INDEX(Inscriptions!$B$6:$B$76,MATCH(B23,Inscriptions!$A$6:$A$76,0)))</f>
        <v/>
      </c>
      <c r="D23" s="32"/>
      <c r="E23" s="32"/>
      <c r="F23" s="32"/>
      <c r="G23" s="32"/>
      <c r="H23" s="32"/>
      <c r="I23" s="32"/>
      <c r="J23" s="32"/>
    </row>
    <row r="24" spans="1:10">
      <c r="A24" s="27" t="str">
        <f t="shared" si="0"/>
        <v/>
      </c>
      <c r="B24" s="34" t="str">
        <f t="array" ref="B24">IF(ROWS(B$14:B24)&gt;=COUNTIF(Inscriptions!$E$6:$E$76,"X")+1,"",INDEX(Inscriptions!$A$6:$A$76,SMALL(IF(Inscriptions!$E$6:$E$76="X",ROW(Inscriptions!$E$6:$E$76)-ROW(Inscriptions!$E$6)+1),ROWS(B$14:B24))))</f>
        <v/>
      </c>
      <c r="C24" s="32" t="str">
        <f>IF(B24="","",INDEX(Inscriptions!$B$6:$B$76,MATCH(B24,Inscriptions!$A$6:$A$76,0)))</f>
        <v/>
      </c>
      <c r="D24" s="32"/>
      <c r="E24" s="32"/>
      <c r="F24" s="32"/>
      <c r="G24" s="32"/>
      <c r="H24" s="32"/>
      <c r="I24" s="32"/>
      <c r="J24" s="32"/>
    </row>
    <row r="25" spans="1:10">
      <c r="A25" s="27" t="str">
        <f t="shared" si="0"/>
        <v/>
      </c>
      <c r="B25" s="34" t="str">
        <f t="array" ref="B25">IF(ROWS(B$14:B25)&gt;=COUNTIF(Inscriptions!$E$6:$E$76,"X")+1,"",INDEX(Inscriptions!$A$6:$A$76,SMALL(IF(Inscriptions!$E$6:$E$76="X",ROW(Inscriptions!$E$6:$E$76)-ROW(Inscriptions!$E$6)+1),ROWS(B$14:B25))))</f>
        <v/>
      </c>
      <c r="C25" s="32" t="str">
        <f>IF(B25="","",INDEX(Inscriptions!$B$6:$B$76,MATCH(B25,Inscriptions!$A$6:$A$76,0)))</f>
        <v/>
      </c>
      <c r="D25" s="32"/>
      <c r="E25" s="32"/>
      <c r="F25" s="32"/>
      <c r="G25" s="32"/>
      <c r="H25" s="32"/>
      <c r="I25" s="32"/>
      <c r="J25" s="32"/>
    </row>
    <row r="26" spans="1:10">
      <c r="A26" s="27" t="str">
        <f t="shared" si="0"/>
        <v/>
      </c>
      <c r="B26" s="34" t="str">
        <f t="array" ref="B26">IF(ROWS(B$14:B26)&gt;=COUNTIF(Inscriptions!$E$6:$E$76,"X")+1,"",INDEX(Inscriptions!$A$6:$A$76,SMALL(IF(Inscriptions!$E$6:$E$76="X",ROW(Inscriptions!$E$6:$E$76)-ROW(Inscriptions!$E$6)+1),ROWS(B$14:B26))))</f>
        <v/>
      </c>
      <c r="C26" s="32" t="str">
        <f>IF(B26="","",INDEX(Inscriptions!$B$6:$B$76,MATCH(B26,Inscriptions!$A$6:$A$76,0)))</f>
        <v/>
      </c>
      <c r="D26" s="32"/>
      <c r="E26" s="32"/>
      <c r="F26" s="32"/>
      <c r="G26" s="32"/>
      <c r="H26" s="32"/>
      <c r="I26" s="32"/>
      <c r="J26" s="32"/>
    </row>
    <row r="27" spans="1:10">
      <c r="A27" s="27" t="str">
        <f t="shared" si="0"/>
        <v/>
      </c>
      <c r="B27" s="34" t="str">
        <f t="array" ref="B27">IF(ROWS(B$14:B27)&gt;=COUNTIF(Inscriptions!$E$6:$E$76,"X")+1,"",INDEX(Inscriptions!$A$6:$A$76,SMALL(IF(Inscriptions!$E$6:$E$76="X",ROW(Inscriptions!$E$6:$E$76)-ROW(Inscriptions!$E$6)+1),ROWS(B$14:B27))))</f>
        <v/>
      </c>
      <c r="C27" s="32" t="str">
        <f>IF(B27="","",INDEX(Inscriptions!$B$6:$B$76,MATCH(B27,Inscriptions!$A$6:$A$76,0)))</f>
        <v/>
      </c>
      <c r="D27" s="32"/>
      <c r="E27" s="32"/>
      <c r="F27" s="32"/>
      <c r="G27" s="32"/>
      <c r="H27" s="32"/>
      <c r="I27" s="32"/>
      <c r="J27" s="32"/>
    </row>
    <row r="31" spans="1:10">
      <c r="B31" s="18" t="s">
        <v>92</v>
      </c>
      <c r="C31" s="26" t="s">
        <v>84</v>
      </c>
      <c r="F31" s="16" t="s">
        <v>90</v>
      </c>
      <c r="G31" s="26" t="str">
        <f ca="1">G8</f>
        <v>Jeux de Société</v>
      </c>
      <c r="I31" s="26"/>
    </row>
    <row r="33" spans="1:10">
      <c r="B33" s="25" t="s">
        <v>83</v>
      </c>
    </row>
    <row r="35" spans="1:10" ht="15.75">
      <c r="B35" s="7" t="s">
        <v>2</v>
      </c>
      <c r="C35" s="7" t="s">
        <v>1</v>
      </c>
      <c r="D35" s="29">
        <v>41886</v>
      </c>
      <c r="E35" s="29">
        <v>41893</v>
      </c>
      <c r="F35" s="29">
        <v>41900</v>
      </c>
      <c r="G35" s="29">
        <v>41907</v>
      </c>
      <c r="H35" s="29">
        <v>41914</v>
      </c>
      <c r="I35" s="29">
        <v>41921</v>
      </c>
      <c r="J35" s="29">
        <v>41928</v>
      </c>
    </row>
    <row r="36" spans="1:10">
      <c r="A36" s="27">
        <f>IF(B36&lt;&gt;"",ROW()-35,"")</f>
        <v>1</v>
      </c>
      <c r="B36" s="34" t="str">
        <f t="array" ref="B36">IF(ROWS(B$36:B36)&gt;=COUNTIF(Inscriptions!$K$6:$K$76,"X")+1,"",INDEX(Inscriptions!$A$6:$A$76,SMALL(IF(Inscriptions!$K$6:$K$76="X",ROW(Inscriptions!$K$6:$K$76)-ROW(Inscriptions!$K$6)+1),ROWS(B$36:B36))))</f>
        <v xml:space="preserve">BORDAS Emma </v>
      </c>
      <c r="C36" s="32" t="str">
        <f>IF(B36="","",INDEX(Inscriptions!$B$6:$B$76,MATCH(B36,Inscriptions!$A$6:$A$76,0)))</f>
        <v>CP</v>
      </c>
      <c r="D36" s="32"/>
      <c r="E36" s="32"/>
      <c r="F36" s="32"/>
      <c r="G36" s="32"/>
      <c r="H36" s="32"/>
      <c r="I36" s="32"/>
      <c r="J36" s="32"/>
    </row>
    <row r="37" spans="1:10">
      <c r="A37" s="27">
        <f t="shared" ref="A37:A52" si="1">IF(B37&lt;&gt;"",ROW()-35,"")</f>
        <v>2</v>
      </c>
      <c r="B37" s="34" t="str">
        <f t="array" ref="B37">IF(ROWS(B$36:B37)&gt;=COUNTIF(Inscriptions!$K$6:$K$76,"X")+1,"",INDEX(Inscriptions!$A$6:$A$76,SMALL(IF(Inscriptions!$K$6:$K$76="X",ROW(Inscriptions!$K$6:$K$76)-ROW(Inscriptions!$K$6)+1),ROWS(B$36:B37))))</f>
        <v>CLOUTRIER Margot</v>
      </c>
      <c r="C37" s="32" t="str">
        <f>IF(B37="","",INDEX(Inscriptions!$B$6:$B$76,MATCH(B37,Inscriptions!$A$6:$A$76,0)))</f>
        <v>CM1</v>
      </c>
      <c r="D37" s="32"/>
      <c r="E37" s="32"/>
      <c r="F37" s="32"/>
      <c r="G37" s="32"/>
      <c r="H37" s="32"/>
      <c r="I37" s="32"/>
      <c r="J37" s="32"/>
    </row>
    <row r="38" spans="1:10">
      <c r="A38" s="27">
        <f t="shared" si="1"/>
        <v>3</v>
      </c>
      <c r="B38" s="34" t="str">
        <f t="array" ref="B38">IF(ROWS(B$36:B38)&gt;=COUNTIF(Inscriptions!$K$6:$K$76,"X")+1,"",INDEX(Inscriptions!$A$6:$A$76,SMALL(IF(Inscriptions!$K$6:$K$76="X",ROW(Inscriptions!$K$6:$K$76)-ROW(Inscriptions!$K$6)+1),ROWS(B$36:B38))))</f>
        <v>GALLOPIN Lucie</v>
      </c>
      <c r="C38" s="32" t="str">
        <f>IF(B38="","",INDEX(Inscriptions!$B$6:$B$76,MATCH(B38,Inscriptions!$A$6:$A$76,0)))</f>
        <v>CE1</v>
      </c>
      <c r="D38" s="32"/>
      <c r="E38" s="32"/>
      <c r="F38" s="32"/>
      <c r="G38" s="32"/>
      <c r="H38" s="32"/>
      <c r="I38" s="32"/>
      <c r="J38" s="32"/>
    </row>
    <row r="39" spans="1:10">
      <c r="A39" s="27">
        <f t="shared" si="1"/>
        <v>4</v>
      </c>
      <c r="B39" s="34" t="str">
        <f t="array" ref="B39">IF(ROWS(B$36:B39)&gt;=COUNTIF(Inscriptions!$K$6:$K$76,"X")+1,"",INDEX(Inscriptions!$A$6:$A$76,SMALL(IF(Inscriptions!$K$6:$K$76="X",ROW(Inscriptions!$K$6:$K$76)-ROW(Inscriptions!$K$6)+1),ROWS(B$36:B39))))</f>
        <v>LACOMBE Jade</v>
      </c>
      <c r="C39" s="32" t="str">
        <f>IF(B39="","",INDEX(Inscriptions!$B$6:$B$76,MATCH(B39,Inscriptions!$A$6:$A$76,0)))</f>
        <v>CE1</v>
      </c>
      <c r="D39" s="32"/>
      <c r="E39" s="32"/>
      <c r="F39" s="32"/>
      <c r="G39" s="32"/>
      <c r="H39" s="32"/>
      <c r="I39" s="32"/>
      <c r="J39" s="32"/>
    </row>
    <row r="40" spans="1:10">
      <c r="A40" s="27">
        <f t="shared" si="1"/>
        <v>5</v>
      </c>
      <c r="B40" s="34" t="str">
        <f t="array" ref="B40">IF(ROWS(B$36:B40)&gt;=COUNTIF(Inscriptions!$K$6:$K$76,"X")+1,"",INDEX(Inscriptions!$A$6:$A$76,SMALL(IF(Inscriptions!$K$6:$K$76="X",ROW(Inscriptions!$K$6:$K$76)-ROW(Inscriptions!$K$6)+1),ROWS(B$36:B40))))</f>
        <v>MIRABELLO Inoué</v>
      </c>
      <c r="C40" s="32" t="str">
        <f>IF(B40="","",INDEX(Inscriptions!$B$6:$B$76,MATCH(B40,Inscriptions!$A$6:$A$76,0)))</f>
        <v>CE1</v>
      </c>
      <c r="D40" s="32"/>
      <c r="E40" s="32"/>
      <c r="F40" s="32"/>
      <c r="G40" s="32"/>
      <c r="H40" s="32"/>
      <c r="I40" s="32"/>
      <c r="J40" s="32"/>
    </row>
    <row r="41" spans="1:10">
      <c r="A41" s="27">
        <f t="shared" si="1"/>
        <v>6</v>
      </c>
      <c r="B41" s="34" t="str">
        <f t="array" ref="B41">IF(ROWS(B$36:B41)&gt;=COUNTIF(Inscriptions!$K$6:$K$76,"X")+1,"",INDEX(Inscriptions!$A$6:$A$76,SMALL(IF(Inscriptions!$K$6:$K$76="X",ROW(Inscriptions!$K$6:$K$76)-ROW(Inscriptions!$K$6)+1),ROWS(B$36:B41))))</f>
        <v>NAUD Arthur</v>
      </c>
      <c r="C41" s="32" t="str">
        <f>IF(B41="","",INDEX(Inscriptions!$B$6:$B$76,MATCH(B41,Inscriptions!$A$6:$A$76,0)))</f>
        <v>CE1</v>
      </c>
      <c r="D41" s="32"/>
      <c r="E41" s="32"/>
      <c r="F41" s="32"/>
      <c r="G41" s="32"/>
      <c r="H41" s="32"/>
      <c r="I41" s="32"/>
      <c r="J41" s="32"/>
    </row>
    <row r="42" spans="1:10">
      <c r="A42" s="27">
        <f t="shared" si="1"/>
        <v>7</v>
      </c>
      <c r="B42" s="34" t="str">
        <f t="array" ref="B42">IF(ROWS(B$36:B42)&gt;=COUNTIF(Inscriptions!$K$6:$K$76,"X")+1,"",INDEX(Inscriptions!$A$6:$A$76,SMALL(IF(Inscriptions!$K$6:$K$76="X",ROW(Inscriptions!$K$6:$K$76)-ROW(Inscriptions!$K$6)+1),ROWS(B$36:B42))))</f>
        <v>SCHVARTZ Clara</v>
      </c>
      <c r="C42" s="32" t="str">
        <f>IF(B42="","",INDEX(Inscriptions!$B$6:$B$76,MATCH(B42,Inscriptions!$A$6:$A$76,0)))</f>
        <v>CE2</v>
      </c>
      <c r="D42" s="32"/>
      <c r="E42" s="32"/>
      <c r="F42" s="32"/>
      <c r="G42" s="32"/>
      <c r="H42" s="32"/>
      <c r="I42" s="32"/>
      <c r="J42" s="32"/>
    </row>
    <row r="43" spans="1:10">
      <c r="A43" s="27">
        <f t="shared" si="1"/>
        <v>8</v>
      </c>
      <c r="B43" s="34" t="str">
        <f t="array" ref="B43">IF(ROWS(B$36:B43)&gt;=COUNTIF(Inscriptions!$K$6:$K$76,"X")+1,"",INDEX(Inscriptions!$A$6:$A$76,SMALL(IF(Inscriptions!$K$6:$K$76="X",ROW(Inscriptions!$K$6:$K$76)-ROW(Inscriptions!$K$6)+1),ROWS(B$36:B43))))</f>
        <v>VEYRAT Briana</v>
      </c>
      <c r="C43" s="32" t="str">
        <f>IF(B43="","",INDEX(Inscriptions!$B$6:$B$76,MATCH(B43,Inscriptions!$A$6:$A$76,0)))</f>
        <v>CE1</v>
      </c>
      <c r="D43" s="32"/>
      <c r="E43" s="32"/>
      <c r="F43" s="32"/>
      <c r="G43" s="32"/>
      <c r="H43" s="32"/>
      <c r="I43" s="32"/>
      <c r="J43" s="32"/>
    </row>
    <row r="44" spans="1:10">
      <c r="A44" s="27">
        <f t="shared" si="1"/>
        <v>9</v>
      </c>
      <c r="B44" s="34" t="str">
        <f t="array" ref="B44">IF(ROWS(B$36:B44)&gt;=COUNTIF(Inscriptions!$K$6:$K$76,"X")+1,"",INDEX(Inscriptions!$A$6:$A$76,SMALL(IF(Inscriptions!$K$6:$K$76="X",ROW(Inscriptions!$K$6:$K$76)-ROW(Inscriptions!$K$6)+1),ROWS(B$36:B44))))</f>
        <v>ZAREMBA Eléa</v>
      </c>
      <c r="C44" s="32" t="str">
        <f>IF(B44="","",INDEX(Inscriptions!$B$6:$B$76,MATCH(B44,Inscriptions!$A$6:$A$76,0)))</f>
        <v>CE1</v>
      </c>
      <c r="D44" s="32"/>
      <c r="E44" s="32"/>
      <c r="F44" s="32"/>
      <c r="G44" s="32"/>
      <c r="H44" s="32"/>
      <c r="I44" s="32"/>
      <c r="J44" s="32"/>
    </row>
    <row r="45" spans="1:10">
      <c r="A45" s="27" t="str">
        <f t="shared" si="1"/>
        <v/>
      </c>
      <c r="B45" s="34" t="str">
        <f t="array" ref="B45">IF(ROWS(B$36:B45)&gt;=COUNTIF(Inscriptions!$K$6:$K$76,"X")+1,"",INDEX(Inscriptions!$A$6:$A$76,SMALL(IF(Inscriptions!$K$6:$K$76="X",ROW(Inscriptions!$K$6:$K$76)-ROW(Inscriptions!$K$6)+1),ROWS(B$36:B45))))</f>
        <v/>
      </c>
      <c r="C45" s="32" t="str">
        <f>IF(B45="","",INDEX(Inscriptions!$B$6:$B$76,MATCH(B45,Inscriptions!$A$6:$A$76,0)))</f>
        <v/>
      </c>
      <c r="D45" s="32"/>
      <c r="E45" s="32"/>
      <c r="F45" s="32"/>
      <c r="G45" s="32"/>
      <c r="H45" s="32"/>
      <c r="I45" s="32"/>
      <c r="J45" s="32"/>
    </row>
    <row r="46" spans="1:10">
      <c r="A46" s="27" t="str">
        <f t="shared" si="1"/>
        <v/>
      </c>
      <c r="B46" s="34" t="str">
        <f t="array" ref="B46">IF(ROWS(B$36:B46)&gt;=COUNTIF(Inscriptions!$K$6:$K$76,"X")+1,"",INDEX(Inscriptions!$A$6:$A$76,SMALL(IF(Inscriptions!$K$6:$K$76="X",ROW(Inscriptions!$K$6:$K$76)-ROW(Inscriptions!$K$6)+1),ROWS(B$36:B46))))</f>
        <v/>
      </c>
      <c r="C46" s="32" t="str">
        <f>IF(B46="","",INDEX(Inscriptions!$B$6:$B$76,MATCH(B46,Inscriptions!$A$6:$A$76,0)))</f>
        <v/>
      </c>
      <c r="D46" s="32"/>
      <c r="E46" s="32"/>
      <c r="F46" s="32"/>
      <c r="G46" s="32"/>
      <c r="H46" s="32"/>
      <c r="I46" s="32"/>
      <c r="J46" s="32"/>
    </row>
    <row r="47" spans="1:10">
      <c r="A47" s="27" t="str">
        <f t="shared" si="1"/>
        <v/>
      </c>
      <c r="B47" s="34" t="str">
        <f t="array" ref="B47">IF(ROWS(B$36:B47)&gt;=COUNTIF(Inscriptions!$K$6:$K$76,"X")+1,"",INDEX(Inscriptions!$A$6:$A$76,SMALL(IF(Inscriptions!$K$6:$K$76="X",ROW(Inscriptions!$K$6:$K$76)-ROW(Inscriptions!$K$6)+1),ROWS(B$36:B47))))</f>
        <v/>
      </c>
      <c r="C47" s="32" t="str">
        <f>IF(B47="","",INDEX(Inscriptions!$B$6:$B$76,MATCH(B47,Inscriptions!$A$6:$A$76,0)))</f>
        <v/>
      </c>
      <c r="D47" s="32"/>
      <c r="E47" s="32"/>
      <c r="F47" s="32"/>
      <c r="G47" s="32"/>
      <c r="H47" s="32"/>
      <c r="I47" s="32"/>
      <c r="J47" s="32"/>
    </row>
    <row r="48" spans="1:10">
      <c r="A48" s="27" t="str">
        <f t="shared" si="1"/>
        <v/>
      </c>
      <c r="B48" s="34" t="str">
        <f t="array" ref="B48">IF(ROWS(B$36:B48)&gt;=COUNTIF(Inscriptions!$K$6:$K$76,"X")+1,"",INDEX(Inscriptions!$A$6:$A$76,SMALL(IF(Inscriptions!$K$6:$K$76="X",ROW(Inscriptions!$K$6:$K$76)-ROW(Inscriptions!$K$6)+1),ROWS(B$36:B48))))</f>
        <v/>
      </c>
      <c r="C48" s="32" t="str">
        <f>IF(B48="","",INDEX(Inscriptions!$B$6:$B$76,MATCH(B48,Inscriptions!$A$6:$A$76,0)))</f>
        <v/>
      </c>
      <c r="D48" s="32"/>
      <c r="E48" s="32"/>
      <c r="F48" s="32"/>
      <c r="G48" s="32"/>
      <c r="H48" s="32"/>
      <c r="I48" s="32"/>
      <c r="J48" s="32"/>
    </row>
    <row r="49" spans="1:10">
      <c r="A49" s="27" t="str">
        <f t="shared" si="1"/>
        <v/>
      </c>
      <c r="B49" s="34" t="str">
        <f t="array" ref="B49">IF(ROWS(B$36:B49)&gt;=COUNTIF(Inscriptions!$K$6:$K$76,"X")+1,"",INDEX(Inscriptions!$A$6:$A$76,SMALL(IF(Inscriptions!$K$6:$K$76="X",ROW(Inscriptions!$K$6:$K$76)-ROW(Inscriptions!$K$6)+1),ROWS(B$36:B49))))</f>
        <v/>
      </c>
      <c r="C49" s="32" t="str">
        <f>IF(B49="","",INDEX(Inscriptions!$B$6:$B$76,MATCH('Eveil Corporel'!B49,Inscriptions!$A$6:$A$76,0)))</f>
        <v/>
      </c>
      <c r="D49" s="32"/>
      <c r="E49" s="32"/>
      <c r="F49" s="32"/>
      <c r="G49" s="32"/>
      <c r="H49" s="32"/>
      <c r="I49" s="32"/>
      <c r="J49" s="32"/>
    </row>
    <row r="50" spans="1:10">
      <c r="A50" s="27" t="str">
        <f t="shared" si="1"/>
        <v/>
      </c>
      <c r="B50" s="34" t="str">
        <f t="array" ref="B50">IF(ROWS(B$36:B50)&gt;=COUNTIF(Inscriptions!$K$6:$K$76,"X")+1,"",INDEX(Inscriptions!$A$6:$A$76,SMALL(IF(Inscriptions!$K$6:$K$76="X",ROW(Inscriptions!$K$6:$K$76)-ROW(Inscriptions!$K$6)+1),ROWS(B$36:B50))))</f>
        <v/>
      </c>
      <c r="C50" s="32" t="str">
        <f>IF(B50="","",INDEX(Inscriptions!$B$6:$B$76,MATCH('Eveil Corporel'!B50,Inscriptions!$A$6:$A$76,0)))</f>
        <v/>
      </c>
    </row>
    <row r="51" spans="1:10">
      <c r="A51" s="27" t="str">
        <f t="shared" si="1"/>
        <v/>
      </c>
      <c r="B51" s="34" t="str">
        <f t="array" ref="B51">IF(ROWS(B$36:B51)&gt;=COUNTIF(Inscriptions!$K$6:$K$76,"X")+1,"",INDEX(Inscriptions!$A$6:$A$76,SMALL(IF(Inscriptions!$K$6:$K$76="X",ROW(Inscriptions!$K$6:$K$76)-ROW(Inscriptions!$K$6)+1),ROWS(B$36:B51))))</f>
        <v/>
      </c>
      <c r="C51" s="32" t="str">
        <f>IF(B51="","",INDEX(Inscriptions!$B$6:$B$76,MATCH('Eveil Corporel'!B51,Inscriptions!$A$6:$A$76,0)))</f>
        <v/>
      </c>
    </row>
    <row r="52" spans="1:10">
      <c r="A52" s="27" t="str">
        <f t="shared" si="1"/>
        <v/>
      </c>
      <c r="B52" s="34" t="str">
        <f t="array" ref="B52">IF(ROWS(B$36:B52)&gt;=COUNTIF(Inscriptions!$K$6:$K$76,"X")+1,"",INDEX(Inscriptions!$A$6:$A$76,SMALL(IF(Inscriptions!$K$6:$K$76="X",ROW(Inscriptions!$K$6:$K$76)-ROW(Inscriptions!$K$6)+1),ROWS(B$36:B52))))</f>
        <v/>
      </c>
      <c r="C52" s="32" t="str">
        <f>IF(B52="","",INDEX(Inscriptions!$B$6:$B$76,MATCH('Eveil Corporel'!B52,Inscriptions!$A$6:$A$76,0)))</f>
        <v/>
      </c>
    </row>
  </sheetData>
  <conditionalFormatting sqref="B1:B8 B11:B12 E1:E8 E31 B31">
    <cfRule type="expression" dxfId="104" priority="36">
      <formula>$B1="ce2"</formula>
    </cfRule>
    <cfRule type="expression" dxfId="103" priority="37">
      <formula>$B1="cm2"</formula>
    </cfRule>
    <cfRule type="expression" dxfId="102" priority="38">
      <formula>$B1="ce1"</formula>
    </cfRule>
    <cfRule type="expression" dxfId="101" priority="39">
      <formula>$B1="cp"</formula>
    </cfRule>
    <cfRule type="expression" dxfId="100" priority="40">
      <formula>$B1="cm1"</formula>
    </cfRule>
  </conditionalFormatting>
  <conditionalFormatting sqref="E9 E32">
    <cfRule type="expression" dxfId="99" priority="41">
      <formula>$C8="ce2"</formula>
    </cfRule>
    <cfRule type="expression" dxfId="98" priority="42">
      <formula>$C8="cm2"</formula>
    </cfRule>
    <cfRule type="expression" dxfId="97" priority="43">
      <formula>$C8="ce1"</formula>
    </cfRule>
    <cfRule type="expression" dxfId="96" priority="44">
      <formula>$C8="cp"</formula>
    </cfRule>
    <cfRule type="expression" dxfId="95" priority="45">
      <formula>$C8="cm1"</formula>
    </cfRule>
  </conditionalFormatting>
  <conditionalFormatting sqref="C8 C31">
    <cfRule type="expression" dxfId="94" priority="46">
      <formula>$C8="ce2"</formula>
    </cfRule>
    <cfRule type="expression" dxfId="93" priority="47">
      <formula>$C8="cm2"</formula>
    </cfRule>
    <cfRule type="expression" dxfId="92" priority="48">
      <formula>$C8="ce1"</formula>
    </cfRule>
    <cfRule type="expression" dxfId="91" priority="49">
      <formula>$C8="cp"</formula>
    </cfRule>
    <cfRule type="expression" dxfId="90" priority="50">
      <formula>$C8="cm1"</formula>
    </cfRule>
  </conditionalFormatting>
  <conditionalFormatting sqref="E10 E33">
    <cfRule type="expression" dxfId="89" priority="51">
      <formula>$F8="ce2"</formula>
    </cfRule>
    <cfRule type="expression" dxfId="88" priority="52">
      <formula>$F8="cm2"</formula>
    </cfRule>
    <cfRule type="expression" dxfId="87" priority="53">
      <formula>$F8="ce1"</formula>
    </cfRule>
    <cfRule type="expression" dxfId="86" priority="54">
      <formula>$F8="cp"</formula>
    </cfRule>
    <cfRule type="expression" dxfId="85" priority="55">
      <formula>$F8="cm1"</formula>
    </cfRule>
  </conditionalFormatting>
  <conditionalFormatting sqref="F8 F31">
    <cfRule type="expression" dxfId="84" priority="56">
      <formula>$F8="ce2"</formula>
    </cfRule>
    <cfRule type="expression" dxfId="83" priority="57">
      <formula>$F8="cm2"</formula>
    </cfRule>
    <cfRule type="expression" dxfId="82" priority="58">
      <formula>$F8="ce1"</formula>
    </cfRule>
    <cfRule type="expression" dxfId="81" priority="59">
      <formula>$F8="cp"</formula>
    </cfRule>
    <cfRule type="expression" dxfId="80" priority="60">
      <formula>$F8="cm1"</formula>
    </cfRule>
  </conditionalFormatting>
  <dataValidations count="1">
    <dataValidation type="list" allowBlank="1" showInputMessage="1" showErrorMessage="1" sqref="E31:E33 E9:E10 B12">
      <formula1>#N/A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49"/>
  <sheetViews>
    <sheetView workbookViewId="0"/>
  </sheetViews>
  <sheetFormatPr defaultColWidth="11.42578125" defaultRowHeight="15"/>
  <cols>
    <col min="1" max="1" width="11.42578125" style="25"/>
    <col min="2" max="2" width="31.7109375" style="25" customWidth="1"/>
    <col min="3" max="16384" width="11.42578125" style="25"/>
  </cols>
  <sheetData>
    <row r="1" spans="1:10">
      <c r="B1" s="26" t="s">
        <v>71</v>
      </c>
    </row>
    <row r="2" spans="1:10">
      <c r="A2" s="26"/>
      <c r="B2" s="26" t="s">
        <v>72</v>
      </c>
    </row>
    <row r="3" spans="1:10">
      <c r="B3" s="26" t="s">
        <v>73</v>
      </c>
    </row>
    <row r="4" spans="1:10" ht="15.75">
      <c r="B4" s="28" t="s">
        <v>89</v>
      </c>
    </row>
    <row r="5" spans="1:10">
      <c r="B5" s="26"/>
    </row>
    <row r="8" spans="1:10">
      <c r="B8" s="26" t="s">
        <v>74</v>
      </c>
      <c r="C8" s="26" t="s">
        <v>84</v>
      </c>
      <c r="F8" s="30" t="s">
        <v>90</v>
      </c>
      <c r="G8" s="26" t="str">
        <f ca="1">MID(CELL("filename",A1), FIND("]", CELL("filename", A1))+ 1,20)</f>
        <v>Activité Sportive 1</v>
      </c>
      <c r="I8" s="26"/>
    </row>
    <row r="10" spans="1:10">
      <c r="B10" s="25" t="s">
        <v>82</v>
      </c>
    </row>
    <row r="13" spans="1:10" ht="15.75">
      <c r="B13" s="7" t="s">
        <v>2</v>
      </c>
      <c r="C13" s="7" t="s">
        <v>1</v>
      </c>
      <c r="D13" s="29">
        <v>41886</v>
      </c>
      <c r="E13" s="29">
        <v>41893</v>
      </c>
      <c r="F13" s="29">
        <v>41900</v>
      </c>
      <c r="G13" s="29">
        <v>41907</v>
      </c>
      <c r="H13" s="29">
        <v>41914</v>
      </c>
      <c r="I13" s="29">
        <v>41921</v>
      </c>
      <c r="J13" s="29">
        <v>41928</v>
      </c>
    </row>
    <row r="14" spans="1:10">
      <c r="A14" s="27">
        <f>IF(B14&lt;&gt;"",ROW()-13,"")</f>
        <v>1</v>
      </c>
      <c r="B14" s="34" t="str">
        <f t="array" ref="B14">IF(ROWS(B$14:B14)&gt;=COUNTIF(Inscriptions!$F$6:$F$76,"X")+1,"",INDEX(Inscriptions!$A$6:$A$76,SMALL(IF(Inscriptions!$F$6:$F$76="X",ROW(Inscriptions!$F$6:$F$76)-ROW(Inscriptions!$F$6)+1),ROWS(B$14:B14))))</f>
        <v>BERTHE Diego</v>
      </c>
      <c r="C14" s="32" t="str">
        <f>IF(B14="","",INDEX(Inscriptions!$B$6:$B$76,MATCH(B14,Inscriptions!$A$6:$A$76,0)))</f>
        <v>CE1</v>
      </c>
      <c r="D14" s="32"/>
      <c r="E14" s="32"/>
      <c r="F14" s="32"/>
      <c r="G14" s="32"/>
      <c r="H14" s="32"/>
      <c r="I14" s="32"/>
      <c r="J14" s="32"/>
    </row>
    <row r="15" spans="1:10">
      <c r="A15" s="27">
        <f t="shared" ref="A15:A27" si="0">IF(B15&lt;&gt;"",ROW()-13,"")</f>
        <v>2</v>
      </c>
      <c r="B15" s="34" t="str">
        <f t="array" ref="B15">IF(ROWS(B$14:B15)&gt;=COUNTIF(Inscriptions!$F$6:$F$76,"X")+1,"",INDEX(Inscriptions!$A$6:$A$76,SMALL(IF(Inscriptions!$F$6:$F$76="X",ROW(Inscriptions!$F$6:$F$76)-ROW(Inscriptions!$F$6)+1),ROWS(B$14:B15))))</f>
        <v>CLAVIER Christian</v>
      </c>
      <c r="C15" s="32" t="str">
        <f>IF(B15="","",INDEX(Inscriptions!$B$6:$B$76,MATCH(B15,Inscriptions!$A$6:$A$76,0)))</f>
        <v>CM1</v>
      </c>
      <c r="D15" s="32"/>
      <c r="E15" s="32"/>
      <c r="F15" s="32"/>
      <c r="G15" s="32"/>
      <c r="H15" s="32"/>
      <c r="I15" s="32"/>
      <c r="J15" s="32"/>
    </row>
    <row r="16" spans="1:10">
      <c r="A16" s="27">
        <f t="shared" si="0"/>
        <v>3</v>
      </c>
      <c r="B16" s="34" t="str">
        <f t="array" ref="B16">IF(ROWS(B$14:B16)&gt;=COUNTIF(Inscriptions!$F$6:$F$76,"X")+1,"",INDEX(Inscriptions!$A$6:$A$76,SMALL(IF(Inscriptions!$F$6:$F$76="X",ROW(Inscriptions!$F$6:$F$76)-ROW(Inscriptions!$F$6)+1),ROWS(B$14:B16))))</f>
        <v>CLAVIER Marina</v>
      </c>
      <c r="C16" s="32" t="str">
        <f>IF(B16="","",INDEX(Inscriptions!$B$6:$B$76,MATCH(B16,Inscriptions!$A$6:$A$76,0)))</f>
        <v>CM2</v>
      </c>
      <c r="D16" s="32"/>
      <c r="E16" s="32"/>
      <c r="F16" s="32"/>
      <c r="G16" s="32"/>
      <c r="H16" s="32"/>
      <c r="I16" s="32"/>
      <c r="J16" s="32"/>
    </row>
    <row r="17" spans="1:10">
      <c r="A17" s="27">
        <f t="shared" si="0"/>
        <v>4</v>
      </c>
      <c r="B17" s="34" t="str">
        <f t="array" ref="B17">IF(ROWS(B$14:B17)&gt;=COUNTIF(Inscriptions!$F$6:$F$76,"X")+1,"",INDEX(Inscriptions!$A$6:$A$76,SMALL(IF(Inscriptions!$F$6:$F$76="X",ROW(Inscriptions!$F$6:$F$76)-ROW(Inscriptions!$F$6)+1),ROWS(B$14:B17))))</f>
        <v>DONDON Vincent</v>
      </c>
      <c r="C17" s="32" t="str">
        <f>IF(B17="","",INDEX(Inscriptions!$B$6:$B$76,MATCH(B17,Inscriptions!$A$6:$A$76,0)))</f>
        <v>CE2</v>
      </c>
      <c r="D17" s="32"/>
      <c r="E17" s="32"/>
      <c r="F17" s="32"/>
      <c r="G17" s="32"/>
      <c r="H17" s="32"/>
      <c r="I17" s="32"/>
      <c r="J17" s="32"/>
    </row>
    <row r="18" spans="1:10">
      <c r="A18" s="27">
        <f t="shared" si="0"/>
        <v>5</v>
      </c>
      <c r="B18" s="34" t="str">
        <f t="array" ref="B18">IF(ROWS(B$14:B18)&gt;=COUNTIF(Inscriptions!$F$6:$F$76,"X")+1,"",INDEX(Inscriptions!$A$6:$A$76,SMALL(IF(Inscriptions!$F$6:$F$76="X",ROW(Inscriptions!$F$6:$F$76)-ROW(Inscriptions!$F$6)+1),ROWS(B$14:B18))))</f>
        <v>DORIS Kylian</v>
      </c>
      <c r="C18" s="32" t="str">
        <f>IF(B18="","",INDEX(Inscriptions!$B$6:$B$76,MATCH(B18,Inscriptions!$A$6:$A$76,0)))</f>
        <v>CE2</v>
      </c>
      <c r="D18" s="32"/>
      <c r="E18" s="32"/>
      <c r="F18" s="32"/>
      <c r="G18" s="32"/>
      <c r="H18" s="32"/>
      <c r="I18" s="32"/>
      <c r="J18" s="32"/>
    </row>
    <row r="19" spans="1:10">
      <c r="A19" s="27">
        <f t="shared" si="0"/>
        <v>6</v>
      </c>
      <c r="B19" s="34" t="str">
        <f t="array" ref="B19">IF(ROWS(B$14:B19)&gt;=COUNTIF(Inscriptions!$F$6:$F$76,"X")+1,"",INDEX(Inscriptions!$A$6:$A$76,SMALL(IF(Inscriptions!$F$6:$F$76="X",ROW(Inscriptions!$F$6:$F$76)-ROW(Inscriptions!$F$6)+1),ROWS(B$14:B19))))</f>
        <v>DORIS Yoan</v>
      </c>
      <c r="C19" s="32" t="str">
        <f>IF(B19="","",INDEX(Inscriptions!$B$6:$B$76,MATCH(B19,Inscriptions!$A$6:$A$76,0)))</f>
        <v>CM2</v>
      </c>
      <c r="D19" s="32"/>
      <c r="E19" s="32"/>
      <c r="F19" s="32"/>
      <c r="G19" s="32"/>
      <c r="H19" s="32"/>
      <c r="I19" s="32"/>
      <c r="J19" s="32"/>
    </row>
    <row r="20" spans="1:10">
      <c r="A20" s="27">
        <f t="shared" si="0"/>
        <v>7</v>
      </c>
      <c r="B20" s="34" t="str">
        <f t="array" ref="B20">IF(ROWS(B$14:B20)&gt;=COUNTIF(Inscriptions!$F$6:$F$76,"X")+1,"",INDEX(Inscriptions!$A$6:$A$76,SMALL(IF(Inscriptions!$F$6:$F$76="X",ROW(Inscriptions!$F$6:$F$76)-ROW(Inscriptions!$F$6)+1),ROWS(B$14:B20))))</f>
        <v>DUBOIS Roméo</v>
      </c>
      <c r="C20" s="32" t="str">
        <f>IF(B20="","",INDEX(Inscriptions!$B$6:$B$76,MATCH(B20,Inscriptions!$A$6:$A$76,0)))</f>
        <v>CE2</v>
      </c>
      <c r="D20" s="32"/>
      <c r="E20" s="32"/>
      <c r="F20" s="32"/>
      <c r="G20" s="32"/>
      <c r="H20" s="32"/>
      <c r="I20" s="32"/>
      <c r="J20" s="32"/>
    </row>
    <row r="21" spans="1:10">
      <c r="A21" s="27">
        <f t="shared" si="0"/>
        <v>8</v>
      </c>
      <c r="B21" s="34" t="str">
        <f t="array" ref="B21">IF(ROWS(B$14:B21)&gt;=COUNTIF(Inscriptions!$F$6:$F$76,"X")+1,"",INDEX(Inscriptions!$A$6:$A$76,SMALL(IF(Inscriptions!$F$6:$F$76="X",ROW(Inscriptions!$F$6:$F$76)-ROW(Inscriptions!$F$6)+1),ROWS(B$14:B21))))</f>
        <v xml:space="preserve">DUFOUR Gabriel </v>
      </c>
      <c r="C21" s="32" t="str">
        <f>IF(B21="","",INDEX(Inscriptions!$B$6:$B$76,MATCH(B21,Inscriptions!$A$6:$A$76,0)))</f>
        <v>CP</v>
      </c>
      <c r="D21" s="32"/>
      <c r="E21" s="32"/>
      <c r="F21" s="32"/>
      <c r="G21" s="32"/>
      <c r="H21" s="32"/>
      <c r="I21" s="32"/>
      <c r="J21" s="32"/>
    </row>
    <row r="22" spans="1:10">
      <c r="A22" s="27">
        <f t="shared" si="0"/>
        <v>9</v>
      </c>
      <c r="B22" s="34" t="str">
        <f t="array" ref="B22">IF(ROWS(B$14:B22)&gt;=COUNTIF(Inscriptions!$F$6:$F$76,"X")+1,"",INDEX(Inscriptions!$A$6:$A$76,SMALL(IF(Inscriptions!$F$6:$F$76="X",ROW(Inscriptions!$F$6:$F$76)-ROW(Inscriptions!$F$6)+1),ROWS(B$14:B22))))</f>
        <v>FEUILLOIS Inès</v>
      </c>
      <c r="C22" s="32" t="str">
        <f>IF(B22="","",INDEX(Inscriptions!$B$6:$B$76,MATCH(B22,Inscriptions!$A$6:$A$76,0)))</f>
        <v>CM2</v>
      </c>
      <c r="D22" s="32"/>
      <c r="E22" s="32"/>
      <c r="F22" s="32"/>
      <c r="G22" s="32"/>
      <c r="H22" s="32"/>
      <c r="I22" s="32"/>
      <c r="J22" s="32"/>
    </row>
    <row r="23" spans="1:10">
      <c r="A23" s="27">
        <f t="shared" si="0"/>
        <v>10</v>
      </c>
      <c r="B23" s="34" t="str">
        <f t="array" ref="B23">IF(ROWS(B$14:B23)&gt;=COUNTIF(Inscriptions!$F$6:$F$76,"X")+1,"",INDEX(Inscriptions!$A$6:$A$76,SMALL(IF(Inscriptions!$F$6:$F$76="X",ROW(Inscriptions!$F$6:$F$76)-ROW(Inscriptions!$F$6)+1),ROWS(B$14:B23))))</f>
        <v>JOLIVOT Jimmy</v>
      </c>
      <c r="C23" s="32" t="str">
        <f>IF(B23="","",INDEX(Inscriptions!$B$6:$B$76,MATCH(B23,Inscriptions!$A$6:$A$76,0)))</f>
        <v>CM1</v>
      </c>
      <c r="D23" s="32"/>
      <c r="E23" s="32"/>
      <c r="F23" s="32"/>
      <c r="G23" s="32"/>
      <c r="H23" s="32"/>
      <c r="I23" s="32"/>
      <c r="J23" s="32"/>
    </row>
    <row r="24" spans="1:10">
      <c r="A24" s="27">
        <f t="shared" si="0"/>
        <v>11</v>
      </c>
      <c r="B24" s="34" t="str">
        <f t="array" ref="B24">IF(ROWS(B$14:B24)&gt;=COUNTIF(Inscriptions!$F$6:$F$76,"X")+1,"",INDEX(Inscriptions!$A$6:$A$76,SMALL(IF(Inscriptions!$F$6:$F$76="X",ROW(Inscriptions!$F$6:$F$76)-ROW(Inscriptions!$F$6)+1),ROWS(B$14:B24))))</f>
        <v>PICARD Thomas</v>
      </c>
      <c r="C24" s="32" t="str">
        <f>IF(B24="","",INDEX(Inscriptions!$B$6:$B$76,MATCH(B24,Inscriptions!$A$6:$A$76,0)))</f>
        <v>CE2</v>
      </c>
      <c r="D24" s="32"/>
      <c r="E24" s="32"/>
      <c r="F24" s="32"/>
      <c r="G24" s="32"/>
      <c r="H24" s="32"/>
      <c r="I24" s="32"/>
      <c r="J24" s="32"/>
    </row>
    <row r="25" spans="1:10">
      <c r="A25" s="27">
        <f t="shared" si="0"/>
        <v>12</v>
      </c>
      <c r="B25" s="34" t="str">
        <f t="array" ref="B25">IF(ROWS(B$14:B25)&gt;=COUNTIF(Inscriptions!$F$6:$F$76,"X")+1,"",INDEX(Inscriptions!$A$6:$A$76,SMALL(IF(Inscriptions!$F$6:$F$76="X",ROW(Inscriptions!$F$6:$F$76)-ROW(Inscriptions!$F$6)+1),ROWS(B$14:B25))))</f>
        <v>RIFKISS Mattéo</v>
      </c>
      <c r="C25" s="32" t="str">
        <f>IF(B25="","",INDEX(Inscriptions!$B$6:$B$76,MATCH(B25,Inscriptions!$A$6:$A$76,0)))</f>
        <v>CM2</v>
      </c>
      <c r="D25" s="32"/>
      <c r="E25" s="32"/>
      <c r="F25" s="32"/>
      <c r="G25" s="32"/>
      <c r="H25" s="32"/>
      <c r="I25" s="32"/>
      <c r="J25" s="32"/>
    </row>
    <row r="26" spans="1:10">
      <c r="A26" s="27">
        <f t="shared" si="0"/>
        <v>13</v>
      </c>
      <c r="B26" s="34" t="str">
        <f t="array" ref="B26">IF(ROWS(B$14:B26)&gt;=COUNTIF(Inscriptions!$F$6:$F$76,"X")+1,"",INDEX(Inscriptions!$A$6:$A$76,SMALL(IF(Inscriptions!$F$6:$F$76="X",ROW(Inscriptions!$F$6:$F$76)-ROW(Inscriptions!$F$6)+1),ROWS(B$14:B26))))</f>
        <v>SEDE Jarrod</v>
      </c>
      <c r="C26" s="32" t="str">
        <f>IF(B26="","",INDEX(Inscriptions!$B$6:$B$76,MATCH(B26,Inscriptions!$A$6:$A$76,0)))</f>
        <v>CE1</v>
      </c>
      <c r="D26" s="32"/>
      <c r="E26" s="32"/>
      <c r="F26" s="32"/>
      <c r="G26" s="32"/>
      <c r="H26" s="32"/>
      <c r="I26" s="32"/>
      <c r="J26" s="32"/>
    </row>
    <row r="27" spans="1:10">
      <c r="A27" s="27">
        <f t="shared" si="0"/>
        <v>14</v>
      </c>
      <c r="B27" s="34" t="str">
        <f t="array" ref="B27">IF(ROWS(B$14:B27)&gt;=COUNTIF(Inscriptions!$F$6:$F$76,"X")+1,"",INDEX(Inscriptions!$A$6:$A$76,SMALL(IF(Inscriptions!$F$6:$F$76="X",ROW(Inscriptions!$F$6:$F$76)-ROW(Inscriptions!$F$6)+1),ROWS(B$14:B27))))</f>
        <v>VILLATTE Samuel</v>
      </c>
      <c r="C27" s="32" t="str">
        <f>IF(B27="","",INDEX(Inscriptions!$B$6:$B$76,MATCH(B27,Inscriptions!$A$6:$A$76,0)))</f>
        <v>CM2</v>
      </c>
      <c r="D27" s="32"/>
      <c r="E27" s="32"/>
      <c r="F27" s="32"/>
      <c r="G27" s="32"/>
      <c r="H27" s="32"/>
      <c r="I27" s="32"/>
      <c r="J27" s="32"/>
    </row>
    <row r="28" spans="1:10">
      <c r="A28" s="27" t="str">
        <f t="shared" ref="A28" si="1">IF(B28&lt;&gt;"",ROW()-13,"")</f>
        <v/>
      </c>
      <c r="B28" s="34" t="str">
        <f t="array" ref="B28">IF(ROWS(B$14:B28)&gt;=COUNTIF(Inscriptions!$F$6:$F$76,"X")+1,"",INDEX(Inscriptions!$A$6:$A$76,SMALL(IF(Inscriptions!$F$6:$F$76="X",ROW(Inscriptions!$F$6:$F$76)-ROW(Inscriptions!$F$6)+1),ROWS(B$14:B28))))</f>
        <v/>
      </c>
      <c r="C28" s="32" t="str">
        <f>IF(B28="","",INDEX(Inscriptions!$B$6:$B$76,MATCH(B28,Inscriptions!$A$6:$A$76,0)))</f>
        <v/>
      </c>
      <c r="D28" s="32"/>
      <c r="E28" s="32"/>
      <c r="F28" s="32"/>
      <c r="G28" s="32"/>
      <c r="H28" s="32"/>
      <c r="I28" s="32"/>
      <c r="J28" s="32"/>
    </row>
    <row r="31" spans="1:10">
      <c r="B31" s="18" t="s">
        <v>92</v>
      </c>
      <c r="C31" s="26" t="s">
        <v>84</v>
      </c>
      <c r="F31" s="30" t="s">
        <v>90</v>
      </c>
      <c r="G31" s="26" t="str">
        <f ca="1">G8</f>
        <v>Activité Sportive 1</v>
      </c>
      <c r="I31" s="26"/>
    </row>
    <row r="33" spans="1:10">
      <c r="B33" s="25" t="s">
        <v>83</v>
      </c>
    </row>
    <row r="35" spans="1:10" ht="15.75">
      <c r="B35" s="7" t="s">
        <v>2</v>
      </c>
      <c r="C35" s="7" t="s">
        <v>1</v>
      </c>
      <c r="D35" s="29">
        <v>41886</v>
      </c>
      <c r="E35" s="29">
        <v>41893</v>
      </c>
      <c r="F35" s="29">
        <v>41900</v>
      </c>
      <c r="G35" s="29">
        <v>41907</v>
      </c>
      <c r="H35" s="29">
        <v>41914</v>
      </c>
      <c r="I35" s="29">
        <v>41921</v>
      </c>
      <c r="J35" s="29">
        <v>41928</v>
      </c>
    </row>
    <row r="36" spans="1:10">
      <c r="A36" s="27" t="str">
        <f>IF(B36&lt;&gt;"",ROW()-35,"")</f>
        <v/>
      </c>
      <c r="B36" s="34" t="str">
        <f t="array" ref="B36">IF(ROWS(B$36:B36)&gt;=COUNTIF(Inscriptions!$L$6:$L$76,"X")+1,"",INDEX(Inscriptions!$A$6:$A$76,SMALL(IF(Inscriptions!$L$6:$L$76="X",ROW(Inscriptions!$L$6:$L$76)-ROW(Inscriptions!$L$6)+1),ROWS(B$36:B36))))</f>
        <v/>
      </c>
      <c r="C36" s="32" t="str">
        <f>IF(B36="","",INDEX(Inscriptions!$B$6:$B$76,MATCH(B36,Inscriptions!$A$6:$A$76,0)))</f>
        <v/>
      </c>
      <c r="D36" s="32"/>
      <c r="E36" s="32"/>
      <c r="F36" s="32"/>
      <c r="G36" s="32"/>
      <c r="H36" s="32"/>
      <c r="I36" s="32"/>
      <c r="J36" s="32"/>
    </row>
    <row r="37" spans="1:10">
      <c r="A37" s="27" t="str">
        <f t="shared" ref="A37:A52" si="2">IF(B37&lt;&gt;"",ROW()-35,"")</f>
        <v/>
      </c>
      <c r="B37" s="34" t="str">
        <f t="array" ref="B37">IF(ROWS(B$36:B37)&gt;=COUNTIF(Inscriptions!$L$6:$L$76,"X")+1,"",INDEX(Inscriptions!$A$6:$A$76,SMALL(IF(Inscriptions!$L$6:$L$76="X",ROW(Inscriptions!$L$6:$L$76)-ROW(Inscriptions!$L$6)+1),ROWS(B$36:B37))))</f>
        <v/>
      </c>
      <c r="C37" s="32" t="str">
        <f>IF(B37="","",INDEX(Inscriptions!$B$6:$B$76,MATCH(B37,Inscriptions!$A$6:$A$76,0)))</f>
        <v/>
      </c>
      <c r="D37" s="32"/>
      <c r="E37" s="32"/>
      <c r="F37" s="32"/>
      <c r="G37" s="32"/>
      <c r="H37" s="32"/>
      <c r="I37" s="32"/>
      <c r="J37" s="32"/>
    </row>
    <row r="38" spans="1:10">
      <c r="A38" s="27" t="str">
        <f t="shared" si="2"/>
        <v/>
      </c>
      <c r="B38" s="34" t="str">
        <f t="array" ref="B38">IF(ROWS(B$36:B38)&gt;=COUNTIF(Inscriptions!$L$6:$L$76,"X")+1,"",INDEX(Inscriptions!$A$6:$A$76,SMALL(IF(Inscriptions!$L$6:$L$76="X",ROW(Inscriptions!$L$6:$L$76)-ROW(Inscriptions!$L$6)+1),ROWS(B$36:B38))))</f>
        <v/>
      </c>
      <c r="C38" s="32" t="str">
        <f>IF(B38="","",INDEX(Inscriptions!$B$6:$B$76,MATCH(B38,Inscriptions!$A$6:$A$76,0)))</f>
        <v/>
      </c>
      <c r="D38" s="32"/>
      <c r="E38" s="32"/>
      <c r="F38" s="32"/>
      <c r="G38" s="32"/>
      <c r="H38" s="32"/>
      <c r="I38" s="32"/>
      <c r="J38" s="32"/>
    </row>
    <row r="39" spans="1:10">
      <c r="A39" s="27" t="str">
        <f t="shared" si="2"/>
        <v/>
      </c>
      <c r="B39" s="34" t="str">
        <f t="array" ref="B39">IF(ROWS(B$36:B39)&gt;=COUNTIF(Inscriptions!$L$6:$L$76,"X")+1,"",INDEX(Inscriptions!$A$6:$A$76,SMALL(IF(Inscriptions!$L$6:$L$76="X",ROW(Inscriptions!$L$6:$L$76)-ROW(Inscriptions!$L$6)+1),ROWS(B$36:B39))))</f>
        <v/>
      </c>
      <c r="C39" s="32" t="str">
        <f>IF(B39="","",INDEX(Inscriptions!$B$6:$B$76,MATCH(B39,Inscriptions!$A$6:$A$76,0)))</f>
        <v/>
      </c>
      <c r="D39" s="32"/>
      <c r="E39" s="32"/>
      <c r="F39" s="32"/>
      <c r="G39" s="32"/>
      <c r="H39" s="32"/>
      <c r="I39" s="32"/>
      <c r="J39" s="32"/>
    </row>
    <row r="40" spans="1:10">
      <c r="A40" s="27" t="str">
        <f t="shared" si="2"/>
        <v/>
      </c>
      <c r="B40" s="34" t="str">
        <f t="array" ref="B40">IF(ROWS(B$36:B40)&gt;=COUNTIF(Inscriptions!$L$6:$L$76,"X")+1,"",INDEX(Inscriptions!$A$6:$A$76,SMALL(IF(Inscriptions!$L$6:$L$76="X",ROW(Inscriptions!$L$6:$L$76)-ROW(Inscriptions!$L$6)+1),ROWS(B$36:B40))))</f>
        <v/>
      </c>
      <c r="C40" s="32" t="str">
        <f>IF(B40="","",INDEX(Inscriptions!$B$6:$B$76,MATCH(B40,Inscriptions!$A$6:$A$76,0)))</f>
        <v/>
      </c>
      <c r="D40" s="32"/>
      <c r="E40" s="32"/>
      <c r="F40" s="32"/>
      <c r="G40" s="32"/>
      <c r="H40" s="32"/>
      <c r="I40" s="32"/>
      <c r="J40" s="32"/>
    </row>
    <row r="41" spans="1:10">
      <c r="A41" s="27" t="str">
        <f t="shared" si="2"/>
        <v/>
      </c>
      <c r="B41" s="34" t="str">
        <f t="array" ref="B41">IF(ROWS(B$36:B41)&gt;=COUNTIF(Inscriptions!$L$6:$L$76,"X")+1,"",INDEX(Inscriptions!$A$6:$A$76,SMALL(IF(Inscriptions!$L$6:$L$76="X",ROW(Inscriptions!$L$6:$L$76)-ROW(Inscriptions!$L$6)+1),ROWS(B$36:B41))))</f>
        <v/>
      </c>
      <c r="C41" s="32" t="str">
        <f>IF(B41="","",INDEX(Inscriptions!$B$6:$B$76,MATCH(B41,Inscriptions!$A$6:$A$76,0)))</f>
        <v/>
      </c>
      <c r="D41" s="32"/>
      <c r="E41" s="32"/>
      <c r="F41" s="32"/>
      <c r="G41" s="32"/>
      <c r="H41" s="32"/>
      <c r="I41" s="32"/>
      <c r="J41" s="32"/>
    </row>
    <row r="42" spans="1:10">
      <c r="A42" s="27" t="str">
        <f t="shared" si="2"/>
        <v/>
      </c>
      <c r="B42" s="34" t="str">
        <f t="array" ref="B42">IF(ROWS(B$36:B42)&gt;=COUNTIF(Inscriptions!$L$6:$L$76,"X")+1,"",INDEX(Inscriptions!$A$6:$A$76,SMALL(IF(Inscriptions!$L$6:$L$76="X",ROW(Inscriptions!$L$6:$L$76)-ROW(Inscriptions!$L$6)+1),ROWS(B$36:B42))))</f>
        <v/>
      </c>
      <c r="C42" s="32" t="str">
        <f>IF(B42="","",INDEX(Inscriptions!$B$6:$B$76,MATCH(B42,Inscriptions!$A$6:$A$76,0)))</f>
        <v/>
      </c>
      <c r="D42" s="32"/>
      <c r="E42" s="32"/>
      <c r="F42" s="32"/>
      <c r="G42" s="32"/>
      <c r="H42" s="32"/>
      <c r="I42" s="32"/>
      <c r="J42" s="32"/>
    </row>
    <row r="43" spans="1:10">
      <c r="A43" s="27" t="str">
        <f t="shared" si="2"/>
        <v/>
      </c>
      <c r="B43" s="34" t="str">
        <f t="array" ref="B43">IF(ROWS(B$36:B43)&gt;=COUNTIF(Inscriptions!$L$6:$L$76,"X")+1,"",INDEX(Inscriptions!$A$6:$A$76,SMALL(IF(Inscriptions!$L$6:$L$76="X",ROW(Inscriptions!$L$6:$L$76)-ROW(Inscriptions!$L$6)+1),ROWS(B$36:B43))))</f>
        <v/>
      </c>
      <c r="C43" s="32" t="str">
        <f>IF(B43="","",INDEX(Inscriptions!$B$6:$B$76,MATCH(B43,Inscriptions!$A$6:$A$76,0)))</f>
        <v/>
      </c>
      <c r="D43" s="32"/>
      <c r="E43" s="32"/>
      <c r="F43" s="32"/>
      <c r="G43" s="32"/>
      <c r="H43" s="32"/>
      <c r="I43" s="32"/>
      <c r="J43" s="32"/>
    </row>
    <row r="44" spans="1:10">
      <c r="A44" s="27" t="str">
        <f t="shared" si="2"/>
        <v/>
      </c>
      <c r="B44" s="34" t="str">
        <f t="array" ref="B44">IF(ROWS(B$36:B44)&gt;=COUNTIF(Inscriptions!$L$6:$L$76,"X")+1,"",INDEX(Inscriptions!$A$6:$A$76,SMALL(IF(Inscriptions!$L$6:$L$76="X",ROW(Inscriptions!$L$6:$L$76)-ROW(Inscriptions!$L$6)+1),ROWS(B$36:B44))))</f>
        <v/>
      </c>
      <c r="C44" s="32" t="str">
        <f>IF(B44="","",INDEX(Inscriptions!$B$6:$B$76,MATCH(B44,Inscriptions!$A$6:$A$76,0)))</f>
        <v/>
      </c>
      <c r="D44" s="32"/>
      <c r="E44" s="32"/>
      <c r="F44" s="32"/>
      <c r="G44" s="32"/>
      <c r="H44" s="32"/>
      <c r="I44" s="32"/>
      <c r="J44" s="32"/>
    </row>
    <row r="45" spans="1:10">
      <c r="A45" s="27" t="str">
        <f t="shared" si="2"/>
        <v/>
      </c>
      <c r="B45" s="34" t="str">
        <f t="array" ref="B45">IF(ROWS(B$36:B45)&gt;=COUNTIF(Inscriptions!$L$6:$L$76,"X")+1,"",INDEX(Inscriptions!$A$6:$A$76,SMALL(IF(Inscriptions!$L$6:$L$76="X",ROW(Inscriptions!$L$6:$L$76)-ROW(Inscriptions!$L$6)+1),ROWS(B$36:B45))))</f>
        <v/>
      </c>
      <c r="C45" s="32" t="str">
        <f>IF(B45="","",INDEX(Inscriptions!$B$6:$B$76,MATCH(B45,Inscriptions!$A$6:$A$76,0)))</f>
        <v/>
      </c>
      <c r="D45" s="32"/>
      <c r="E45" s="32"/>
      <c r="F45" s="32"/>
      <c r="G45" s="32"/>
      <c r="H45" s="32"/>
      <c r="I45" s="32"/>
      <c r="J45" s="32"/>
    </row>
    <row r="46" spans="1:10">
      <c r="A46" s="27" t="str">
        <f t="shared" si="2"/>
        <v/>
      </c>
      <c r="B46" s="34" t="str">
        <f t="array" ref="B46">IF(ROWS(B$36:B46)&gt;=COUNTIF(Inscriptions!$L$6:$L$76,"X")+1,"",INDEX(Inscriptions!$A$6:$A$76,SMALL(IF(Inscriptions!$L$6:$L$76="X",ROW(Inscriptions!$L$6:$L$76)-ROW(Inscriptions!$L$6)+1),ROWS(B$36:B46))))</f>
        <v/>
      </c>
      <c r="C46" s="32" t="str">
        <f>IF(B46="","",INDEX(Inscriptions!$B$6:$B$76,MATCH(B46,Inscriptions!$A$6:$A$76,0)))</f>
        <v/>
      </c>
      <c r="D46" s="32"/>
      <c r="E46" s="32"/>
      <c r="F46" s="32"/>
      <c r="G46" s="32"/>
      <c r="H46" s="32"/>
      <c r="I46" s="32"/>
      <c r="J46" s="32"/>
    </row>
    <row r="47" spans="1:10">
      <c r="A47" s="27" t="str">
        <f t="shared" si="2"/>
        <v/>
      </c>
      <c r="B47" s="34" t="str">
        <f t="array" ref="B47">IF(ROWS(B$36:B47)&gt;=COUNTIF(Inscriptions!$L$6:$L$76,"X")+1,"",INDEX(Inscriptions!$A$6:$A$76,SMALL(IF(Inscriptions!$L$6:$L$76="X",ROW(Inscriptions!$L$6:$L$76)-ROW(Inscriptions!$L$6)+1),ROWS(B$36:B47))))</f>
        <v/>
      </c>
      <c r="C47" s="32" t="str">
        <f>IF(B47="","",INDEX(Inscriptions!$B$6:$B$76,MATCH(B47,Inscriptions!$A$6:$A$76,0)))</f>
        <v/>
      </c>
      <c r="D47" s="32"/>
      <c r="E47" s="32"/>
      <c r="F47" s="32"/>
      <c r="G47" s="32"/>
      <c r="H47" s="32"/>
      <c r="I47" s="32"/>
      <c r="J47" s="32"/>
    </row>
    <row r="48" spans="1:10">
      <c r="A48" s="27" t="str">
        <f t="shared" si="2"/>
        <v/>
      </c>
      <c r="B48" s="34" t="str">
        <f t="array" ref="B48">IF(ROWS(B$36:B48)&gt;=COUNTIF(Inscriptions!$L$6:$L$76,"X")+1,"",INDEX(Inscriptions!$A$6:$A$76,SMALL(IF(Inscriptions!$L$6:$L$76="X",ROW(Inscriptions!$L$6:$L$76)-ROW(Inscriptions!$L$6)+1),ROWS(B$36:B48))))</f>
        <v/>
      </c>
      <c r="C48" s="32" t="str">
        <f>IF(B48="","",INDEX(Inscriptions!$B$6:$B$76,MATCH(B48,Inscriptions!$A$6:$A$76,0)))</f>
        <v/>
      </c>
      <c r="D48" s="32"/>
      <c r="E48" s="32"/>
      <c r="F48" s="32"/>
      <c r="G48" s="32"/>
      <c r="H48" s="32"/>
      <c r="I48" s="32"/>
      <c r="J48" s="32"/>
    </row>
    <row r="49" spans="1:10">
      <c r="A49" s="27" t="str">
        <f t="shared" si="2"/>
        <v/>
      </c>
      <c r="B49" s="34" t="str">
        <f t="array" ref="B49">IF(ROWS(B$36:B49)&gt;=COUNTIF(Inscriptions!$L$6:$L$76,"X")+1,"",INDEX(Inscriptions!$A$6:$A$76,SMALL(IF(Inscriptions!$L$6:$L$76="X",ROW(Inscriptions!$L$6:$L$76)-ROW(Inscriptions!$L$6)+1),ROWS(B$36:B49))))</f>
        <v/>
      </c>
      <c r="C49" s="32" t="str">
        <f>IF(B49="","",INDEX(Inscriptions!$B$6:$B$76,MATCH('Eveil Corporel'!B49,Inscriptions!$A$6:$A$76,0)))</f>
        <v/>
      </c>
      <c r="D49" s="32"/>
      <c r="E49" s="32"/>
      <c r="F49" s="32"/>
      <c r="G49" s="32"/>
      <c r="H49" s="32"/>
      <c r="I49" s="32"/>
      <c r="J49" s="32"/>
    </row>
  </sheetData>
  <conditionalFormatting sqref="E1:E8 B1:B8 B11:B12 E31 B31">
    <cfRule type="expression" dxfId="79" priority="66">
      <formula>$B1="ce2"</formula>
    </cfRule>
    <cfRule type="expression" dxfId="78" priority="67">
      <formula>$B1="cm2"</formula>
    </cfRule>
    <cfRule type="expression" dxfId="77" priority="68">
      <formula>$B1="ce1"</formula>
    </cfRule>
    <cfRule type="expression" dxfId="76" priority="69">
      <formula>$B1="cp"</formula>
    </cfRule>
    <cfRule type="expression" dxfId="75" priority="70">
      <formula>$B1="cm1"</formula>
    </cfRule>
  </conditionalFormatting>
  <conditionalFormatting sqref="E9 E32">
    <cfRule type="expression" dxfId="74" priority="71">
      <formula>$C8="ce2"</formula>
    </cfRule>
    <cfRule type="expression" dxfId="73" priority="72">
      <formula>$C8="cm2"</formula>
    </cfRule>
    <cfRule type="expression" dxfId="72" priority="73">
      <formula>$C8="ce1"</formula>
    </cfRule>
    <cfRule type="expression" dxfId="71" priority="74">
      <formula>$C8="cp"</formula>
    </cfRule>
    <cfRule type="expression" dxfId="70" priority="75">
      <formula>$C8="cm1"</formula>
    </cfRule>
  </conditionalFormatting>
  <conditionalFormatting sqref="C8 C31">
    <cfRule type="expression" dxfId="69" priority="76">
      <formula>$C8="ce2"</formula>
    </cfRule>
    <cfRule type="expression" dxfId="68" priority="77">
      <formula>$C8="cm2"</formula>
    </cfRule>
    <cfRule type="expression" dxfId="67" priority="78">
      <formula>$C8="ce1"</formula>
    </cfRule>
    <cfRule type="expression" dxfId="66" priority="79">
      <formula>$C8="cp"</formula>
    </cfRule>
    <cfRule type="expression" dxfId="65" priority="80">
      <formula>$C8="cm1"</formula>
    </cfRule>
  </conditionalFormatting>
  <conditionalFormatting sqref="E10 E33">
    <cfRule type="expression" dxfId="64" priority="81">
      <formula>$F8="ce2"</formula>
    </cfRule>
    <cfRule type="expression" dxfId="63" priority="82">
      <formula>$F8="cm2"</formula>
    </cfRule>
    <cfRule type="expression" dxfId="62" priority="83">
      <formula>$F8="ce1"</formula>
    </cfRule>
    <cfRule type="expression" dxfId="61" priority="84">
      <formula>$F8="cp"</formula>
    </cfRule>
    <cfRule type="expression" dxfId="60" priority="85">
      <formula>$F8="cm1"</formula>
    </cfRule>
  </conditionalFormatting>
  <conditionalFormatting sqref="F8 F31">
    <cfRule type="expression" dxfId="59" priority="86">
      <formula>$F8="ce2"</formula>
    </cfRule>
    <cfRule type="expression" dxfId="58" priority="87">
      <formula>$F8="cm2"</formula>
    </cfRule>
    <cfRule type="expression" dxfId="57" priority="88">
      <formula>$F8="ce1"</formula>
    </cfRule>
    <cfRule type="expression" dxfId="56" priority="89">
      <formula>$F8="cp"</formula>
    </cfRule>
    <cfRule type="expression" dxfId="55" priority="90">
      <formula>$F8="cm1"</formula>
    </cfRule>
  </conditionalFormatting>
  <conditionalFormatting sqref="E8">
    <cfRule type="expression" dxfId="54" priority="21">
      <formula>$B8="ce2"</formula>
    </cfRule>
    <cfRule type="expression" dxfId="53" priority="22">
      <formula>$B8="cm2"</formula>
    </cfRule>
    <cfRule type="expression" dxfId="52" priority="23">
      <formula>$B8="ce1"</formula>
    </cfRule>
    <cfRule type="expression" dxfId="51" priority="24">
      <formula>$B8="cp"</formula>
    </cfRule>
    <cfRule type="expression" dxfId="50" priority="25">
      <formula>$B8="cm1"</formula>
    </cfRule>
  </conditionalFormatting>
  <conditionalFormatting sqref="F8">
    <cfRule type="expression" dxfId="49" priority="16">
      <formula>$F8="ce2"</formula>
    </cfRule>
    <cfRule type="expression" dxfId="48" priority="17">
      <formula>$F8="cm2"</formula>
    </cfRule>
    <cfRule type="expression" dxfId="47" priority="18">
      <formula>$F8="ce1"</formula>
    </cfRule>
    <cfRule type="expression" dxfId="46" priority="19">
      <formula>$F8="cp"</formula>
    </cfRule>
    <cfRule type="expression" dxfId="45" priority="20">
      <formula>$F8="cm1"</formula>
    </cfRule>
  </conditionalFormatting>
  <dataValidations count="1">
    <dataValidation type="list" allowBlank="1" showInputMessage="1" showErrorMessage="1" sqref="E32:E33 B12 E9:E10">
      <formula1>#N/A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53"/>
  <sheetViews>
    <sheetView workbookViewId="0">
      <selection activeCell="B14" sqref="B14"/>
    </sheetView>
  </sheetViews>
  <sheetFormatPr defaultColWidth="11.42578125" defaultRowHeight="15"/>
  <cols>
    <col min="1" max="1" width="11.42578125" style="25"/>
    <col min="2" max="2" width="31.7109375" style="25" customWidth="1"/>
    <col min="3" max="16384" width="11.42578125" style="25"/>
  </cols>
  <sheetData>
    <row r="1" spans="1:10">
      <c r="B1" s="26" t="s">
        <v>71</v>
      </c>
    </row>
    <row r="2" spans="1:10">
      <c r="A2" s="26"/>
      <c r="B2" s="26" t="s">
        <v>72</v>
      </c>
    </row>
    <row r="3" spans="1:10">
      <c r="B3" s="26" t="s">
        <v>73</v>
      </c>
    </row>
    <row r="4" spans="1:10" ht="15.75">
      <c r="B4" s="28" t="s">
        <v>89</v>
      </c>
    </row>
    <row r="5" spans="1:10">
      <c r="B5" s="26"/>
    </row>
    <row r="8" spans="1:10">
      <c r="B8" s="26" t="s">
        <v>74</v>
      </c>
      <c r="C8" s="26" t="s">
        <v>84</v>
      </c>
      <c r="F8" s="30" t="s">
        <v>90</v>
      </c>
      <c r="G8" s="26" t="str">
        <f ca="1">MID(CELL("filename",A1), FIND("]", CELL("filename", A1))+ 1,20)</f>
        <v>Activité Sportive 2</v>
      </c>
      <c r="I8" s="26"/>
    </row>
    <row r="10" spans="1:10">
      <c r="B10" s="25" t="s">
        <v>82</v>
      </c>
    </row>
    <row r="13" spans="1:10" ht="15.75">
      <c r="B13" s="7" t="s">
        <v>2</v>
      </c>
      <c r="C13" s="7" t="s">
        <v>1</v>
      </c>
      <c r="D13" s="29">
        <v>41886</v>
      </c>
      <c r="E13" s="29">
        <v>41893</v>
      </c>
      <c r="F13" s="29">
        <v>41900</v>
      </c>
      <c r="G13" s="29">
        <v>41907</v>
      </c>
      <c r="H13" s="29">
        <v>41914</v>
      </c>
      <c r="I13" s="29">
        <v>41921</v>
      </c>
      <c r="J13" s="29">
        <v>41928</v>
      </c>
    </row>
    <row r="14" spans="1:10">
      <c r="A14" s="27">
        <f>IF(B14&lt;&gt;"",ROW()-13,"")</f>
        <v>1</v>
      </c>
      <c r="B14" s="34" t="str">
        <f t="array" ref="B14">IF(ROWS(B$14:B14)&gt;=COUNTIF(Inscriptions!$G$6:$G$76,"X")+1,"",INDEX(Inscriptions!$A$6:$A$76,SMALL(IF(Inscriptions!$G$6:$G$76="X",ROW(Inscriptions!$G$6:$G$76)-ROW(Inscriptions!$G$6)+1),ROWS(B$14:B14))))</f>
        <v xml:space="preserve">ALBEAUX Pierre </v>
      </c>
      <c r="C14" s="32" t="str">
        <f>IF(B14="","",INDEX(Inscriptions!$B$6:$B$76,MATCH(B14,Inscriptions!$A$6:$A$76,0)))</f>
        <v>CP</v>
      </c>
      <c r="D14" s="32"/>
      <c r="E14" s="32"/>
      <c r="F14" s="32"/>
      <c r="G14" s="32"/>
      <c r="H14" s="32"/>
      <c r="I14" s="32"/>
      <c r="J14" s="32"/>
    </row>
    <row r="15" spans="1:10">
      <c r="A15" s="27">
        <f t="shared" ref="A15:A27" si="0">IF(B15&lt;&gt;"",ROW()-13,"")</f>
        <v>2</v>
      </c>
      <c r="B15" s="34" t="str">
        <f t="array" ref="B15">IF(ROWS(B$14:B15)&gt;=COUNTIF(Inscriptions!$G$6:$G$76,"X")+1,"",INDEX(Inscriptions!$A$6:$A$76,SMALL(IF(Inscriptions!$G$6:$G$76="X",ROW(Inscriptions!$G$6:$G$76)-ROW(Inscriptions!$G$6)+1),ROWS(B$14:B15))))</f>
        <v>BRASSART Lou</v>
      </c>
      <c r="C15" s="32" t="str">
        <f>IF(B15="","",INDEX(Inscriptions!$B$6:$B$76,MATCH(B15,Inscriptions!$A$6:$A$76,0)))</f>
        <v>CE1</v>
      </c>
      <c r="D15" s="32"/>
      <c r="E15" s="32"/>
      <c r="F15" s="32"/>
      <c r="G15" s="32"/>
      <c r="H15" s="32"/>
      <c r="I15" s="32"/>
      <c r="J15" s="32"/>
    </row>
    <row r="16" spans="1:10">
      <c r="A16" s="27">
        <f t="shared" si="0"/>
        <v>3</v>
      </c>
      <c r="B16" s="34" t="str">
        <f t="array" ref="B16">IF(ROWS(B$14:B16)&gt;=COUNTIF(Inscriptions!$G$6:$G$76,"X")+1,"",INDEX(Inscriptions!$A$6:$A$76,SMALL(IF(Inscriptions!$G$6:$G$76="X",ROW(Inscriptions!$G$6:$G$76)-ROW(Inscriptions!$G$6)+1),ROWS(B$14:B16))))</f>
        <v>CARDOT Adrien</v>
      </c>
      <c r="C16" s="32" t="str">
        <f>IF(B16="","",INDEX(Inscriptions!$B$6:$B$76,MATCH(B16,Inscriptions!$A$6:$A$76,0)))</f>
        <v>CM2</v>
      </c>
      <c r="D16" s="32"/>
      <c r="E16" s="32"/>
      <c r="F16" s="32"/>
      <c r="G16" s="32"/>
      <c r="H16" s="32"/>
      <c r="I16" s="32"/>
      <c r="J16" s="32"/>
    </row>
    <row r="17" spans="1:10">
      <c r="A17" s="27">
        <f t="shared" si="0"/>
        <v>4</v>
      </c>
      <c r="B17" s="34" t="str">
        <f t="array" ref="B17">IF(ROWS(B$14:B17)&gt;=COUNTIF(Inscriptions!$G$6:$G$76,"X")+1,"",INDEX(Inscriptions!$A$6:$A$76,SMALL(IF(Inscriptions!$G$6:$G$76="X",ROW(Inscriptions!$G$6:$G$76)-ROW(Inscriptions!$G$6)+1),ROWS(B$14:B17))))</f>
        <v xml:space="preserve">CHOQUIER Adrien </v>
      </c>
      <c r="C17" s="32" t="str">
        <f>IF(B17="","",INDEX(Inscriptions!$B$6:$B$76,MATCH(B17,Inscriptions!$A$6:$A$76,0)))</f>
        <v>CP</v>
      </c>
      <c r="D17" s="32"/>
      <c r="E17" s="32"/>
      <c r="F17" s="32"/>
      <c r="G17" s="32"/>
      <c r="H17" s="32"/>
      <c r="I17" s="32"/>
      <c r="J17" s="32"/>
    </row>
    <row r="18" spans="1:10">
      <c r="A18" s="27">
        <f t="shared" si="0"/>
        <v>5</v>
      </c>
      <c r="B18" s="34" t="str">
        <f t="array" ref="B18">IF(ROWS(B$14:B18)&gt;=COUNTIF(Inscriptions!$G$6:$G$76,"X")+1,"",INDEX(Inscriptions!$A$6:$A$76,SMALL(IF(Inscriptions!$G$6:$G$76="X",ROW(Inscriptions!$G$6:$G$76)-ROW(Inscriptions!$G$6)+1),ROWS(B$14:B18))))</f>
        <v>DESCARPENTRIES--DOISY Maélane</v>
      </c>
      <c r="C18" s="32" t="str">
        <f>IF(B18="","",INDEX(Inscriptions!$B$6:$B$76,MATCH(B18,Inscriptions!$A$6:$A$76,0)))</f>
        <v>CE2</v>
      </c>
      <c r="D18" s="32"/>
      <c r="E18" s="32"/>
      <c r="F18" s="32"/>
      <c r="G18" s="32"/>
      <c r="H18" s="32"/>
      <c r="I18" s="32"/>
      <c r="J18" s="32"/>
    </row>
    <row r="19" spans="1:10">
      <c r="A19" s="27">
        <f t="shared" si="0"/>
        <v>6</v>
      </c>
      <c r="B19" s="34" t="str">
        <f t="array" ref="B19">IF(ROWS(B$14:B19)&gt;=COUNTIF(Inscriptions!$G$6:$G$76,"X")+1,"",INDEX(Inscriptions!$A$6:$A$76,SMALL(IF(Inscriptions!$G$6:$G$76="X",ROW(Inscriptions!$G$6:$G$76)-ROW(Inscriptions!$G$6)+1),ROWS(B$14:B19))))</f>
        <v>GALLOPIN Lucie</v>
      </c>
      <c r="C19" s="32" t="str">
        <f>IF(B19="","",INDEX(Inscriptions!$B$6:$B$76,MATCH(B19,Inscriptions!$A$6:$A$76,0)))</f>
        <v>CE1</v>
      </c>
      <c r="D19" s="32"/>
      <c r="E19" s="32"/>
      <c r="F19" s="32"/>
      <c r="G19" s="32"/>
      <c r="H19" s="32"/>
      <c r="I19" s="32"/>
      <c r="J19" s="32"/>
    </row>
    <row r="20" spans="1:10">
      <c r="A20" s="27">
        <f t="shared" si="0"/>
        <v>7</v>
      </c>
      <c r="B20" s="34" t="str">
        <f t="array" ref="B20">IF(ROWS(B$14:B20)&gt;=COUNTIF(Inscriptions!$G$6:$G$76,"X")+1,"",INDEX(Inscriptions!$A$6:$A$76,SMALL(IF(Inscriptions!$G$6:$G$76="X",ROW(Inscriptions!$G$6:$G$76)-ROW(Inscriptions!$G$6)+1),ROWS(B$14:B20))))</f>
        <v>GAUDRY Robin</v>
      </c>
      <c r="C20" s="32" t="str">
        <f>IF(B20="","",INDEX(Inscriptions!$B$6:$B$76,MATCH(B20,Inscriptions!$A$6:$A$76,0)))</f>
        <v>CE2</v>
      </c>
      <c r="D20" s="32"/>
      <c r="E20" s="32"/>
      <c r="F20" s="32"/>
      <c r="G20" s="32"/>
      <c r="H20" s="32"/>
      <c r="I20" s="32"/>
      <c r="J20" s="32"/>
    </row>
    <row r="21" spans="1:10">
      <c r="A21" s="27">
        <f t="shared" si="0"/>
        <v>8</v>
      </c>
      <c r="B21" s="34" t="str">
        <f t="array" ref="B21">IF(ROWS(B$14:B21)&gt;=COUNTIF(Inscriptions!$G$6:$G$76,"X")+1,"",INDEX(Inscriptions!$A$6:$A$76,SMALL(IF(Inscriptions!$G$6:$G$76="X",ROW(Inscriptions!$G$6:$G$76)-ROW(Inscriptions!$G$6)+1),ROWS(B$14:B21))))</f>
        <v>HANCE Inès</v>
      </c>
      <c r="C21" s="32" t="str">
        <f>IF(B21="","",INDEX(Inscriptions!$B$6:$B$76,MATCH(B21,Inscriptions!$A$6:$A$76,0)))</f>
        <v>CE1</v>
      </c>
      <c r="D21" s="32"/>
      <c r="E21" s="32"/>
      <c r="F21" s="32"/>
      <c r="G21" s="32"/>
      <c r="H21" s="32"/>
      <c r="I21" s="32"/>
      <c r="J21" s="32"/>
    </row>
    <row r="22" spans="1:10">
      <c r="A22" s="27">
        <f t="shared" si="0"/>
        <v>9</v>
      </c>
      <c r="B22" s="34" t="str">
        <f t="array" ref="B22">IF(ROWS(B$14:B22)&gt;=COUNTIF(Inscriptions!$G$6:$G$76,"X")+1,"",INDEX(Inscriptions!$A$6:$A$76,SMALL(IF(Inscriptions!$G$6:$G$76="X",ROW(Inscriptions!$G$6:$G$76)-ROW(Inscriptions!$G$6)+1),ROWS(B$14:B22))))</f>
        <v>LACOMBE Jade</v>
      </c>
      <c r="C22" s="32" t="str">
        <f>IF(B22="","",INDEX(Inscriptions!$B$6:$B$76,MATCH(B22,Inscriptions!$A$6:$A$76,0)))</f>
        <v>CE1</v>
      </c>
      <c r="D22" s="32"/>
      <c r="E22" s="32"/>
      <c r="F22" s="32"/>
      <c r="G22" s="32"/>
      <c r="H22" s="32"/>
      <c r="I22" s="32"/>
      <c r="J22" s="32"/>
    </row>
    <row r="23" spans="1:10">
      <c r="A23" s="27">
        <f t="shared" si="0"/>
        <v>10</v>
      </c>
      <c r="B23" s="34" t="str">
        <f t="array" ref="B23">IF(ROWS(B$14:B23)&gt;=COUNTIF(Inscriptions!$G$6:$G$76,"X")+1,"",INDEX(Inscriptions!$A$6:$A$76,SMALL(IF(Inscriptions!$G$6:$G$76="X",ROW(Inscriptions!$G$6:$G$76)-ROW(Inscriptions!$G$6)+1),ROWS(B$14:B23))))</f>
        <v>NAUD Arthur</v>
      </c>
      <c r="C23" s="32" t="str">
        <f>IF(B23="","",INDEX(Inscriptions!$B$6:$B$76,MATCH(B23,Inscriptions!$A$6:$A$76,0)))</f>
        <v>CE1</v>
      </c>
      <c r="D23" s="32"/>
      <c r="E23" s="32"/>
      <c r="F23" s="32"/>
      <c r="G23" s="32"/>
      <c r="H23" s="32"/>
      <c r="I23" s="32"/>
      <c r="J23" s="32"/>
    </row>
    <row r="24" spans="1:10">
      <c r="A24" s="27">
        <f t="shared" si="0"/>
        <v>11</v>
      </c>
      <c r="B24" s="34" t="str">
        <f t="array" ref="B24">IF(ROWS(B$14:B24)&gt;=COUNTIF(Inscriptions!$G$6:$G$76,"X")+1,"",INDEX(Inscriptions!$A$6:$A$76,SMALL(IF(Inscriptions!$G$6:$G$76="X",ROW(Inscriptions!$G$6:$G$76)-ROW(Inscriptions!$G$6)+1),ROWS(B$14:B24))))</f>
        <v>SCHVARTZ Clara</v>
      </c>
      <c r="C24" s="32" t="str">
        <f>IF(B24="","",INDEX(Inscriptions!$B$6:$B$76,MATCH(B24,Inscriptions!$A$6:$A$76,0)))</f>
        <v>CE2</v>
      </c>
      <c r="D24" s="32"/>
      <c r="E24" s="32"/>
      <c r="F24" s="32"/>
      <c r="G24" s="32"/>
      <c r="H24" s="32"/>
      <c r="I24" s="32"/>
      <c r="J24" s="32"/>
    </row>
    <row r="25" spans="1:10">
      <c r="A25" s="27">
        <f t="shared" si="0"/>
        <v>12</v>
      </c>
      <c r="B25" s="34" t="str">
        <f t="array" ref="B25">IF(ROWS(B$14:B25)&gt;=COUNTIF(Inscriptions!$G$6:$G$76,"X")+1,"",INDEX(Inscriptions!$A$6:$A$76,SMALL(IF(Inscriptions!$G$6:$G$76="X",ROW(Inscriptions!$G$6:$G$76)-ROW(Inscriptions!$G$6)+1),ROWS(B$14:B25))))</f>
        <v>SEGUIN Clémence</v>
      </c>
      <c r="C25" s="32" t="str">
        <f>IF(B25="","",INDEX(Inscriptions!$B$6:$B$76,MATCH(B25,Inscriptions!$A$6:$A$76,0)))</f>
        <v>CM2</v>
      </c>
      <c r="D25" s="32"/>
      <c r="E25" s="32"/>
      <c r="F25" s="32"/>
      <c r="G25" s="32"/>
      <c r="H25" s="32"/>
      <c r="I25" s="32"/>
      <c r="J25" s="32"/>
    </row>
    <row r="26" spans="1:10">
      <c r="A26" s="27">
        <f t="shared" si="0"/>
        <v>13</v>
      </c>
      <c r="B26" s="34" t="str">
        <f t="array" ref="B26">IF(ROWS(B$14:B26)&gt;=COUNTIF(Inscriptions!$G$6:$G$76,"X")+1,"",INDEX(Inscriptions!$A$6:$A$76,SMALL(IF(Inscriptions!$G$6:$G$76="X",ROW(Inscriptions!$G$6:$G$76)-ROW(Inscriptions!$G$6)+1),ROWS(B$14:B26))))</f>
        <v>SEGUIN Elisa</v>
      </c>
      <c r="C26" s="32" t="str">
        <f>IF(B26="","",INDEX(Inscriptions!$B$6:$B$76,MATCH(B26,Inscriptions!$A$6:$A$76,0)))</f>
        <v>CE1</v>
      </c>
      <c r="D26" s="32"/>
      <c r="E26" s="32"/>
      <c r="F26" s="32"/>
      <c r="G26" s="32"/>
      <c r="H26" s="32"/>
      <c r="I26" s="32"/>
      <c r="J26" s="32"/>
    </row>
    <row r="27" spans="1:10">
      <c r="A27" s="27" t="str">
        <f t="shared" si="0"/>
        <v/>
      </c>
      <c r="B27" s="34" t="str">
        <f t="array" ref="B27">IF(ROWS(B$14:B27)&gt;=COUNTIF(Inscriptions!$G$6:$G$76,"X")+1,"",INDEX(Inscriptions!$A$6:$A$76,SMALL(IF(Inscriptions!$G$6:$G$76="X",ROW(Inscriptions!$G$6:$G$76)-ROW(Inscriptions!$G$6)+1),ROWS(B$14:B27))))</f>
        <v/>
      </c>
      <c r="C27" s="32" t="str">
        <f>IF(B27="","",INDEX(Inscriptions!$B$6:$B$76,MATCH(B27,Inscriptions!$A$6:$A$76,0)))</f>
        <v/>
      </c>
      <c r="D27" s="32"/>
      <c r="E27" s="32"/>
      <c r="F27" s="32"/>
      <c r="G27" s="32"/>
      <c r="H27" s="32"/>
      <c r="I27" s="32"/>
      <c r="J27" s="32"/>
    </row>
    <row r="31" spans="1:10">
      <c r="B31" s="18" t="s">
        <v>92</v>
      </c>
      <c r="C31" s="26" t="s">
        <v>84</v>
      </c>
      <c r="F31" s="30" t="s">
        <v>90</v>
      </c>
      <c r="G31" s="26" t="str">
        <f ca="1">G8</f>
        <v>Activité Sportive 2</v>
      </c>
      <c r="I31" s="26"/>
    </row>
    <row r="33" spans="1:10">
      <c r="B33" s="25" t="s">
        <v>83</v>
      </c>
    </row>
    <row r="35" spans="1:10" ht="15.75">
      <c r="B35" s="7" t="s">
        <v>2</v>
      </c>
      <c r="C35" s="7" t="s">
        <v>1</v>
      </c>
      <c r="D35" s="29">
        <v>41886</v>
      </c>
      <c r="E35" s="29">
        <v>41893</v>
      </c>
      <c r="F35" s="29">
        <v>41900</v>
      </c>
      <c r="G35" s="29">
        <v>41907</v>
      </c>
      <c r="H35" s="29">
        <v>41914</v>
      </c>
      <c r="I35" s="29">
        <v>41921</v>
      </c>
      <c r="J35" s="29">
        <v>41928</v>
      </c>
    </row>
    <row r="36" spans="1:10">
      <c r="A36" s="27">
        <f>IF(B36&lt;&gt;"",ROW()-35,"")</f>
        <v>1</v>
      </c>
      <c r="B36" s="34" t="str">
        <f t="array" ref="B36">IF(ROWS(B$36:B36)&gt;=COUNTIF(Inscriptions!$M$6:$M$76,"X")+1,"",INDEX(Inscriptions!$A$6:$A$76,SMALL(IF(Inscriptions!$M$6:$M$76="X",ROW(Inscriptions!$M$6:$M$76)-ROW(Inscriptions!$M$6)+1),ROWS(B$36:B36))))</f>
        <v>BAILLY--CHAGNON Audrenn</v>
      </c>
      <c r="C36" s="32" t="str">
        <f>IF(B36="","",INDEX(Inscriptions!$B$6:$B$76,MATCH(B36,Inscriptions!$A$6:$A$76,0)))</f>
        <v>CE2</v>
      </c>
      <c r="D36" s="32"/>
      <c r="E36" s="32"/>
      <c r="F36" s="32"/>
      <c r="G36" s="32"/>
      <c r="H36" s="32"/>
      <c r="I36" s="32"/>
      <c r="J36" s="32"/>
    </row>
    <row r="37" spans="1:10">
      <c r="A37" s="27">
        <f t="shared" ref="A37:A52" si="1">IF(B37&lt;&gt;"",ROW()-35,"")</f>
        <v>2</v>
      </c>
      <c r="B37" s="34" t="str">
        <f t="array" ref="B37">IF(ROWS(B$36:B37)&gt;=COUNTIF(Inscriptions!$M$6:$M$76,"X")+1,"",INDEX(Inscriptions!$A$6:$A$76,SMALL(IF(Inscriptions!$M$6:$M$76="X",ROW(Inscriptions!$M$6:$M$76)-ROW(Inscriptions!$M$6)+1),ROWS(B$36:B37))))</f>
        <v>BESSE Lisa</v>
      </c>
      <c r="C37" s="32" t="str">
        <f>IF(B37="","",INDEX(Inscriptions!$B$6:$B$76,MATCH(B37,Inscriptions!$A$6:$A$76,0)))</f>
        <v>CM2</v>
      </c>
      <c r="D37" s="32"/>
      <c r="E37" s="32"/>
      <c r="F37" s="32"/>
      <c r="G37" s="32"/>
      <c r="H37" s="32"/>
      <c r="I37" s="32"/>
      <c r="J37" s="32"/>
    </row>
    <row r="38" spans="1:10">
      <c r="A38" s="27">
        <f t="shared" si="1"/>
        <v>3</v>
      </c>
      <c r="B38" s="34" t="str">
        <f t="array" ref="B38">IF(ROWS(B$36:B38)&gt;=COUNTIF(Inscriptions!$M$6:$M$76,"X")+1,"",INDEX(Inscriptions!$A$6:$A$76,SMALL(IF(Inscriptions!$M$6:$M$76="X",ROW(Inscriptions!$M$6:$M$76)-ROW(Inscriptions!$M$6)+1),ROWS(B$36:B38))))</f>
        <v>BESSE Lucas</v>
      </c>
      <c r="C38" s="32" t="str">
        <f>IF(B38="","",INDEX(Inscriptions!$B$6:$B$76,MATCH(B38,Inscriptions!$A$6:$A$76,0)))</f>
        <v>CE1</v>
      </c>
      <c r="D38" s="32"/>
      <c r="E38" s="32"/>
      <c r="F38" s="32"/>
      <c r="G38" s="32"/>
      <c r="H38" s="32"/>
      <c r="I38" s="32"/>
      <c r="J38" s="32"/>
    </row>
    <row r="39" spans="1:10">
      <c r="A39" s="27">
        <f t="shared" si="1"/>
        <v>4</v>
      </c>
      <c r="B39" s="34" t="str">
        <f t="array" ref="B39">IF(ROWS(B$36:B39)&gt;=COUNTIF(Inscriptions!$M$6:$M$76,"X")+1,"",INDEX(Inscriptions!$A$6:$A$76,SMALL(IF(Inscriptions!$M$6:$M$76="X",ROW(Inscriptions!$M$6:$M$76)-ROW(Inscriptions!$M$6)+1),ROWS(B$36:B39))))</f>
        <v>CHARPENTIER Nolan</v>
      </c>
      <c r="C39" s="32" t="str">
        <f>IF(B39="","",INDEX(Inscriptions!$B$6:$B$76,MATCH(B39,Inscriptions!$A$6:$A$76,0)))</f>
        <v>CE2</v>
      </c>
      <c r="D39" s="32"/>
      <c r="E39" s="32"/>
      <c r="F39" s="32"/>
      <c r="G39" s="32"/>
      <c r="H39" s="32"/>
      <c r="I39" s="32"/>
      <c r="J39" s="32"/>
    </row>
    <row r="40" spans="1:10">
      <c r="A40" s="27">
        <f t="shared" si="1"/>
        <v>5</v>
      </c>
      <c r="B40" s="34" t="str">
        <f t="array" ref="B40">IF(ROWS(B$36:B40)&gt;=COUNTIF(Inscriptions!$M$6:$M$76,"X")+1,"",INDEX(Inscriptions!$A$6:$A$76,SMALL(IF(Inscriptions!$M$6:$M$76="X",ROW(Inscriptions!$M$6:$M$76)-ROW(Inscriptions!$M$6)+1),ROWS(B$36:B40))))</f>
        <v>CHATANAY Lili Blanche</v>
      </c>
      <c r="C40" s="32" t="str">
        <f>IF(B40="","",INDEX(Inscriptions!$B$6:$B$76,MATCH(B40,Inscriptions!$A$6:$A$76,0)))</f>
        <v>CM2</v>
      </c>
      <c r="D40" s="32"/>
      <c r="E40" s="32"/>
      <c r="F40" s="32"/>
      <c r="G40" s="32"/>
      <c r="H40" s="32"/>
      <c r="I40" s="32"/>
      <c r="J40" s="32"/>
    </row>
    <row r="41" spans="1:10">
      <c r="A41" s="27">
        <f t="shared" si="1"/>
        <v>6</v>
      </c>
      <c r="B41" s="34" t="str">
        <f t="array" ref="B41">IF(ROWS(B$36:B41)&gt;=COUNTIF(Inscriptions!$M$6:$M$76,"X")+1,"",INDEX(Inscriptions!$A$6:$A$76,SMALL(IF(Inscriptions!$M$6:$M$76="X",ROW(Inscriptions!$M$6:$M$76)-ROW(Inscriptions!$M$6)+1),ROWS(B$36:B41))))</f>
        <v>COHEN ALORO Mathis</v>
      </c>
      <c r="C41" s="32" t="str">
        <f>IF(B41="","",INDEX(Inscriptions!$B$6:$B$76,MATCH(B41,Inscriptions!$A$6:$A$76,0)))</f>
        <v>CE2</v>
      </c>
      <c r="D41" s="32"/>
      <c r="E41" s="32"/>
      <c r="F41" s="32"/>
      <c r="G41" s="32"/>
      <c r="H41" s="32"/>
      <c r="I41" s="32"/>
      <c r="J41" s="32"/>
    </row>
    <row r="42" spans="1:10">
      <c r="A42" s="27">
        <f t="shared" si="1"/>
        <v>7</v>
      </c>
      <c r="B42" s="34" t="str">
        <f t="array" ref="B42">IF(ROWS(B$36:B42)&gt;=COUNTIF(Inscriptions!$M$6:$M$76,"X")+1,"",INDEX(Inscriptions!$A$6:$A$76,SMALL(IF(Inscriptions!$M$6:$M$76="X",ROW(Inscriptions!$M$6:$M$76)-ROW(Inscriptions!$M$6)+1),ROWS(B$36:B42))))</f>
        <v xml:space="preserve">CROISY Léo </v>
      </c>
      <c r="C42" s="32" t="str">
        <f>IF(B42="","",INDEX(Inscriptions!$B$6:$B$76,MATCH(B42,Inscriptions!$A$6:$A$76,0)))</f>
        <v>CP</v>
      </c>
      <c r="D42" s="32"/>
      <c r="E42" s="32"/>
      <c r="F42" s="32"/>
      <c r="G42" s="32"/>
      <c r="H42" s="32"/>
      <c r="I42" s="32"/>
      <c r="J42" s="32"/>
    </row>
    <row r="43" spans="1:10">
      <c r="A43" s="27">
        <f t="shared" si="1"/>
        <v>8</v>
      </c>
      <c r="B43" s="34" t="str">
        <f t="array" ref="B43">IF(ROWS(B$36:B43)&gt;=COUNTIF(Inscriptions!$M$6:$M$76,"X")+1,"",INDEX(Inscriptions!$A$6:$A$76,SMALL(IF(Inscriptions!$M$6:$M$76="X",ROW(Inscriptions!$M$6:$M$76)-ROW(Inscriptions!$M$6)+1),ROWS(B$36:B43))))</f>
        <v>DESPINASSE--TOUMI Manéa</v>
      </c>
      <c r="C43" s="32" t="str">
        <f>IF(B43="","",INDEX(Inscriptions!$B$6:$B$76,MATCH(B43,Inscriptions!$A$6:$A$76,0)))</f>
        <v>CE1</v>
      </c>
      <c r="D43" s="32"/>
      <c r="E43" s="32"/>
      <c r="F43" s="32"/>
      <c r="G43" s="32"/>
      <c r="H43" s="32"/>
      <c r="I43" s="32"/>
      <c r="J43" s="32"/>
    </row>
    <row r="44" spans="1:10">
      <c r="A44" s="27">
        <f t="shared" si="1"/>
        <v>9</v>
      </c>
      <c r="B44" s="34" t="str">
        <f t="array" ref="B44">IF(ROWS(B$36:B44)&gt;=COUNTIF(Inscriptions!$M$6:$M$76,"X")+1,"",INDEX(Inscriptions!$A$6:$A$76,SMALL(IF(Inscriptions!$M$6:$M$76="X",ROW(Inscriptions!$M$6:$M$76)-ROW(Inscriptions!$M$6)+1),ROWS(B$36:B44))))</f>
        <v>GARNIER Maé</v>
      </c>
      <c r="C44" s="32" t="str">
        <f>IF(B44="","",INDEX(Inscriptions!$B$6:$B$76,MATCH(B44,Inscriptions!$A$6:$A$76,0)))</f>
        <v>CE2</v>
      </c>
      <c r="D44" s="32"/>
      <c r="E44" s="32"/>
      <c r="F44" s="32"/>
      <c r="G44" s="32"/>
      <c r="H44" s="32"/>
      <c r="I44" s="32"/>
      <c r="J44" s="32"/>
    </row>
    <row r="45" spans="1:10">
      <c r="A45" s="27">
        <f t="shared" si="1"/>
        <v>10</v>
      </c>
      <c r="B45" s="34" t="str">
        <f t="array" ref="B45">IF(ROWS(B$36:B45)&gt;=COUNTIF(Inscriptions!$M$6:$M$76,"X")+1,"",INDEX(Inscriptions!$A$6:$A$76,SMALL(IF(Inscriptions!$M$6:$M$76="X",ROW(Inscriptions!$M$6:$M$76)-ROW(Inscriptions!$M$6)+1),ROWS(B$36:B45))))</f>
        <v>GITTON Adèle</v>
      </c>
      <c r="C45" s="32" t="str">
        <f>IF(B45="","",INDEX(Inscriptions!$B$6:$B$76,MATCH(B45,Inscriptions!$A$6:$A$76,0)))</f>
        <v>CE1</v>
      </c>
      <c r="D45" s="32"/>
      <c r="E45" s="32"/>
      <c r="F45" s="32"/>
      <c r="G45" s="32"/>
      <c r="H45" s="32"/>
      <c r="I45" s="32"/>
      <c r="J45" s="32"/>
    </row>
    <row r="46" spans="1:10">
      <c r="A46" s="27">
        <f t="shared" si="1"/>
        <v>11</v>
      </c>
      <c r="B46" s="34" t="str">
        <f t="array" ref="B46">IF(ROWS(B$36:B46)&gt;=COUNTIF(Inscriptions!$M$6:$M$76,"X")+1,"",INDEX(Inscriptions!$A$6:$A$76,SMALL(IF(Inscriptions!$M$6:$M$76="X",ROW(Inscriptions!$M$6:$M$76)-ROW(Inscriptions!$M$6)+1),ROWS(B$36:B46))))</f>
        <v>MATURANA Louna</v>
      </c>
      <c r="C46" s="32" t="str">
        <f>IF(B46="","",INDEX(Inscriptions!$B$6:$B$76,MATCH(B46,Inscriptions!$A$6:$A$76,0)))</f>
        <v>CE1</v>
      </c>
      <c r="D46" s="32"/>
      <c r="E46" s="32"/>
      <c r="F46" s="32"/>
      <c r="G46" s="32"/>
      <c r="H46" s="32"/>
      <c r="I46" s="32"/>
      <c r="J46" s="32"/>
    </row>
    <row r="47" spans="1:10">
      <c r="A47" s="27">
        <f t="shared" si="1"/>
        <v>12</v>
      </c>
      <c r="B47" s="34" t="str">
        <f t="array" ref="B47">IF(ROWS(B$36:B47)&gt;=COUNTIF(Inscriptions!$M$6:$M$76,"X")+1,"",INDEX(Inscriptions!$A$6:$A$76,SMALL(IF(Inscriptions!$M$6:$M$76="X",ROW(Inscriptions!$M$6:$M$76)-ROW(Inscriptions!$M$6)+1),ROWS(B$36:B47))))</f>
        <v>MOUFFRON Lana</v>
      </c>
      <c r="C47" s="32" t="str">
        <f>IF(B47="","",INDEX(Inscriptions!$B$6:$B$76,MATCH(B47,Inscriptions!$A$6:$A$76,0)))</f>
        <v>CM2</v>
      </c>
      <c r="D47" s="32"/>
      <c r="E47" s="32"/>
      <c r="F47" s="32"/>
      <c r="G47" s="32"/>
      <c r="H47" s="32"/>
      <c r="I47" s="32"/>
      <c r="J47" s="32"/>
    </row>
    <row r="48" spans="1:10">
      <c r="A48" s="27">
        <f t="shared" si="1"/>
        <v>13</v>
      </c>
      <c r="B48" s="34" t="str">
        <f t="array" ref="B48">IF(ROWS(B$36:B48)&gt;=COUNTIF(Inscriptions!$M$6:$M$76,"X")+1,"",INDEX(Inscriptions!$A$6:$A$76,SMALL(IF(Inscriptions!$M$6:$M$76="X",ROW(Inscriptions!$M$6:$M$76)-ROW(Inscriptions!$M$6)+1),ROWS(B$36:B48))))</f>
        <v>MOUFFRON Sandy</v>
      </c>
      <c r="C48" s="32" t="str">
        <f>IF(B48="","",INDEX(Inscriptions!$B$6:$B$76,MATCH(B48,Inscriptions!$A$6:$A$76,0)))</f>
        <v>CE2</v>
      </c>
      <c r="D48" s="32"/>
      <c r="E48" s="32"/>
      <c r="F48" s="32"/>
      <c r="G48" s="32"/>
      <c r="H48" s="32"/>
      <c r="I48" s="32"/>
      <c r="J48" s="32"/>
    </row>
    <row r="49" spans="1:10">
      <c r="A49" s="27">
        <f t="shared" si="1"/>
        <v>14</v>
      </c>
      <c r="B49" s="34" t="str">
        <f t="array" ref="B49">IF(ROWS(B$36:B49)&gt;=COUNTIF(Inscriptions!$M$6:$M$76,"X")+1,"",INDEX(Inscriptions!$A$6:$A$76,SMALL(IF(Inscriptions!$M$6:$M$76="X",ROW(Inscriptions!$M$6:$M$76)-ROW(Inscriptions!$M$6)+1),ROWS(B$36:B49))))</f>
        <v>NAUD Méline</v>
      </c>
      <c r="C49" s="32" t="str">
        <f>IF(B49="","",INDEX(Inscriptions!$B$6:$B$76,MATCH(B49,Inscriptions!$A$6:$A$76,0)))</f>
        <v>CM2</v>
      </c>
      <c r="D49" s="32"/>
      <c r="E49" s="32"/>
      <c r="F49" s="32"/>
      <c r="G49" s="32"/>
      <c r="H49" s="32"/>
      <c r="I49" s="32"/>
      <c r="J49" s="32"/>
    </row>
    <row r="50" spans="1:10">
      <c r="A50" s="27">
        <f t="shared" si="1"/>
        <v>15</v>
      </c>
      <c r="B50" s="34" t="str">
        <f t="array" ref="B50">IF(ROWS(B$36:B50)&gt;=COUNTIF(Inscriptions!$M$6:$M$76,"X")+1,"",INDEX(Inscriptions!$A$6:$A$76,SMALL(IF(Inscriptions!$M$6:$M$76="X",ROW(Inscriptions!$M$6:$M$76)-ROW(Inscriptions!$M$6)+1),ROWS(B$36:B50))))</f>
        <v>ROSSI--GENTY Enzo</v>
      </c>
      <c r="C50" s="32" t="str">
        <f>IF(B50="","",INDEX(Inscriptions!$B$6:$B$76,MATCH(B50,Inscriptions!$A$6:$A$76,0)))</f>
        <v>CE2</v>
      </c>
      <c r="D50" s="27"/>
      <c r="E50" s="27"/>
      <c r="F50" s="27"/>
      <c r="G50" s="27"/>
      <c r="H50" s="27"/>
      <c r="I50" s="27"/>
      <c r="J50" s="27"/>
    </row>
    <row r="51" spans="1:10">
      <c r="A51" s="27">
        <f t="shared" si="1"/>
        <v>16</v>
      </c>
      <c r="B51" s="34" t="str">
        <f t="array" ref="B51">IF(ROWS(B$36:B51)&gt;=COUNTIF(Inscriptions!$M$6:$M$76,"X")+1,"",INDEX(Inscriptions!$A$6:$A$76,SMALL(IF(Inscriptions!$M$6:$M$76="X",ROW(Inscriptions!$M$6:$M$76)-ROW(Inscriptions!$M$6)+1),ROWS(B$36:B51))))</f>
        <v>SICARD Manon</v>
      </c>
      <c r="C51" s="32" t="str">
        <f>IF(B51="","",INDEX(Inscriptions!$B$6:$B$76,MATCH(B51,Inscriptions!$A$6:$A$76,0)))</f>
        <v>CE2</v>
      </c>
      <c r="D51" s="27"/>
      <c r="E51" s="27"/>
      <c r="F51" s="27"/>
      <c r="G51" s="27"/>
      <c r="H51" s="27"/>
      <c r="I51" s="27"/>
      <c r="J51" s="27"/>
    </row>
    <row r="52" spans="1:10">
      <c r="A52" s="27">
        <f t="shared" si="1"/>
        <v>17</v>
      </c>
      <c r="B52" s="34" t="str">
        <f t="array" ref="B52">IF(ROWS(B$36:B52)&gt;=COUNTIF(Inscriptions!$M$6:$M$76,"X")+1,"",INDEX(Inscriptions!$A$6:$A$76,SMALL(IF(Inscriptions!$M$6:$M$76="X",ROW(Inscriptions!$M$6:$M$76)-ROW(Inscriptions!$M$6)+1),ROWS(B$36:B52))))</f>
        <v>VILDÉ Ashley</v>
      </c>
      <c r="C52" s="32" t="str">
        <f>IF(B52="","",INDEX(Inscriptions!$B$6:$B$76,MATCH(B52,Inscriptions!$A$6:$A$76,0)))</f>
        <v>CE1</v>
      </c>
      <c r="D52" s="27"/>
      <c r="E52" s="27"/>
      <c r="F52" s="27"/>
      <c r="G52" s="27"/>
      <c r="H52" s="27"/>
      <c r="I52" s="27"/>
      <c r="J52" s="27"/>
    </row>
    <row r="53" spans="1:10">
      <c r="A53" s="27" t="str">
        <f t="shared" ref="A53" si="2">IF(B53&lt;&gt;"",ROW()-35,"")</f>
        <v/>
      </c>
      <c r="B53" s="34" t="str">
        <f t="array" ref="B53">IF(ROWS(B$36:B53)&gt;=COUNTIF(Inscriptions!$M$6:$M$76,"X")+1,"",INDEX(Inscriptions!$A$6:$A$76,SMALL(IF(Inscriptions!$M$6:$M$76="X",ROW(Inscriptions!$M$6:$M$76)-ROW(Inscriptions!$M$6)+1),ROWS(B$36:B53))))</f>
        <v/>
      </c>
      <c r="C53" s="32" t="str">
        <f>IF(B53="","",INDEX(Inscriptions!$B$6:$B$76,MATCH(B53,Inscriptions!$A$6:$A$76,0)))</f>
        <v/>
      </c>
      <c r="D53" s="27"/>
      <c r="E53" s="27"/>
      <c r="F53" s="27"/>
      <c r="G53" s="27"/>
      <c r="H53" s="27"/>
      <c r="I53" s="27"/>
      <c r="J53" s="27"/>
    </row>
  </sheetData>
  <conditionalFormatting sqref="E1:E7 B1:B8 B11:B12 E31 B31">
    <cfRule type="expression" dxfId="44" priority="81">
      <formula>$B1="ce2"</formula>
    </cfRule>
    <cfRule type="expression" dxfId="43" priority="82">
      <formula>$B1="cm2"</formula>
    </cfRule>
    <cfRule type="expression" dxfId="42" priority="83">
      <formula>$B1="ce1"</formula>
    </cfRule>
    <cfRule type="expression" dxfId="41" priority="84">
      <formula>$B1="cp"</formula>
    </cfRule>
    <cfRule type="expression" dxfId="40" priority="85">
      <formula>$B1="cm1"</formula>
    </cfRule>
  </conditionalFormatting>
  <conditionalFormatting sqref="E9 E32">
    <cfRule type="expression" dxfId="39" priority="86">
      <formula>$C8="ce2"</formula>
    </cfRule>
    <cfRule type="expression" dxfId="38" priority="87">
      <formula>$C8="cm2"</formula>
    </cfRule>
    <cfRule type="expression" dxfId="37" priority="88">
      <formula>$C8="ce1"</formula>
    </cfRule>
    <cfRule type="expression" dxfId="36" priority="89">
      <formula>$C8="cp"</formula>
    </cfRule>
    <cfRule type="expression" dxfId="35" priority="90">
      <formula>$C8="cm1"</formula>
    </cfRule>
  </conditionalFormatting>
  <conditionalFormatting sqref="E10 E33">
    <cfRule type="expression" dxfId="34" priority="96">
      <formula>$F8="ce2"</formula>
    </cfRule>
    <cfRule type="expression" dxfId="33" priority="97">
      <formula>$F8="cm2"</formula>
    </cfRule>
    <cfRule type="expression" dxfId="32" priority="98">
      <formula>$F8="ce1"</formula>
    </cfRule>
    <cfRule type="expression" dxfId="31" priority="99">
      <formula>$F8="cp"</formula>
    </cfRule>
    <cfRule type="expression" dxfId="30" priority="100">
      <formula>$F8="cm1"</formula>
    </cfRule>
  </conditionalFormatting>
  <conditionalFormatting sqref="E8">
    <cfRule type="expression" dxfId="29" priority="41">
      <formula>$B8="ce2"</formula>
    </cfRule>
    <cfRule type="expression" dxfId="28" priority="42">
      <formula>$B8="cm2"</formula>
    </cfRule>
    <cfRule type="expression" dxfId="27" priority="43">
      <formula>$B8="ce1"</formula>
    </cfRule>
    <cfRule type="expression" dxfId="26" priority="44">
      <formula>$B8="cp"</formula>
    </cfRule>
    <cfRule type="expression" dxfId="25" priority="45">
      <formula>$B8="cm1"</formula>
    </cfRule>
  </conditionalFormatting>
  <conditionalFormatting sqref="C8 C31">
    <cfRule type="expression" dxfId="24" priority="46">
      <formula>$C8="ce2"</formula>
    </cfRule>
    <cfRule type="expression" dxfId="23" priority="47">
      <formula>$C8="cm2"</formula>
    </cfRule>
    <cfRule type="expression" dxfId="22" priority="48">
      <formula>$C8="ce1"</formula>
    </cfRule>
    <cfRule type="expression" dxfId="21" priority="49">
      <formula>$C8="cp"</formula>
    </cfRule>
    <cfRule type="expression" dxfId="20" priority="50">
      <formula>$C8="cm1"</formula>
    </cfRule>
  </conditionalFormatting>
  <conditionalFormatting sqref="F8 F31">
    <cfRule type="expression" dxfId="19" priority="51">
      <formula>$F8="ce2"</formula>
    </cfRule>
    <cfRule type="expression" dxfId="18" priority="52">
      <formula>$F8="cm2"</formula>
    </cfRule>
    <cfRule type="expression" dxfId="17" priority="53">
      <formula>$F8="ce1"</formula>
    </cfRule>
    <cfRule type="expression" dxfId="16" priority="54">
      <formula>$F8="cp"</formula>
    </cfRule>
    <cfRule type="expression" dxfId="15" priority="55">
      <formula>$F8="cm1"</formula>
    </cfRule>
  </conditionalFormatting>
  <conditionalFormatting sqref="E8">
    <cfRule type="expression" dxfId="14" priority="21">
      <formula>$B8="ce2"</formula>
    </cfRule>
    <cfRule type="expression" dxfId="13" priority="22">
      <formula>$B8="cm2"</formula>
    </cfRule>
    <cfRule type="expression" dxfId="12" priority="23">
      <formula>$B8="ce1"</formula>
    </cfRule>
    <cfRule type="expression" dxfId="11" priority="24">
      <formula>$B8="cp"</formula>
    </cfRule>
    <cfRule type="expression" dxfId="10" priority="25">
      <formula>$B8="cm1"</formula>
    </cfRule>
  </conditionalFormatting>
  <conditionalFormatting sqref="F8">
    <cfRule type="expression" dxfId="9" priority="16">
      <formula>$F8="ce2"</formula>
    </cfRule>
    <cfRule type="expression" dxfId="8" priority="17">
      <formula>$F8="cm2"</formula>
    </cfRule>
    <cfRule type="expression" dxfId="7" priority="18">
      <formula>$F8="ce1"</formula>
    </cfRule>
    <cfRule type="expression" dxfId="6" priority="19">
      <formula>$F8="cp"</formula>
    </cfRule>
    <cfRule type="expression" dxfId="5" priority="20">
      <formula>$F8="cm1"</formula>
    </cfRule>
  </conditionalFormatting>
  <dataValidations disablePrompts="1" count="1">
    <dataValidation type="list" allowBlank="1" showInputMessage="1" showErrorMessage="1" sqref="E32:E33 B12 E9:E10">
      <formula1>#N/A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Inscriptions</vt:lpstr>
      <vt:lpstr>Eveil Corporel</vt:lpstr>
      <vt:lpstr>Activité Manuelle</vt:lpstr>
      <vt:lpstr>Jeux de Société</vt:lpstr>
      <vt:lpstr>Activité Sportive 1</vt:lpstr>
      <vt:lpstr>Activité Sportive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</dc:creator>
  <cp:lastModifiedBy>mduquesn</cp:lastModifiedBy>
  <cp:lastPrinted>2014-09-02T13:51:35Z</cp:lastPrinted>
  <dcterms:created xsi:type="dcterms:W3CDTF">2014-08-29T15:03:27Z</dcterms:created>
  <dcterms:modified xsi:type="dcterms:W3CDTF">2014-09-13T22:55:49Z</dcterms:modified>
</cp:coreProperties>
</file>