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4218F9EE-B08D-43F2-B697-E3B4FB67B3E9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3" i="1"/>
  <c r="J64" i="1" l="1"/>
  <c r="J63" i="1"/>
  <c r="J31" i="1"/>
  <c r="J33" i="1"/>
  <c r="J16" i="1"/>
  <c r="J39" i="1"/>
  <c r="J49" i="1"/>
  <c r="J40" i="1"/>
  <c r="J24" i="1"/>
  <c r="J61" i="1"/>
  <c r="J45" i="1"/>
  <c r="J66" i="1"/>
  <c r="J62" i="1"/>
  <c r="J38" i="1"/>
  <c r="J14" i="1"/>
  <c r="J3" i="1"/>
  <c r="C1" i="1"/>
  <c r="J32" i="1" s="1"/>
  <c r="E67" i="1"/>
  <c r="H67" i="1" s="1"/>
  <c r="E66" i="1"/>
  <c r="H66" i="1" s="1"/>
  <c r="E65" i="1"/>
  <c r="H65" i="1" s="1"/>
  <c r="E64" i="1"/>
  <c r="H64" i="1" s="1"/>
  <c r="E63" i="1"/>
  <c r="H63" i="1" s="1"/>
  <c r="E62" i="1"/>
  <c r="H62" i="1" s="1"/>
  <c r="E61" i="1"/>
  <c r="H61" i="1" s="1"/>
  <c r="E60" i="1"/>
  <c r="H60" i="1" s="1"/>
  <c r="E59" i="1"/>
  <c r="E58" i="1"/>
  <c r="H58" i="1" s="1"/>
  <c r="E57" i="1"/>
  <c r="H57" i="1" s="1"/>
  <c r="E56" i="1"/>
  <c r="H56" i="1" s="1"/>
  <c r="E55" i="1"/>
  <c r="H55" i="1" s="1"/>
  <c r="E54" i="1"/>
  <c r="H54" i="1" s="1"/>
  <c r="E53" i="1"/>
  <c r="H53" i="1" s="1"/>
  <c r="E52" i="1"/>
  <c r="H52" i="1" s="1"/>
  <c r="E51" i="1"/>
  <c r="H51" i="1" s="1"/>
  <c r="E50" i="1"/>
  <c r="H50" i="1" s="1"/>
  <c r="E49" i="1"/>
  <c r="H49" i="1" s="1"/>
  <c r="E48" i="1"/>
  <c r="H48" i="1" s="1"/>
  <c r="E47" i="1"/>
  <c r="H47" i="1" s="1"/>
  <c r="E46" i="1"/>
  <c r="H46" i="1" s="1"/>
  <c r="E45" i="1"/>
  <c r="H45" i="1" s="1"/>
  <c r="E44" i="1"/>
  <c r="H44" i="1" s="1"/>
  <c r="E43" i="1"/>
  <c r="H43" i="1" s="1"/>
  <c r="E42" i="1"/>
  <c r="H42" i="1" s="1"/>
  <c r="E41" i="1"/>
  <c r="H41" i="1" s="1"/>
  <c r="E40" i="1"/>
  <c r="H40" i="1" s="1"/>
  <c r="E39" i="1"/>
  <c r="H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H10" i="1" s="1"/>
  <c r="E9" i="1"/>
  <c r="H9" i="1" s="1"/>
  <c r="E8" i="1"/>
  <c r="H8" i="1" s="1"/>
  <c r="E7" i="1"/>
  <c r="H7" i="1" s="1"/>
  <c r="E6" i="1"/>
  <c r="H6" i="1" s="1"/>
  <c r="E5" i="1"/>
  <c r="H5" i="1" s="1"/>
  <c r="E4" i="1"/>
  <c r="H4" i="1" s="1"/>
  <c r="E3" i="1"/>
  <c r="H3" i="1" s="1"/>
  <c r="D2" i="1"/>
  <c r="B2" i="1"/>
  <c r="A2" i="1"/>
  <c r="F67" i="1"/>
  <c r="J53" i="1" l="1"/>
  <c r="J9" i="1"/>
  <c r="J48" i="1"/>
  <c r="J4" i="1"/>
  <c r="J12" i="1"/>
  <c r="J20" i="1"/>
  <c r="J28" i="1"/>
  <c r="J36" i="1"/>
  <c r="J5" i="1"/>
  <c r="J13" i="1"/>
  <c r="J21" i="1"/>
  <c r="J29" i="1"/>
  <c r="J37" i="1"/>
  <c r="J18" i="1"/>
  <c r="J19" i="1"/>
  <c r="J43" i="1"/>
  <c r="J51" i="1"/>
  <c r="J26" i="1"/>
  <c r="J27" i="1"/>
  <c r="J34" i="1"/>
  <c r="J35" i="1"/>
  <c r="J67" i="1"/>
  <c r="J10" i="1"/>
  <c r="J11" i="1"/>
  <c r="J59" i="1"/>
  <c r="J47" i="1"/>
  <c r="J30" i="1"/>
  <c r="J50" i="1"/>
  <c r="J57" i="1"/>
  <c r="J41" i="1"/>
  <c r="J44" i="1"/>
  <c r="J8" i="1"/>
  <c r="J54" i="1"/>
  <c r="J6" i="1"/>
  <c r="J58" i="1"/>
  <c r="J65" i="1"/>
  <c r="J52" i="1"/>
  <c r="J56" i="1"/>
  <c r="J23" i="1"/>
  <c r="J22" i="1"/>
  <c r="J7" i="1"/>
  <c r="J25" i="1"/>
  <c r="J60" i="1"/>
  <c r="J17" i="1"/>
  <c r="J55" i="1"/>
  <c r="J46" i="1"/>
  <c r="J15" i="1"/>
  <c r="J42" i="1"/>
  <c r="H1" i="1"/>
  <c r="F26" i="1"/>
  <c r="G26" i="1" s="1"/>
  <c r="F30" i="1"/>
  <c r="G30" i="1" s="1"/>
  <c r="F10" i="1"/>
  <c r="G10" i="1" s="1"/>
  <c r="F42" i="1"/>
  <c r="G42" i="1" s="1"/>
  <c r="F46" i="1"/>
  <c r="G46" i="1" s="1"/>
  <c r="F58" i="1"/>
  <c r="G58" i="1" s="1"/>
  <c r="F62" i="1"/>
  <c r="G62" i="1" s="1"/>
  <c r="F3" i="1"/>
  <c r="G3" i="1" s="1"/>
  <c r="F14" i="1"/>
  <c r="G14" i="1" s="1"/>
  <c r="F18" i="1"/>
  <c r="G18" i="1" s="1"/>
  <c r="F34" i="1"/>
  <c r="G34" i="1" s="1"/>
  <c r="F50" i="1"/>
  <c r="G50" i="1" s="1"/>
  <c r="F66" i="1"/>
  <c r="G66" i="1" s="1"/>
  <c r="F6" i="1"/>
  <c r="G6" i="1" s="1"/>
  <c r="F22" i="1"/>
  <c r="G22" i="1" s="1"/>
  <c r="F38" i="1"/>
  <c r="G38" i="1" s="1"/>
  <c r="F54" i="1"/>
  <c r="G54" i="1" s="1"/>
  <c r="F7" i="1"/>
  <c r="G7" i="1" s="1"/>
  <c r="F11" i="1"/>
  <c r="F15" i="1"/>
  <c r="G15" i="1" s="1"/>
  <c r="F19" i="1"/>
  <c r="G19" i="1" s="1"/>
  <c r="F23" i="1"/>
  <c r="G23" i="1" s="1"/>
  <c r="F27" i="1"/>
  <c r="G27" i="1" s="1"/>
  <c r="F31" i="1"/>
  <c r="G31" i="1" s="1"/>
  <c r="F35" i="1"/>
  <c r="G35" i="1" s="1"/>
  <c r="F39" i="1"/>
  <c r="G39" i="1" s="1"/>
  <c r="F43" i="1"/>
  <c r="F47" i="1"/>
  <c r="G47" i="1" s="1"/>
  <c r="F51" i="1"/>
  <c r="G51" i="1" s="1"/>
  <c r="F55" i="1"/>
  <c r="G55" i="1" s="1"/>
  <c r="F59" i="1"/>
  <c r="G59" i="1" s="1"/>
  <c r="F63" i="1"/>
  <c r="G63" i="1" s="1"/>
  <c r="G67" i="1"/>
  <c r="F13" i="1"/>
  <c r="G13" i="1" s="1"/>
  <c r="F17" i="1"/>
  <c r="F21" i="1"/>
  <c r="G21" i="1" s="1"/>
  <c r="F25" i="1"/>
  <c r="G25" i="1" s="1"/>
  <c r="F29" i="1"/>
  <c r="G29" i="1" s="1"/>
  <c r="F33" i="1"/>
  <c r="G33" i="1" s="1"/>
  <c r="F37" i="1"/>
  <c r="G37" i="1" s="1"/>
  <c r="F41" i="1"/>
  <c r="G41" i="1" s="1"/>
  <c r="F45" i="1"/>
  <c r="G45" i="1" s="1"/>
  <c r="F49" i="1"/>
  <c r="F53" i="1"/>
  <c r="G53" i="1" s="1"/>
  <c r="F57" i="1"/>
  <c r="G57" i="1" s="1"/>
  <c r="F61" i="1"/>
  <c r="G61" i="1" s="1"/>
  <c r="F65" i="1"/>
  <c r="G65" i="1" s="1"/>
  <c r="F5" i="1"/>
  <c r="G5" i="1" s="1"/>
  <c r="F9" i="1"/>
  <c r="G9" i="1" s="1"/>
  <c r="F4" i="1"/>
  <c r="G4" i="1" s="1"/>
  <c r="F8" i="1"/>
  <c r="G8" i="1" s="1"/>
  <c r="F12" i="1"/>
  <c r="G12" i="1" s="1"/>
  <c r="F16" i="1"/>
  <c r="G16" i="1" s="1"/>
  <c r="F20" i="1"/>
  <c r="G20" i="1" s="1"/>
  <c r="F24" i="1"/>
  <c r="G24" i="1" s="1"/>
  <c r="F28" i="1"/>
  <c r="G28" i="1" s="1"/>
  <c r="F32" i="1"/>
  <c r="G32" i="1" s="1"/>
  <c r="F36" i="1"/>
  <c r="G36" i="1" s="1"/>
  <c r="F40" i="1"/>
  <c r="G40" i="1" s="1"/>
  <c r="F44" i="1"/>
  <c r="G44" i="1" s="1"/>
  <c r="F48" i="1"/>
  <c r="G48" i="1" s="1"/>
  <c r="F52" i="1"/>
  <c r="G52" i="1" s="1"/>
  <c r="F56" i="1"/>
  <c r="G56" i="1" s="1"/>
  <c r="F60" i="1"/>
  <c r="G60" i="1" s="1"/>
  <c r="F64" i="1"/>
  <c r="G64" i="1" s="1"/>
  <c r="G11" i="1"/>
  <c r="G17" i="1"/>
  <c r="G43" i="1"/>
  <c r="G49" i="1"/>
  <c r="I11" i="1" l="1"/>
  <c r="I27" i="1"/>
  <c r="I35" i="1"/>
  <c r="I43" i="1"/>
  <c r="I51" i="1"/>
  <c r="I59" i="1"/>
  <c r="I67" i="1"/>
  <c r="I34" i="1"/>
  <c r="I4" i="1"/>
  <c r="I12" i="1"/>
  <c r="I20" i="1"/>
  <c r="I28" i="1"/>
  <c r="I36" i="1"/>
  <c r="I44" i="1"/>
  <c r="I52" i="1"/>
  <c r="I60" i="1"/>
  <c r="I3" i="1"/>
  <c r="I41" i="1"/>
  <c r="I58" i="1"/>
  <c r="I5" i="1"/>
  <c r="I13" i="1"/>
  <c r="I21" i="1"/>
  <c r="I29" i="1"/>
  <c r="I37" i="1"/>
  <c r="I45" i="1"/>
  <c r="I53" i="1"/>
  <c r="I61" i="1"/>
  <c r="I25" i="1"/>
  <c r="I10" i="1"/>
  <c r="I26" i="1"/>
  <c r="I6" i="1"/>
  <c r="I14" i="1"/>
  <c r="I22" i="1"/>
  <c r="I30" i="1"/>
  <c r="I38" i="1"/>
  <c r="I46" i="1"/>
  <c r="I54" i="1"/>
  <c r="I62" i="1"/>
  <c r="I9" i="1"/>
  <c r="I65" i="1"/>
  <c r="I66" i="1"/>
  <c r="I7" i="1"/>
  <c r="I15" i="1"/>
  <c r="I23" i="1"/>
  <c r="I31" i="1"/>
  <c r="I39" i="1"/>
  <c r="I47" i="1"/>
  <c r="I55" i="1"/>
  <c r="I63" i="1"/>
  <c r="I17" i="1"/>
  <c r="I49" i="1"/>
  <c r="I42" i="1"/>
  <c r="I8" i="1"/>
  <c r="I16" i="1"/>
  <c r="I24" i="1"/>
  <c r="I32" i="1"/>
  <c r="I40" i="1"/>
  <c r="I48" i="1"/>
  <c r="I56" i="1"/>
  <c r="I64" i="1"/>
  <c r="I33" i="1"/>
  <c r="I57" i="1"/>
  <c r="I18" i="1"/>
  <c r="I50" i="1"/>
  <c r="I19" i="1"/>
  <c r="K60" i="1" l="1"/>
  <c r="L60" i="1" s="1"/>
  <c r="M60" i="1" s="1"/>
  <c r="K9" i="1"/>
  <c r="L9" i="1" s="1"/>
  <c r="M9" i="1" s="1"/>
  <c r="K57" i="1"/>
  <c r="L57" i="1" s="1"/>
  <c r="M57" i="1" s="1"/>
  <c r="K44" i="1"/>
  <c r="L44" i="1" s="1"/>
  <c r="M44" i="1" s="1"/>
  <c r="K59" i="1"/>
  <c r="L59" i="1" s="1"/>
  <c r="M59" i="1" s="1"/>
  <c r="K14" i="1"/>
  <c r="L14" i="1" s="1"/>
  <c r="M14" i="1" s="1"/>
  <c r="K47" i="1"/>
  <c r="L47" i="1" s="1"/>
  <c r="M47" i="1" s="1"/>
  <c r="K52" i="1"/>
  <c r="L52" i="1" s="1"/>
  <c r="M52" i="1" s="1"/>
  <c r="K62" i="1"/>
  <c r="L62" i="1" s="1"/>
  <c r="M62" i="1" s="1"/>
  <c r="K8" i="1"/>
  <c r="L8" i="1" s="1"/>
  <c r="M8" i="1" s="1"/>
  <c r="K31" i="1"/>
  <c r="L31" i="1" s="1"/>
  <c r="M31" i="1" s="1"/>
  <c r="K54" i="1"/>
  <c r="L54" i="1" s="1"/>
  <c r="M54" i="1" s="1"/>
  <c r="K10" i="1"/>
  <c r="L10" i="1" s="1"/>
  <c r="M10" i="1" s="1"/>
  <c r="K13" i="1"/>
  <c r="L13" i="1" s="1"/>
  <c r="M13" i="1" s="1"/>
  <c r="K36" i="1"/>
  <c r="L36" i="1" s="1"/>
  <c r="M36" i="1" s="1"/>
  <c r="K51" i="1"/>
  <c r="L51" i="1" s="1"/>
  <c r="M51" i="1" s="1"/>
  <c r="K32" i="1"/>
  <c r="L32" i="1" s="1"/>
  <c r="M32" i="1" s="1"/>
  <c r="K37" i="1"/>
  <c r="L37" i="1" s="1"/>
  <c r="M37" i="1" s="1"/>
  <c r="K29" i="1"/>
  <c r="L29" i="1" s="1"/>
  <c r="M29" i="1" s="1"/>
  <c r="K39" i="1"/>
  <c r="L39" i="1" s="1"/>
  <c r="M39" i="1" s="1"/>
  <c r="K64" i="1"/>
  <c r="L64" i="1" s="1"/>
  <c r="M64" i="1" s="1"/>
  <c r="K25" i="1"/>
  <c r="L25" i="1" s="1"/>
  <c r="M25" i="1" s="1"/>
  <c r="K5" i="1"/>
  <c r="L5" i="1" s="1"/>
  <c r="M5" i="1" s="1"/>
  <c r="K28" i="1"/>
  <c r="L28" i="1" s="1"/>
  <c r="M28" i="1" s="1"/>
  <c r="K43" i="1"/>
  <c r="L43" i="1" s="1"/>
  <c r="M43" i="1" s="1"/>
  <c r="K34" i="1"/>
  <c r="L34" i="1" s="1"/>
  <c r="M34" i="1" s="1"/>
  <c r="K26" i="1"/>
  <c r="L26" i="1" s="1"/>
  <c r="M26" i="1" s="1"/>
  <c r="K42" i="1"/>
  <c r="L42" i="1" s="1"/>
  <c r="M42" i="1" s="1"/>
  <c r="K15" i="1"/>
  <c r="L15" i="1" s="1"/>
  <c r="M15" i="1" s="1"/>
  <c r="K61" i="1"/>
  <c r="L61" i="1" s="1"/>
  <c r="M61" i="1" s="1"/>
  <c r="K58" i="1"/>
  <c r="L58" i="1" s="1"/>
  <c r="M58" i="1" s="1"/>
  <c r="K20" i="1"/>
  <c r="L20" i="1" s="1"/>
  <c r="M20" i="1" s="1"/>
  <c r="K35" i="1"/>
  <c r="L35" i="1" s="1"/>
  <c r="M35" i="1" s="1"/>
  <c r="K50" i="1"/>
  <c r="L50" i="1" s="1"/>
  <c r="M50" i="1" s="1"/>
  <c r="K65" i="1"/>
  <c r="L65" i="1" s="1"/>
  <c r="M65" i="1" s="1"/>
  <c r="K24" i="1"/>
  <c r="L24" i="1" s="1"/>
  <c r="M24" i="1" s="1"/>
  <c r="K6" i="1"/>
  <c r="L6" i="1" s="1"/>
  <c r="M6" i="1" s="1"/>
  <c r="K21" i="1"/>
  <c r="L21" i="1" s="1"/>
  <c r="M21" i="1" s="1"/>
  <c r="K23" i="1"/>
  <c r="L23" i="1" s="1"/>
  <c r="M23" i="1" s="1"/>
  <c r="K49" i="1"/>
  <c r="L49" i="1" s="1"/>
  <c r="M49" i="1" s="1"/>
  <c r="K48" i="1"/>
  <c r="L48" i="1" s="1"/>
  <c r="M48" i="1" s="1"/>
  <c r="K7" i="1"/>
  <c r="L7" i="1" s="1"/>
  <c r="M7" i="1" s="1"/>
  <c r="K53" i="1"/>
  <c r="L53" i="1" s="1"/>
  <c r="M53" i="1" s="1"/>
  <c r="K41" i="1"/>
  <c r="L41" i="1" s="1"/>
  <c r="M41" i="1" s="1"/>
  <c r="K12" i="1"/>
  <c r="L12" i="1" s="1"/>
  <c r="M12" i="1" s="1"/>
  <c r="K27" i="1"/>
  <c r="L27" i="1" s="1"/>
  <c r="M27" i="1" s="1"/>
  <c r="K55" i="1"/>
  <c r="L55" i="1" s="1"/>
  <c r="M55" i="1" s="1"/>
  <c r="K18" i="1"/>
  <c r="L18" i="1" s="1"/>
  <c r="M18" i="1" s="1"/>
  <c r="K67" i="1"/>
  <c r="L67" i="1" s="1"/>
  <c r="M67" i="1" s="1"/>
  <c r="K16" i="1"/>
  <c r="L16" i="1" s="1"/>
  <c r="M16" i="1" s="1"/>
  <c r="K33" i="1"/>
  <c r="L33" i="1" s="1"/>
  <c r="M33" i="1" s="1"/>
  <c r="K46" i="1"/>
  <c r="L46" i="1" s="1"/>
  <c r="M46" i="1" s="1"/>
  <c r="K56" i="1"/>
  <c r="L56" i="1" s="1"/>
  <c r="M56" i="1" s="1"/>
  <c r="K38" i="1"/>
  <c r="L38" i="1" s="1"/>
  <c r="M38" i="1" s="1"/>
  <c r="K17" i="1"/>
  <c r="L17" i="1" s="1"/>
  <c r="M17" i="1" s="1"/>
  <c r="K30" i="1"/>
  <c r="L30" i="1" s="1"/>
  <c r="M30" i="1" s="1"/>
  <c r="K19" i="1"/>
  <c r="L19" i="1" s="1"/>
  <c r="M19" i="1" s="1"/>
  <c r="K40" i="1"/>
  <c r="L40" i="1" s="1"/>
  <c r="M40" i="1" s="1"/>
  <c r="K63" i="1"/>
  <c r="L63" i="1" s="1"/>
  <c r="M63" i="1" s="1"/>
  <c r="K66" i="1"/>
  <c r="L66" i="1" s="1"/>
  <c r="M66" i="1" s="1"/>
  <c r="K22" i="1"/>
  <c r="L22" i="1" s="1"/>
  <c r="M22" i="1" s="1"/>
  <c r="K45" i="1"/>
  <c r="L45" i="1" s="1"/>
  <c r="M45" i="1" s="1"/>
  <c r="K3" i="1"/>
  <c r="L3" i="1" s="1"/>
  <c r="M3" i="1" s="1"/>
  <c r="K4" i="1"/>
  <c r="L4" i="1" s="1"/>
  <c r="M4" i="1" s="1"/>
  <c r="K11" i="1"/>
  <c r="L11" i="1" s="1"/>
  <c r="M11" i="1" s="1"/>
</calcChain>
</file>

<file path=xl/sharedStrings.xml><?xml version="1.0" encoding="utf-8"?>
<sst xmlns="http://schemas.openxmlformats.org/spreadsheetml/2006/main" count="10" uniqueCount="10">
  <si>
    <t>ancienneté</t>
  </si>
  <si>
    <t>Présence sur l'année</t>
  </si>
  <si>
    <t>Répartition prorata salaire</t>
  </si>
  <si>
    <t>MONTANT A REPARTIR</t>
  </si>
  <si>
    <t>Brut Mensuel</t>
  </si>
  <si>
    <t>Clé finale</t>
  </si>
  <si>
    <t>Clé Salaires</t>
  </si>
  <si>
    <t>Somme</t>
  </si>
  <si>
    <t>Clé Ancienneté</t>
  </si>
  <si>
    <t>Répartition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</si>
</sst>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3">
    <xf numFmtId="0" fontId="0" fillId="0" borderId="0" xfId="0"/>
    <xf numFmtId="14" fontId="0" fillId="0" borderId="0" xfId="0" applyNumberFormat="1"/>
    <xf numFmtId="164" fontId="0" fillId="0" borderId="0" xfId="1" applyFont="1"/>
    <xf numFmtId="164" fontId="0" fillId="0" borderId="0" xfId="0" applyNumberFormat="1"/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164" fontId="0" fillId="0" borderId="0" xfId="1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/>
    <xf numFmtId="10" fontId="0" fillId="0" borderId="0" xfId="2" applyNumberFormat="1" applyFont="1"/>
    <xf numFmtId="164" fontId="0" fillId="3" borderId="0" xfId="1" applyFont="1" applyFill="1"/>
    <xf numFmtId="164" fontId="0" fillId="0" borderId="0" xfId="1" applyFont="1" applyFill="1"/>
    <xf numFmtId="0" fontId="2" fillId="2" borderId="0" xfId="3" applyAlignment="1">
      <alignment wrapText="1"/>
    </xf>
    <xf numFmtId="164" fontId="2" fillId="2" borderId="0" xfId="3" applyNumberFormat="1" applyAlignment="1">
      <alignment vertical="center"/>
    </xf>
    <xf numFmtId="43" fontId="0" fillId="0" borderId="0" xfId="0" applyNumberFormat="1"/>
    <xf numFmtId="43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3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</cellXfs>
  <cellStyles count="4">
    <cellStyle name="Accent5" xfId="3" builtinId="45"/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8"/>
  <sheetViews>
    <sheetView tabSelected="1" topLeftCell="B1" workbookViewId="0">
      <selection activeCell="M2" sqref="M2"/>
    </sheetView>
  </sheetViews>
  <sheetFormatPr defaultColWidth="10.90625" defaultRowHeight="15.5" x14ac:dyDescent="0.35"/>
  <cols>
    <col min="1" max="1" width="16" bestFit="1" customWidth="1"/>
    <col min="2" max="2" width="19.08984375" bestFit="1" customWidth="1"/>
    <col min="4" max="4" width="15.26953125" customWidth="1"/>
    <col min="7" max="7" width="14" customWidth="1"/>
    <col min="8" max="8" width="13.36328125" bestFit="1" customWidth="1"/>
    <col min="10" max="10" width="10.1796875" style="2" customWidth="1"/>
    <col min="11" max="11" width="7.08984375" bestFit="1" customWidth="1"/>
    <col min="12" max="12" width="8.453125" bestFit="1" customWidth="1"/>
    <col min="13" max="13" width="12.54296875" style="20" customWidth="1"/>
  </cols>
  <sheetData>
    <row r="1" spans="1:14" ht="29" x14ac:dyDescent="0.35">
      <c r="A1" s="1">
        <v>43465</v>
      </c>
      <c r="B1" s="1">
        <v>43100</v>
      </c>
      <c r="C1" s="9">
        <f>SUM(C3:C67)</f>
        <v>338.75000000000006</v>
      </c>
      <c r="F1" s="13" t="s">
        <v>3</v>
      </c>
      <c r="G1" s="14">
        <v>29109.269635806755</v>
      </c>
      <c r="H1" s="17">
        <f>SUM(H3:H67)</f>
        <v>180808.62983008657</v>
      </c>
      <c r="I1" s="16"/>
      <c r="M1" s="19"/>
    </row>
    <row r="2" spans="1:14" s="4" customFormat="1" ht="43.5" x14ac:dyDescent="0.35">
      <c r="A2" s="4" t="str">
        <f>"Date d'ancienneté"</f>
        <v>Date d'ancienneté</v>
      </c>
      <c r="B2" s="18" t="str">
        <f>"Date de fin de contrat"</f>
        <v>Date de fin de contrat</v>
      </c>
      <c r="C2" s="5" t="s">
        <v>0</v>
      </c>
      <c r="D2" s="6" t="str">
        <f>"Brut annuel"</f>
        <v>Brut annuel</v>
      </c>
      <c r="E2" s="7" t="s">
        <v>1</v>
      </c>
      <c r="F2" s="8" t="s">
        <v>2</v>
      </c>
      <c r="H2" s="6" t="s">
        <v>4</v>
      </c>
      <c r="I2" s="7" t="s">
        <v>6</v>
      </c>
      <c r="J2" s="7" t="s">
        <v>8</v>
      </c>
      <c r="K2" s="7" t="s">
        <v>7</v>
      </c>
      <c r="L2" s="4" t="s">
        <v>5</v>
      </c>
      <c r="M2" s="22" t="s">
        <v>9</v>
      </c>
      <c r="N2" s="17"/>
    </row>
    <row r="3" spans="1:14" x14ac:dyDescent="0.35">
      <c r="A3" s="1">
        <v>42471</v>
      </c>
      <c r="B3" s="1">
        <v>43465</v>
      </c>
      <c r="C3" s="9">
        <f t="shared" ref="C3:C66" si="0">DATEDIF(A3,IF(B3&lt;$A$1,B3,$A$1),"m")/12</f>
        <v>2.6666666666666665</v>
      </c>
      <c r="D3" s="2">
        <v>49773</v>
      </c>
      <c r="E3" s="9">
        <f>+DATEDIF($B$1,B3,"m")</f>
        <v>12</v>
      </c>
      <c r="F3" s="10">
        <f t="shared" ref="F3:F34" si="1">D3/$G$1/100</f>
        <v>1.7098677027188338E-2</v>
      </c>
      <c r="G3" s="2">
        <f t="shared" ref="G3:G34" si="2">+$G$1*F3</f>
        <v>497.73</v>
      </c>
      <c r="H3" s="15">
        <f>D3/E3</f>
        <v>4147.75</v>
      </c>
      <c r="I3" s="10">
        <f>H3/$H$1</f>
        <v>2.2940000175311399E-2</v>
      </c>
      <c r="J3" s="10">
        <f>C3/$C$1</f>
        <v>7.8720787207872053E-3</v>
      </c>
      <c r="K3" s="10">
        <f>I3+J3</f>
        <v>3.0812078896098605E-2</v>
      </c>
      <c r="L3" s="10">
        <f>K3/2</f>
        <v>1.5406039448049302E-2</v>
      </c>
      <c r="M3" s="21">
        <f>$G$1*L3</f>
        <v>448.45855631314259</v>
      </c>
    </row>
    <row r="4" spans="1:14" x14ac:dyDescent="0.35">
      <c r="A4" s="1">
        <v>41561</v>
      </c>
      <c r="B4" s="1">
        <v>43463</v>
      </c>
      <c r="C4" s="9">
        <f t="shared" si="0"/>
        <v>5.166666666666667</v>
      </c>
      <c r="D4" s="11">
        <v>26507.05</v>
      </c>
      <c r="E4" s="9">
        <f t="shared" ref="E4:E67" si="3">+DATEDIF($B$1,B4,"m")</f>
        <v>11</v>
      </c>
      <c r="F4" s="10">
        <f t="shared" si="1"/>
        <v>9.1060512103657131E-3</v>
      </c>
      <c r="G4" s="2">
        <f t="shared" si="2"/>
        <v>265.07049999999998</v>
      </c>
      <c r="H4" s="15">
        <f t="shared" ref="H4:H67" si="4">D4/E4</f>
        <v>2409.7318181818182</v>
      </c>
      <c r="I4" s="10">
        <f>H4/$H$1</f>
        <v>1.3327526570199354E-2</v>
      </c>
      <c r="J4" s="10">
        <f>C4/$C$1</f>
        <v>1.5252152521525213E-2</v>
      </c>
      <c r="K4" s="10">
        <f>I4+J4</f>
        <v>2.8579679091724569E-2</v>
      </c>
      <c r="L4" s="10">
        <f t="shared" ref="L4:L67" si="5">K4/2</f>
        <v>1.4289839545862285E-2</v>
      </c>
      <c r="M4" s="21">
        <f t="shared" ref="M4:M67" si="6">$G$1*L4</f>
        <v>415.96679239291961</v>
      </c>
    </row>
    <row r="5" spans="1:14" x14ac:dyDescent="0.35">
      <c r="A5" s="1">
        <v>42646</v>
      </c>
      <c r="B5" s="1">
        <v>43465</v>
      </c>
      <c r="C5" s="9">
        <f t="shared" si="0"/>
        <v>2.1666666666666665</v>
      </c>
      <c r="D5" s="2">
        <v>22447.81</v>
      </c>
      <c r="E5" s="9">
        <f t="shared" si="3"/>
        <v>12</v>
      </c>
      <c r="F5" s="10">
        <f t="shared" si="1"/>
        <v>7.7115675799668227E-3</v>
      </c>
      <c r="G5" s="2">
        <f t="shared" si="2"/>
        <v>224.47810000000001</v>
      </c>
      <c r="H5" s="15">
        <f t="shared" si="4"/>
        <v>1870.6508333333334</v>
      </c>
      <c r="I5" s="10">
        <f>H5/$H$1</f>
        <v>1.0346026265954574E-2</v>
      </c>
      <c r="J5" s="10">
        <f>C5/$C$1</f>
        <v>6.3960639606396048E-3</v>
      </c>
      <c r="K5" s="10">
        <f>I5+J5</f>
        <v>1.6742090226594179E-2</v>
      </c>
      <c r="L5" s="10">
        <f t="shared" si="5"/>
        <v>8.3710451132970893E-3</v>
      </c>
      <c r="M5" s="21">
        <f t="shared" si="6"/>
        <v>243.67500933646747</v>
      </c>
    </row>
    <row r="6" spans="1:14" x14ac:dyDescent="0.35">
      <c r="A6" s="1">
        <v>42248</v>
      </c>
      <c r="B6" s="1">
        <v>43465</v>
      </c>
      <c r="C6" s="9">
        <f t="shared" si="0"/>
        <v>3.25</v>
      </c>
      <c r="D6" s="2">
        <v>50208.25</v>
      </c>
      <c r="E6" s="9">
        <f t="shared" si="3"/>
        <v>12</v>
      </c>
      <c r="F6" s="10">
        <f t="shared" si="1"/>
        <v>1.7248199844299698E-2</v>
      </c>
      <c r="G6" s="2">
        <f t="shared" si="2"/>
        <v>502.08250000000004</v>
      </c>
      <c r="H6" s="15">
        <f t="shared" si="4"/>
        <v>4184.020833333333</v>
      </c>
      <c r="I6" s="10">
        <f>H6/$H$1</f>
        <v>2.3140603616460299E-2</v>
      </c>
      <c r="J6" s="10">
        <f>C6/$C$1</f>
        <v>9.594095940959408E-3</v>
      </c>
      <c r="K6" s="10">
        <f>I6+J6</f>
        <v>3.2734699557419707E-2</v>
      </c>
      <c r="L6" s="10">
        <f t="shared" si="5"/>
        <v>1.6367349778709853E-2</v>
      </c>
      <c r="M6" s="21">
        <f t="shared" si="6"/>
        <v>476.44159793202715</v>
      </c>
    </row>
    <row r="7" spans="1:14" x14ac:dyDescent="0.35">
      <c r="A7" s="1">
        <v>43083</v>
      </c>
      <c r="B7" s="1">
        <v>43465</v>
      </c>
      <c r="C7" s="9">
        <f t="shared" si="0"/>
        <v>1</v>
      </c>
      <c r="D7" s="2">
        <v>63967.65</v>
      </c>
      <c r="E7" s="9">
        <f t="shared" si="3"/>
        <v>12</v>
      </c>
      <c r="F7" s="10">
        <f t="shared" si="1"/>
        <v>2.1975010297515203E-2</v>
      </c>
      <c r="G7" s="2">
        <f t="shared" si="2"/>
        <v>639.67650000000003</v>
      </c>
      <c r="H7" s="15">
        <f t="shared" si="4"/>
        <v>5330.6374999999998</v>
      </c>
      <c r="I7" s="10">
        <f>H7/$H$1</f>
        <v>2.9482207265269487E-2</v>
      </c>
      <c r="J7" s="10">
        <f>C7/$C$1</f>
        <v>2.9520295202952024E-3</v>
      </c>
      <c r="K7" s="10">
        <f>I7+J7</f>
        <v>3.2434236785564688E-2</v>
      </c>
      <c r="L7" s="10">
        <f t="shared" si="5"/>
        <v>1.6217118392782344E-2</v>
      </c>
      <c r="M7" s="21">
        <f t="shared" si="6"/>
        <v>472.06847201130233</v>
      </c>
    </row>
    <row r="8" spans="1:14" x14ac:dyDescent="0.35">
      <c r="A8" s="1">
        <v>42828</v>
      </c>
      <c r="B8" s="1">
        <v>43465</v>
      </c>
      <c r="C8" s="9">
        <f t="shared" si="0"/>
        <v>1.6666666666666667</v>
      </c>
      <c r="D8" s="2">
        <v>28352.12</v>
      </c>
      <c r="E8" s="9">
        <f t="shared" si="3"/>
        <v>12</v>
      </c>
      <c r="F8" s="10">
        <f t="shared" si="1"/>
        <v>9.7398939769772156E-3</v>
      </c>
      <c r="G8" s="2">
        <f t="shared" si="2"/>
        <v>283.52119999999996</v>
      </c>
      <c r="H8" s="15">
        <f t="shared" si="4"/>
        <v>2362.6766666666667</v>
      </c>
      <c r="I8" s="10">
        <f>H8/$H$1</f>
        <v>1.306727819842987E-2</v>
      </c>
      <c r="J8" s="10">
        <f>C8/$C$1</f>
        <v>4.9200492004920042E-3</v>
      </c>
      <c r="K8" s="10">
        <f>I8+J8</f>
        <v>1.7987327398921872E-2</v>
      </c>
      <c r="L8" s="10">
        <f t="shared" si="5"/>
        <v>8.9936636994609361E-3</v>
      </c>
      <c r="M8" s="21">
        <f t="shared" si="6"/>
        <v>261.79898164137569</v>
      </c>
    </row>
    <row r="9" spans="1:14" x14ac:dyDescent="0.35">
      <c r="A9" s="1">
        <v>42744</v>
      </c>
      <c r="B9" s="1">
        <v>43340</v>
      </c>
      <c r="C9" s="9">
        <f t="shared" si="0"/>
        <v>1.5833333333333333</v>
      </c>
      <c r="D9" s="11">
        <v>8896.6</v>
      </c>
      <c r="E9" s="9">
        <f t="shared" si="3"/>
        <v>7</v>
      </c>
      <c r="F9" s="10">
        <f t="shared" si="1"/>
        <v>3.0562772997425065E-3</v>
      </c>
      <c r="G9" s="2">
        <f t="shared" si="2"/>
        <v>88.966000000000008</v>
      </c>
      <c r="H9" s="15">
        <f t="shared" si="4"/>
        <v>1270.9428571428573</v>
      </c>
      <c r="I9" s="10">
        <f>H9/$H$1</f>
        <v>7.0292156869791855E-3</v>
      </c>
      <c r="J9" s="10">
        <f>C9/$C$1</f>
        <v>4.6740467404674038E-3</v>
      </c>
      <c r="K9" s="10">
        <f>I9+J9</f>
        <v>1.1703262427446589E-2</v>
      </c>
      <c r="L9" s="10">
        <f t="shared" si="5"/>
        <v>5.8516312137232946E-3</v>
      </c>
      <c r="M9" s="21">
        <f t="shared" si="6"/>
        <v>170.33671080957453</v>
      </c>
    </row>
    <row r="10" spans="1:14" x14ac:dyDescent="0.35">
      <c r="A10" s="1">
        <v>40756</v>
      </c>
      <c r="B10" s="1">
        <v>43465</v>
      </c>
      <c r="C10" s="9">
        <f t="shared" si="0"/>
        <v>7.333333333333333</v>
      </c>
      <c r="D10" s="2">
        <v>28360.43</v>
      </c>
      <c r="E10" s="9">
        <f t="shared" si="3"/>
        <v>12</v>
      </c>
      <c r="F10" s="10">
        <f t="shared" si="1"/>
        <v>9.7427487377128759E-3</v>
      </c>
      <c r="G10" s="2">
        <f t="shared" si="2"/>
        <v>283.60430000000002</v>
      </c>
      <c r="H10" s="15">
        <f t="shared" si="4"/>
        <v>2363.3691666666668</v>
      </c>
      <c r="I10" s="10">
        <f>H10/$H$1</f>
        <v>1.3071108214733023E-2</v>
      </c>
      <c r="J10" s="10">
        <f>C10/$C$1</f>
        <v>2.1648216482164816E-2</v>
      </c>
      <c r="K10" s="10">
        <f>I10+J10</f>
        <v>3.4719324696897841E-2</v>
      </c>
      <c r="L10" s="10">
        <f t="shared" si="5"/>
        <v>1.735966234844892E-2</v>
      </c>
      <c r="M10" s="21">
        <f t="shared" si="6"/>
        <v>505.32709208756194</v>
      </c>
    </row>
    <row r="11" spans="1:14" x14ac:dyDescent="0.35">
      <c r="A11" s="1">
        <v>42843</v>
      </c>
      <c r="B11" s="1">
        <v>43465</v>
      </c>
      <c r="C11" s="9">
        <f t="shared" si="0"/>
        <v>1.6666666666666667</v>
      </c>
      <c r="D11" s="2">
        <v>21544</v>
      </c>
      <c r="E11" s="9">
        <f t="shared" si="3"/>
        <v>12</v>
      </c>
      <c r="F11" s="10">
        <f t="shared" si="1"/>
        <v>7.4010788554787843E-3</v>
      </c>
      <c r="G11" s="2">
        <f t="shared" si="2"/>
        <v>215.44</v>
      </c>
      <c r="H11" s="15">
        <f t="shared" si="4"/>
        <v>1795.3333333333333</v>
      </c>
      <c r="I11" s="10">
        <f>H11/$H$1</f>
        <v>9.9294670559722902E-3</v>
      </c>
      <c r="J11" s="10">
        <f>C11/$C$1</f>
        <v>4.9200492004920042E-3</v>
      </c>
      <c r="K11" s="10">
        <f>I11+J11</f>
        <v>1.4849516256464294E-2</v>
      </c>
      <c r="L11" s="10">
        <f t="shared" si="5"/>
        <v>7.4247581282321472E-3</v>
      </c>
      <c r="M11" s="21">
        <f t="shared" si="6"/>
        <v>216.12928633535745</v>
      </c>
    </row>
    <row r="12" spans="1:14" x14ac:dyDescent="0.35">
      <c r="A12" s="1">
        <v>41711</v>
      </c>
      <c r="B12" s="1">
        <v>43465</v>
      </c>
      <c r="C12" s="9">
        <f t="shared" si="0"/>
        <v>4.75</v>
      </c>
      <c r="D12" s="2">
        <v>36320.93</v>
      </c>
      <c r="E12" s="9">
        <f t="shared" si="3"/>
        <v>12</v>
      </c>
      <c r="F12" s="10">
        <f t="shared" si="1"/>
        <v>1.2477444626546836E-2</v>
      </c>
      <c r="G12" s="2">
        <f t="shared" si="2"/>
        <v>363.20929999999998</v>
      </c>
      <c r="H12" s="15">
        <f t="shared" si="4"/>
        <v>3026.7441666666668</v>
      </c>
      <c r="I12" s="10">
        <f>H12/$H$1</f>
        <v>1.6740042604775143E-2</v>
      </c>
      <c r="J12" s="10">
        <f>C12/$C$1</f>
        <v>1.4022140221402211E-2</v>
      </c>
      <c r="K12" s="10">
        <f>I12+J12</f>
        <v>3.0762182826177355E-2</v>
      </c>
      <c r="L12" s="10">
        <f t="shared" si="5"/>
        <v>1.5381091413088677E-2</v>
      </c>
      <c r="M12" s="21">
        <f t="shared" si="6"/>
        <v>447.73233723659024</v>
      </c>
    </row>
    <row r="13" spans="1:14" x14ac:dyDescent="0.35">
      <c r="A13" s="1">
        <v>37047</v>
      </c>
      <c r="B13" s="1">
        <v>43465</v>
      </c>
      <c r="C13" s="9">
        <f t="shared" si="0"/>
        <v>17.5</v>
      </c>
      <c r="D13" s="2">
        <v>29593.24</v>
      </c>
      <c r="E13" s="9">
        <f t="shared" si="3"/>
        <v>12</v>
      </c>
      <c r="F13" s="10">
        <f t="shared" si="1"/>
        <v>1.0166259878811224E-2</v>
      </c>
      <c r="G13" s="2">
        <f t="shared" si="2"/>
        <v>295.93240000000003</v>
      </c>
      <c r="H13" s="15">
        <f t="shared" si="4"/>
        <v>2466.1033333333335</v>
      </c>
      <c r="I13" s="10">
        <f>H13/$H$1</f>
        <v>1.3639301042493567E-2</v>
      </c>
      <c r="J13" s="10">
        <f>C13/$C$1</f>
        <v>5.1660516605166046E-2</v>
      </c>
      <c r="K13" s="10">
        <f>I13+J13</f>
        <v>6.5299817647659616E-2</v>
      </c>
      <c r="L13" s="10">
        <f t="shared" si="5"/>
        <v>3.2649908823829808E-2</v>
      </c>
      <c r="M13" s="21">
        <f t="shared" si="6"/>
        <v>950.41499953736809</v>
      </c>
    </row>
    <row r="14" spans="1:14" x14ac:dyDescent="0.35">
      <c r="A14" s="1">
        <v>38278</v>
      </c>
      <c r="B14" s="1">
        <v>43465</v>
      </c>
      <c r="C14" s="9">
        <f t="shared" si="0"/>
        <v>14.166666666666666</v>
      </c>
      <c r="D14" s="2">
        <v>26604.54</v>
      </c>
      <c r="E14" s="9">
        <f t="shared" si="3"/>
        <v>12</v>
      </c>
      <c r="F14" s="10">
        <f t="shared" si="1"/>
        <v>9.1395422601995707E-3</v>
      </c>
      <c r="G14" s="2">
        <f t="shared" si="2"/>
        <v>266.04540000000003</v>
      </c>
      <c r="H14" s="15">
        <f t="shared" si="4"/>
        <v>2217.0450000000001</v>
      </c>
      <c r="I14" s="10">
        <f>H14/$H$1</f>
        <v>1.2261831761478697E-2</v>
      </c>
      <c r="J14" s="10">
        <f>C14/$C$1</f>
        <v>4.182041820418203E-2</v>
      </c>
      <c r="K14" s="10">
        <f>I14+J14</f>
        <v>5.4082249965660731E-2</v>
      </c>
      <c r="L14" s="10">
        <f t="shared" si="5"/>
        <v>2.7041124982830365E-2</v>
      </c>
      <c r="M14" s="21">
        <f t="shared" si="6"/>
        <v>787.14739838075945</v>
      </c>
    </row>
    <row r="15" spans="1:14" x14ac:dyDescent="0.35">
      <c r="A15" s="1">
        <v>42996</v>
      </c>
      <c r="B15" s="1">
        <v>43140</v>
      </c>
      <c r="C15" s="9">
        <f t="shared" si="0"/>
        <v>0.33333333333333331</v>
      </c>
      <c r="D15" s="11">
        <v>1671.4</v>
      </c>
      <c r="E15" s="9">
        <f t="shared" si="3"/>
        <v>1</v>
      </c>
      <c r="F15" s="10">
        <f t="shared" si="1"/>
        <v>5.7418135903487008E-4</v>
      </c>
      <c r="G15" s="2">
        <f t="shared" si="2"/>
        <v>16.713999999999999</v>
      </c>
      <c r="H15" s="15">
        <f t="shared" si="4"/>
        <v>1671.4</v>
      </c>
      <c r="I15" s="10">
        <f>H15/$H$1</f>
        <v>9.2440277965199144E-3</v>
      </c>
      <c r="J15" s="10">
        <f>C15/$C$1</f>
        <v>9.8400984009840067E-4</v>
      </c>
      <c r="K15" s="10">
        <f>I15+J15</f>
        <v>1.0228037636618316E-2</v>
      </c>
      <c r="L15" s="10">
        <f t="shared" si="5"/>
        <v>5.114018818309158E-3</v>
      </c>
      <c r="M15" s="21">
        <f t="shared" si="6"/>
        <v>148.8653527047511</v>
      </c>
    </row>
    <row r="16" spans="1:14" x14ac:dyDescent="0.35">
      <c r="A16" s="1">
        <v>37886</v>
      </c>
      <c r="B16" s="1">
        <v>43465</v>
      </c>
      <c r="C16" s="9">
        <f t="shared" si="0"/>
        <v>15.25</v>
      </c>
      <c r="D16" s="2">
        <v>60622.080000000002</v>
      </c>
      <c r="E16" s="9">
        <f t="shared" si="3"/>
        <v>12</v>
      </c>
      <c r="F16" s="10">
        <f t="shared" si="1"/>
        <v>2.0825695992533574E-2</v>
      </c>
      <c r="G16" s="2">
        <f t="shared" si="2"/>
        <v>606.22080000000005</v>
      </c>
      <c r="H16" s="15">
        <f t="shared" si="4"/>
        <v>5051.84</v>
      </c>
      <c r="I16" s="10">
        <f>H16/$H$1</f>
        <v>2.7940259293748451E-2</v>
      </c>
      <c r="J16" s="10">
        <f>C16/$C$1</f>
        <v>4.5018450184501839E-2</v>
      </c>
      <c r="K16" s="10">
        <f>I16+J16</f>
        <v>7.2958709478250283E-2</v>
      </c>
      <c r="L16" s="10">
        <f t="shared" si="5"/>
        <v>3.6479354739125142E-2</v>
      </c>
      <c r="M16" s="21">
        <f t="shared" si="6"/>
        <v>1061.8873732414388</v>
      </c>
    </row>
    <row r="17" spans="1:13" x14ac:dyDescent="0.35">
      <c r="A17" s="1">
        <v>42723</v>
      </c>
      <c r="B17" s="1">
        <v>43313</v>
      </c>
      <c r="C17" s="9">
        <f t="shared" si="0"/>
        <v>1.5833333333333333</v>
      </c>
      <c r="D17" s="11">
        <v>19310.259999999998</v>
      </c>
      <c r="E17" s="9">
        <f t="shared" si="3"/>
        <v>7</v>
      </c>
      <c r="F17" s="10">
        <f t="shared" si="1"/>
        <v>6.63371504733558E-3</v>
      </c>
      <c r="G17" s="2">
        <f t="shared" si="2"/>
        <v>193.10259999999997</v>
      </c>
      <c r="H17" s="15">
        <f t="shared" si="4"/>
        <v>2758.6085714285714</v>
      </c>
      <c r="I17" s="10">
        <f>H17/$H$1</f>
        <v>1.5257062530814769E-2</v>
      </c>
      <c r="J17" s="10">
        <f>C17/$C$1</f>
        <v>4.6740467404674038E-3</v>
      </c>
      <c r="K17" s="10">
        <f>I17+J17</f>
        <v>1.9931109271282173E-2</v>
      </c>
      <c r="L17" s="10">
        <f t="shared" si="5"/>
        <v>9.9655546356410864E-3</v>
      </c>
      <c r="M17" s="21">
        <f t="shared" si="6"/>
        <v>290.0900169592403</v>
      </c>
    </row>
    <row r="18" spans="1:13" x14ac:dyDescent="0.35">
      <c r="A18" s="1">
        <v>41030</v>
      </c>
      <c r="B18" s="1">
        <v>43465</v>
      </c>
      <c r="C18" s="9">
        <f t="shared" si="0"/>
        <v>6.583333333333333</v>
      </c>
      <c r="D18" s="2">
        <v>31908.55</v>
      </c>
      <c r="E18" s="9">
        <f t="shared" si="3"/>
        <v>12</v>
      </c>
      <c r="F18" s="10">
        <f t="shared" si="1"/>
        <v>1.0961645688543797E-2</v>
      </c>
      <c r="G18" s="2">
        <f t="shared" si="2"/>
        <v>319.08549999999997</v>
      </c>
      <c r="H18" s="15">
        <f t="shared" si="4"/>
        <v>2659.0458333333331</v>
      </c>
      <c r="I18" s="10">
        <f>H18/$H$1</f>
        <v>1.4706409953065568E-2</v>
      </c>
      <c r="J18" s="10">
        <f>C18/$C$1</f>
        <v>1.9434194341943416E-2</v>
      </c>
      <c r="K18" s="10">
        <f>I18+J18</f>
        <v>3.4140604295008981E-2</v>
      </c>
      <c r="L18" s="10">
        <f t="shared" si="5"/>
        <v>1.707030214750449E-2</v>
      </c>
      <c r="M18" s="21">
        <f t="shared" si="6"/>
        <v>496.90402797639928</v>
      </c>
    </row>
    <row r="19" spans="1:13" x14ac:dyDescent="0.35">
      <c r="A19" s="1">
        <v>42614</v>
      </c>
      <c r="B19" s="1">
        <v>43465</v>
      </c>
      <c r="C19" s="9">
        <f t="shared" si="0"/>
        <v>2.25</v>
      </c>
      <c r="D19" s="11">
        <v>6249.61</v>
      </c>
      <c r="E19" s="9">
        <f t="shared" si="3"/>
        <v>12</v>
      </c>
      <c r="F19" s="10">
        <f t="shared" si="1"/>
        <v>2.146948404474042E-3</v>
      </c>
      <c r="G19" s="2">
        <f t="shared" si="2"/>
        <v>62.496099999999991</v>
      </c>
      <c r="H19" s="15">
        <f t="shared" si="4"/>
        <v>520.80083333333334</v>
      </c>
      <c r="I19" s="10">
        <f>H19/$H$1</f>
        <v>2.8803980972741824E-3</v>
      </c>
      <c r="J19" s="10">
        <f>C19/$C$1</f>
        <v>6.6420664206642051E-3</v>
      </c>
      <c r="K19" s="10">
        <f>I19+J19</f>
        <v>9.5224645179383879E-3</v>
      </c>
      <c r="L19" s="10">
        <f t="shared" si="5"/>
        <v>4.761232258969194E-3</v>
      </c>
      <c r="M19" s="21">
        <f t="shared" si="6"/>
        <v>138.59599362503556</v>
      </c>
    </row>
    <row r="20" spans="1:13" x14ac:dyDescent="0.35">
      <c r="A20" s="1">
        <v>42205</v>
      </c>
      <c r="B20" s="1">
        <v>43465</v>
      </c>
      <c r="C20" s="9">
        <f t="shared" si="0"/>
        <v>3.4166666666666665</v>
      </c>
      <c r="D20" s="2">
        <v>29298.720000000001</v>
      </c>
      <c r="E20" s="9">
        <f t="shared" si="3"/>
        <v>12</v>
      </c>
      <c r="F20" s="10">
        <f t="shared" si="1"/>
        <v>1.0065082486288219E-2</v>
      </c>
      <c r="G20" s="2">
        <f t="shared" si="2"/>
        <v>292.98720000000003</v>
      </c>
      <c r="H20" s="15">
        <f t="shared" si="4"/>
        <v>2441.56</v>
      </c>
      <c r="I20" s="10">
        <f>H20/$H$1</f>
        <v>1.3503558996572431E-2</v>
      </c>
      <c r="J20" s="10">
        <f>C20/$C$1</f>
        <v>1.0086100861008609E-2</v>
      </c>
      <c r="K20" s="10">
        <f>I20+J20</f>
        <v>2.358965985758104E-2</v>
      </c>
      <c r="L20" s="10">
        <f t="shared" si="5"/>
        <v>1.179482992879052E-2</v>
      </c>
      <c r="M20" s="21">
        <f t="shared" si="6"/>
        <v>343.33888470564665</v>
      </c>
    </row>
    <row r="21" spans="1:13" x14ac:dyDescent="0.35">
      <c r="A21" s="1">
        <v>36434</v>
      </c>
      <c r="B21" s="1">
        <v>43465</v>
      </c>
      <c r="C21" s="9">
        <f t="shared" si="0"/>
        <v>19.166666666666668</v>
      </c>
      <c r="D21" s="2">
        <v>33063.33</v>
      </c>
      <c r="E21" s="9">
        <f t="shared" si="3"/>
        <v>12</v>
      </c>
      <c r="F21" s="10">
        <f t="shared" si="1"/>
        <v>1.1358350935514175E-2</v>
      </c>
      <c r="G21" s="2">
        <f t="shared" si="2"/>
        <v>330.63330000000002</v>
      </c>
      <c r="H21" s="15">
        <f t="shared" si="4"/>
        <v>2755.2775000000001</v>
      </c>
      <c r="I21" s="10">
        <f>H21/$H$1</f>
        <v>1.5238639342542718E-2</v>
      </c>
      <c r="J21" s="10">
        <f>C21/$C$1</f>
        <v>5.6580565805658053E-2</v>
      </c>
      <c r="K21" s="10">
        <f>I21+J21</f>
        <v>7.1819205148200768E-2</v>
      </c>
      <c r="L21" s="10">
        <f t="shared" si="5"/>
        <v>3.5909602574100384E-2</v>
      </c>
      <c r="M21" s="21">
        <f t="shared" si="6"/>
        <v>1045.3023038441484</v>
      </c>
    </row>
    <row r="22" spans="1:13" x14ac:dyDescent="0.35">
      <c r="A22" s="1">
        <v>41989</v>
      </c>
      <c r="B22" s="1">
        <v>43465</v>
      </c>
      <c r="C22" s="9">
        <f t="shared" si="0"/>
        <v>4</v>
      </c>
      <c r="D22" s="2">
        <v>57241.1</v>
      </c>
      <c r="E22" s="9">
        <f t="shared" si="3"/>
        <v>12</v>
      </c>
      <c r="F22" s="10">
        <f t="shared" si="1"/>
        <v>1.9664217177606139E-2</v>
      </c>
      <c r="G22" s="2">
        <f t="shared" si="2"/>
        <v>572.41099999999994</v>
      </c>
      <c r="H22" s="15">
        <f t="shared" si="4"/>
        <v>4770.0916666666662</v>
      </c>
      <c r="I22" s="10">
        <f>H22/$H$1</f>
        <v>2.6381991120386902E-2</v>
      </c>
      <c r="J22" s="10">
        <f>C22/$C$1</f>
        <v>1.180811808118081E-2</v>
      </c>
      <c r="K22" s="10">
        <f>I22+J22</f>
        <v>3.8190109201567714E-2</v>
      </c>
      <c r="L22" s="10">
        <f t="shared" si="5"/>
        <v>1.9095054600783857E-2</v>
      </c>
      <c r="M22" s="21">
        <f t="shared" si="6"/>
        <v>555.84309308466959</v>
      </c>
    </row>
    <row r="23" spans="1:13" x14ac:dyDescent="0.35">
      <c r="A23" s="1">
        <v>43020</v>
      </c>
      <c r="B23" s="1">
        <v>43434</v>
      </c>
      <c r="C23" s="9">
        <f t="shared" si="0"/>
        <v>1.0833333333333333</v>
      </c>
      <c r="D23" s="11">
        <v>14013.81</v>
      </c>
      <c r="E23" s="9">
        <f t="shared" si="3"/>
        <v>10</v>
      </c>
      <c r="F23" s="10">
        <f t="shared" si="1"/>
        <v>4.8142087298411219E-3</v>
      </c>
      <c r="G23" s="2">
        <f t="shared" si="2"/>
        <v>140.13809999999998</v>
      </c>
      <c r="H23" s="15">
        <f t="shared" si="4"/>
        <v>1401.3809999999999</v>
      </c>
      <c r="I23" s="10">
        <f>H23/$H$1</f>
        <v>7.7506311580201465E-3</v>
      </c>
      <c r="J23" s="10">
        <f>C23/$C$1</f>
        <v>3.1980319803198024E-3</v>
      </c>
      <c r="K23" s="10">
        <f>I23+J23</f>
        <v>1.0948663138339948E-2</v>
      </c>
      <c r="L23" s="10">
        <f t="shared" si="5"/>
        <v>5.474331569169974E-3</v>
      </c>
      <c r="M23" s="21">
        <f t="shared" si="6"/>
        <v>159.35379372277788</v>
      </c>
    </row>
    <row r="24" spans="1:13" x14ac:dyDescent="0.35">
      <c r="A24" s="1">
        <v>43070</v>
      </c>
      <c r="B24" s="1">
        <v>43465</v>
      </c>
      <c r="C24" s="9">
        <f t="shared" si="0"/>
        <v>1</v>
      </c>
      <c r="D24" s="2">
        <v>18958.189999999999</v>
      </c>
      <c r="E24" s="9">
        <f t="shared" si="3"/>
        <v>12</v>
      </c>
      <c r="F24" s="10">
        <f t="shared" si="1"/>
        <v>6.512767320235301E-3</v>
      </c>
      <c r="G24" s="2">
        <f t="shared" si="2"/>
        <v>189.58189999999999</v>
      </c>
      <c r="H24" s="15">
        <f t="shared" si="4"/>
        <v>1579.8491666666666</v>
      </c>
      <c r="I24" s="10">
        <f>H24/$H$1</f>
        <v>8.7376867362543315E-3</v>
      </c>
      <c r="J24" s="10">
        <f>C24/$C$1</f>
        <v>2.9520295202952024E-3</v>
      </c>
      <c r="K24" s="10">
        <f>I24+J24</f>
        <v>1.1689716256549534E-2</v>
      </c>
      <c r="L24" s="10">
        <f t="shared" si="5"/>
        <v>5.8448581282747672E-3</v>
      </c>
      <c r="M24" s="21">
        <f t="shared" si="6"/>
        <v>170.139551238987</v>
      </c>
    </row>
    <row r="25" spans="1:13" x14ac:dyDescent="0.35">
      <c r="A25" s="1">
        <v>42898</v>
      </c>
      <c r="B25" s="1">
        <v>43465</v>
      </c>
      <c r="C25" s="9">
        <f t="shared" si="0"/>
        <v>1.5</v>
      </c>
      <c r="D25" s="2">
        <v>21699.82</v>
      </c>
      <c r="E25" s="9">
        <f t="shared" si="3"/>
        <v>12</v>
      </c>
      <c r="F25" s="10">
        <f t="shared" si="1"/>
        <v>7.4546081957712418E-3</v>
      </c>
      <c r="G25" s="2">
        <f t="shared" si="2"/>
        <v>216.9982</v>
      </c>
      <c r="H25" s="15">
        <f t="shared" si="4"/>
        <v>1808.3183333333334</v>
      </c>
      <c r="I25" s="10">
        <f>H25/$H$1</f>
        <v>1.0001283318349825E-2</v>
      </c>
      <c r="J25" s="10">
        <f>C25/$C$1</f>
        <v>4.4280442804428034E-3</v>
      </c>
      <c r="K25" s="10">
        <f>I25+J25</f>
        <v>1.4429327598792629E-2</v>
      </c>
      <c r="L25" s="10">
        <f t="shared" si="5"/>
        <v>7.2146637993963144E-3</v>
      </c>
      <c r="M25" s="21">
        <f t="shared" si="6"/>
        <v>210.01359386832132</v>
      </c>
    </row>
    <row r="26" spans="1:13" x14ac:dyDescent="0.35">
      <c r="A26" s="1">
        <v>42177</v>
      </c>
      <c r="B26" s="1">
        <v>43465</v>
      </c>
      <c r="C26" s="9">
        <f t="shared" si="0"/>
        <v>3.5</v>
      </c>
      <c r="D26" s="2">
        <v>31402.46</v>
      </c>
      <c r="E26" s="9">
        <f t="shared" si="3"/>
        <v>12</v>
      </c>
      <c r="F26" s="10">
        <f t="shared" si="1"/>
        <v>1.0787786980877196E-2</v>
      </c>
      <c r="G26" s="2">
        <f t="shared" si="2"/>
        <v>314.02459999999996</v>
      </c>
      <c r="H26" s="15">
        <f t="shared" si="4"/>
        <v>2616.8716666666664</v>
      </c>
      <c r="I26" s="10">
        <f>H26/$H$1</f>
        <v>1.4473156890386538E-2</v>
      </c>
      <c r="J26" s="10">
        <f>C26/$C$1</f>
        <v>1.0332103321033209E-2</v>
      </c>
      <c r="K26" s="10">
        <f>I26+J26</f>
        <v>2.4805260211419745E-2</v>
      </c>
      <c r="L26" s="10">
        <f t="shared" si="5"/>
        <v>1.2402630105709873E-2</v>
      </c>
      <c r="M26" s="21">
        <f t="shared" si="6"/>
        <v>361.03150394028313</v>
      </c>
    </row>
    <row r="27" spans="1:13" x14ac:dyDescent="0.35">
      <c r="A27" s="1">
        <v>41708</v>
      </c>
      <c r="B27" s="1">
        <v>43195</v>
      </c>
      <c r="C27" s="9">
        <f t="shared" si="0"/>
        <v>4</v>
      </c>
      <c r="D27" s="11">
        <v>8877.86</v>
      </c>
      <c r="E27" s="9">
        <f t="shared" si="3"/>
        <v>3</v>
      </c>
      <c r="F27" s="10">
        <f t="shared" si="1"/>
        <v>3.0498394879270741E-3</v>
      </c>
      <c r="G27" s="2">
        <f t="shared" si="2"/>
        <v>88.778599999999997</v>
      </c>
      <c r="H27" s="15">
        <f t="shared" si="4"/>
        <v>2959.2866666666669</v>
      </c>
      <c r="I27" s="10">
        <f>H27/$H$1</f>
        <v>1.6366954771172327E-2</v>
      </c>
      <c r="J27" s="10">
        <f>C27/$C$1</f>
        <v>1.180811808118081E-2</v>
      </c>
      <c r="K27" s="10">
        <f>I27+J27</f>
        <v>2.8175072852353135E-2</v>
      </c>
      <c r="L27" s="10">
        <f t="shared" si="5"/>
        <v>1.4087536426176567E-2</v>
      </c>
      <c r="M27" s="21">
        <f t="shared" si="6"/>
        <v>410.07789633382316</v>
      </c>
    </row>
    <row r="28" spans="1:13" x14ac:dyDescent="0.35">
      <c r="A28" s="1">
        <v>42439</v>
      </c>
      <c r="B28" s="1">
        <v>43281</v>
      </c>
      <c r="C28" s="9">
        <f t="shared" si="0"/>
        <v>2.25</v>
      </c>
      <c r="D28" s="11">
        <v>7418.25</v>
      </c>
      <c r="E28" s="9">
        <f t="shared" si="3"/>
        <v>5</v>
      </c>
      <c r="F28" s="10">
        <f t="shared" si="1"/>
        <v>2.5484150213356616E-3</v>
      </c>
      <c r="G28" s="2">
        <f t="shared" si="2"/>
        <v>74.182500000000005</v>
      </c>
      <c r="H28" s="15">
        <f t="shared" si="4"/>
        <v>1483.65</v>
      </c>
      <c r="I28" s="10">
        <f>H28/$H$1</f>
        <v>8.2056370948347321E-3</v>
      </c>
      <c r="J28" s="10">
        <f>C28/$C$1</f>
        <v>6.6420664206642051E-3</v>
      </c>
      <c r="K28" s="10">
        <f>I28+J28</f>
        <v>1.4847703515498937E-2</v>
      </c>
      <c r="L28" s="10">
        <f t="shared" si="5"/>
        <v>7.4238517577494686E-3</v>
      </c>
      <c r="M28" s="21">
        <f t="shared" si="6"/>
        <v>216.10290255258721</v>
      </c>
    </row>
    <row r="29" spans="1:13" x14ac:dyDescent="0.35">
      <c r="A29" s="1">
        <v>36192</v>
      </c>
      <c r="B29" s="1">
        <v>43465</v>
      </c>
      <c r="C29" s="9">
        <f t="shared" si="0"/>
        <v>19.833333333333332</v>
      </c>
      <c r="D29" s="2">
        <v>24552.82</v>
      </c>
      <c r="E29" s="9">
        <f t="shared" si="3"/>
        <v>12</v>
      </c>
      <c r="F29" s="10">
        <f t="shared" si="1"/>
        <v>8.4347083616959067E-3</v>
      </c>
      <c r="G29" s="2">
        <f t="shared" si="2"/>
        <v>245.5282</v>
      </c>
      <c r="H29" s="15">
        <f t="shared" si="4"/>
        <v>2046.0683333333334</v>
      </c>
      <c r="I29" s="10">
        <f>H29/$H$1</f>
        <v>1.1316209493186853E-2</v>
      </c>
      <c r="J29" s="10">
        <f>C29/$C$1</f>
        <v>5.8548585485854843E-2</v>
      </c>
      <c r="K29" s="10">
        <f>I29+J29</f>
        <v>6.9864794979041689E-2</v>
      </c>
      <c r="L29" s="10">
        <f t="shared" si="5"/>
        <v>3.4932397489520844E-2</v>
      </c>
      <c r="M29" s="21">
        <f t="shared" si="6"/>
        <v>1016.8565775476412</v>
      </c>
    </row>
    <row r="30" spans="1:13" x14ac:dyDescent="0.35">
      <c r="A30" s="1">
        <v>43020</v>
      </c>
      <c r="B30" s="1">
        <v>43465</v>
      </c>
      <c r="C30" s="9">
        <f t="shared" si="0"/>
        <v>1.1666666666666667</v>
      </c>
      <c r="D30" s="2">
        <v>27069.33</v>
      </c>
      <c r="E30" s="9">
        <f t="shared" si="3"/>
        <v>12</v>
      </c>
      <c r="F30" s="10">
        <f t="shared" si="1"/>
        <v>9.299213047483176E-3</v>
      </c>
      <c r="G30" s="2">
        <f t="shared" si="2"/>
        <v>270.69330000000002</v>
      </c>
      <c r="H30" s="15">
        <f t="shared" si="4"/>
        <v>2255.7775000000001</v>
      </c>
      <c r="I30" s="10">
        <f>H30/$H$1</f>
        <v>1.2476049965755775E-2</v>
      </c>
      <c r="J30" s="10">
        <f>C30/$C$1</f>
        <v>3.4440344403444032E-3</v>
      </c>
      <c r="K30" s="10">
        <f>I30+J30</f>
        <v>1.5920084406100179E-2</v>
      </c>
      <c r="L30" s="10">
        <f t="shared" si="5"/>
        <v>7.9600422030500894E-3</v>
      </c>
      <c r="M30" s="21">
        <f t="shared" si="6"/>
        <v>231.71101480098628</v>
      </c>
    </row>
    <row r="31" spans="1:13" x14ac:dyDescent="0.35">
      <c r="A31" s="1">
        <v>40484</v>
      </c>
      <c r="B31" s="1">
        <v>43465</v>
      </c>
      <c r="C31" s="9">
        <f t="shared" si="0"/>
        <v>8.0833333333333339</v>
      </c>
      <c r="D31" s="2">
        <v>31865.84</v>
      </c>
      <c r="E31" s="9">
        <f t="shared" si="3"/>
        <v>12</v>
      </c>
      <c r="F31" s="10">
        <f t="shared" si="1"/>
        <v>1.094697338637533E-2</v>
      </c>
      <c r="G31" s="2">
        <f t="shared" si="2"/>
        <v>318.65840000000003</v>
      </c>
      <c r="H31" s="15">
        <f t="shared" si="4"/>
        <v>2655.4866666666667</v>
      </c>
      <c r="I31" s="10">
        <f>H31/$H$1</f>
        <v>1.468672523630171E-2</v>
      </c>
      <c r="J31" s="10">
        <f>C31/$C$1</f>
        <v>2.3862238622386223E-2</v>
      </c>
      <c r="K31" s="10">
        <f>I31+J31</f>
        <v>3.8548963858687932E-2</v>
      </c>
      <c r="L31" s="10">
        <f t="shared" si="5"/>
        <v>1.9274481929343966E-2</v>
      </c>
      <c r="M31" s="21">
        <f t="shared" si="6"/>
        <v>561.06609157175831</v>
      </c>
    </row>
    <row r="32" spans="1:13" x14ac:dyDescent="0.35">
      <c r="A32" s="1">
        <v>42186</v>
      </c>
      <c r="B32" s="1">
        <v>43465</v>
      </c>
      <c r="C32" s="9">
        <f t="shared" si="0"/>
        <v>3.4166666666666665</v>
      </c>
      <c r="D32" s="2">
        <v>39427.75</v>
      </c>
      <c r="E32" s="9">
        <f t="shared" si="3"/>
        <v>12</v>
      </c>
      <c r="F32" s="10">
        <f t="shared" si="1"/>
        <v>1.3544740384520223E-2</v>
      </c>
      <c r="G32" s="2">
        <f t="shared" si="2"/>
        <v>394.27750000000003</v>
      </c>
      <c r="H32" s="15">
        <f t="shared" si="4"/>
        <v>3285.6458333333335</v>
      </c>
      <c r="I32" s="10">
        <f>H32/$H$1</f>
        <v>1.8171952502604505E-2</v>
      </c>
      <c r="J32" s="10">
        <f>C32/$C$1</f>
        <v>1.0086100861008609E-2</v>
      </c>
      <c r="K32" s="10">
        <f>I32+J32</f>
        <v>2.8258053363613114E-2</v>
      </c>
      <c r="L32" s="10">
        <f t="shared" si="5"/>
        <v>1.4129026681806557E-2</v>
      </c>
      <c r="M32" s="21">
        <f t="shared" si="6"/>
        <v>411.28564737221507</v>
      </c>
    </row>
    <row r="33" spans="1:13" x14ac:dyDescent="0.35">
      <c r="A33" s="1">
        <v>41222</v>
      </c>
      <c r="B33" s="1">
        <v>43465</v>
      </c>
      <c r="C33" s="9">
        <f t="shared" si="0"/>
        <v>6.083333333333333</v>
      </c>
      <c r="D33" s="2">
        <v>65735.960000000006</v>
      </c>
      <c r="E33" s="9">
        <f t="shared" si="3"/>
        <v>12</v>
      </c>
      <c r="F33" s="10">
        <f t="shared" si="1"/>
        <v>2.2582483457138841E-2</v>
      </c>
      <c r="G33" s="2">
        <f t="shared" si="2"/>
        <v>657.3596</v>
      </c>
      <c r="H33" s="15">
        <f t="shared" si="4"/>
        <v>5477.9966666666669</v>
      </c>
      <c r="I33" s="10">
        <f>H33/$H$1</f>
        <v>3.0297208002818057E-2</v>
      </c>
      <c r="J33" s="10">
        <f>C33/$C$1</f>
        <v>1.7958179581795814E-2</v>
      </c>
      <c r="K33" s="10">
        <f>I33+J33</f>
        <v>4.8255387584613868E-2</v>
      </c>
      <c r="L33" s="10">
        <f t="shared" si="5"/>
        <v>2.4127693792306934E-2</v>
      </c>
      <c r="M33" s="21">
        <f t="shared" si="6"/>
        <v>702.33954429044343</v>
      </c>
    </row>
    <row r="34" spans="1:13" x14ac:dyDescent="0.35">
      <c r="A34" s="1">
        <v>42919</v>
      </c>
      <c r="B34" s="1">
        <v>43465</v>
      </c>
      <c r="C34" s="9">
        <f t="shared" si="0"/>
        <v>1.4166666666666667</v>
      </c>
      <c r="D34" s="2">
        <v>46367.99</v>
      </c>
      <c r="E34" s="9">
        <f t="shared" si="3"/>
        <v>12</v>
      </c>
      <c r="F34" s="10">
        <f t="shared" si="1"/>
        <v>1.5928943109916993E-2</v>
      </c>
      <c r="G34" s="2">
        <f t="shared" si="2"/>
        <v>463.67989999999998</v>
      </c>
      <c r="H34" s="15">
        <f t="shared" si="4"/>
        <v>3863.9991666666665</v>
      </c>
      <c r="I34" s="10">
        <f>H34/$H$1</f>
        <v>2.137065675625012E-2</v>
      </c>
      <c r="J34" s="10">
        <f>C34/$C$1</f>
        <v>4.1820418204182039E-3</v>
      </c>
      <c r="K34" s="10">
        <f>I34+J34</f>
        <v>2.5552698576668323E-2</v>
      </c>
      <c r="L34" s="10">
        <f t="shared" si="5"/>
        <v>1.2776349288334161E-2</v>
      </c>
      <c r="M34" s="21">
        <f t="shared" si="6"/>
        <v>371.91019639536682</v>
      </c>
    </row>
    <row r="35" spans="1:13" x14ac:dyDescent="0.35">
      <c r="A35" s="1">
        <v>42982</v>
      </c>
      <c r="B35" s="1">
        <v>43465</v>
      </c>
      <c r="C35" s="9">
        <f t="shared" si="0"/>
        <v>1.25</v>
      </c>
      <c r="D35" s="12">
        <v>10144.58</v>
      </c>
      <c r="E35" s="9">
        <f t="shared" si="3"/>
        <v>12</v>
      </c>
      <c r="F35" s="10">
        <f t="shared" ref="F35:F67" si="7">D35/$G$1/100</f>
        <v>3.4849998391994507E-3</v>
      </c>
      <c r="G35" s="2">
        <f t="shared" ref="G35:G66" si="8">+$G$1*F35</f>
        <v>101.44579999999999</v>
      </c>
      <c r="H35" s="15">
        <f t="shared" si="4"/>
        <v>845.38166666666666</v>
      </c>
      <c r="I35" s="10">
        <f>H35/$H$1</f>
        <v>4.6755603837112594E-3</v>
      </c>
      <c r="J35" s="10">
        <f>C35/$C$1</f>
        <v>3.6900369003690031E-3</v>
      </c>
      <c r="K35" s="10">
        <f>I35+J35</f>
        <v>8.3655972840802617E-3</v>
      </c>
      <c r="L35" s="10">
        <f t="shared" si="5"/>
        <v>4.1827986420401309E-3</v>
      </c>
      <c r="M35" s="21">
        <f t="shared" si="6"/>
        <v>121.75821350343251</v>
      </c>
    </row>
    <row r="36" spans="1:13" x14ac:dyDescent="0.35">
      <c r="A36" s="1">
        <v>41156</v>
      </c>
      <c r="B36" s="1">
        <v>43343</v>
      </c>
      <c r="C36" s="9">
        <f t="shared" si="0"/>
        <v>5.916666666666667</v>
      </c>
      <c r="D36" s="11">
        <v>10488.67</v>
      </c>
      <c r="E36" s="9">
        <f t="shared" si="3"/>
        <v>8</v>
      </c>
      <c r="F36" s="10">
        <f t="shared" si="7"/>
        <v>3.6032061715138629E-3</v>
      </c>
      <c r="G36" s="2">
        <f t="shared" si="8"/>
        <v>104.88669999999999</v>
      </c>
      <c r="H36" s="15">
        <f t="shared" si="4"/>
        <v>1311.08375</v>
      </c>
      <c r="I36" s="10">
        <f>H36/$H$1</f>
        <v>7.2512233029589359E-3</v>
      </c>
      <c r="J36" s="10">
        <f>C36/$C$1</f>
        <v>1.7466174661746617E-2</v>
      </c>
      <c r="K36" s="10">
        <f>I36+J36</f>
        <v>2.4717397964705554E-2</v>
      </c>
      <c r="L36" s="10">
        <f t="shared" si="5"/>
        <v>1.2358698982352777E-2</v>
      </c>
      <c r="M36" s="21">
        <f t="shared" si="6"/>
        <v>359.75270102507756</v>
      </c>
    </row>
    <row r="37" spans="1:13" x14ac:dyDescent="0.35">
      <c r="A37" s="1">
        <v>41869</v>
      </c>
      <c r="B37" s="1">
        <v>43465</v>
      </c>
      <c r="C37" s="9">
        <f t="shared" si="0"/>
        <v>4.333333333333333</v>
      </c>
      <c r="D37" s="2">
        <v>28586.66</v>
      </c>
      <c r="E37" s="9">
        <f t="shared" si="3"/>
        <v>12</v>
      </c>
      <c r="F37" s="10">
        <f t="shared" si="7"/>
        <v>9.8204662492926646E-3</v>
      </c>
      <c r="G37" s="2">
        <f t="shared" si="8"/>
        <v>285.86660000000001</v>
      </c>
      <c r="H37" s="15">
        <f t="shared" si="4"/>
        <v>2382.2216666666668</v>
      </c>
      <c r="I37" s="10">
        <f>H37/$H$1</f>
        <v>1.3175375914884926E-2</v>
      </c>
      <c r="J37" s="10">
        <f>C37/$C$1</f>
        <v>1.279212792127921E-2</v>
      </c>
      <c r="K37" s="10">
        <f>I37+J37</f>
        <v>2.5967503836164134E-2</v>
      </c>
      <c r="L37" s="10">
        <f t="shared" si="5"/>
        <v>1.2983751918082067E-2</v>
      </c>
      <c r="M37" s="21">
        <f t="shared" si="6"/>
        <v>377.94753546787405</v>
      </c>
    </row>
    <row r="38" spans="1:13" x14ac:dyDescent="0.35">
      <c r="A38" s="1">
        <v>42614</v>
      </c>
      <c r="B38" s="1">
        <v>43465</v>
      </c>
      <c r="C38" s="9">
        <f t="shared" si="0"/>
        <v>2.25</v>
      </c>
      <c r="D38" s="2">
        <v>9468.61</v>
      </c>
      <c r="E38" s="9">
        <f t="shared" si="3"/>
        <v>12</v>
      </c>
      <c r="F38" s="10">
        <f t="shared" si="7"/>
        <v>3.2527817147129123E-3</v>
      </c>
      <c r="G38" s="2">
        <f t="shared" si="8"/>
        <v>94.68610000000001</v>
      </c>
      <c r="H38" s="15">
        <f t="shared" si="4"/>
        <v>789.05083333333334</v>
      </c>
      <c r="I38" s="10">
        <f>H38/$H$1</f>
        <v>4.3640109107338371E-3</v>
      </c>
      <c r="J38" s="10">
        <f>C38/$C$1</f>
        <v>6.6420664206642051E-3</v>
      </c>
      <c r="K38" s="10">
        <f>I38+J38</f>
        <v>1.1006077331398042E-2</v>
      </c>
      <c r="L38" s="10">
        <f t="shared" si="5"/>
        <v>5.5030386656990211E-3</v>
      </c>
      <c r="M38" s="21">
        <f t="shared" si="6"/>
        <v>160.18943633610303</v>
      </c>
    </row>
    <row r="39" spans="1:13" x14ac:dyDescent="0.35">
      <c r="A39" s="1">
        <v>42522</v>
      </c>
      <c r="B39" s="1">
        <v>43465</v>
      </c>
      <c r="C39" s="9">
        <f t="shared" si="0"/>
        <v>2.5</v>
      </c>
      <c r="D39" s="2">
        <v>51561.68</v>
      </c>
      <c r="E39" s="9">
        <f t="shared" si="3"/>
        <v>12</v>
      </c>
      <c r="F39" s="10">
        <f t="shared" si="7"/>
        <v>1.7713147957712741E-2</v>
      </c>
      <c r="G39" s="2">
        <f t="shared" si="8"/>
        <v>515.6167999999999</v>
      </c>
      <c r="H39" s="15">
        <f t="shared" si="4"/>
        <v>4296.8066666666664</v>
      </c>
      <c r="I39" s="10">
        <f>H39/$H$1</f>
        <v>2.3764389292173473E-2</v>
      </c>
      <c r="J39" s="10">
        <f>C39/$C$1</f>
        <v>7.3800738007380063E-3</v>
      </c>
      <c r="K39" s="10">
        <f>I39+J39</f>
        <v>3.1144463092911481E-2</v>
      </c>
      <c r="L39" s="10">
        <f t="shared" si="5"/>
        <v>1.5572231546455741E-2</v>
      </c>
      <c r="M39" s="21">
        <f t="shared" si="6"/>
        <v>453.29628691699617</v>
      </c>
    </row>
    <row r="40" spans="1:13" x14ac:dyDescent="0.35">
      <c r="A40" s="1">
        <v>42979</v>
      </c>
      <c r="B40" s="1">
        <v>43465</v>
      </c>
      <c r="C40" s="9">
        <f t="shared" si="0"/>
        <v>1.25</v>
      </c>
      <c r="D40" s="2">
        <v>10304.36</v>
      </c>
      <c r="E40" s="9">
        <f t="shared" si="3"/>
        <v>12</v>
      </c>
      <c r="F40" s="10">
        <f t="shared" si="7"/>
        <v>3.539889570889407E-3</v>
      </c>
      <c r="G40" s="2">
        <f t="shared" si="8"/>
        <v>103.04360000000001</v>
      </c>
      <c r="H40" s="15">
        <f t="shared" si="4"/>
        <v>858.69666666666672</v>
      </c>
      <c r="I40" s="10">
        <f>H40/$H$1</f>
        <v>4.7492017802115965E-3</v>
      </c>
      <c r="J40" s="10">
        <f>C40/$C$1</f>
        <v>3.6900369003690031E-3</v>
      </c>
      <c r="K40" s="10">
        <f>I40+J40</f>
        <v>8.4392386805806005E-3</v>
      </c>
      <c r="L40" s="10">
        <f t="shared" si="5"/>
        <v>4.2196193402903003E-3</v>
      </c>
      <c r="M40" s="21">
        <f t="shared" si="6"/>
        <v>122.83003713697536</v>
      </c>
    </row>
    <row r="41" spans="1:13" x14ac:dyDescent="0.35">
      <c r="A41" s="1">
        <v>42963</v>
      </c>
      <c r="B41" s="1">
        <v>43465</v>
      </c>
      <c r="C41" s="9">
        <f t="shared" si="0"/>
        <v>1.3333333333333333</v>
      </c>
      <c r="D41" s="2">
        <v>25697.43</v>
      </c>
      <c r="E41" s="9">
        <f t="shared" si="3"/>
        <v>12</v>
      </c>
      <c r="F41" s="10">
        <f t="shared" si="7"/>
        <v>8.8279198762136173E-3</v>
      </c>
      <c r="G41" s="2">
        <f t="shared" si="8"/>
        <v>256.97429999999997</v>
      </c>
      <c r="H41" s="15">
        <f t="shared" si="4"/>
        <v>2141.4524999999999</v>
      </c>
      <c r="I41" s="10">
        <f>H41/$H$1</f>
        <v>1.1843751606394077E-2</v>
      </c>
      <c r="J41" s="10">
        <f>C41/$C$1</f>
        <v>3.9360393603936027E-3</v>
      </c>
      <c r="K41" s="10">
        <f>I41+J41</f>
        <v>1.577979096678768E-2</v>
      </c>
      <c r="L41" s="10">
        <f t="shared" si="5"/>
        <v>7.8898954833938398E-3</v>
      </c>
      <c r="M41" s="21">
        <f t="shared" si="6"/>
        <v>229.66909502444517</v>
      </c>
    </row>
    <row r="42" spans="1:13" x14ac:dyDescent="0.35">
      <c r="A42" s="1">
        <v>41946</v>
      </c>
      <c r="B42" s="1">
        <v>43465</v>
      </c>
      <c r="C42" s="9">
        <f t="shared" si="0"/>
        <v>4.083333333333333</v>
      </c>
      <c r="D42" s="2">
        <v>27847.19</v>
      </c>
      <c r="E42" s="9">
        <f t="shared" si="3"/>
        <v>12</v>
      </c>
      <c r="F42" s="10">
        <f t="shared" si="7"/>
        <v>9.5664337678007909E-3</v>
      </c>
      <c r="G42" s="2">
        <f t="shared" si="8"/>
        <v>278.47189999999995</v>
      </c>
      <c r="H42" s="15">
        <f t="shared" si="4"/>
        <v>2320.5991666666664</v>
      </c>
      <c r="I42" s="10">
        <f>H42/$H$1</f>
        <v>1.283455977099893E-2</v>
      </c>
      <c r="J42" s="10">
        <f>C42/$C$1</f>
        <v>1.2054120541205408E-2</v>
      </c>
      <c r="K42" s="10">
        <f>I42+J42</f>
        <v>2.4888680312204339E-2</v>
      </c>
      <c r="L42" s="10">
        <f t="shared" si="5"/>
        <v>1.2444340156102169E-2</v>
      </c>
      <c r="M42" s="21">
        <f t="shared" si="6"/>
        <v>362.24565304367559</v>
      </c>
    </row>
    <row r="43" spans="1:13" x14ac:dyDescent="0.35">
      <c r="A43" s="1">
        <v>36577</v>
      </c>
      <c r="B43" s="1">
        <v>43465</v>
      </c>
      <c r="C43" s="9">
        <f t="shared" si="0"/>
        <v>18.833333333333332</v>
      </c>
      <c r="D43" s="2">
        <v>54392.58</v>
      </c>
      <c r="E43" s="9">
        <f t="shared" si="3"/>
        <v>12</v>
      </c>
      <c r="F43" s="10">
        <f t="shared" si="7"/>
        <v>1.868565604033319E-2</v>
      </c>
      <c r="G43" s="2">
        <f t="shared" si="8"/>
        <v>543.92579999999998</v>
      </c>
      <c r="H43" s="15">
        <f t="shared" si="4"/>
        <v>4532.7150000000001</v>
      </c>
      <c r="I43" s="10">
        <f>H43/$H$1</f>
        <v>2.5069129743749408E-2</v>
      </c>
      <c r="J43" s="10">
        <f>C43/$C$1</f>
        <v>5.5596555965559645E-2</v>
      </c>
      <c r="K43" s="10">
        <f>I43+J43</f>
        <v>8.0665685709309057E-2</v>
      </c>
      <c r="L43" s="10">
        <f t="shared" si="5"/>
        <v>4.0332842854654528E-2</v>
      </c>
      <c r="M43" s="21">
        <f t="shared" si="6"/>
        <v>1174.0595978347606</v>
      </c>
    </row>
    <row r="44" spans="1:13" x14ac:dyDescent="0.35">
      <c r="A44" s="1">
        <v>42639</v>
      </c>
      <c r="B44" s="1">
        <v>43265</v>
      </c>
      <c r="C44" s="9">
        <f t="shared" si="0"/>
        <v>1.6666666666666667</v>
      </c>
      <c r="D44" s="11">
        <v>11096.68</v>
      </c>
      <c r="E44" s="9">
        <f t="shared" si="3"/>
        <v>5</v>
      </c>
      <c r="F44" s="10">
        <f t="shared" si="7"/>
        <v>3.8120777810069771E-3</v>
      </c>
      <c r="G44" s="2">
        <f t="shared" si="8"/>
        <v>110.96679999999999</v>
      </c>
      <c r="H44" s="15">
        <f t="shared" si="4"/>
        <v>2219.3360000000002</v>
      </c>
      <c r="I44" s="10">
        <f>H44/$H$1</f>
        <v>1.2274502616858515E-2</v>
      </c>
      <c r="J44" s="10">
        <f>C44/$C$1</f>
        <v>4.9200492004920042E-3</v>
      </c>
      <c r="K44" s="10">
        <f>I44+J44</f>
        <v>1.7194551817350519E-2</v>
      </c>
      <c r="L44" s="10">
        <f t="shared" si="5"/>
        <v>8.5972759086752597E-3</v>
      </c>
      <c r="M44" s="21">
        <f t="shared" si="6"/>
        <v>250.26042255905367</v>
      </c>
    </row>
    <row r="45" spans="1:13" x14ac:dyDescent="0.35">
      <c r="A45" s="1">
        <v>41785</v>
      </c>
      <c r="B45" s="1">
        <v>43465</v>
      </c>
      <c r="C45" s="9">
        <f t="shared" si="0"/>
        <v>4.583333333333333</v>
      </c>
      <c r="D45" s="2">
        <v>56957.78</v>
      </c>
      <c r="E45" s="9">
        <f t="shared" si="3"/>
        <v>12</v>
      </c>
      <c r="F45" s="10">
        <f t="shared" si="7"/>
        <v>1.9566887356712422E-2</v>
      </c>
      <c r="G45" s="2">
        <f t="shared" si="8"/>
        <v>569.57780000000002</v>
      </c>
      <c r="H45" s="15">
        <f t="shared" si="4"/>
        <v>4746.4816666666666</v>
      </c>
      <c r="I45" s="10">
        <f>H45/$H$1</f>
        <v>2.6251411069964602E-2</v>
      </c>
      <c r="J45" s="10">
        <f>C45/$C$1</f>
        <v>1.3530135301353011E-2</v>
      </c>
      <c r="K45" s="10">
        <f>I45+J45</f>
        <v>3.9781546371317617E-2</v>
      </c>
      <c r="L45" s="10">
        <f t="shared" si="5"/>
        <v>1.9890773185658808E-2</v>
      </c>
      <c r="M45" s="21">
        <f t="shared" si="6"/>
        <v>579.0058799260172</v>
      </c>
    </row>
    <row r="46" spans="1:13" x14ac:dyDescent="0.35">
      <c r="A46" s="1">
        <v>42933</v>
      </c>
      <c r="B46" s="1">
        <v>43465</v>
      </c>
      <c r="C46" s="9">
        <f t="shared" si="0"/>
        <v>1.4166666666666667</v>
      </c>
      <c r="D46" s="2">
        <v>16800</v>
      </c>
      <c r="E46" s="9">
        <f t="shared" si="3"/>
        <v>12</v>
      </c>
      <c r="F46" s="10">
        <f t="shared" si="7"/>
        <v>5.7713574439307268E-3</v>
      </c>
      <c r="G46" s="2">
        <f t="shared" si="8"/>
        <v>168</v>
      </c>
      <c r="H46" s="15">
        <f t="shared" si="4"/>
        <v>1400</v>
      </c>
      <c r="I46" s="10">
        <f>H46/$H$1</f>
        <v>7.7429932482516927E-3</v>
      </c>
      <c r="J46" s="10">
        <f>C46/$C$1</f>
        <v>4.1820418204182039E-3</v>
      </c>
      <c r="K46" s="10">
        <f>I46+J46</f>
        <v>1.1925035068669897E-2</v>
      </c>
      <c r="L46" s="10">
        <f t="shared" si="5"/>
        <v>5.9625175343349483E-3</v>
      </c>
      <c r="M46" s="21">
        <f t="shared" si="6"/>
        <v>173.56453061518167</v>
      </c>
    </row>
    <row r="47" spans="1:13" x14ac:dyDescent="0.35">
      <c r="A47" s="1">
        <v>42982</v>
      </c>
      <c r="B47" s="1">
        <v>43465</v>
      </c>
      <c r="C47" s="9">
        <f t="shared" si="0"/>
        <v>1.25</v>
      </c>
      <c r="D47" s="2">
        <v>14837.31</v>
      </c>
      <c r="E47" s="9">
        <f t="shared" si="3"/>
        <v>12</v>
      </c>
      <c r="F47" s="10">
        <f t="shared" si="7"/>
        <v>5.0971083045480833E-3</v>
      </c>
      <c r="G47" s="2">
        <f t="shared" si="8"/>
        <v>148.37309999999997</v>
      </c>
      <c r="H47" s="15">
        <f t="shared" si="4"/>
        <v>1236.4424999999999</v>
      </c>
      <c r="I47" s="10">
        <f>H47/$H$1</f>
        <v>6.8384042352510306E-3</v>
      </c>
      <c r="J47" s="10">
        <f>C47/$C$1</f>
        <v>3.6900369003690031E-3</v>
      </c>
      <c r="K47" s="10">
        <f>I47+J47</f>
        <v>1.0528441135620034E-2</v>
      </c>
      <c r="L47" s="10">
        <f t="shared" si="5"/>
        <v>5.2642205678100169E-3</v>
      </c>
      <c r="M47" s="21">
        <f t="shared" si="6"/>
        <v>153.23761593074153</v>
      </c>
    </row>
    <row r="48" spans="1:13" x14ac:dyDescent="0.35">
      <c r="A48" s="1">
        <v>42614</v>
      </c>
      <c r="B48" s="1">
        <v>43343</v>
      </c>
      <c r="C48" s="9">
        <f t="shared" si="0"/>
        <v>1.9166666666666667</v>
      </c>
      <c r="D48" s="11">
        <v>9963.69</v>
      </c>
      <c r="E48" s="9">
        <f t="shared" si="3"/>
        <v>8</v>
      </c>
      <c r="F48" s="10">
        <f t="shared" si="7"/>
        <v>3.4228581220546515E-3</v>
      </c>
      <c r="G48" s="2">
        <f t="shared" si="8"/>
        <v>99.636899999999997</v>
      </c>
      <c r="H48" s="15">
        <f t="shared" si="4"/>
        <v>1245.4612500000001</v>
      </c>
      <c r="I48" s="10">
        <f>H48/$H$1</f>
        <v>6.8882843212207962E-3</v>
      </c>
      <c r="J48" s="10">
        <f>C48/$C$1</f>
        <v>5.6580565805658053E-3</v>
      </c>
      <c r="K48" s="10">
        <f>I48+J48</f>
        <v>1.2546340901786602E-2</v>
      </c>
      <c r="L48" s="10">
        <f t="shared" si="5"/>
        <v>6.2731704508933008E-3</v>
      </c>
      <c r="M48" s="21">
        <f t="shared" si="6"/>
        <v>182.60741012642853</v>
      </c>
    </row>
    <row r="49" spans="1:13" x14ac:dyDescent="0.35">
      <c r="A49" s="1">
        <v>40819</v>
      </c>
      <c r="B49" s="1">
        <v>43465</v>
      </c>
      <c r="C49" s="9">
        <f t="shared" si="0"/>
        <v>7.166666666666667</v>
      </c>
      <c r="D49" s="2">
        <v>26327.13</v>
      </c>
      <c r="E49" s="9">
        <f t="shared" si="3"/>
        <v>12</v>
      </c>
      <c r="F49" s="10">
        <f t="shared" si="7"/>
        <v>9.0442427204066641E-3</v>
      </c>
      <c r="G49" s="2">
        <f t="shared" si="8"/>
        <v>263.2713</v>
      </c>
      <c r="H49" s="15">
        <f t="shared" si="4"/>
        <v>2193.9275000000002</v>
      </c>
      <c r="I49" s="10">
        <f>H49/$H$1</f>
        <v>1.2133975585466942E-2</v>
      </c>
      <c r="J49" s="10">
        <f>C49/$C$1</f>
        <v>2.1156211562115619E-2</v>
      </c>
      <c r="K49" s="10">
        <f>I49+J49</f>
        <v>3.3290187147582563E-2</v>
      </c>
      <c r="L49" s="10">
        <f t="shared" si="5"/>
        <v>1.6645093573791282E-2</v>
      </c>
      <c r="M49" s="21">
        <f t="shared" si="6"/>
        <v>484.52651695272471</v>
      </c>
    </row>
    <row r="50" spans="1:13" x14ac:dyDescent="0.35">
      <c r="A50" s="1">
        <v>40484</v>
      </c>
      <c r="B50" s="1">
        <v>43465</v>
      </c>
      <c r="C50" s="9">
        <f t="shared" si="0"/>
        <v>8.0833333333333339</v>
      </c>
      <c r="D50" s="2">
        <v>47114.23</v>
      </c>
      <c r="E50" s="9">
        <f t="shared" si="3"/>
        <v>12</v>
      </c>
      <c r="F50" s="10">
        <f t="shared" si="7"/>
        <v>1.6185301311045498E-2</v>
      </c>
      <c r="G50" s="2">
        <f t="shared" si="8"/>
        <v>471.14229999999998</v>
      </c>
      <c r="H50" s="15">
        <f t="shared" si="4"/>
        <v>3926.1858333333334</v>
      </c>
      <c r="I50" s="10">
        <f>H50/$H$1</f>
        <v>2.1714593142058179E-2</v>
      </c>
      <c r="J50" s="10">
        <f>C50/$C$1</f>
        <v>2.3862238622386223E-2</v>
      </c>
      <c r="K50" s="10">
        <f>I50+J50</f>
        <v>4.5576831764444402E-2</v>
      </c>
      <c r="L50" s="10">
        <f t="shared" si="5"/>
        <v>2.2788415882222201E-2</v>
      </c>
      <c r="M50" s="21">
        <f t="shared" si="6"/>
        <v>663.35414248850714</v>
      </c>
    </row>
    <row r="51" spans="1:13" x14ac:dyDescent="0.35">
      <c r="A51" s="1">
        <v>42072</v>
      </c>
      <c r="B51" s="1">
        <v>43465</v>
      </c>
      <c r="C51" s="9">
        <f t="shared" si="0"/>
        <v>3.75</v>
      </c>
      <c r="D51" s="2">
        <v>31995.78</v>
      </c>
      <c r="E51" s="9">
        <f t="shared" si="3"/>
        <v>12</v>
      </c>
      <c r="F51" s="10">
        <f t="shared" si="7"/>
        <v>1.0991612087938682E-2</v>
      </c>
      <c r="G51" s="2">
        <f t="shared" si="8"/>
        <v>319.95779999999996</v>
      </c>
      <c r="H51" s="15">
        <f t="shared" si="4"/>
        <v>2666.3150000000001</v>
      </c>
      <c r="I51" s="10">
        <f>H51/$H$1</f>
        <v>1.4746613601937296E-2</v>
      </c>
      <c r="J51" s="10">
        <f>C51/$C$1</f>
        <v>1.1070110701107009E-2</v>
      </c>
      <c r="K51" s="10">
        <f>I51+J51</f>
        <v>2.5816724303044304E-2</v>
      </c>
      <c r="L51" s="10">
        <f t="shared" si="5"/>
        <v>1.2908362151522152E-2</v>
      </c>
      <c r="M51" s="21">
        <f t="shared" si="6"/>
        <v>375.75299442530093</v>
      </c>
    </row>
    <row r="52" spans="1:13" x14ac:dyDescent="0.35">
      <c r="A52" s="1">
        <v>42064</v>
      </c>
      <c r="B52" s="1">
        <v>43465</v>
      </c>
      <c r="C52" s="9">
        <f t="shared" si="0"/>
        <v>3.75</v>
      </c>
      <c r="D52" s="2">
        <v>71205.149999999994</v>
      </c>
      <c r="E52" s="9">
        <f t="shared" si="3"/>
        <v>12</v>
      </c>
      <c r="F52" s="10">
        <f t="shared" si="7"/>
        <v>2.4461331696351424E-2</v>
      </c>
      <c r="G52" s="2">
        <f t="shared" si="8"/>
        <v>712.05149999999981</v>
      </c>
      <c r="H52" s="15">
        <f t="shared" si="4"/>
        <v>5933.7624999999998</v>
      </c>
      <c r="I52" s="10">
        <f>H52/$H$1</f>
        <v>3.2817916410163635E-2</v>
      </c>
      <c r="J52" s="10">
        <f>C52/$C$1</f>
        <v>1.1070110701107009E-2</v>
      </c>
      <c r="K52" s="10">
        <f>I52+J52</f>
        <v>4.3888027111270642E-2</v>
      </c>
      <c r="L52" s="10">
        <f t="shared" si="5"/>
        <v>2.1944013555635321E-2</v>
      </c>
      <c r="M52" s="21">
        <f t="shared" si="6"/>
        <v>638.77420748278712</v>
      </c>
    </row>
    <row r="53" spans="1:13" x14ac:dyDescent="0.35">
      <c r="A53" s="1">
        <v>42672</v>
      </c>
      <c r="B53" s="1">
        <v>43167</v>
      </c>
      <c r="C53" s="9">
        <f t="shared" si="0"/>
        <v>1.3333333333333333</v>
      </c>
      <c r="D53" s="11">
        <v>6856.2</v>
      </c>
      <c r="E53" s="9">
        <f t="shared" si="3"/>
        <v>2</v>
      </c>
      <c r="F53" s="10">
        <f t="shared" si="7"/>
        <v>2.3553321968498718E-3</v>
      </c>
      <c r="G53" s="2">
        <f t="shared" si="8"/>
        <v>68.561999999999998</v>
      </c>
      <c r="H53" s="15">
        <f t="shared" si="4"/>
        <v>3428.1</v>
      </c>
      <c r="I53" s="10">
        <f>H53/$H$1</f>
        <v>1.8959825110236878E-2</v>
      </c>
      <c r="J53" s="10">
        <f>C53/$C$1</f>
        <v>3.9360393603936027E-3</v>
      </c>
      <c r="K53" s="10">
        <f>I53+J53</f>
        <v>2.2895864470630481E-2</v>
      </c>
      <c r="L53" s="10">
        <f t="shared" si="5"/>
        <v>1.144793223531524E-2</v>
      </c>
      <c r="M53" s="21">
        <f t="shared" si="6"/>
        <v>333.24094621023528</v>
      </c>
    </row>
    <row r="54" spans="1:13" x14ac:dyDescent="0.35">
      <c r="A54" s="1">
        <v>37438</v>
      </c>
      <c r="B54" s="1">
        <v>43465</v>
      </c>
      <c r="C54" s="9">
        <f t="shared" si="0"/>
        <v>16.416666666666668</v>
      </c>
      <c r="D54" s="2">
        <v>26927.599999999999</v>
      </c>
      <c r="E54" s="9">
        <f t="shared" si="3"/>
        <v>12</v>
      </c>
      <c r="F54" s="10">
        <f t="shared" si="7"/>
        <v>9.2505240897136336E-3</v>
      </c>
      <c r="G54" s="2">
        <f t="shared" si="8"/>
        <v>269.27600000000001</v>
      </c>
      <c r="H54" s="15">
        <f t="shared" si="4"/>
        <v>2243.9666666666667</v>
      </c>
      <c r="I54" s="10">
        <f>H54/$H$1</f>
        <v>1.2410727678072756E-2</v>
      </c>
      <c r="J54" s="10">
        <f>C54/$C$1</f>
        <v>4.8462484624846244E-2</v>
      </c>
      <c r="K54" s="10">
        <f>I54+J54</f>
        <v>6.0873212302918998E-2</v>
      </c>
      <c r="L54" s="10">
        <f t="shared" si="5"/>
        <v>3.0436606151459499E-2</v>
      </c>
      <c r="M54" s="21">
        <f t="shared" si="6"/>
        <v>885.98737526168907</v>
      </c>
    </row>
    <row r="55" spans="1:13" x14ac:dyDescent="0.35">
      <c r="A55" s="1">
        <v>41366</v>
      </c>
      <c r="B55" s="1">
        <v>43465</v>
      </c>
      <c r="C55" s="9">
        <f t="shared" si="0"/>
        <v>5.666666666666667</v>
      </c>
      <c r="D55" s="2">
        <v>36352.21</v>
      </c>
      <c r="E55" s="9">
        <f t="shared" si="3"/>
        <v>12</v>
      </c>
      <c r="F55" s="10">
        <f t="shared" si="7"/>
        <v>1.2488190344454347E-2</v>
      </c>
      <c r="G55" s="2">
        <f t="shared" si="8"/>
        <v>363.52210000000002</v>
      </c>
      <c r="H55" s="15">
        <f t="shared" si="4"/>
        <v>3029.3508333333334</v>
      </c>
      <c r="I55" s="10">
        <f>H55/$H$1</f>
        <v>1.6754459320775458E-2</v>
      </c>
      <c r="J55" s="10">
        <f>C55/$C$1</f>
        <v>1.6728167281672816E-2</v>
      </c>
      <c r="K55" s="10">
        <f>I55+J55</f>
        <v>3.3482626602448273E-2</v>
      </c>
      <c r="L55" s="10">
        <f t="shared" si="5"/>
        <v>1.6741313301224137E-2</v>
      </c>
      <c r="M55" s="21">
        <f t="shared" si="6"/>
        <v>487.32740294285151</v>
      </c>
    </row>
    <row r="56" spans="1:13" x14ac:dyDescent="0.35">
      <c r="A56" s="1">
        <v>42672</v>
      </c>
      <c r="B56" s="1">
        <v>43465</v>
      </c>
      <c r="C56" s="9">
        <f t="shared" si="0"/>
        <v>2.1666666666666665</v>
      </c>
      <c r="D56" s="2">
        <v>27544.22</v>
      </c>
      <c r="E56" s="9">
        <f t="shared" si="3"/>
        <v>12</v>
      </c>
      <c r="F56" s="10">
        <f t="shared" si="7"/>
        <v>9.4623535198967643E-3</v>
      </c>
      <c r="G56" s="2">
        <f t="shared" si="8"/>
        <v>275.44220000000007</v>
      </c>
      <c r="H56" s="15">
        <f t="shared" si="4"/>
        <v>2295.3516666666669</v>
      </c>
      <c r="I56" s="10">
        <f>H56/$H$1</f>
        <v>1.2694923183830909E-2</v>
      </c>
      <c r="J56" s="10">
        <f>C56/$C$1</f>
        <v>6.3960639606396048E-3</v>
      </c>
      <c r="K56" s="10">
        <f>I56+J56</f>
        <v>1.9090987144470516E-2</v>
      </c>
      <c r="L56" s="10">
        <f t="shared" si="5"/>
        <v>9.5454935722352578E-3</v>
      </c>
      <c r="M56" s="21">
        <f t="shared" si="6"/>
        <v>277.86234620105637</v>
      </c>
    </row>
    <row r="57" spans="1:13" x14ac:dyDescent="0.35">
      <c r="A57" s="1">
        <v>41176</v>
      </c>
      <c r="B57" s="1">
        <v>43465</v>
      </c>
      <c r="C57" s="9">
        <f t="shared" si="0"/>
        <v>6.25</v>
      </c>
      <c r="D57" s="2">
        <v>52054.559999999998</v>
      </c>
      <c r="E57" s="9">
        <f t="shared" si="3"/>
        <v>12</v>
      </c>
      <c r="F57" s="10">
        <f t="shared" si="7"/>
        <v>1.7882468592055872E-2</v>
      </c>
      <c r="G57" s="2">
        <f t="shared" si="8"/>
        <v>520.54559999999992</v>
      </c>
      <c r="H57" s="15">
        <f t="shared" si="4"/>
        <v>4337.88</v>
      </c>
      <c r="I57" s="10">
        <f>H57/$H$1</f>
        <v>2.3991553965518612E-2</v>
      </c>
      <c r="J57" s="10">
        <f>C57/$C$1</f>
        <v>1.8450184501845015E-2</v>
      </c>
      <c r="K57" s="10">
        <f>I57+J57</f>
        <v>4.2441738467363627E-2</v>
      </c>
      <c r="L57" s="10">
        <f t="shared" si="5"/>
        <v>2.1220869233681813E-2</v>
      </c>
      <c r="M57" s="21">
        <f t="shared" si="6"/>
        <v>617.72400442943979</v>
      </c>
    </row>
    <row r="58" spans="1:13" x14ac:dyDescent="0.35">
      <c r="A58" s="1">
        <v>39189</v>
      </c>
      <c r="B58" s="1">
        <v>43465</v>
      </c>
      <c r="C58" s="9">
        <f t="shared" si="0"/>
        <v>11.666666666666666</v>
      </c>
      <c r="D58" s="2">
        <v>51682.86</v>
      </c>
      <c r="E58" s="9">
        <f t="shared" si="3"/>
        <v>12</v>
      </c>
      <c r="F58" s="10">
        <f t="shared" si="7"/>
        <v>1.7754777308608905E-2</v>
      </c>
      <c r="G58" s="2">
        <f t="shared" si="8"/>
        <v>516.82859999999994</v>
      </c>
      <c r="H58" s="15">
        <f t="shared" si="4"/>
        <v>4306.9049999999997</v>
      </c>
      <c r="I58" s="10">
        <f>H58/$H$1</f>
        <v>2.3820240239901039E-2</v>
      </c>
      <c r="J58" s="10">
        <f>C58/$C$1</f>
        <v>3.4440344403444026E-2</v>
      </c>
      <c r="K58" s="10">
        <f>I58+J58</f>
        <v>5.8260584643345062E-2</v>
      </c>
      <c r="L58" s="10">
        <f t="shared" si="5"/>
        <v>2.9130292321672531E-2</v>
      </c>
      <c r="M58" s="21">
        <f t="shared" si="6"/>
        <v>847.96153376143684</v>
      </c>
    </row>
    <row r="59" spans="1:13" x14ac:dyDescent="0.35">
      <c r="A59" s="1">
        <v>34918</v>
      </c>
      <c r="B59" s="1">
        <v>43116</v>
      </c>
      <c r="C59" s="9">
        <f t="shared" si="0"/>
        <v>22.416666666666668</v>
      </c>
      <c r="D59" s="11">
        <v>3013.76</v>
      </c>
      <c r="E59" s="9">
        <f t="shared" si="3"/>
        <v>0</v>
      </c>
      <c r="F59" s="10">
        <f t="shared" si="7"/>
        <v>1.0353265601321826E-3</v>
      </c>
      <c r="G59" s="2">
        <f t="shared" si="8"/>
        <v>30.137600000000003</v>
      </c>
      <c r="H59" s="15"/>
      <c r="I59" s="10">
        <f>H59/$H$1</f>
        <v>0</v>
      </c>
      <c r="J59" s="10">
        <f>C59/$C$1</f>
        <v>6.6174661746617458E-2</v>
      </c>
      <c r="K59" s="10">
        <f>I59+J59</f>
        <v>6.6174661746617458E-2</v>
      </c>
      <c r="L59" s="10">
        <f t="shared" si="5"/>
        <v>3.3087330873308729E-2</v>
      </c>
      <c r="M59" s="21">
        <f t="shared" si="6"/>
        <v>963.14803592029716</v>
      </c>
    </row>
    <row r="60" spans="1:13" x14ac:dyDescent="0.35">
      <c r="A60" s="1">
        <v>40757</v>
      </c>
      <c r="B60" s="1">
        <v>43465</v>
      </c>
      <c r="C60" s="9">
        <f t="shared" si="0"/>
        <v>7.333333333333333</v>
      </c>
      <c r="D60" s="2">
        <v>107770.18</v>
      </c>
      <c r="E60" s="9">
        <f t="shared" si="3"/>
        <v>12</v>
      </c>
      <c r="F60" s="10">
        <f t="shared" si="7"/>
        <v>3.7022632772425852E-2</v>
      </c>
      <c r="G60" s="2">
        <f t="shared" si="8"/>
        <v>1077.7017999999998</v>
      </c>
      <c r="H60" s="15">
        <f t="shared" si="4"/>
        <v>8980.8483333333334</v>
      </c>
      <c r="I60" s="10">
        <f>H60/$H$1</f>
        <v>4.9670462863266047E-2</v>
      </c>
      <c r="J60" s="10">
        <f>C60/$C$1</f>
        <v>2.1648216482164816E-2</v>
      </c>
      <c r="K60" s="10">
        <f>I60+J60</f>
        <v>7.131867934543086E-2</v>
      </c>
      <c r="L60" s="10">
        <f t="shared" si="5"/>
        <v>3.565933967271543E-2</v>
      </c>
      <c r="M60" s="21">
        <f t="shared" si="6"/>
        <v>1038.0173335678944</v>
      </c>
    </row>
    <row r="61" spans="1:13" x14ac:dyDescent="0.35">
      <c r="A61" s="1">
        <v>41946</v>
      </c>
      <c r="B61" s="1">
        <v>43343</v>
      </c>
      <c r="C61" s="9">
        <f t="shared" si="0"/>
        <v>3.75</v>
      </c>
      <c r="D61" s="11">
        <v>39610.21</v>
      </c>
      <c r="E61" s="9">
        <f t="shared" si="3"/>
        <v>8</v>
      </c>
      <c r="F61" s="10">
        <f t="shared" si="7"/>
        <v>1.3607421448759482E-2</v>
      </c>
      <c r="G61" s="2">
        <f t="shared" si="8"/>
        <v>396.10209999999995</v>
      </c>
      <c r="H61" s="15">
        <f t="shared" si="4"/>
        <v>4951.2762499999999</v>
      </c>
      <c r="I61" s="10">
        <f>H61/$H$1</f>
        <v>2.7384070409984973E-2</v>
      </c>
      <c r="J61" s="10">
        <f>C61/$C$1</f>
        <v>1.1070110701107009E-2</v>
      </c>
      <c r="K61" s="10">
        <f>I61+J61</f>
        <v>3.845418111109198E-2</v>
      </c>
      <c r="L61" s="10">
        <f t="shared" si="5"/>
        <v>1.922709055554599E-2</v>
      </c>
      <c r="M61" s="21">
        <f t="shared" si="6"/>
        <v>559.68656329346175</v>
      </c>
    </row>
    <row r="62" spans="1:13" x14ac:dyDescent="0.35">
      <c r="A62" s="1">
        <v>42473</v>
      </c>
      <c r="B62" s="1">
        <v>43465</v>
      </c>
      <c r="C62" s="9">
        <f t="shared" si="0"/>
        <v>2.6666666666666665</v>
      </c>
      <c r="D62" s="2">
        <v>25621.61</v>
      </c>
      <c r="E62" s="9">
        <f t="shared" si="3"/>
        <v>12</v>
      </c>
      <c r="F62" s="10">
        <f t="shared" si="7"/>
        <v>8.8018731904160683E-3</v>
      </c>
      <c r="G62" s="2">
        <f t="shared" si="8"/>
        <v>256.21609999999998</v>
      </c>
      <c r="H62" s="15">
        <f t="shared" si="4"/>
        <v>2135.1341666666667</v>
      </c>
      <c r="I62" s="10">
        <f>H62/$H$1</f>
        <v>1.180880674043679E-2</v>
      </c>
      <c r="J62" s="10">
        <f>C62/$C$1</f>
        <v>7.8720787207872053E-3</v>
      </c>
      <c r="K62" s="10">
        <f>I62+J62</f>
        <v>1.9680885461223995E-2</v>
      </c>
      <c r="L62" s="10">
        <f t="shared" si="5"/>
        <v>9.8404427306119976E-3</v>
      </c>
      <c r="M62" s="21">
        <f t="shared" si="6"/>
        <v>286.44810078109913</v>
      </c>
    </row>
    <row r="63" spans="1:13" x14ac:dyDescent="0.35">
      <c r="A63" s="1">
        <v>42268</v>
      </c>
      <c r="B63" s="1">
        <v>43465</v>
      </c>
      <c r="C63" s="9">
        <f t="shared" si="0"/>
        <v>3.25</v>
      </c>
      <c r="D63" s="2">
        <v>37789.629999999997</v>
      </c>
      <c r="E63" s="9">
        <f t="shared" si="3"/>
        <v>12</v>
      </c>
      <c r="F63" s="10">
        <f t="shared" si="7"/>
        <v>1.2981991809755233E-2</v>
      </c>
      <c r="G63" s="2">
        <f t="shared" si="8"/>
        <v>377.8963</v>
      </c>
      <c r="H63" s="15">
        <f t="shared" si="4"/>
        <v>3149.1358333333333</v>
      </c>
      <c r="I63" s="10">
        <f>H63/$H$1</f>
        <v>1.7416955353805334E-2</v>
      </c>
      <c r="J63" s="10">
        <f>C63/$C$1</f>
        <v>9.594095940959408E-3</v>
      </c>
      <c r="K63" s="10">
        <f>I63+J63</f>
        <v>2.7011051294764742E-2</v>
      </c>
      <c r="L63" s="10">
        <f t="shared" si="5"/>
        <v>1.3505525647382371E-2</v>
      </c>
      <c r="M63" s="21">
        <f t="shared" si="6"/>
        <v>393.13598764295699</v>
      </c>
    </row>
    <row r="64" spans="1:13" x14ac:dyDescent="0.35">
      <c r="A64" s="1">
        <v>42689</v>
      </c>
      <c r="B64" s="1">
        <v>43203</v>
      </c>
      <c r="C64" s="9">
        <f t="shared" si="0"/>
        <v>1.3333333333333333</v>
      </c>
      <c r="D64" s="11">
        <v>9945.49</v>
      </c>
      <c r="E64" s="9">
        <f t="shared" si="3"/>
        <v>3</v>
      </c>
      <c r="F64" s="10">
        <f t="shared" si="7"/>
        <v>3.4166058181570595E-3</v>
      </c>
      <c r="G64" s="2">
        <f t="shared" si="8"/>
        <v>99.454899999999995</v>
      </c>
      <c r="H64" s="15">
        <f t="shared" si="4"/>
        <v>3315.1633333333334</v>
      </c>
      <c r="I64" s="10">
        <f>H64/$H$1</f>
        <v>1.8335205219179699E-2</v>
      </c>
      <c r="J64" s="10">
        <f>C64/$C$1</f>
        <v>3.9360393603936027E-3</v>
      </c>
      <c r="K64" s="10">
        <f>I64+J64</f>
        <v>2.2271244579573302E-2</v>
      </c>
      <c r="L64" s="10">
        <f t="shared" si="5"/>
        <v>1.1135622289786651E-2</v>
      </c>
      <c r="M64" s="21">
        <f t="shared" si="6"/>
        <v>324.14983179589944</v>
      </c>
    </row>
    <row r="65" spans="1:13" x14ac:dyDescent="0.35">
      <c r="A65" s="1">
        <v>42864</v>
      </c>
      <c r="B65" s="1">
        <v>43465</v>
      </c>
      <c r="C65" s="9">
        <f t="shared" si="0"/>
        <v>1.5833333333333333</v>
      </c>
      <c r="D65" s="2">
        <v>23289.71</v>
      </c>
      <c r="E65" s="9">
        <f t="shared" si="3"/>
        <v>12</v>
      </c>
      <c r="F65" s="10">
        <f t="shared" si="7"/>
        <v>8.0007881652076132E-3</v>
      </c>
      <c r="G65" s="2">
        <f t="shared" si="8"/>
        <v>232.89710000000002</v>
      </c>
      <c r="H65" s="15">
        <f t="shared" si="4"/>
        <v>1940.8091666666667</v>
      </c>
      <c r="I65" s="10">
        <f>H65/$H$1</f>
        <v>1.073405162403214E-2</v>
      </c>
      <c r="J65" s="10">
        <f>C65/$C$1</f>
        <v>4.6740467404674038E-3</v>
      </c>
      <c r="K65" s="10">
        <f>I65+J65</f>
        <v>1.5408098364499544E-2</v>
      </c>
      <c r="L65" s="10">
        <f t="shared" si="5"/>
        <v>7.7040491822497718E-3</v>
      </c>
      <c r="M65" s="21">
        <f t="shared" si="6"/>
        <v>224.25924493362515</v>
      </c>
    </row>
    <row r="66" spans="1:13" x14ac:dyDescent="0.35">
      <c r="A66" s="1">
        <v>40763</v>
      </c>
      <c r="B66" s="1">
        <v>43465</v>
      </c>
      <c r="C66" s="9">
        <f t="shared" si="0"/>
        <v>7.333333333333333</v>
      </c>
      <c r="D66" s="2">
        <v>25526.93</v>
      </c>
      <c r="E66" s="9">
        <f t="shared" si="3"/>
        <v>12</v>
      </c>
      <c r="F66" s="10">
        <f t="shared" si="7"/>
        <v>8.7693474688213448E-3</v>
      </c>
      <c r="G66" s="2">
        <f t="shared" si="8"/>
        <v>255.26929999999999</v>
      </c>
      <c r="H66" s="15">
        <f t="shared" si="4"/>
        <v>2127.2441666666668</v>
      </c>
      <c r="I66" s="10">
        <f>H66/$H$1</f>
        <v>1.176516944277343E-2</v>
      </c>
      <c r="J66" s="10">
        <f>C66/$C$1</f>
        <v>2.1648216482164816E-2</v>
      </c>
      <c r="K66" s="10">
        <f>I66+J66</f>
        <v>3.3413385924938248E-2</v>
      </c>
      <c r="L66" s="10">
        <f t="shared" si="5"/>
        <v>1.6706692962469124E-2</v>
      </c>
      <c r="M66" s="21">
        <f t="shared" si="6"/>
        <v>486.31963016714889</v>
      </c>
    </row>
    <row r="67" spans="1:13" x14ac:dyDescent="0.35">
      <c r="A67" s="1">
        <v>42926</v>
      </c>
      <c r="B67" s="1">
        <v>43465</v>
      </c>
      <c r="C67" s="9">
        <f t="shared" ref="C67" si="9">DATEDIF(A67,IF(B67&lt;$A$1,B67,$A$1),"m")/12</f>
        <v>1.4166666666666667</v>
      </c>
      <c r="D67" s="2">
        <v>24163</v>
      </c>
      <c r="E67" s="9">
        <f t="shared" si="3"/>
        <v>12</v>
      </c>
      <c r="F67" s="10">
        <f t="shared" si="7"/>
        <v>8.3007922570058415E-3</v>
      </c>
      <c r="G67" s="2">
        <f t="shared" ref="G67" si="10">+$G$1*F67</f>
        <v>241.62999999999997</v>
      </c>
      <c r="H67" s="15">
        <f t="shared" si="4"/>
        <v>2013.5833333333333</v>
      </c>
      <c r="I67" s="10">
        <f>H67/$H$1</f>
        <v>1.1136544396280099E-2</v>
      </c>
      <c r="J67" s="10">
        <f>C67/$C$1</f>
        <v>4.1820418204182039E-3</v>
      </c>
      <c r="K67" s="10">
        <f>I67+J67</f>
        <v>1.5318586216698304E-2</v>
      </c>
      <c r="L67" s="10">
        <f t="shared" si="5"/>
        <v>7.6592931083491519E-3</v>
      </c>
      <c r="M67" s="21">
        <f t="shared" si="6"/>
        <v>222.9564283106119</v>
      </c>
    </row>
    <row r="68" spans="1:13" x14ac:dyDescent="0.35">
      <c r="G68" s="3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Groupe PLDauto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Ariane</dc:creator>
  <cp:lastModifiedBy>James</cp:lastModifiedBy>
  <dcterms:created xsi:type="dcterms:W3CDTF">2019-08-06T16:10:11Z</dcterms:created>
  <dcterms:modified xsi:type="dcterms:W3CDTF">2019-08-06T17:52:08Z</dcterms:modified>
</cp:coreProperties>
</file>