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1720" windowHeight="12435" activeTab="1"/>
  </bookViews>
  <sheets>
    <sheet name="Relevés" sheetId="1" r:id="rId1"/>
    <sheet name="Ecritures" sheetId="2" r:id="rId2"/>
    <sheet name="Table" sheetId="3" r:id="rId3"/>
  </sheets>
  <calcPr calcId="125725"/>
  <extLst xmlns:x15="http://schemas.microsoft.com/office/spreadsheetml/2010/11/main">
    <ext uri="{140A7094-0E35-4892-8432-C4D2E57EDEB5}">
      <x15:workbookPr chartTrackingRefBase="1"/>
    </ext>
  </extLst>
</workbook>
</file>

<file path=xl/calcChain.xml><?xml version="1.0" encoding="utf-8"?>
<calcChain xmlns="http://schemas.openxmlformats.org/spreadsheetml/2006/main">
  <c r="C10" i="2"/>
  <c r="C9"/>
  <c r="C8"/>
  <c r="C7"/>
  <c r="C6"/>
  <c r="C5"/>
  <c r="C4"/>
  <c r="C3"/>
  <c r="C2"/>
  <c r="H10"/>
  <c r="H9"/>
  <c r="H8"/>
  <c r="H7"/>
  <c r="H6"/>
  <c r="H5"/>
  <c r="H4"/>
  <c r="H3"/>
  <c r="H2"/>
  <c r="B3" l="1"/>
  <c r="B4"/>
  <c r="B5"/>
  <c r="B6"/>
  <c r="B7"/>
  <c r="B8"/>
  <c r="B9"/>
  <c r="B10"/>
  <c r="B12"/>
  <c r="B13"/>
  <c r="B14"/>
  <c r="B2"/>
  <c r="A3"/>
  <c r="A4"/>
  <c r="A5"/>
  <c r="A6"/>
  <c r="A7"/>
  <c r="A8"/>
  <c r="A9"/>
  <c r="A10"/>
  <c r="A11"/>
  <c r="A12"/>
  <c r="A13"/>
  <c r="A2"/>
  <c r="G3" l="1"/>
  <c r="G4"/>
  <c r="G5"/>
  <c r="G6"/>
  <c r="G7"/>
  <c r="G8"/>
  <c r="G9"/>
  <c r="G10"/>
  <c r="D8" l="1"/>
  <c r="F3"/>
  <c r="F4"/>
  <c r="F5"/>
  <c r="F6"/>
  <c r="F7"/>
  <c r="F8"/>
  <c r="F9"/>
  <c r="F10"/>
  <c r="E3"/>
  <c r="E4"/>
  <c r="E5"/>
  <c r="E6"/>
  <c r="E7"/>
  <c r="E8"/>
  <c r="E9"/>
  <c r="E10"/>
  <c r="D3"/>
  <c r="D4"/>
  <c r="D5"/>
  <c r="D6"/>
  <c r="D7"/>
  <c r="D10"/>
  <c r="G2"/>
  <c r="F2"/>
  <c r="E2"/>
  <c r="D2" l="1"/>
</calcChain>
</file>

<file path=xl/sharedStrings.xml><?xml version="1.0" encoding="utf-8"?>
<sst xmlns="http://schemas.openxmlformats.org/spreadsheetml/2006/main" count="77" uniqueCount="56">
  <si>
    <t>Date</t>
  </si>
  <si>
    <t>Libellé</t>
  </si>
  <si>
    <t>Débit</t>
  </si>
  <si>
    <t>Crédit</t>
  </si>
  <si>
    <t>Journal</t>
  </si>
  <si>
    <t>Général</t>
  </si>
  <si>
    <t>Auxiliaire</t>
  </si>
  <si>
    <t>Sens</t>
  </si>
  <si>
    <t>Montant</t>
  </si>
  <si>
    <t>Compte général</t>
  </si>
  <si>
    <t>Compte auxiliaire</t>
  </si>
  <si>
    <t>EUR</t>
  </si>
  <si>
    <t>Nature de l'opération</t>
  </si>
  <si>
    <t>Monnaie</t>
  </si>
  <si>
    <t>Date de valeur</t>
  </si>
  <si>
    <t>Libellé interbancaire</t>
  </si>
  <si>
    <t>26,10</t>
  </si>
  <si>
    <t>FACTURES CARTES REMISES</t>
  </si>
  <si>
    <t>10,00</t>
  </si>
  <si>
    <t>-933,06</t>
  </si>
  <si>
    <t>FACTURES CARTES PAYEES</t>
  </si>
  <si>
    <t>90,00</t>
  </si>
  <si>
    <t>293,00</t>
  </si>
  <si>
    <t>520,00</t>
  </si>
  <si>
    <t>VERSEMENTS ESPECES</t>
  </si>
  <si>
    <t>196,50</t>
  </si>
  <si>
    <t xml:space="preserve">000001 VIR PERM                           </t>
  </si>
  <si>
    <t>-494,63</t>
  </si>
  <si>
    <t>AUTRES VIREMENTS EMIS</t>
  </si>
  <si>
    <t>-63,50</t>
  </si>
  <si>
    <t>PRELEVEMENTS EUROPEENS EMIS</t>
  </si>
  <si>
    <t>REMISE CB</t>
  </si>
  <si>
    <t>REMISE CH</t>
  </si>
  <si>
    <t>LOY</t>
  </si>
  <si>
    <t xml:space="preserve">PRELEVEMENT EUROPEEN 0126018429  </t>
  </si>
  <si>
    <t>REMISE CB /01/04</t>
  </si>
  <si>
    <t xml:space="preserve">DEBIT MENSUEL CARTE BLEUE VISA   </t>
  </si>
  <si>
    <t>REMISE CB /02/04</t>
  </si>
  <si>
    <t>REMISE CB /03/04</t>
  </si>
  <si>
    <t>REMISE CB /04/04</t>
  </si>
  <si>
    <t xml:space="preserve">VERSEMENT EXPRESS 21150         </t>
  </si>
  <si>
    <t>…</t>
  </si>
  <si>
    <t>En revanche, pour les formules, j'ai 2 problèmes :</t>
  </si>
  <si>
    <t>Si une personne a une idée ?</t>
  </si>
  <si>
    <t>Merci d'avance.</t>
  </si>
  <si>
    <t>Je souhaite intégrer mon relevé bancaire dans mon logiciel de comptabilité. La trame est créé (ci-dessus), OK</t>
  </si>
  <si>
    <t>Bonjour,</t>
  </si>
  <si>
    <t>- Parfois, une opération bancaire fait plusieurs lignes, ce qui casse ma suite de lignes dans ma feuille de retraitements (mais bon, avec un tri croissant sur les dates, ça devrait le faire)</t>
  </si>
  <si>
    <t>Sinon je mets rien</t>
  </si>
  <si>
    <r>
      <t xml:space="preserve">- Mon problème principal se situe au niveau de la colonne C </t>
    </r>
    <r>
      <rPr>
        <b/>
        <sz val="11"/>
        <color theme="1"/>
        <rFont val="Calibri"/>
        <family val="2"/>
        <scheme val="minor"/>
      </rPr>
      <t>(Général)</t>
    </r>
    <r>
      <rPr>
        <sz val="11"/>
        <color theme="1"/>
        <rFont val="Calibri"/>
        <family val="2"/>
        <scheme val="minor"/>
      </rPr>
      <t xml:space="preserve">. Mon but : SI dans la </t>
    </r>
    <r>
      <rPr>
        <b/>
        <sz val="11"/>
        <color theme="1"/>
        <rFont val="Calibri"/>
        <family val="2"/>
        <scheme val="minor"/>
      </rPr>
      <t>feuille Relevés -&gt; Nature de l'opération (colonne B)</t>
    </r>
    <r>
      <rPr>
        <sz val="11"/>
        <color theme="1"/>
        <rFont val="Calibri"/>
        <family val="2"/>
        <scheme val="minor"/>
      </rPr>
      <t xml:space="preserve">, une ligne contient un élément qui se situe sur la </t>
    </r>
    <r>
      <rPr>
        <b/>
        <sz val="11"/>
        <color theme="1"/>
        <rFont val="Calibri"/>
        <family val="2"/>
        <scheme val="minor"/>
      </rPr>
      <t>feuille Table -&gt;libellé (colonne A)</t>
    </r>
    <r>
      <rPr>
        <sz val="11"/>
        <color theme="1"/>
        <rFont val="Calibri"/>
        <family val="2"/>
        <scheme val="minor"/>
      </rPr>
      <t xml:space="preserve">, alors je met mon compte général correspondant </t>
    </r>
    <r>
      <rPr>
        <b/>
        <sz val="11"/>
        <color theme="1"/>
        <rFont val="Calibri"/>
        <family val="2"/>
        <scheme val="minor"/>
      </rPr>
      <t>(Feuille Table -&gt; colonne B)</t>
    </r>
    <r>
      <rPr>
        <sz val="11"/>
        <color theme="1"/>
        <rFont val="Calibri"/>
        <family val="2"/>
        <scheme val="minor"/>
      </rPr>
      <t xml:space="preserve">. </t>
    </r>
  </si>
  <si>
    <r>
      <t xml:space="preserve">Je pense qu'il faut combiner un </t>
    </r>
    <r>
      <rPr>
        <sz val="11"/>
        <color rgb="FFFF0000"/>
        <rFont val="Calibri"/>
        <family val="2"/>
        <scheme val="minor"/>
      </rPr>
      <t>RECHERCHEV</t>
    </r>
    <r>
      <rPr>
        <sz val="11"/>
        <color theme="1"/>
        <rFont val="Calibri"/>
        <family val="2"/>
        <scheme val="minor"/>
      </rPr>
      <t xml:space="preserve"> avec une fonction "contient" genre </t>
    </r>
    <r>
      <rPr>
        <sz val="11"/>
        <color rgb="FFFF0000"/>
        <rFont val="Calibri"/>
        <family val="2"/>
        <scheme val="minor"/>
      </rPr>
      <t xml:space="preserve">NB.SI </t>
    </r>
    <r>
      <rPr>
        <sz val="11"/>
        <rFont val="Calibri"/>
        <family val="2"/>
        <scheme val="minor"/>
      </rPr>
      <t>ou autre. La formule actuelle n'est pas optimisée.</t>
    </r>
  </si>
  <si>
    <t>Type</t>
  </si>
  <si>
    <t>VERSEMENT EXPRESS</t>
  </si>
  <si>
    <t>DEBIT MENSUEL</t>
  </si>
  <si>
    <t>000001 VIR</t>
  </si>
  <si>
    <t>PRELEVEMENT EUROPEEN</t>
  </si>
</sst>
</file>

<file path=xl/styles.xml><?xml version="1.0" encoding="utf-8"?>
<styleSheet xmlns="http://schemas.openxmlformats.org/spreadsheetml/2006/main">
  <fonts count="7">
    <font>
      <sz val="11"/>
      <color theme="1"/>
      <name val="Calibri"/>
      <family val="2"/>
      <scheme val="minor"/>
    </font>
    <font>
      <b/>
      <u/>
      <sz val="11"/>
      <color theme="1"/>
      <name val="Calibri"/>
      <family val="2"/>
      <scheme val="minor"/>
    </font>
    <font>
      <sz val="11"/>
      <color rgb="FFFF0000"/>
      <name val="Calibri"/>
      <family val="2"/>
      <scheme val="minor"/>
    </font>
    <font>
      <b/>
      <sz val="11"/>
      <color theme="1"/>
      <name val="Calibri"/>
      <family val="2"/>
      <scheme val="minor"/>
    </font>
    <font>
      <sz val="9"/>
      <color rgb="FF323232"/>
      <name val="Courier New"/>
      <family val="3"/>
    </font>
    <font>
      <sz val="11"/>
      <name val="Calibri"/>
      <family val="2"/>
      <scheme val="minor"/>
    </font>
    <font>
      <sz val="10"/>
      <color rgb="FF333333"/>
      <name val="Verdana"/>
      <family val="2"/>
    </font>
  </fonts>
  <fills count="3">
    <fill>
      <patternFill patternType="none"/>
    </fill>
    <fill>
      <patternFill patternType="gray125"/>
    </fill>
    <fill>
      <patternFill patternType="solid">
        <fgColor rgb="FFFFFF00"/>
        <bgColor indexed="64"/>
      </patternFill>
    </fill>
  </fills>
  <borders count="9">
    <border>
      <left/>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s>
  <cellStyleXfs count="1">
    <xf numFmtId="0" fontId="0" fillId="0" borderId="0"/>
  </cellStyleXfs>
  <cellXfs count="26">
    <xf numFmtId="0" fontId="0" fillId="0" borderId="0" xfId="0"/>
    <xf numFmtId="14" fontId="0" fillId="0" borderId="0" xfId="0" applyNumberFormat="1"/>
    <xf numFmtId="0" fontId="1" fillId="0" borderId="0" xfId="0" applyFont="1"/>
    <xf numFmtId="0" fontId="0" fillId="0" borderId="0" xfId="0" applyFont="1"/>
    <xf numFmtId="14" fontId="0" fillId="0" borderId="0" xfId="0" applyNumberFormat="1" applyFill="1"/>
    <xf numFmtId="0" fontId="0" fillId="0" borderId="0" xfId="0" applyFill="1"/>
    <xf numFmtId="0" fontId="4" fillId="0" borderId="0" xfId="0" applyFont="1"/>
    <xf numFmtId="14" fontId="0" fillId="0" borderId="1" xfId="0" applyNumberFormat="1" applyBorder="1"/>
    <xf numFmtId="0" fontId="0" fillId="0" borderId="2" xfId="0" applyBorder="1"/>
    <xf numFmtId="0" fontId="0" fillId="0" borderId="3" xfId="0" applyBorder="1"/>
    <xf numFmtId="14" fontId="0" fillId="0" borderId="4" xfId="0" applyNumberFormat="1" applyBorder="1" applyAlignment="1"/>
    <xf numFmtId="14" fontId="0" fillId="0" borderId="0" xfId="0" applyNumberFormat="1" applyBorder="1" applyAlignment="1"/>
    <xf numFmtId="0" fontId="0" fillId="0" borderId="0" xfId="0" applyBorder="1"/>
    <xf numFmtId="0" fontId="0" fillId="0" borderId="5" xfId="0" applyBorder="1"/>
    <xf numFmtId="0" fontId="0" fillId="0" borderId="4" xfId="0" quotePrefix="1" applyBorder="1"/>
    <xf numFmtId="14" fontId="0" fillId="0" borderId="4" xfId="0" quotePrefix="1" applyNumberFormat="1" applyBorder="1" applyAlignment="1"/>
    <xf numFmtId="0" fontId="0" fillId="0" borderId="4" xfId="0" applyBorder="1"/>
    <xf numFmtId="0" fontId="0" fillId="0" borderId="6" xfId="0" applyBorder="1"/>
    <xf numFmtId="0" fontId="0" fillId="0" borderId="7" xfId="0" applyBorder="1"/>
    <xf numFmtId="0" fontId="0" fillId="0" borderId="8" xfId="0" applyBorder="1"/>
    <xf numFmtId="0" fontId="1" fillId="2" borderId="0" xfId="0" applyFont="1" applyFill="1"/>
    <xf numFmtId="0" fontId="0" fillId="2" borderId="0" xfId="0" applyFill="1"/>
    <xf numFmtId="14" fontId="0" fillId="0" borderId="4" xfId="0" applyNumberFormat="1" applyBorder="1" applyAlignment="1">
      <alignment horizontal="left"/>
    </xf>
    <xf numFmtId="14" fontId="0" fillId="0" borderId="0" xfId="0" applyNumberFormat="1" applyBorder="1" applyAlignment="1">
      <alignment horizontal="left"/>
    </xf>
    <xf numFmtId="0" fontId="3" fillId="0" borderId="0" xfId="0" applyFont="1"/>
    <xf numFmtId="0" fontId="6" fillId="0" borderId="0" xfId="0"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dimension ref="A1:G11"/>
  <sheetViews>
    <sheetView workbookViewId="0">
      <selection activeCell="B2" sqref="B2"/>
    </sheetView>
  </sheetViews>
  <sheetFormatPr defaultColWidth="11.42578125" defaultRowHeight="15"/>
  <cols>
    <col min="2" max="2" width="39.85546875" bestFit="1" customWidth="1"/>
    <col min="6" max="6" width="14" bestFit="1" customWidth="1"/>
    <col min="7" max="7" width="30.5703125" bestFit="1" customWidth="1"/>
  </cols>
  <sheetData>
    <row r="1" spans="1:7">
      <c r="A1" s="24" t="s">
        <v>0</v>
      </c>
      <c r="B1" s="24" t="s">
        <v>12</v>
      </c>
      <c r="C1" s="24" t="s">
        <v>2</v>
      </c>
      <c r="D1" s="24" t="s">
        <v>3</v>
      </c>
      <c r="E1" s="24" t="s">
        <v>13</v>
      </c>
      <c r="F1" s="24" t="s">
        <v>14</v>
      </c>
      <c r="G1" s="24" t="s">
        <v>15</v>
      </c>
    </row>
    <row r="2" spans="1:7">
      <c r="A2" s="4">
        <v>42095</v>
      </c>
      <c r="B2" s="5" t="s">
        <v>35</v>
      </c>
      <c r="C2" s="5"/>
      <c r="D2" s="5" t="s">
        <v>16</v>
      </c>
      <c r="E2" s="5" t="s">
        <v>11</v>
      </c>
      <c r="F2" s="4">
        <v>42095</v>
      </c>
      <c r="G2" s="5" t="s">
        <v>17</v>
      </c>
    </row>
    <row r="3" spans="1:7">
      <c r="A3" s="4">
        <v>42095</v>
      </c>
      <c r="B3" s="5" t="s">
        <v>35</v>
      </c>
      <c r="C3" s="5"/>
      <c r="D3" s="5" t="s">
        <v>18</v>
      </c>
      <c r="E3" s="5" t="s">
        <v>11</v>
      </c>
      <c r="F3" s="4">
        <v>42095</v>
      </c>
      <c r="G3" s="5" t="s">
        <v>17</v>
      </c>
    </row>
    <row r="4" spans="1:7">
      <c r="A4" s="4">
        <v>42096</v>
      </c>
      <c r="B4" s="5" t="s">
        <v>36</v>
      </c>
      <c r="C4" s="5" t="s">
        <v>19</v>
      </c>
      <c r="D4" s="5"/>
      <c r="E4" s="5" t="s">
        <v>11</v>
      </c>
      <c r="F4" s="4">
        <v>42096</v>
      </c>
      <c r="G4" s="5" t="s">
        <v>20</v>
      </c>
    </row>
    <row r="5" spans="1:7">
      <c r="A5" s="4">
        <v>42096</v>
      </c>
      <c r="B5" s="5" t="s">
        <v>37</v>
      </c>
      <c r="C5" s="5"/>
      <c r="D5" s="5" t="s">
        <v>21</v>
      </c>
      <c r="E5" s="5" t="s">
        <v>11</v>
      </c>
      <c r="F5" s="4">
        <v>42096</v>
      </c>
      <c r="G5" s="5" t="s">
        <v>17</v>
      </c>
    </row>
    <row r="6" spans="1:7">
      <c r="A6" s="4">
        <v>42097</v>
      </c>
      <c r="B6" s="5" t="s">
        <v>38</v>
      </c>
      <c r="C6" s="5"/>
      <c r="D6" s="5" t="s">
        <v>22</v>
      </c>
      <c r="E6" s="5" t="s">
        <v>11</v>
      </c>
      <c r="F6" s="4">
        <v>42097</v>
      </c>
      <c r="G6" s="5" t="s">
        <v>17</v>
      </c>
    </row>
    <row r="7" spans="1:7">
      <c r="A7" s="4">
        <v>42101</v>
      </c>
      <c r="B7" s="5" t="s">
        <v>40</v>
      </c>
      <c r="C7" s="5"/>
      <c r="D7" s="5" t="s">
        <v>23</v>
      </c>
      <c r="E7" s="5" t="s">
        <v>11</v>
      </c>
      <c r="F7" s="4">
        <v>42101</v>
      </c>
      <c r="G7" s="5" t="s">
        <v>24</v>
      </c>
    </row>
    <row r="8" spans="1:7">
      <c r="A8" s="4">
        <v>42101</v>
      </c>
      <c r="B8" s="5" t="s">
        <v>39</v>
      </c>
      <c r="C8" s="5"/>
      <c r="D8" s="5" t="s">
        <v>25</v>
      </c>
      <c r="E8" s="5" t="s">
        <v>11</v>
      </c>
      <c r="F8" s="4">
        <v>42101</v>
      </c>
      <c r="G8" s="5" t="s">
        <v>17</v>
      </c>
    </row>
    <row r="9" spans="1:7">
      <c r="A9" s="4">
        <v>42101</v>
      </c>
      <c r="B9" s="5" t="s">
        <v>26</v>
      </c>
      <c r="C9" s="5" t="s">
        <v>27</v>
      </c>
      <c r="D9" s="5"/>
      <c r="E9" s="5" t="s">
        <v>11</v>
      </c>
      <c r="F9" s="4">
        <v>42101</v>
      </c>
      <c r="G9" s="5" t="s">
        <v>28</v>
      </c>
    </row>
    <row r="10" spans="1:7">
      <c r="A10" s="4">
        <v>42101</v>
      </c>
      <c r="B10" s="5" t="s">
        <v>34</v>
      </c>
      <c r="C10" s="5" t="s">
        <v>29</v>
      </c>
      <c r="D10" s="5"/>
      <c r="E10" s="5" t="s">
        <v>11</v>
      </c>
      <c r="F10" s="4">
        <v>42101</v>
      </c>
      <c r="G10" s="5" t="s">
        <v>30</v>
      </c>
    </row>
    <row r="11" spans="1:7">
      <c r="A11" t="s">
        <v>41</v>
      </c>
      <c r="B11" s="5" t="s">
        <v>41</v>
      </c>
      <c r="C11" t="s">
        <v>41</v>
      </c>
      <c r="D11" s="5" t="s">
        <v>41</v>
      </c>
      <c r="E11" s="5" t="s">
        <v>41</v>
      </c>
      <c r="F11" s="5" t="s">
        <v>41</v>
      </c>
      <c r="G11" s="5" t="s">
        <v>41</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X25"/>
  <sheetViews>
    <sheetView tabSelected="1" workbookViewId="0">
      <selection activeCell="C2" sqref="C2"/>
    </sheetView>
  </sheetViews>
  <sheetFormatPr defaultColWidth="11.42578125" defaultRowHeight="15"/>
  <cols>
    <col min="2" max="2" width="7.42578125" bestFit="1" customWidth="1"/>
    <col min="3" max="3" width="9" bestFit="1" customWidth="1"/>
    <col min="4" max="4" width="9.5703125" bestFit="1" customWidth="1"/>
    <col min="5" max="5" width="5.140625" bestFit="1" customWidth="1"/>
    <col min="6" max="6" width="8.7109375" bestFit="1" customWidth="1"/>
    <col min="7" max="7" width="35.5703125" bestFit="1" customWidth="1"/>
    <col min="8" max="8" width="23.85546875" bestFit="1" customWidth="1"/>
    <col min="10" max="10" width="10.140625" bestFit="1" customWidth="1"/>
  </cols>
  <sheetData>
    <row r="1" spans="1:24">
      <c r="A1" s="2" t="s">
        <v>0</v>
      </c>
      <c r="B1" s="2" t="s">
        <v>4</v>
      </c>
      <c r="C1" s="20" t="s">
        <v>5</v>
      </c>
      <c r="D1" s="2" t="s">
        <v>6</v>
      </c>
      <c r="E1" s="2" t="s">
        <v>7</v>
      </c>
      <c r="F1" s="2" t="s">
        <v>8</v>
      </c>
      <c r="G1" s="2" t="s">
        <v>1</v>
      </c>
      <c r="H1" s="2" t="s">
        <v>51</v>
      </c>
    </row>
    <row r="2" spans="1:24">
      <c r="A2" s="1">
        <f>IF(ISBLANK(Relevés!A2),"",Relevés!A2)</f>
        <v>42095</v>
      </c>
      <c r="B2" t="str">
        <f>IF(ISBLANK(Relevés!A2),"","SG")</f>
        <v>SG</v>
      </c>
      <c r="C2" s="21">
        <f>INDEX(Table!B:B,MATCH(H2,Table!A:A,0))</f>
        <v>58120000</v>
      </c>
      <c r="D2" s="3" t="str">
        <f>IF(C2=40100000,VLOOKUP(MID(Relevés!B2,1,9),Table!$A$2:$C$259,3,FALSE)," ")</f>
        <v xml:space="preserve"> </v>
      </c>
      <c r="E2" s="3" t="str">
        <f>IF(ISBLANK(Relevés!D2),"D","C")</f>
        <v>C</v>
      </c>
      <c r="F2" s="3" t="str">
        <f>IF(ISBLANK(Relevés!D2),-Relevés!C2,Relevés!D2)</f>
        <v>26,10</v>
      </c>
      <c r="G2" s="3" t="str">
        <f>Relevés!B2</f>
        <v>REMISE CB /01/04</v>
      </c>
      <c r="H2" t="str">
        <f>LEFT(G2,SEARCH(CHAR(127),SUBSTITUTE(G2," ",CHAR(127),2))-1)</f>
        <v>REMISE CB</v>
      </c>
      <c r="I2" s="25"/>
    </row>
    <row r="3" spans="1:24">
      <c r="A3" s="1">
        <f>IF(ISBLANK(Relevés!A3),"",Relevés!A3)</f>
        <v>42095</v>
      </c>
      <c r="B3" t="str">
        <f>IF(ISBLANK(Relevés!A3),"","SG")</f>
        <v>SG</v>
      </c>
      <c r="C3" s="21">
        <f>INDEX(Table!B:B,MATCH(H3,Table!A:A,0))</f>
        <v>58120000</v>
      </c>
      <c r="D3" s="3" t="str">
        <f>IF(C3=40100000,VLOOKUP(MID(Relevés!B3,1,9),Table!$A$2:$C$259,3,FALSE)," ")</f>
        <v xml:space="preserve"> </v>
      </c>
      <c r="E3" s="3" t="str">
        <f>IF(ISBLANK(Relevés!D3),"D","C")</f>
        <v>C</v>
      </c>
      <c r="F3" s="3" t="str">
        <f>IF(ISBLANK(Relevés!D3),-Relevés!C3,Relevés!D3)</f>
        <v>10,00</v>
      </c>
      <c r="G3" s="3" t="str">
        <f>Relevés!B3</f>
        <v>REMISE CB /01/04</v>
      </c>
      <c r="H3" t="str">
        <f t="shared" ref="H3:H10" si="0">LEFT(G3,SEARCH(CHAR(127),SUBSTITUTE(G3," ",CHAR(127),2))-1)</f>
        <v>REMISE CB</v>
      </c>
    </row>
    <row r="4" spans="1:24">
      <c r="A4" s="1">
        <f>IF(ISBLANK(Relevés!A4),"",Relevés!A4)</f>
        <v>42096</v>
      </c>
      <c r="B4" t="str">
        <f>IF(ISBLANK(Relevés!A4),"","SG")</f>
        <v>SG</v>
      </c>
      <c r="C4" s="21">
        <f>INDEX(Table!B:B,MATCH(H4,Table!A:A,0))</f>
        <v>0</v>
      </c>
      <c r="D4" s="3" t="str">
        <f>IF(C4=40100000,VLOOKUP(MID(Relevés!B4,1,9),Table!$A$2:$C$259,3,FALSE)," ")</f>
        <v xml:space="preserve"> </v>
      </c>
      <c r="E4" s="3" t="str">
        <f>IF(ISBLANK(Relevés!D4),"D","C")</f>
        <v>D</v>
      </c>
      <c r="F4" s="3">
        <f>IF(ISBLANK(Relevés!D4),-Relevés!C4,Relevés!D4)</f>
        <v>933.06</v>
      </c>
      <c r="G4" s="3" t="str">
        <f>Relevés!B4</f>
        <v xml:space="preserve">DEBIT MENSUEL CARTE BLEUE VISA   </v>
      </c>
      <c r="H4" t="str">
        <f t="shared" si="0"/>
        <v>DEBIT MENSUEL</v>
      </c>
    </row>
    <row r="5" spans="1:24">
      <c r="A5" s="1">
        <f>IF(ISBLANK(Relevés!A5),"",Relevés!A5)</f>
        <v>42096</v>
      </c>
      <c r="B5" t="str">
        <f>IF(ISBLANK(Relevés!A5),"","SG")</f>
        <v>SG</v>
      </c>
      <c r="C5" s="21">
        <f>INDEX(Table!B:B,MATCH(H5,Table!A:A,0))</f>
        <v>58120000</v>
      </c>
      <c r="D5" s="3" t="str">
        <f>IF(C5=40100000,VLOOKUP(MID(Relevés!B5,1,9),Table!$A$2:$C$259,3,FALSE)," ")</f>
        <v xml:space="preserve"> </v>
      </c>
      <c r="E5" s="3" t="str">
        <f>IF(ISBLANK(Relevés!D5),"D","C")</f>
        <v>C</v>
      </c>
      <c r="F5" s="3" t="str">
        <f>IF(ISBLANK(Relevés!D5),-Relevés!C5,Relevés!D5)</f>
        <v>90,00</v>
      </c>
      <c r="G5" s="3" t="str">
        <f>Relevés!B5</f>
        <v>REMISE CB /02/04</v>
      </c>
      <c r="H5" t="str">
        <f t="shared" si="0"/>
        <v>REMISE CB</v>
      </c>
    </row>
    <row r="6" spans="1:24">
      <c r="A6" s="1">
        <f>IF(ISBLANK(Relevés!A6),"",Relevés!A6)</f>
        <v>42097</v>
      </c>
      <c r="B6" t="str">
        <f>IF(ISBLANK(Relevés!A6),"","SG")</f>
        <v>SG</v>
      </c>
      <c r="C6" s="21">
        <f>INDEX(Table!B:B,MATCH(H6,Table!A:A,0))</f>
        <v>58120000</v>
      </c>
      <c r="D6" s="3" t="str">
        <f>IF(C6=40100000,VLOOKUP(MID(Relevés!B6,1,9),Table!$A$2:$C$259,3,FALSE)," ")</f>
        <v xml:space="preserve"> </v>
      </c>
      <c r="E6" s="3" t="str">
        <f>IF(ISBLANK(Relevés!D6),"D","C")</f>
        <v>C</v>
      </c>
      <c r="F6" s="3" t="str">
        <f>IF(ISBLANK(Relevés!D6),-Relevés!C6,Relevés!D6)</f>
        <v>293,00</v>
      </c>
      <c r="G6" s="3" t="str">
        <f>Relevés!B6</f>
        <v>REMISE CB /03/04</v>
      </c>
      <c r="H6" t="str">
        <f t="shared" si="0"/>
        <v>REMISE CB</v>
      </c>
    </row>
    <row r="7" spans="1:24">
      <c r="A7" s="1">
        <f>IF(ISBLANK(Relevés!A7),"",Relevés!A7)</f>
        <v>42101</v>
      </c>
      <c r="B7" t="str">
        <f>IF(ISBLANK(Relevés!A7),"","SG")</f>
        <v>SG</v>
      </c>
      <c r="C7" s="21">
        <f>INDEX(Table!B:B,MATCH(H7,Table!A:A,0))</f>
        <v>58100000</v>
      </c>
      <c r="D7" s="3" t="str">
        <f>IF(C7=40100000,VLOOKUP(MID(Relevés!B7,1,9),Table!$A$2:$C$259,3,FALSE)," ")</f>
        <v xml:space="preserve"> </v>
      </c>
      <c r="E7" s="3" t="str">
        <f>IF(ISBLANK(Relevés!D7),"D","C")</f>
        <v>C</v>
      </c>
      <c r="F7" s="3" t="str">
        <f>IF(ISBLANK(Relevés!D7),-Relevés!C7,Relevés!D7)</f>
        <v>520,00</v>
      </c>
      <c r="G7" s="3" t="str">
        <f>Relevés!B7</f>
        <v xml:space="preserve">VERSEMENT EXPRESS 21150         </v>
      </c>
      <c r="H7" t="str">
        <f t="shared" si="0"/>
        <v>VERSEMENT EXPRESS</v>
      </c>
    </row>
    <row r="8" spans="1:24">
      <c r="A8" s="1">
        <f>IF(ISBLANK(Relevés!A8),"",Relevés!A8)</f>
        <v>42101</v>
      </c>
      <c r="B8" t="str">
        <f>IF(ISBLANK(Relevés!A8),"","SG")</f>
        <v>SG</v>
      </c>
      <c r="C8" s="21">
        <f>INDEX(Table!B:B,MATCH(H8,Table!A:A,0))</f>
        <v>58120000</v>
      </c>
      <c r="D8" s="3" t="str">
        <f>IF(C8=40100000,VLOOKUP(MID(Relevés!B8,1,9),Table!$A$2:$C$259,3,FALSE)," ")</f>
        <v xml:space="preserve"> </v>
      </c>
      <c r="E8" s="3" t="str">
        <f>IF(ISBLANK(Relevés!D8),"D","C")</f>
        <v>C</v>
      </c>
      <c r="F8" s="3" t="str">
        <f>IF(ISBLANK(Relevés!D8),-Relevés!C8,Relevés!D8)</f>
        <v>196,50</v>
      </c>
      <c r="G8" s="3" t="str">
        <f>Relevés!B8</f>
        <v>REMISE CB /04/04</v>
      </c>
      <c r="H8" t="str">
        <f t="shared" si="0"/>
        <v>REMISE CB</v>
      </c>
    </row>
    <row r="9" spans="1:24">
      <c r="A9" s="1">
        <f>IF(ISBLANK(Relevés!A9),"",Relevés!A9)</f>
        <v>42101</v>
      </c>
      <c r="B9" t="str">
        <f>IF(ISBLANK(Relevés!A9),"","SG")</f>
        <v>SG</v>
      </c>
      <c r="C9" s="21">
        <f>INDEX(Table!B:B,MATCH(H9,Table!A:A,0))</f>
        <v>40100000</v>
      </c>
      <c r="D9" s="3"/>
      <c r="E9" s="3" t="str">
        <f>IF(ISBLANK(Relevés!D9),"D","C")</f>
        <v>D</v>
      </c>
      <c r="F9" s="3">
        <f>IF(ISBLANK(Relevés!D9),-Relevés!C9,Relevés!D9)</f>
        <v>494.63</v>
      </c>
      <c r="G9" s="3" t="str">
        <f>Relevés!B9</f>
        <v xml:space="preserve">000001 VIR PERM                           </v>
      </c>
      <c r="H9" t="str">
        <f t="shared" si="0"/>
        <v>000001 VIR</v>
      </c>
    </row>
    <row r="10" spans="1:24">
      <c r="A10" s="1">
        <f>IF(ISBLANK(Relevés!A10),"",Relevés!A10)</f>
        <v>42101</v>
      </c>
      <c r="B10" t="str">
        <f>IF(ISBLANK(Relevés!A10),"","SG")</f>
        <v>SG</v>
      </c>
      <c r="C10" s="21">
        <f>INDEX(Table!B:B,MATCH(H10,Table!A:A,0))</f>
        <v>0</v>
      </c>
      <c r="D10" s="3" t="str">
        <f>IF(C10=40100000,VLOOKUP(MID(Relevés!B10,1,9),Table!$A$2:$C$259,3,FALSE)," ")</f>
        <v xml:space="preserve"> </v>
      </c>
      <c r="E10" s="3" t="str">
        <f>IF(ISBLANK(Relevés!D10),"D","C")</f>
        <v>D</v>
      </c>
      <c r="F10" s="3">
        <f>IF(ISBLANK(Relevés!D10),-Relevés!C10,Relevés!D10)</f>
        <v>63.5</v>
      </c>
      <c r="G10" s="3" t="str">
        <f>Relevés!B10</f>
        <v xml:space="preserve">PRELEVEMENT EUROPEEN 0126018429  </v>
      </c>
      <c r="H10" t="str">
        <f t="shared" si="0"/>
        <v>PRELEVEMENT EUROPEEN</v>
      </c>
    </row>
    <row r="11" spans="1:24">
      <c r="A11" s="1" t="str">
        <f>IF(ISBLANK(Relevés!A11),"",Relevés!A11)</f>
        <v>…</v>
      </c>
    </row>
    <row r="12" spans="1:24">
      <c r="A12" s="1" t="str">
        <f>IF(ISBLANK(Relevés!A12),"",Relevés!A12)</f>
        <v/>
      </c>
      <c r="B12" t="str">
        <f>IF(ISBLANK(Relevés!A12),"","SG")</f>
        <v/>
      </c>
      <c r="C12" s="6"/>
    </row>
    <row r="13" spans="1:24">
      <c r="A13" s="1" t="str">
        <f>IF(ISBLANK(Relevés!A13),"",Relevés!A13)</f>
        <v/>
      </c>
      <c r="B13" t="str">
        <f>IF(ISBLANK(Relevés!A13),"","SG")</f>
        <v/>
      </c>
    </row>
    <row r="14" spans="1:24">
      <c r="A14" s="7" t="s">
        <v>46</v>
      </c>
      <c r="B14" s="8" t="str">
        <f>IF(ISBLANK(Relevés!A14),"","SG")</f>
        <v/>
      </c>
      <c r="C14" s="8"/>
      <c r="D14" s="8"/>
      <c r="E14" s="8"/>
      <c r="F14" s="8"/>
      <c r="G14" s="8"/>
      <c r="H14" s="8"/>
      <c r="I14" s="8"/>
      <c r="J14" s="8"/>
      <c r="K14" s="8"/>
      <c r="L14" s="8"/>
      <c r="M14" s="8"/>
      <c r="N14" s="8"/>
      <c r="O14" s="8"/>
      <c r="P14" s="8"/>
      <c r="Q14" s="8"/>
      <c r="R14" s="8"/>
      <c r="S14" s="8"/>
      <c r="T14" s="8"/>
      <c r="U14" s="8"/>
      <c r="V14" s="8"/>
      <c r="W14" s="8"/>
      <c r="X14" s="9"/>
    </row>
    <row r="15" spans="1:24">
      <c r="A15" s="10" t="s">
        <v>45</v>
      </c>
      <c r="B15" s="11"/>
      <c r="C15" s="11"/>
      <c r="D15" s="11"/>
      <c r="E15" s="11"/>
      <c r="F15" s="11"/>
      <c r="G15" s="11"/>
      <c r="H15" s="11"/>
      <c r="I15" s="11"/>
      <c r="J15" s="11"/>
      <c r="K15" s="11"/>
      <c r="L15" s="11"/>
      <c r="M15" s="11"/>
      <c r="N15" s="12"/>
      <c r="O15" s="12"/>
      <c r="P15" s="12"/>
      <c r="Q15" s="12"/>
      <c r="R15" s="12"/>
      <c r="S15" s="12"/>
      <c r="T15" s="12"/>
      <c r="U15" s="12"/>
      <c r="V15" s="12"/>
      <c r="W15" s="12"/>
      <c r="X15" s="13"/>
    </row>
    <row r="16" spans="1:24">
      <c r="A16" s="22" t="s">
        <v>42</v>
      </c>
      <c r="B16" s="23"/>
      <c r="C16" s="23"/>
      <c r="D16" s="23"/>
      <c r="E16" s="23"/>
      <c r="F16" s="23"/>
      <c r="G16" s="23"/>
      <c r="H16" s="23"/>
      <c r="I16" s="23"/>
      <c r="J16" s="23"/>
      <c r="K16" s="23"/>
      <c r="L16" s="12"/>
      <c r="M16" s="12"/>
      <c r="N16" s="12"/>
      <c r="O16" s="12"/>
      <c r="P16" s="12"/>
      <c r="Q16" s="12"/>
      <c r="R16" s="12"/>
      <c r="S16" s="12"/>
      <c r="T16" s="12"/>
      <c r="U16" s="12"/>
      <c r="V16" s="12"/>
      <c r="W16" s="12"/>
      <c r="X16" s="13"/>
    </row>
    <row r="17" spans="1:24">
      <c r="A17" s="14" t="s">
        <v>47</v>
      </c>
      <c r="B17" s="12"/>
      <c r="C17" s="12"/>
      <c r="D17" s="12"/>
      <c r="E17" s="12"/>
      <c r="F17" s="12"/>
      <c r="G17" s="12"/>
      <c r="H17" s="12"/>
      <c r="I17" s="12"/>
      <c r="J17" s="12"/>
      <c r="K17" s="12"/>
      <c r="L17" s="12"/>
      <c r="M17" s="12"/>
      <c r="N17" s="12"/>
      <c r="O17" s="12"/>
      <c r="P17" s="12"/>
      <c r="Q17" s="12"/>
      <c r="R17" s="12"/>
      <c r="S17" s="12"/>
      <c r="T17" s="12"/>
      <c r="U17" s="12"/>
      <c r="V17" s="12"/>
      <c r="W17" s="12"/>
      <c r="X17" s="13"/>
    </row>
    <row r="18" spans="1:24">
      <c r="A18" s="15" t="s">
        <v>49</v>
      </c>
      <c r="B18" s="12"/>
      <c r="C18" s="12"/>
      <c r="D18" s="12"/>
      <c r="E18" s="12"/>
      <c r="F18" s="12"/>
      <c r="G18" s="12"/>
      <c r="H18" s="12"/>
      <c r="I18" s="12"/>
      <c r="J18" s="12"/>
      <c r="K18" s="12"/>
      <c r="L18" s="12"/>
      <c r="M18" s="12"/>
      <c r="N18" s="12"/>
      <c r="O18" s="12"/>
      <c r="P18" s="12"/>
      <c r="Q18" s="12"/>
      <c r="R18" s="12"/>
      <c r="S18" s="12"/>
      <c r="T18" s="12"/>
      <c r="U18" s="12"/>
      <c r="V18" s="12"/>
      <c r="W18" s="12"/>
      <c r="X18" s="13"/>
    </row>
    <row r="19" spans="1:24">
      <c r="A19" s="15" t="s">
        <v>48</v>
      </c>
      <c r="B19" s="12"/>
      <c r="C19" s="12"/>
      <c r="D19" s="12"/>
      <c r="E19" s="12"/>
      <c r="F19" s="12"/>
      <c r="G19" s="12"/>
      <c r="H19" s="12"/>
      <c r="I19" s="12"/>
      <c r="J19" s="12"/>
      <c r="K19" s="12"/>
      <c r="L19" s="12"/>
      <c r="M19" s="12"/>
      <c r="N19" s="12"/>
      <c r="O19" s="12"/>
      <c r="P19" s="12"/>
      <c r="Q19" s="12"/>
      <c r="R19" s="12"/>
      <c r="S19" s="12"/>
      <c r="T19" s="12"/>
      <c r="U19" s="12"/>
      <c r="V19" s="12"/>
      <c r="W19" s="12"/>
      <c r="X19" s="13"/>
    </row>
    <row r="20" spans="1:24">
      <c r="A20" s="15"/>
      <c r="B20" s="12"/>
      <c r="C20" s="12"/>
      <c r="D20" s="12"/>
      <c r="E20" s="12"/>
      <c r="F20" s="12"/>
      <c r="G20" s="12"/>
      <c r="H20" s="12"/>
      <c r="I20" s="12"/>
      <c r="J20" s="12"/>
      <c r="K20" s="12"/>
      <c r="L20" s="12"/>
      <c r="M20" s="12"/>
      <c r="N20" s="12"/>
      <c r="O20" s="12"/>
      <c r="P20" s="12"/>
      <c r="Q20" s="12"/>
      <c r="R20" s="12"/>
      <c r="S20" s="12"/>
      <c r="T20" s="12"/>
      <c r="U20" s="12"/>
      <c r="V20" s="12"/>
      <c r="W20" s="12"/>
      <c r="X20" s="13"/>
    </row>
    <row r="21" spans="1:24">
      <c r="A21" s="16" t="s">
        <v>50</v>
      </c>
      <c r="B21" s="12"/>
      <c r="C21" s="12"/>
      <c r="D21" s="12"/>
      <c r="E21" s="12"/>
      <c r="F21" s="12"/>
      <c r="G21" s="12"/>
      <c r="H21" s="12"/>
      <c r="I21" s="12"/>
      <c r="J21" s="12"/>
      <c r="K21" s="12"/>
      <c r="L21" s="12"/>
      <c r="M21" s="12"/>
      <c r="N21" s="12"/>
      <c r="O21" s="12"/>
      <c r="P21" s="12"/>
      <c r="Q21" s="12"/>
      <c r="R21" s="12"/>
      <c r="S21" s="12"/>
      <c r="T21" s="12"/>
      <c r="U21" s="12"/>
      <c r="V21" s="12"/>
      <c r="W21" s="12"/>
      <c r="X21" s="13"/>
    </row>
    <row r="22" spans="1:24">
      <c r="A22" s="16"/>
      <c r="B22" s="12"/>
      <c r="C22" s="12"/>
      <c r="D22" s="12"/>
      <c r="E22" s="12"/>
      <c r="F22" s="12"/>
      <c r="G22" s="12"/>
      <c r="H22" s="12"/>
      <c r="I22" s="12"/>
      <c r="J22" s="12"/>
      <c r="K22" s="12"/>
      <c r="L22" s="12"/>
      <c r="M22" s="12"/>
      <c r="N22" s="12"/>
      <c r="O22" s="12"/>
      <c r="P22" s="12"/>
      <c r="Q22" s="12"/>
      <c r="R22" s="12"/>
      <c r="S22" s="12"/>
      <c r="T22" s="12"/>
      <c r="U22" s="12"/>
      <c r="V22" s="12"/>
      <c r="W22" s="12"/>
      <c r="X22" s="13"/>
    </row>
    <row r="23" spans="1:24">
      <c r="A23" s="16" t="s">
        <v>43</v>
      </c>
      <c r="B23" s="12"/>
      <c r="C23" s="12"/>
      <c r="D23" s="12"/>
      <c r="E23" s="12"/>
      <c r="F23" s="12"/>
      <c r="G23" s="12"/>
      <c r="H23" s="12"/>
      <c r="I23" s="12"/>
      <c r="J23" s="12"/>
      <c r="K23" s="12"/>
      <c r="L23" s="12"/>
      <c r="M23" s="12"/>
      <c r="N23" s="12"/>
      <c r="O23" s="12"/>
      <c r="P23" s="12"/>
      <c r="Q23" s="12"/>
      <c r="R23" s="12"/>
      <c r="S23" s="12"/>
      <c r="T23" s="12"/>
      <c r="U23" s="12"/>
      <c r="V23" s="12"/>
      <c r="W23" s="12"/>
      <c r="X23" s="13"/>
    </row>
    <row r="24" spans="1:24">
      <c r="A24" s="16"/>
      <c r="B24" s="12"/>
      <c r="C24" s="12"/>
      <c r="D24" s="12"/>
      <c r="E24" s="12"/>
      <c r="F24" s="12"/>
      <c r="G24" s="12"/>
      <c r="H24" s="12"/>
      <c r="I24" s="12"/>
      <c r="J24" s="12"/>
      <c r="K24" s="12"/>
      <c r="L24" s="12"/>
      <c r="M24" s="12"/>
      <c r="N24" s="12"/>
      <c r="O24" s="12"/>
      <c r="P24" s="12"/>
      <c r="Q24" s="12"/>
      <c r="R24" s="12"/>
      <c r="S24" s="12"/>
      <c r="T24" s="12"/>
      <c r="U24" s="12"/>
      <c r="V24" s="12"/>
      <c r="W24" s="12"/>
      <c r="X24" s="13"/>
    </row>
    <row r="25" spans="1:24">
      <c r="A25" s="17" t="s">
        <v>44</v>
      </c>
      <c r="B25" s="18"/>
      <c r="C25" s="18"/>
      <c r="D25" s="18"/>
      <c r="E25" s="18"/>
      <c r="F25" s="18"/>
      <c r="G25" s="18"/>
      <c r="H25" s="18"/>
      <c r="I25" s="18"/>
      <c r="J25" s="18"/>
      <c r="K25" s="18"/>
      <c r="L25" s="18"/>
      <c r="M25" s="18"/>
      <c r="N25" s="18"/>
      <c r="O25" s="18"/>
      <c r="P25" s="18"/>
      <c r="Q25" s="18"/>
      <c r="R25" s="18"/>
      <c r="S25" s="18"/>
      <c r="T25" s="18"/>
      <c r="U25" s="18"/>
      <c r="V25" s="18"/>
      <c r="W25" s="18"/>
      <c r="X25" s="19"/>
    </row>
  </sheetData>
  <mergeCells count="1">
    <mergeCell ref="A16:K16"/>
  </mergeCells>
  <pageMargins left="0.7" right="0.7" top="0.75" bottom="0.75" header="0.3" footer="0.3"/>
  <pageSetup paperSize="9" orientation="portrait" horizontalDpi="4294967294" verticalDpi="4294967294" r:id="rId1"/>
</worksheet>
</file>

<file path=xl/worksheets/sheet3.xml><?xml version="1.0" encoding="utf-8"?>
<worksheet xmlns="http://schemas.openxmlformats.org/spreadsheetml/2006/main" xmlns:r="http://schemas.openxmlformats.org/officeDocument/2006/relationships">
  <dimension ref="A1:C7"/>
  <sheetViews>
    <sheetView workbookViewId="0"/>
  </sheetViews>
  <sheetFormatPr defaultColWidth="11.42578125" defaultRowHeight="15"/>
  <cols>
    <col min="1" max="1" width="23.85546875" bestFit="1" customWidth="1"/>
    <col min="2" max="2" width="15.28515625" bestFit="1" customWidth="1"/>
    <col min="3" max="3" width="16.85546875" bestFit="1" customWidth="1"/>
  </cols>
  <sheetData>
    <row r="1" spans="1:3">
      <c r="A1" s="24" t="s">
        <v>1</v>
      </c>
      <c r="B1" s="24" t="s">
        <v>9</v>
      </c>
      <c r="C1" s="24" t="s">
        <v>10</v>
      </c>
    </row>
    <row r="2" spans="1:3">
      <c r="A2" t="s">
        <v>31</v>
      </c>
      <c r="B2">
        <v>58120000</v>
      </c>
    </row>
    <row r="3" spans="1:3">
      <c r="A3" t="s">
        <v>52</v>
      </c>
      <c r="B3">
        <v>58100000</v>
      </c>
    </row>
    <row r="4" spans="1:3">
      <c r="A4" t="s">
        <v>32</v>
      </c>
      <c r="B4">
        <v>58110000</v>
      </c>
    </row>
    <row r="5" spans="1:3">
      <c r="A5" t="s">
        <v>54</v>
      </c>
      <c r="B5">
        <v>40100000</v>
      </c>
      <c r="C5" t="s">
        <v>33</v>
      </c>
    </row>
    <row r="6" spans="1:3">
      <c r="A6" t="s">
        <v>53</v>
      </c>
    </row>
    <row r="7" spans="1:3">
      <c r="A7" t="s">
        <v>55</v>
      </c>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Worksheets</vt:lpstr>
      </vt:variant>
      <vt:variant>
        <vt:i4>3</vt:i4>
      </vt:variant>
    </vt:vector>
  </HeadingPairs>
  <TitlesOfParts>
    <vt:vector size="3" baseType="lpstr">
      <vt:lpstr>Relevés</vt:lpstr>
      <vt:lpstr>Ecritures</vt:lpstr>
      <vt:lpstr>Table</vt:lpstr>
    </vt:vector>
  </TitlesOfParts>
  <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Nicolas</dc:creator>
  <cp:lastModifiedBy>mduquesn</cp:lastModifiedBy>
  <dcterms:created xsi:type="dcterms:W3CDTF">2015-04-29T13:23:04Z</dcterms:created>
  <dcterms:modified xsi:type="dcterms:W3CDTF">2015-05-21T06:17:26Z</dcterms:modified>
</cp:coreProperties>
</file>