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/>
  </bookViews>
  <sheets>
    <sheet name="Sheet1" sheetId="1" r:id="rId1"/>
    <sheet name="Sheet2" sheetId="2" r:id="rId2"/>
  </sheets>
  <definedNames>
    <definedName name="_xlnm._FilterDatabase" localSheetId="0" hidden="1">Sheet1!$A$1:$L$21</definedName>
    <definedName name="Arôme">Sheet2!$D$5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/>
  <c r="L13" i="1" l="1"/>
  <c r="L21"/>
  <c r="L20"/>
  <c r="L19"/>
  <c r="L18"/>
  <c r="L17"/>
  <c r="L16"/>
  <c r="L15"/>
  <c r="L14"/>
  <c r="L12"/>
  <c r="L11"/>
  <c r="L10"/>
  <c r="L9"/>
  <c r="L8"/>
  <c r="L7"/>
  <c r="L6"/>
  <c r="L5"/>
  <c r="L4"/>
  <c r="L3"/>
  <c r="L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F21"/>
  <c r="F20"/>
  <c r="F19"/>
  <c r="F18"/>
  <c r="F17"/>
  <c r="F16"/>
  <c r="F15"/>
  <c r="F14"/>
  <c r="F12"/>
  <c r="F11"/>
  <c r="F10"/>
  <c r="F9"/>
  <c r="F8"/>
  <c r="F7"/>
  <c r="F6"/>
  <c r="F5"/>
  <c r="F4"/>
  <c r="F3"/>
  <c r="F2"/>
  <c r="F13"/>
  <c r="O2" l="1"/>
  <c r="N2"/>
  <c r="M2"/>
  <c r="O6"/>
  <c r="N6"/>
  <c r="M6"/>
  <c r="O10"/>
  <c r="N10"/>
  <c r="M10"/>
  <c r="N19"/>
  <c r="M19"/>
  <c r="O19"/>
  <c r="M3"/>
  <c r="O3"/>
  <c r="N3"/>
  <c r="M7"/>
  <c r="O7"/>
  <c r="N7"/>
  <c r="M11"/>
  <c r="O11"/>
  <c r="N11"/>
  <c r="N16"/>
  <c r="M16"/>
  <c r="O16"/>
  <c r="N20"/>
  <c r="M20"/>
  <c r="O20"/>
  <c r="M4"/>
  <c r="O4"/>
  <c r="N4"/>
  <c r="M8"/>
  <c r="O8"/>
  <c r="N8"/>
  <c r="M12"/>
  <c r="O12"/>
  <c r="N12"/>
  <c r="N17"/>
  <c r="M17"/>
  <c r="O17"/>
  <c r="N21"/>
  <c r="M21"/>
  <c r="O21"/>
  <c r="N15"/>
  <c r="M15"/>
  <c r="O15"/>
  <c r="M13"/>
  <c r="N13" s="1"/>
  <c r="O13"/>
  <c r="M5"/>
  <c r="O5"/>
  <c r="N5"/>
  <c r="M9"/>
  <c r="O9"/>
  <c r="N9"/>
  <c r="O14"/>
  <c r="N14"/>
  <c r="M14"/>
  <c r="O18"/>
  <c r="N18"/>
  <c r="M18"/>
  <c r="R2"/>
  <c r="E8" i="2" l="1"/>
  <c r="F8" s="1"/>
  <c r="Q2" i="1"/>
  <c r="E6" i="2"/>
  <c r="E7"/>
  <c r="F6" l="1"/>
  <c r="D13" s="1"/>
  <c r="F7"/>
  <c r="P2" i="1" l="1"/>
</calcChain>
</file>

<file path=xl/sharedStrings.xml><?xml version="1.0" encoding="utf-8"?>
<sst xmlns="http://schemas.openxmlformats.org/spreadsheetml/2006/main" count="182" uniqueCount="116">
  <si>
    <t>Nom Fournisseur</t>
  </si>
  <si>
    <t>Code</t>
  </si>
  <si>
    <t>MP</t>
  </si>
  <si>
    <t>Validation dossier</t>
  </si>
  <si>
    <t>Cheese flavor</t>
  </si>
  <si>
    <t>N/A</t>
  </si>
  <si>
    <t>13/03/2014</t>
  </si>
  <si>
    <t>12/01/2018</t>
  </si>
  <si>
    <t>Tomato flavor</t>
  </si>
  <si>
    <t>26/06/2017</t>
  </si>
  <si>
    <t>01/12/2016</t>
  </si>
  <si>
    <t>30/08/2016</t>
  </si>
  <si>
    <t>19/07/2017</t>
  </si>
  <si>
    <t>Tolu Balsam</t>
  </si>
  <si>
    <t>03/05/2016</t>
  </si>
  <si>
    <t>16/04/2015</t>
  </si>
  <si>
    <t>25/05/2016</t>
  </si>
  <si>
    <t>02/06/2015</t>
  </si>
  <si>
    <t xml:space="preserve">Eucalyptus essential oil </t>
  </si>
  <si>
    <t>08/12/2017</t>
  </si>
  <si>
    <t>09/11/2017</t>
  </si>
  <si>
    <t>26/11/2015</t>
  </si>
  <si>
    <t>16/09/2013</t>
  </si>
  <si>
    <t>17/09/2013</t>
  </si>
  <si>
    <t>23/11/2016</t>
  </si>
  <si>
    <t>07/11/2016</t>
  </si>
  <si>
    <t>18/11/2016</t>
  </si>
  <si>
    <t>27/10/2016</t>
  </si>
  <si>
    <t>27/04/2015</t>
  </si>
  <si>
    <t>10/10/2016</t>
  </si>
  <si>
    <t>12/10/2016</t>
  </si>
  <si>
    <t>14/12/2015</t>
  </si>
  <si>
    <t>29/12/2011</t>
  </si>
  <si>
    <t>Angelica root essential oil</t>
  </si>
  <si>
    <t>14/12/2016</t>
  </si>
  <si>
    <t>16/11/2016</t>
  </si>
  <si>
    <t>04/10/2016</t>
  </si>
  <si>
    <t>Catnip essential oil</t>
  </si>
  <si>
    <t>18/07/2017</t>
  </si>
  <si>
    <t>29/12/2016</t>
  </si>
  <si>
    <t>09/02/2017</t>
  </si>
  <si>
    <t>16/12/2015</t>
  </si>
  <si>
    <t>17/12/2013</t>
  </si>
  <si>
    <t>16/10/2015</t>
  </si>
  <si>
    <t>20/12/2013</t>
  </si>
  <si>
    <t>28/12/2016</t>
  </si>
  <si>
    <t>31/07/2017</t>
  </si>
  <si>
    <t>Capsicum oleoresin 40%</t>
  </si>
  <si>
    <t>23/06/2015</t>
  </si>
  <si>
    <t>30/11/2017</t>
  </si>
  <si>
    <t>10/06/2015</t>
  </si>
  <si>
    <t>26/05/2015</t>
  </si>
  <si>
    <t>24/06/2015</t>
  </si>
  <si>
    <t>Oregano essential oil</t>
  </si>
  <si>
    <t>08/12/2015</t>
  </si>
  <si>
    <t>09/12/2015</t>
  </si>
  <si>
    <t>Ginger root oleoresin &gt;30% EO</t>
  </si>
  <si>
    <t>05/10/2016</t>
  </si>
  <si>
    <t>05/08/2015</t>
  </si>
  <si>
    <t>15/07/2015</t>
  </si>
  <si>
    <t>31/07/2015</t>
  </si>
  <si>
    <t>Peru balsam essential oil</t>
  </si>
  <si>
    <t>05/01/2016</t>
  </si>
  <si>
    <t>24/10/2016</t>
  </si>
  <si>
    <t xml:space="preserve">Cinnamon bark essential oil </t>
  </si>
  <si>
    <t>13/04/2016</t>
  </si>
  <si>
    <t>25/02/2016</t>
  </si>
  <si>
    <t>Specification</t>
  </si>
  <si>
    <t>Spec Date</t>
  </si>
  <si>
    <t>FDS</t>
  </si>
  <si>
    <t>FDS Date</t>
  </si>
  <si>
    <t>Contract signé</t>
  </si>
  <si>
    <t>Contract Date</t>
  </si>
  <si>
    <t>Archambault &amp; Fils</t>
  </si>
  <si>
    <t xml:space="preserve">Instant Sucré     </t>
  </si>
  <si>
    <t>British Scott</t>
  </si>
  <si>
    <t>Eminence Grise</t>
  </si>
  <si>
    <t>George Percault</t>
  </si>
  <si>
    <t>Arome Davierne</t>
  </si>
  <si>
    <t>Laboratoire du Rosaire</t>
  </si>
  <si>
    <t>PAPRIKA Oleoresin SAS</t>
  </si>
  <si>
    <t>Flavours&amp; Flagrance</t>
  </si>
  <si>
    <t>Synomise</t>
  </si>
  <si>
    <t>Sylvie&amp;Sylvain</t>
  </si>
  <si>
    <t>Coffee arabica &amp; robusta</t>
  </si>
  <si>
    <t>Coffee PE WE from central america</t>
  </si>
  <si>
    <t xml:space="preserve">Coffee robusta  PE </t>
  </si>
  <si>
    <t>VANILLA DRY</t>
  </si>
  <si>
    <t>1AA296</t>
  </si>
  <si>
    <t>1AA025</t>
  </si>
  <si>
    <t>1AA034</t>
  </si>
  <si>
    <t>1AA010</t>
  </si>
  <si>
    <t>1AA107</t>
  </si>
  <si>
    <t>1AA108</t>
  </si>
  <si>
    <t>1AA368</t>
  </si>
  <si>
    <t>1AA013</t>
  </si>
  <si>
    <t>1A4000</t>
  </si>
  <si>
    <t>1AA319</t>
  </si>
  <si>
    <t>1A2000</t>
  </si>
  <si>
    <t>1AA309</t>
  </si>
  <si>
    <t>1AA385</t>
  </si>
  <si>
    <t>Dossier Date</t>
  </si>
  <si>
    <t>Type 1</t>
  </si>
  <si>
    <t>Type 2</t>
  </si>
  <si>
    <t>Type 3</t>
  </si>
  <si>
    <t>Catégorie</t>
  </si>
  <si>
    <t>Dossier complet</t>
  </si>
  <si>
    <t>Dossier complet mais à MaJ</t>
  </si>
  <si>
    <t>Dossier non complet</t>
  </si>
  <si>
    <t>Dossier complet et à jour</t>
  </si>
  <si>
    <t>Dossier complet et non à jour</t>
  </si>
  <si>
    <t>Dossier incomplet</t>
  </si>
  <si>
    <t>Année</t>
  </si>
  <si>
    <t>Arôme Nat</t>
  </si>
  <si>
    <t>Arôme Pur Synth</t>
  </si>
  <si>
    <t>Arôme de Synthèse</t>
  </si>
</sst>
</file>

<file path=xl/styles.xml><?xml version="1.0" encoding="utf-8"?>
<styleSheet xmlns="http://schemas.openxmlformats.org/spreadsheetml/2006/main">
  <numFmts count="1">
    <numFmt numFmtId="164" formatCode="dd/mm/yy;@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1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36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0" fontId="10" fillId="0" borderId="0"/>
  </cellStyleXfs>
  <cellXfs count="34"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0" xfId="0" applyFont="1"/>
    <xf numFmtId="0" fontId="0" fillId="0" borderId="0" xfId="0" quotePrefix="1" applyNumberFormat="1" applyFill="1" applyBorder="1" applyAlignment="1" applyProtection="1">
      <alignment horizontal="center" vertical="center"/>
    </xf>
    <xf numFmtId="0" fontId="5" fillId="0" borderId="0" xfId="0" applyFont="1"/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1" fillId="5" borderId="1" xfId="2" applyFont="1" applyFill="1" applyBorder="1" applyAlignment="1">
      <alignment horizontal="left" vertical="center" indent="1"/>
    </xf>
    <xf numFmtId="0" fontId="11" fillId="6" borderId="1" xfId="2" applyFont="1" applyFill="1" applyBorder="1" applyAlignment="1">
      <alignment horizontal="left" vertical="center" indent="1"/>
    </xf>
    <xf numFmtId="0" fontId="11" fillId="4" borderId="1" xfId="2" applyFont="1" applyFill="1" applyBorder="1" applyAlignment="1">
      <alignment horizontal="left" vertical="center" wrapText="1" indent="1"/>
    </xf>
    <xf numFmtId="9" fontId="13" fillId="0" borderId="0" xfId="0" applyNumberFormat="1" applyFont="1"/>
    <xf numFmtId="0" fontId="12" fillId="4" borderId="1" xfId="2" applyNumberFormat="1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2" fillId="5" borderId="1" xfId="2" applyNumberFormat="1" applyFont="1" applyFill="1" applyBorder="1" applyAlignment="1">
      <alignment horizontal="center" vertical="center"/>
    </xf>
    <xf numFmtId="0" fontId="12" fillId="6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14" fillId="3" borderId="0" xfId="0" applyFont="1" applyFill="1"/>
    <xf numFmtId="0" fontId="1" fillId="0" borderId="0" xfId="0" applyFon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3">
    <cellStyle name="Normal" xfId="0" builtinId="0"/>
    <cellStyle name="Normal 2" xfId="2"/>
    <cellStyle name="Percent" xfId="1" builtinId="5"/>
  </cellStyles>
  <dxfs count="14">
    <dxf>
      <font>
        <b/>
        <i val="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/>
      </font>
    </dxf>
    <dxf>
      <font>
        <b/>
        <i val="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plotArea>
      <c:layout/>
      <c:doughnutChart>
        <c:varyColors val="1"/>
        <c:ser>
          <c:idx val="0"/>
          <c:order val="0"/>
          <c:explosion val="1"/>
          <c:dPt>
            <c:idx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Sheet2!$F$6:$F$8</c:f>
              <c:numCache>
                <c:formatCode>0%</c:formatCode>
                <c:ptCount val="3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</c:numCache>
            </c:numRef>
          </c:val>
        </c:ser>
        <c:dLbls/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zero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</xdr:colOff>
      <xdr:row>10</xdr:row>
      <xdr:rowOff>123824</xdr:rowOff>
    </xdr:from>
    <xdr:to>
      <xdr:col>6</xdr:col>
      <xdr:colOff>180975</xdr:colOff>
      <xdr:row>17</xdr:row>
      <xdr:rowOff>104774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21"/>
  <sheetViews>
    <sheetView tabSelected="1" workbookViewId="0"/>
  </sheetViews>
  <sheetFormatPr defaultRowHeight="15"/>
  <cols>
    <col min="1" max="1" width="21.42578125" customWidth="1"/>
    <col min="2" max="2" width="9.42578125" customWidth="1"/>
    <col min="3" max="3" width="18.5703125" style="8" bestFit="1" customWidth="1"/>
    <col min="4" max="4" width="31.42578125" customWidth="1"/>
    <col min="5" max="5" width="14.7109375" style="8" customWidth="1"/>
    <col min="6" max="7" width="10.7109375" customWidth="1"/>
    <col min="8" max="12" width="10.7109375" style="8" customWidth="1"/>
    <col min="13" max="15" width="8.7109375" customWidth="1"/>
    <col min="16" max="16" width="12" customWidth="1"/>
    <col min="19" max="19" width="18.5703125" customWidth="1"/>
  </cols>
  <sheetData>
    <row r="1" spans="1:18" ht="64.5" customHeight="1">
      <c r="A1" s="33" t="s">
        <v>0</v>
      </c>
      <c r="B1" s="33" t="s">
        <v>1</v>
      </c>
      <c r="C1" s="33" t="s">
        <v>105</v>
      </c>
      <c r="D1" s="33" t="s">
        <v>2</v>
      </c>
      <c r="E1" s="28" t="s">
        <v>67</v>
      </c>
      <c r="F1" s="29" t="s">
        <v>68</v>
      </c>
      <c r="G1" s="28" t="s">
        <v>69</v>
      </c>
      <c r="H1" s="29" t="s">
        <v>70</v>
      </c>
      <c r="I1" s="5" t="s">
        <v>71</v>
      </c>
      <c r="J1" s="6" t="s">
        <v>72</v>
      </c>
      <c r="K1" s="5" t="s">
        <v>3</v>
      </c>
      <c r="L1" s="6" t="s">
        <v>101</v>
      </c>
      <c r="M1" s="30" t="s">
        <v>102</v>
      </c>
      <c r="N1" s="31" t="s">
        <v>103</v>
      </c>
      <c r="O1" s="32" t="s">
        <v>104</v>
      </c>
      <c r="P1" s="13" t="s">
        <v>106</v>
      </c>
      <c r="Q1" s="14" t="s">
        <v>107</v>
      </c>
      <c r="R1" s="15" t="s">
        <v>108</v>
      </c>
    </row>
    <row r="2" spans="1:18">
      <c r="A2" s="1" t="s">
        <v>73</v>
      </c>
      <c r="B2" s="2" t="s">
        <v>88</v>
      </c>
      <c r="C2" s="2" t="s">
        <v>113</v>
      </c>
      <c r="D2" s="1" t="s">
        <v>47</v>
      </c>
      <c r="E2" s="2" t="s">
        <v>49</v>
      </c>
      <c r="F2" s="7">
        <f t="shared" ref="F2:H12" si="0">IF(E2="N/A",E2,IF(ISBLANK(E2),"",DATEVALUE(E2)))</f>
        <v>43069</v>
      </c>
      <c r="G2" s="3" t="s">
        <v>51</v>
      </c>
      <c r="H2" s="7">
        <f t="shared" si="0"/>
        <v>42150</v>
      </c>
      <c r="I2" s="2" t="s">
        <v>51</v>
      </c>
      <c r="J2" s="7">
        <f t="shared" ref="J2:L2" si="1">IF(I2="N/A",I2,IF(ISBLANK(I2),"",DATEVALUE(I2)))</f>
        <v>42150</v>
      </c>
      <c r="K2" s="2" t="s">
        <v>52</v>
      </c>
      <c r="L2" s="7">
        <f t="shared" si="1"/>
        <v>42179</v>
      </c>
      <c r="M2" s="10" t="b">
        <f>AND(IF(ISNUMBER($F2),YEAR($F2)&gt;Sheet2!$E$4,$F2="N/A"),IF(ISNUMBER($H2),YEAR($H2)&gt;Sheet2!$E$4,$H2="N/A"),IF(ISNUMBER($J2),YEAR($J2)&gt;Sheet2!$E$4,$J2="N/A"),IF(ISNUMBER($L2),YEAR($L2)&gt;Sheet2!$E$4,L2="N/A"))</f>
        <v>0</v>
      </c>
      <c r="N2" s="10" t="b">
        <f>AND(IF(ISNUMBER($F2),YEAR($F2)&lt;=Sheet2!$E$4,$F2="N/A"),IF(ISNUMBER($H2),YEAR($H2)&lt;=Sheet2!$E$4,$H2="N/A"),IF(ISNUMBER($J2),YEAR($J2)&lt;=Sheet2!$E$4,$J2="N/A"),IF(ISNUMBER($L2),YEAR($L2)&lt;=Sheet2!$E$4,M2="N/A"))</f>
        <v>0</v>
      </c>
      <c r="O2" s="12" t="b">
        <f>OR(F2="",H2="",J2="",L2="")</f>
        <v>0</v>
      </c>
      <c r="P2" s="24">
        <f>COUNTIF(M:M,"True")</f>
        <v>9</v>
      </c>
      <c r="Q2" s="24">
        <f t="shared" ref="Q2:R2" si="2">COUNTIF(N:N,"True")</f>
        <v>3</v>
      </c>
      <c r="R2" s="24">
        <f t="shared" si="2"/>
        <v>4</v>
      </c>
    </row>
    <row r="3" spans="1:18">
      <c r="A3" s="1" t="s">
        <v>74</v>
      </c>
      <c r="B3" s="2" t="s">
        <v>89</v>
      </c>
      <c r="C3" s="8" t="s">
        <v>114</v>
      </c>
      <c r="D3" s="1" t="s">
        <v>84</v>
      </c>
      <c r="E3" s="2" t="s">
        <v>25</v>
      </c>
      <c r="F3" s="7">
        <f t="shared" si="0"/>
        <v>42681</v>
      </c>
      <c r="G3" s="3" t="s">
        <v>26</v>
      </c>
      <c r="H3" s="7">
        <f t="shared" si="0"/>
        <v>42692</v>
      </c>
      <c r="I3" s="2" t="s">
        <v>26</v>
      </c>
      <c r="J3" s="7">
        <f t="shared" ref="J3:L3" si="3">IF(I3="N/A",I3,IF(ISBLANK(I3),"",DATEVALUE(I3)))</f>
        <v>42692</v>
      </c>
      <c r="K3" s="2" t="s">
        <v>26</v>
      </c>
      <c r="L3" s="7">
        <f t="shared" si="3"/>
        <v>42692</v>
      </c>
      <c r="M3" s="10" t="b">
        <f>AND(IF(ISNUMBER($F3),YEAR($F3)&gt;Sheet2!$E$4,$F3="N/A"),IF(ISNUMBER($H3),YEAR($H3)&gt;Sheet2!$E$4,$H3="N/A"),IF(ISNUMBER($J3),YEAR($J3)&gt;Sheet2!$E$4,$J3="N/A"),IF(ISNUMBER($L3),YEAR($L3)&gt;Sheet2!$E$4,L3="N/A"))</f>
        <v>1</v>
      </c>
      <c r="N3" s="10" t="b">
        <f>AND(IF(ISNUMBER($F3),YEAR($F3)&lt;=Sheet2!$E$4,$F3="N/A"),IF(ISNUMBER($H3),YEAR($H3)&lt;=Sheet2!$E$4,$H3="N/A"),IF(ISNUMBER($J3),YEAR($J3)&lt;=Sheet2!$E$4,$J3="N/A"),IF(ISNUMBER($L3),YEAR($L3)&lt;=Sheet2!$E$4,M3="N/A"))</f>
        <v>0</v>
      </c>
      <c r="O3" s="12" t="b">
        <f t="shared" ref="O3:O21" si="4">OR(F3="",H3="",J3="",L3="")</f>
        <v>0</v>
      </c>
    </row>
    <row r="4" spans="1:18">
      <c r="A4" s="1" t="s">
        <v>74</v>
      </c>
      <c r="B4" s="2" t="s">
        <v>89</v>
      </c>
      <c r="C4" s="26" t="s">
        <v>115</v>
      </c>
      <c r="D4" s="1" t="s">
        <v>85</v>
      </c>
      <c r="E4" s="2" t="s">
        <v>28</v>
      </c>
      <c r="F4" s="7">
        <f t="shared" si="0"/>
        <v>42121</v>
      </c>
      <c r="G4" s="3"/>
      <c r="H4" s="7" t="str">
        <f t="shared" si="0"/>
        <v/>
      </c>
      <c r="I4" s="11" t="s">
        <v>29</v>
      </c>
      <c r="J4" s="7">
        <f t="shared" ref="J4:L4" si="5">IF(I4="N/A",I4,IF(ISBLANK(I4),"",DATEVALUE(I4)))</f>
        <v>42653</v>
      </c>
      <c r="K4" s="11" t="s">
        <v>30</v>
      </c>
      <c r="L4" s="7">
        <f t="shared" si="5"/>
        <v>42655</v>
      </c>
      <c r="M4" s="10" t="b">
        <f>AND(IF(ISNUMBER($F4),YEAR($F4)&gt;Sheet2!$E$4,$F4="N/A"),IF(ISNUMBER($H4),YEAR($H4)&gt;Sheet2!$E$4,$H4="N/A"),IF(ISNUMBER($J4),YEAR($J4)&gt;Sheet2!$E$4,$J4="N/A"),IF(ISNUMBER($L4),YEAR($L4)&gt;Sheet2!$E$4,L4="N/A"))</f>
        <v>0</v>
      </c>
      <c r="N4" s="10" t="b">
        <f>AND(IF(ISNUMBER($F4),YEAR($F4)&lt;=Sheet2!$E$4,$F4="N/A"),IF(ISNUMBER($H4),YEAR($H4)&lt;=Sheet2!$E$4,$H4="N/A"),IF(ISNUMBER($J4),YEAR($J4)&lt;=Sheet2!$E$4,$J4="N/A"),IF(ISNUMBER($L4),YEAR($L4)&lt;=Sheet2!$E$4,M4="N/A"))</f>
        <v>0</v>
      </c>
      <c r="O4" s="12" t="b">
        <f t="shared" si="4"/>
        <v>1</v>
      </c>
    </row>
    <row r="5" spans="1:18">
      <c r="A5" s="1" t="s">
        <v>74</v>
      </c>
      <c r="B5" s="2" t="s">
        <v>90</v>
      </c>
      <c r="C5" s="8" t="s">
        <v>114</v>
      </c>
      <c r="D5" s="1" t="s">
        <v>86</v>
      </c>
      <c r="E5" s="2" t="s">
        <v>31</v>
      </c>
      <c r="F5" s="7">
        <f t="shared" si="0"/>
        <v>42352</v>
      </c>
      <c r="G5" s="3"/>
      <c r="H5" s="7" t="str">
        <f t="shared" si="0"/>
        <v/>
      </c>
      <c r="I5" s="2" t="s">
        <v>21</v>
      </c>
      <c r="J5" s="7">
        <f t="shared" ref="J5:L5" si="6">IF(I5="N/A",I5,IF(ISBLANK(I5),"",DATEVALUE(I5)))</f>
        <v>42334</v>
      </c>
      <c r="K5" s="2" t="s">
        <v>32</v>
      </c>
      <c r="L5" s="7">
        <f t="shared" si="6"/>
        <v>40906</v>
      </c>
      <c r="M5" s="10" t="b">
        <f>AND(IF(ISNUMBER($F5),YEAR($F5)&gt;Sheet2!$E$4,$F5="N/A"),IF(ISNUMBER($H5),YEAR($H5)&gt;Sheet2!$E$4,$H5="N/A"),IF(ISNUMBER($J5),YEAR($J5)&gt;Sheet2!$E$4,$J5="N/A"),IF(ISNUMBER($L5),YEAR($L5)&gt;Sheet2!$E$4,L5="N/A"))</f>
        <v>0</v>
      </c>
      <c r="N5" s="10" t="b">
        <f>AND(IF(ISNUMBER($F5),YEAR($F5)&lt;=Sheet2!$E$4,$F5="N/A"),IF(ISNUMBER($H5),YEAR($H5)&lt;=Sheet2!$E$4,$H5="N/A"),IF(ISNUMBER($J5),YEAR($J5)&lt;=Sheet2!$E$4,$J5="N/A"),IF(ISNUMBER($L5),YEAR($L5)&lt;=Sheet2!$E$4,M5="N/A"))</f>
        <v>0</v>
      </c>
      <c r="O5" s="12" t="b">
        <f t="shared" si="4"/>
        <v>1</v>
      </c>
    </row>
    <row r="6" spans="1:18">
      <c r="A6" s="1" t="s">
        <v>75</v>
      </c>
      <c r="B6" s="2" t="s">
        <v>91</v>
      </c>
      <c r="C6" s="26" t="s">
        <v>115</v>
      </c>
      <c r="D6" s="1" t="s">
        <v>13</v>
      </c>
      <c r="E6" s="2" t="s">
        <v>14</v>
      </c>
      <c r="F6" s="7">
        <f t="shared" si="0"/>
        <v>42493</v>
      </c>
      <c r="G6" s="3" t="s">
        <v>15</v>
      </c>
      <c r="H6" s="7">
        <f t="shared" si="0"/>
        <v>42110</v>
      </c>
      <c r="I6" s="2" t="s">
        <v>16</v>
      </c>
      <c r="J6" s="7">
        <f t="shared" ref="J6:L6" si="7">IF(I6="N/A",I6,IF(ISBLANK(I6),"",DATEVALUE(I6)))</f>
        <v>42515</v>
      </c>
      <c r="K6" s="2" t="s">
        <v>17</v>
      </c>
      <c r="L6" s="7">
        <f t="shared" si="7"/>
        <v>42157</v>
      </c>
      <c r="M6" s="10" t="b">
        <f>AND(IF(ISNUMBER($F6),YEAR($F6)&gt;Sheet2!$E$4,$F6="N/A"),IF(ISNUMBER($H6),YEAR($H6)&gt;Sheet2!$E$4,$H6="N/A"),IF(ISNUMBER($J6),YEAR($J6)&gt;Sheet2!$E$4,$J6="N/A"),IF(ISNUMBER($L6),YEAR($L6)&gt;Sheet2!$E$4,L6="N/A"))</f>
        <v>0</v>
      </c>
      <c r="N6" s="10" t="b">
        <f>AND(IF(ISNUMBER($F6),YEAR($F6)&lt;=Sheet2!$E$4,$F6="N/A"),IF(ISNUMBER($H6),YEAR($H6)&lt;=Sheet2!$E$4,$H6="N/A"),IF(ISNUMBER($J6),YEAR($J6)&lt;=Sheet2!$E$4,$J6="N/A"),IF(ISNUMBER($L6),YEAR($L6)&lt;=Sheet2!$E$4,M6="N/A"))</f>
        <v>0</v>
      </c>
      <c r="O6" s="12" t="b">
        <f t="shared" si="4"/>
        <v>0</v>
      </c>
    </row>
    <row r="7" spans="1:18">
      <c r="A7" s="1" t="s">
        <v>75</v>
      </c>
      <c r="B7" s="2" t="s">
        <v>92</v>
      </c>
      <c r="C7" s="26" t="s">
        <v>115</v>
      </c>
      <c r="D7" s="1" t="s">
        <v>33</v>
      </c>
      <c r="E7" s="2" t="s">
        <v>34</v>
      </c>
      <c r="F7" s="7">
        <f t="shared" si="0"/>
        <v>42718</v>
      </c>
      <c r="G7" s="3" t="s">
        <v>35</v>
      </c>
      <c r="H7" s="7">
        <f t="shared" si="0"/>
        <v>42690</v>
      </c>
      <c r="I7" s="2" t="s">
        <v>36</v>
      </c>
      <c r="J7" s="7">
        <f t="shared" ref="J7:L7" si="8">IF(I7="N/A",I7,IF(ISBLANK(I7),"",DATEVALUE(I7)))</f>
        <v>42647</v>
      </c>
      <c r="K7" s="2" t="s">
        <v>34</v>
      </c>
      <c r="L7" s="7">
        <f t="shared" si="8"/>
        <v>42718</v>
      </c>
      <c r="M7" s="10" t="b">
        <f>AND(IF(ISNUMBER($F7),YEAR($F7)&gt;Sheet2!$E$4,$F7="N/A"),IF(ISNUMBER($H7),YEAR($H7)&gt;Sheet2!$E$4,$H7="N/A"),IF(ISNUMBER($J7),YEAR($J7)&gt;Sheet2!$E$4,$J7="N/A"),IF(ISNUMBER($L7),YEAR($L7)&gt;Sheet2!$E$4,L7="N/A"))</f>
        <v>1</v>
      </c>
      <c r="N7" s="10" t="b">
        <f>AND(IF(ISNUMBER($F7),YEAR($F7)&lt;=Sheet2!$E$4,$F7="N/A"),IF(ISNUMBER($H7),YEAR($H7)&lt;=Sheet2!$E$4,$H7="N/A"),IF(ISNUMBER($J7),YEAR($J7)&lt;=Sheet2!$E$4,$J7="N/A"),IF(ISNUMBER($L7),YEAR($L7)&lt;=Sheet2!$E$4,M7="N/A"))</f>
        <v>0</v>
      </c>
      <c r="O7" s="12" t="b">
        <f t="shared" si="4"/>
        <v>0</v>
      </c>
    </row>
    <row r="8" spans="1:18">
      <c r="A8" s="1" t="s">
        <v>75</v>
      </c>
      <c r="B8" s="2" t="s">
        <v>93</v>
      </c>
      <c r="C8" s="2" t="s">
        <v>113</v>
      </c>
      <c r="D8" s="1" t="s">
        <v>37</v>
      </c>
      <c r="E8" s="2" t="s">
        <v>45</v>
      </c>
      <c r="F8" s="7">
        <f t="shared" si="0"/>
        <v>42732</v>
      </c>
      <c r="G8" s="3" t="s">
        <v>45</v>
      </c>
      <c r="H8" s="7">
        <f t="shared" si="0"/>
        <v>42732</v>
      </c>
      <c r="I8" s="2" t="s">
        <v>46</v>
      </c>
      <c r="J8" s="7">
        <f t="shared" ref="J8:L8" si="9">IF(I8="N/A",I8,IF(ISBLANK(I8),"",DATEVALUE(I8)))</f>
        <v>42947</v>
      </c>
      <c r="K8" s="2" t="s">
        <v>46</v>
      </c>
      <c r="L8" s="7">
        <f t="shared" si="9"/>
        <v>42947</v>
      </c>
      <c r="M8" s="10" t="b">
        <f>AND(IF(ISNUMBER($F8),YEAR($F8)&gt;Sheet2!$E$4,$F8="N/A"),IF(ISNUMBER($H8),YEAR($H8)&gt;Sheet2!$E$4,$H8="N/A"),IF(ISNUMBER($J8),YEAR($J8)&gt;Sheet2!$E$4,$J8="N/A"),IF(ISNUMBER($L8),YEAR($L8)&gt;Sheet2!$E$4,L8="N/A"))</f>
        <v>1</v>
      </c>
      <c r="N8" s="10" t="b">
        <f>AND(IF(ISNUMBER($F8),YEAR($F8)&lt;=Sheet2!$E$4,$F8="N/A"),IF(ISNUMBER($H8),YEAR($H8)&lt;=Sheet2!$E$4,$H8="N/A"),IF(ISNUMBER($J8),YEAR($J8)&lt;=Sheet2!$E$4,$J8="N/A"),IF(ISNUMBER($L8),YEAR($L8)&lt;=Sheet2!$E$4,M8="N/A"))</f>
        <v>0</v>
      </c>
      <c r="O8" s="12" t="b">
        <f t="shared" si="4"/>
        <v>0</v>
      </c>
    </row>
    <row r="9" spans="1:18">
      <c r="A9" s="1" t="s">
        <v>76</v>
      </c>
      <c r="B9" s="2" t="s">
        <v>94</v>
      </c>
      <c r="C9" s="2" t="s">
        <v>113</v>
      </c>
      <c r="D9" s="1" t="s">
        <v>61</v>
      </c>
      <c r="E9" s="2" t="s">
        <v>27</v>
      </c>
      <c r="F9" s="7">
        <f t="shared" si="0"/>
        <v>42670</v>
      </c>
      <c r="G9" s="3" t="s">
        <v>62</v>
      </c>
      <c r="H9" s="7">
        <f t="shared" si="0"/>
        <v>42374</v>
      </c>
      <c r="I9" s="2" t="s">
        <v>63</v>
      </c>
      <c r="J9" s="7">
        <f t="shared" ref="J9:L9" si="10">IF(I9="N/A",I9,IF(ISBLANK(I9),"",DATEVALUE(I9)))</f>
        <v>42667</v>
      </c>
      <c r="K9" s="2" t="s">
        <v>27</v>
      </c>
      <c r="L9" s="7">
        <f t="shared" si="10"/>
        <v>42670</v>
      </c>
      <c r="M9" s="10" t="b">
        <f>AND(IF(ISNUMBER($F9),YEAR($F9)&gt;Sheet2!$E$4,$F9="N/A"),IF(ISNUMBER($H9),YEAR($H9)&gt;Sheet2!$E$4,$H9="N/A"),IF(ISNUMBER($J9),YEAR($J9)&gt;Sheet2!$E$4,$J9="N/A"),IF(ISNUMBER($L9),YEAR($L9)&gt;Sheet2!$E$4,L9="N/A"))</f>
        <v>1</v>
      </c>
      <c r="N9" s="10" t="b">
        <f>AND(IF(ISNUMBER($F9),YEAR($F9)&lt;=Sheet2!$E$4,$F9="N/A"),IF(ISNUMBER($H9),YEAR($H9)&lt;=Sheet2!$E$4,$H9="N/A"),IF(ISNUMBER($J9),YEAR($J9)&lt;=Sheet2!$E$4,$J9="N/A"),IF(ISNUMBER($L9),YEAR($L9)&lt;=Sheet2!$E$4,M9="N/A"))</f>
        <v>0</v>
      </c>
      <c r="O9" s="12" t="b">
        <f t="shared" si="4"/>
        <v>0</v>
      </c>
    </row>
    <row r="10" spans="1:18">
      <c r="A10" s="1" t="s">
        <v>76</v>
      </c>
      <c r="B10" s="2" t="s">
        <v>95</v>
      </c>
      <c r="C10" s="26" t="s">
        <v>115</v>
      </c>
      <c r="D10" s="1" t="s">
        <v>18</v>
      </c>
      <c r="E10" s="2"/>
      <c r="F10" s="7" t="str">
        <f t="shared" si="0"/>
        <v/>
      </c>
      <c r="G10" s="3" t="s">
        <v>22</v>
      </c>
      <c r="H10" s="7">
        <f t="shared" si="0"/>
        <v>41533</v>
      </c>
      <c r="I10" s="2" t="s">
        <v>23</v>
      </c>
      <c r="J10" s="7">
        <f t="shared" ref="J10:L10" si="11">IF(I10="N/A",I10,IF(ISBLANK(I10),"",DATEVALUE(I10)))</f>
        <v>41534</v>
      </c>
      <c r="K10" s="2" t="s">
        <v>24</v>
      </c>
      <c r="L10" s="7">
        <f t="shared" si="11"/>
        <v>42697</v>
      </c>
      <c r="M10" s="10" t="b">
        <f>AND(IF(ISNUMBER($F10),YEAR($F10)&gt;Sheet2!$E$4,$F10="N/A"),IF(ISNUMBER($H10),YEAR($H10)&gt;Sheet2!$E$4,$H10="N/A"),IF(ISNUMBER($J10),YEAR($J10)&gt;Sheet2!$E$4,$J10="N/A"),IF(ISNUMBER($L10),YEAR($L10)&gt;Sheet2!$E$4,L10="N/A"))</f>
        <v>0</v>
      </c>
      <c r="N10" s="10" t="b">
        <f>AND(IF(ISNUMBER($F10),YEAR($F10)&lt;=Sheet2!$E$4,$F10="N/A"),IF(ISNUMBER($H10),YEAR($H10)&lt;=Sheet2!$E$4,$H10="N/A"),IF(ISNUMBER($J10),YEAR($J10)&lt;=Sheet2!$E$4,$J10="N/A"),IF(ISNUMBER($L10),YEAR($L10)&lt;=Sheet2!$E$4,M10="N/A"))</f>
        <v>0</v>
      </c>
      <c r="O10" s="12" t="b">
        <f t="shared" si="4"/>
        <v>1</v>
      </c>
    </row>
    <row r="11" spans="1:18">
      <c r="A11" s="1" t="s">
        <v>77</v>
      </c>
      <c r="B11" s="2" t="s">
        <v>93</v>
      </c>
      <c r="C11" s="26" t="s">
        <v>115</v>
      </c>
      <c r="D11" s="1" t="s">
        <v>37</v>
      </c>
      <c r="E11" s="2" t="s">
        <v>41</v>
      </c>
      <c r="F11" s="7">
        <f t="shared" si="0"/>
        <v>42354</v>
      </c>
      <c r="G11" s="3" t="s">
        <v>42</v>
      </c>
      <c r="H11" s="7">
        <f t="shared" si="0"/>
        <v>41625</v>
      </c>
      <c r="I11" s="2" t="s">
        <v>43</v>
      </c>
      <c r="J11" s="7">
        <f t="shared" ref="J11:L11" si="12">IF(I11="N/A",I11,IF(ISBLANK(I11),"",DATEVALUE(I11)))</f>
        <v>42293</v>
      </c>
      <c r="K11" s="2" t="s">
        <v>44</v>
      </c>
      <c r="L11" s="7">
        <f t="shared" si="12"/>
        <v>41628</v>
      </c>
      <c r="M11" s="10" t="b">
        <f>AND(IF(ISNUMBER($F11),YEAR($F11)&gt;Sheet2!$E$4,$F11="N/A"),IF(ISNUMBER($H11),YEAR($H11)&gt;Sheet2!$E$4,$H11="N/A"),IF(ISNUMBER($J11),YEAR($J11)&gt;Sheet2!$E$4,$J11="N/A"),IF(ISNUMBER($L11),YEAR($L11)&gt;Sheet2!$E$4,L11="N/A"))</f>
        <v>0</v>
      </c>
      <c r="N11" s="10" t="b">
        <f>AND(IF(ISNUMBER($F11),YEAR($F11)&lt;=Sheet2!$E$4,$F11="N/A"),IF(ISNUMBER($H11),YEAR($H11)&lt;=Sheet2!$E$4,$H11="N/A"),IF(ISNUMBER($J11),YEAR($J11)&lt;=Sheet2!$E$4,$J11="N/A"),IF(ISNUMBER($L11),YEAR($L11)&lt;=Sheet2!$E$4,M11="N/A"))</f>
        <v>1</v>
      </c>
      <c r="O11" s="12" t="b">
        <f t="shared" si="4"/>
        <v>0</v>
      </c>
    </row>
    <row r="12" spans="1:18">
      <c r="A12" s="1" t="s">
        <v>78</v>
      </c>
      <c r="B12" s="2" t="s">
        <v>93</v>
      </c>
      <c r="C12" s="26" t="s">
        <v>115</v>
      </c>
      <c r="D12" s="1" t="s">
        <v>37</v>
      </c>
      <c r="E12" s="2" t="s">
        <v>38</v>
      </c>
      <c r="F12" s="7">
        <f t="shared" si="0"/>
        <v>42934</v>
      </c>
      <c r="G12" s="3" t="s">
        <v>39</v>
      </c>
      <c r="H12" s="7">
        <f t="shared" si="0"/>
        <v>42733</v>
      </c>
      <c r="I12" s="2" t="s">
        <v>40</v>
      </c>
      <c r="J12" s="7">
        <f t="shared" ref="J12:L12" si="13">IF(I12="N/A",I12,IF(ISBLANK(I12),"",DATEVALUE(I12)))</f>
        <v>42775</v>
      </c>
      <c r="K12" s="2" t="s">
        <v>38</v>
      </c>
      <c r="L12" s="7">
        <f t="shared" si="13"/>
        <v>42934</v>
      </c>
      <c r="M12" s="10" t="b">
        <f>AND(IF(ISNUMBER($F12),YEAR($F12)&gt;Sheet2!$E$4,$F12="N/A"),IF(ISNUMBER($H12),YEAR($H12)&gt;Sheet2!$E$4,$H12="N/A"),IF(ISNUMBER($J12),YEAR($J12)&gt;Sheet2!$E$4,$J12="N/A"),IF(ISNUMBER($L12),YEAR($L12)&gt;Sheet2!$E$4,L12="N/A"))</f>
        <v>1</v>
      </c>
      <c r="N12" s="10" t="b">
        <f>AND(IF(ISNUMBER($F12),YEAR($F12)&lt;=Sheet2!$E$4,$F12="N/A"),IF(ISNUMBER($H12),YEAR($H12)&lt;=Sheet2!$E$4,$H12="N/A"),IF(ISNUMBER($J12),YEAR($J12)&lt;=Sheet2!$E$4,$J12="N/A"),IF(ISNUMBER($L12),YEAR($L12)&lt;=Sheet2!$E$4,M12="N/A"))</f>
        <v>0</v>
      </c>
      <c r="O12" s="12" t="b">
        <f t="shared" si="4"/>
        <v>0</v>
      </c>
    </row>
    <row r="13" spans="1:18">
      <c r="A13" s="1" t="s">
        <v>79</v>
      </c>
      <c r="B13" s="2" t="s">
        <v>96</v>
      </c>
      <c r="C13" s="8" t="s">
        <v>114</v>
      </c>
      <c r="D13" s="1" t="s">
        <v>87</v>
      </c>
      <c r="E13" s="9" t="s">
        <v>5</v>
      </c>
      <c r="F13" s="7" t="str">
        <f>IF(E13="N/A",E13,IF(ISBLANK(E13),"",DATEVALUE(E13)))</f>
        <v>N/A</v>
      </c>
      <c r="G13" s="3" t="s">
        <v>12</v>
      </c>
      <c r="H13" s="7">
        <f>IF(G13="N/A",G13,IF(ISBLANK(G13),"",DATEVALUE(G13)))</f>
        <v>42935</v>
      </c>
      <c r="I13" s="2" t="s">
        <v>5</v>
      </c>
      <c r="J13" s="7" t="str">
        <f>IF(I13="N/A",I13,IF(ISBLANK(I13),"",DATEVALUE(I13)))</f>
        <v>N/A</v>
      </c>
      <c r="K13" s="2" t="s">
        <v>5</v>
      </c>
      <c r="L13" s="7" t="str">
        <f>IF(K13="N/A",K13,IF(ISBLANK(K13),"",DATEVALUE(K13)))</f>
        <v>N/A</v>
      </c>
      <c r="M13" s="10" t="b">
        <f>AND(IF(ISNUMBER($F13),YEAR($F13)&gt;Sheet2!$E$4,$F13="N/A"),IF(ISNUMBER($H13),YEAR($H13)&gt;Sheet2!$E$4,$H13="N/A"),IF(ISNUMBER($J13),YEAR($J13)&gt;Sheet2!$E$4,$J13="N/A"),IF(ISNUMBER($L13),YEAR($L13)&gt;Sheet2!$E$4,L13="N/A"))</f>
        <v>1</v>
      </c>
      <c r="N13" s="10" t="b">
        <f>AND(IF(ISNUMBER($F13),YEAR($F13)&lt;=Sheet2!$E$4,$F13="N/A"),IF(ISNUMBER($H13),YEAR($H13)&lt;=Sheet2!$E$4,$H13="N/A"),IF(ISNUMBER($J13),YEAR($J13)&lt;=Sheet2!$E$4,$J13="N/A"),IF(ISNUMBER($L13),YEAR($L13)&lt;=Sheet2!$E$4,M13="N/A"))</f>
        <v>0</v>
      </c>
      <c r="O13" s="12" t="b">
        <f t="shared" si="4"/>
        <v>0</v>
      </c>
    </row>
    <row r="14" spans="1:18">
      <c r="A14" s="1" t="s">
        <v>79</v>
      </c>
      <c r="B14" s="2" t="s">
        <v>95</v>
      </c>
      <c r="C14" s="2" t="s">
        <v>113</v>
      </c>
      <c r="D14" s="1" t="s">
        <v>18</v>
      </c>
      <c r="E14" s="2" t="s">
        <v>19</v>
      </c>
      <c r="F14" s="7">
        <f t="shared" ref="F14:H21" si="14">IF(E14="N/A",E14,IF(ISBLANK(E14),"",DATEVALUE(E14)))</f>
        <v>43077</v>
      </c>
      <c r="G14" s="3" t="s">
        <v>20</v>
      </c>
      <c r="H14" s="7">
        <f t="shared" si="14"/>
        <v>43048</v>
      </c>
      <c r="I14" s="2" t="s">
        <v>20</v>
      </c>
      <c r="J14" s="7">
        <f t="shared" ref="J14:L14" si="15">IF(I14="N/A",I14,IF(ISBLANK(I14),"",DATEVALUE(I14)))</f>
        <v>43048</v>
      </c>
      <c r="K14" s="2" t="s">
        <v>19</v>
      </c>
      <c r="L14" s="7">
        <f t="shared" si="15"/>
        <v>43077</v>
      </c>
      <c r="M14" s="10" t="b">
        <f>AND(IF(ISNUMBER($F14),YEAR($F14)&gt;Sheet2!$E$4,$F14="N/A"),IF(ISNUMBER($H14),YEAR($H14)&gt;Sheet2!$E$4,$H14="N/A"),IF(ISNUMBER($J14),YEAR($J14)&gt;Sheet2!$E$4,$J14="N/A"),IF(ISNUMBER($L14),YEAR($L14)&gt;Sheet2!$E$4,L14="N/A"))</f>
        <v>1</v>
      </c>
      <c r="N14" s="10" t="b">
        <f>AND(IF(ISNUMBER($F14),YEAR($F14)&lt;=Sheet2!$E$4,$F14="N/A"),IF(ISNUMBER($H14),YEAR($H14)&lt;=Sheet2!$E$4,$H14="N/A"),IF(ISNUMBER($J14),YEAR($J14)&lt;=Sheet2!$E$4,$J14="N/A"),IF(ISNUMBER($L14),YEAR($L14)&lt;=Sheet2!$E$4,M14="N/A"))</f>
        <v>0</v>
      </c>
      <c r="O14" s="12" t="b">
        <f t="shared" si="4"/>
        <v>0</v>
      </c>
    </row>
    <row r="15" spans="1:18">
      <c r="A15" s="1" t="s">
        <v>80</v>
      </c>
      <c r="B15" s="2" t="s">
        <v>88</v>
      </c>
      <c r="C15" s="2" t="s">
        <v>113</v>
      </c>
      <c r="D15" s="1" t="s">
        <v>47</v>
      </c>
      <c r="E15" s="2" t="s">
        <v>49</v>
      </c>
      <c r="F15" s="7">
        <f t="shared" si="14"/>
        <v>43069</v>
      </c>
      <c r="G15" s="3" t="s">
        <v>50</v>
      </c>
      <c r="H15" s="7">
        <f t="shared" si="14"/>
        <v>42165</v>
      </c>
      <c r="I15" s="2" t="s">
        <v>48</v>
      </c>
      <c r="J15" s="7">
        <f t="shared" ref="J15:L15" si="16">IF(I15="N/A",I15,IF(ISBLANK(I15),"",DATEVALUE(I15)))</f>
        <v>42178</v>
      </c>
      <c r="K15" s="2" t="s">
        <v>48</v>
      </c>
      <c r="L15" s="7">
        <f t="shared" si="16"/>
        <v>42178</v>
      </c>
      <c r="M15" s="10" t="b">
        <f>AND(IF(ISNUMBER($F15),YEAR($F15)&gt;Sheet2!$E$4,$F15="N/A"),IF(ISNUMBER($H15),YEAR($H15)&gt;Sheet2!$E$4,$H15="N/A"),IF(ISNUMBER($J15),YEAR($J15)&gt;Sheet2!$E$4,$J15="N/A"),IF(ISNUMBER($L15),YEAR($L15)&gt;Sheet2!$E$4,L15="N/A"))</f>
        <v>0</v>
      </c>
      <c r="N15" s="10" t="b">
        <f>AND(IF(ISNUMBER($F15),YEAR($F15)&lt;=Sheet2!$E$4,$F15="N/A"),IF(ISNUMBER($H15),YEAR($H15)&lt;=Sheet2!$E$4,$H15="N/A"),IF(ISNUMBER($J15),YEAR($J15)&lt;=Sheet2!$E$4,$J15="N/A"),IF(ISNUMBER($L15),YEAR($L15)&lt;=Sheet2!$E$4,M15="N/A"))</f>
        <v>0</v>
      </c>
      <c r="O15" s="12" t="b">
        <f t="shared" si="4"/>
        <v>0</v>
      </c>
    </row>
    <row r="16" spans="1:18">
      <c r="A16" s="1" t="s">
        <v>80</v>
      </c>
      <c r="B16" s="2" t="s">
        <v>97</v>
      </c>
      <c r="C16" s="8" t="s">
        <v>114</v>
      </c>
      <c r="D16" s="1" t="s">
        <v>56</v>
      </c>
      <c r="E16" s="2"/>
      <c r="F16" s="7" t="str">
        <f t="shared" si="14"/>
        <v/>
      </c>
      <c r="G16" s="3" t="s">
        <v>57</v>
      </c>
      <c r="H16" s="7">
        <f t="shared" si="14"/>
        <v>42648</v>
      </c>
      <c r="I16" s="2" t="s">
        <v>57</v>
      </c>
      <c r="J16" s="7">
        <f t="shared" ref="J16:L16" si="17">IF(I16="N/A",I16,IF(ISBLANK(I16),"",DATEVALUE(I16)))</f>
        <v>42648</v>
      </c>
      <c r="K16" s="2" t="s">
        <v>57</v>
      </c>
      <c r="L16" s="7">
        <f t="shared" si="17"/>
        <v>42648</v>
      </c>
      <c r="M16" s="10" t="b">
        <f>AND(IF(ISNUMBER($F16),YEAR($F16)&gt;Sheet2!$E$4,$F16="N/A"),IF(ISNUMBER($H16),YEAR($H16)&gt;Sheet2!$E$4,$H16="N/A"),IF(ISNUMBER($J16),YEAR($J16)&gt;Sheet2!$E$4,$J16="N/A"),IF(ISNUMBER($L16),YEAR($L16)&gt;Sheet2!$E$4,L16="N/A"))</f>
        <v>0</v>
      </c>
      <c r="N16" s="10" t="b">
        <f>AND(IF(ISNUMBER($F16),YEAR($F16)&lt;=Sheet2!$E$4,$F16="N/A"),IF(ISNUMBER($H16),YEAR($H16)&lt;=Sheet2!$E$4,$H16="N/A"),IF(ISNUMBER($J16),YEAR($J16)&lt;=Sheet2!$E$4,$J16="N/A"),IF(ISNUMBER($L16),YEAR($L16)&lt;=Sheet2!$E$4,M16="N/A"))</f>
        <v>0</v>
      </c>
      <c r="O16" s="12" t="b">
        <f t="shared" si="4"/>
        <v>1</v>
      </c>
    </row>
    <row r="17" spans="1:15">
      <c r="A17" s="1" t="s">
        <v>81</v>
      </c>
      <c r="B17" s="2" t="s">
        <v>98</v>
      </c>
      <c r="C17" s="2" t="s">
        <v>113</v>
      </c>
      <c r="D17" s="1" t="s">
        <v>8</v>
      </c>
      <c r="E17" s="2" t="s">
        <v>9</v>
      </c>
      <c r="F17" s="7">
        <f t="shared" si="14"/>
        <v>42912</v>
      </c>
      <c r="G17" s="3" t="s">
        <v>10</v>
      </c>
      <c r="H17" s="7">
        <f t="shared" si="14"/>
        <v>42705</v>
      </c>
      <c r="I17" s="2" t="s">
        <v>11</v>
      </c>
      <c r="J17" s="7">
        <f t="shared" ref="J17:L17" si="18">IF(I17="N/A",I17,IF(ISBLANK(I17),"",DATEVALUE(I17)))</f>
        <v>42612</v>
      </c>
      <c r="K17" s="2" t="s">
        <v>10</v>
      </c>
      <c r="L17" s="7">
        <f t="shared" si="18"/>
        <v>42705</v>
      </c>
      <c r="M17" s="10" t="b">
        <f>AND(IF(ISNUMBER($F17),YEAR($F17)&gt;Sheet2!$E$4,$F17="N/A"),IF(ISNUMBER($H17),YEAR($H17)&gt;Sheet2!$E$4,$H17="N/A"),IF(ISNUMBER($J17),YEAR($J17)&gt;Sheet2!$E$4,$J17="N/A"),IF(ISNUMBER($L17),YEAR($L17)&gt;Sheet2!$E$4,L17="N/A"))</f>
        <v>1</v>
      </c>
      <c r="N17" s="10" t="b">
        <f>AND(IF(ISNUMBER($F17),YEAR($F17)&lt;=Sheet2!$E$4,$F17="N/A"),IF(ISNUMBER($H17),YEAR($H17)&lt;=Sheet2!$E$4,$H17="N/A"),IF(ISNUMBER($J17),YEAR($J17)&lt;=Sheet2!$E$4,$J17="N/A"),IF(ISNUMBER($L17),YEAR($L17)&lt;=Sheet2!$E$4,M17="N/A"))</f>
        <v>0</v>
      </c>
      <c r="O17" s="12" t="b">
        <f t="shared" si="4"/>
        <v>0</v>
      </c>
    </row>
    <row r="18" spans="1:15">
      <c r="A18" s="1" t="s">
        <v>83</v>
      </c>
      <c r="B18" s="2" t="s">
        <v>99</v>
      </c>
      <c r="C18" s="26" t="s">
        <v>115</v>
      </c>
      <c r="D18" s="1" t="s">
        <v>53</v>
      </c>
      <c r="E18" s="2" t="s">
        <v>54</v>
      </c>
      <c r="F18" s="7">
        <f t="shared" si="14"/>
        <v>42346</v>
      </c>
      <c r="G18" s="2" t="s">
        <v>5</v>
      </c>
      <c r="H18" s="7" t="str">
        <f t="shared" si="14"/>
        <v>N/A</v>
      </c>
      <c r="I18" s="2" t="s">
        <v>55</v>
      </c>
      <c r="J18" s="7">
        <f t="shared" ref="J18:L18" si="19">IF(I18="N/A",I18,IF(ISBLANK(I18),"",DATEVALUE(I18)))</f>
        <v>42347</v>
      </c>
      <c r="K18" s="2" t="s">
        <v>55</v>
      </c>
      <c r="L18" s="7">
        <f t="shared" si="19"/>
        <v>42347</v>
      </c>
      <c r="M18" s="10" t="b">
        <f>AND(IF(ISNUMBER($F18),YEAR($F18)&gt;Sheet2!$E$4,$F18="N/A"),IF(ISNUMBER($H18),YEAR($H18)&gt;Sheet2!$E$4,$H18="N/A"),IF(ISNUMBER($J18),YEAR($J18)&gt;Sheet2!$E$4,$J18="N/A"),IF(ISNUMBER($L18),YEAR($L18)&gt;Sheet2!$E$4,L18="N/A"))</f>
        <v>0</v>
      </c>
      <c r="N18" s="10" t="b">
        <f>AND(IF(ISNUMBER($F18),YEAR($F18)&lt;=Sheet2!$E$4,$F18="N/A"),IF(ISNUMBER($H18),YEAR($H18)&lt;=Sheet2!$E$4,$H18="N/A"),IF(ISNUMBER($J18),YEAR($J18)&lt;=Sheet2!$E$4,$J18="N/A"),IF(ISNUMBER($L18),YEAR($L18)&lt;=Sheet2!$E$4,M18="N/A"))</f>
        <v>1</v>
      </c>
      <c r="O18" s="12" t="b">
        <f t="shared" si="4"/>
        <v>0</v>
      </c>
    </row>
    <row r="19" spans="1:15">
      <c r="A19" s="1" t="s">
        <v>82</v>
      </c>
      <c r="B19" s="2" t="s">
        <v>98</v>
      </c>
      <c r="C19" s="26" t="s">
        <v>115</v>
      </c>
      <c r="D19" s="1" t="s">
        <v>4</v>
      </c>
      <c r="E19" s="2" t="s">
        <v>5</v>
      </c>
      <c r="F19" s="7" t="str">
        <f t="shared" si="14"/>
        <v>N/A</v>
      </c>
      <c r="G19" s="3" t="s">
        <v>6</v>
      </c>
      <c r="H19" s="7">
        <f t="shared" si="14"/>
        <v>41711</v>
      </c>
      <c r="I19" s="2" t="s">
        <v>5</v>
      </c>
      <c r="J19" s="7" t="str">
        <f t="shared" ref="J19:L19" si="20">IF(I19="N/A",I19,IF(ISBLANK(I19),"",DATEVALUE(I19)))</f>
        <v>N/A</v>
      </c>
      <c r="K19" s="2" t="s">
        <v>7</v>
      </c>
      <c r="L19" s="7">
        <f t="shared" si="20"/>
        <v>43112</v>
      </c>
      <c r="M19" s="10" t="b">
        <f>AND(IF(ISNUMBER($F19),YEAR($F19)&gt;Sheet2!$E$4,$F19="N/A"),IF(ISNUMBER($H19),YEAR($H19)&gt;Sheet2!$E$4,$H19="N/A"),IF(ISNUMBER($J19),YEAR($J19)&gt;Sheet2!$E$4,$J19="N/A"),IF(ISNUMBER($L19),YEAR($L19)&gt;Sheet2!$E$4,L19="N/A"))</f>
        <v>0</v>
      </c>
      <c r="N19" s="10" t="b">
        <f>AND(IF(ISNUMBER($F19),YEAR($F19)&lt;=Sheet2!$E$4,$F19="N/A"),IF(ISNUMBER($H19),YEAR($H19)&lt;=Sheet2!$E$4,$H19="N/A"),IF(ISNUMBER($J19),YEAR($J19)&lt;=Sheet2!$E$4,$J19="N/A"),IF(ISNUMBER($L19),YEAR($L19)&lt;=Sheet2!$E$4,M19="N/A"))</f>
        <v>0</v>
      </c>
      <c r="O19" s="12" t="b">
        <f t="shared" si="4"/>
        <v>0</v>
      </c>
    </row>
    <row r="20" spans="1:15">
      <c r="A20" s="1" t="s">
        <v>82</v>
      </c>
      <c r="B20" s="2" t="s">
        <v>97</v>
      </c>
      <c r="C20" s="2" t="s">
        <v>113</v>
      </c>
      <c r="D20" s="1" t="s">
        <v>56</v>
      </c>
      <c r="E20" s="2" t="s">
        <v>58</v>
      </c>
      <c r="F20" s="7">
        <f t="shared" si="14"/>
        <v>42221</v>
      </c>
      <c r="G20" s="3" t="s">
        <v>59</v>
      </c>
      <c r="H20" s="7">
        <f t="shared" si="14"/>
        <v>42200</v>
      </c>
      <c r="I20" s="2" t="s">
        <v>59</v>
      </c>
      <c r="J20" s="7">
        <f t="shared" ref="J20:L20" si="21">IF(I20="N/A",I20,IF(ISBLANK(I20),"",DATEVALUE(I20)))</f>
        <v>42200</v>
      </c>
      <c r="K20" s="2" t="s">
        <v>60</v>
      </c>
      <c r="L20" s="7">
        <f t="shared" si="21"/>
        <v>42216</v>
      </c>
      <c r="M20" s="10" t="b">
        <f>AND(IF(ISNUMBER($F20),YEAR($F20)&gt;Sheet2!$E$4,$F20="N/A"),IF(ISNUMBER($H20),YEAR($H20)&gt;Sheet2!$E$4,$H20="N/A"),IF(ISNUMBER($J20),YEAR($J20)&gt;Sheet2!$E$4,$J20="N/A"),IF(ISNUMBER($L20),YEAR($L20)&gt;Sheet2!$E$4,L20="N/A"))</f>
        <v>0</v>
      </c>
      <c r="N20" s="10" t="b">
        <f>AND(IF(ISNUMBER($F20),YEAR($F20)&lt;=Sheet2!$E$4,$F20="N/A"),IF(ISNUMBER($H20),YEAR($H20)&lt;=Sheet2!$E$4,$H20="N/A"),IF(ISNUMBER($J20),YEAR($J20)&lt;=Sheet2!$E$4,$J20="N/A"),IF(ISNUMBER($L20),YEAR($L20)&lt;=Sheet2!$E$4,M20="N/A"))</f>
        <v>1</v>
      </c>
      <c r="O20" s="12" t="b">
        <f t="shared" si="4"/>
        <v>0</v>
      </c>
    </row>
    <row r="21" spans="1:15">
      <c r="A21" s="1" t="s">
        <v>82</v>
      </c>
      <c r="B21" s="2" t="s">
        <v>100</v>
      </c>
      <c r="C21" s="2" t="s">
        <v>113</v>
      </c>
      <c r="D21" s="1" t="s">
        <v>64</v>
      </c>
      <c r="E21" s="2" t="s">
        <v>65</v>
      </c>
      <c r="F21" s="7">
        <f t="shared" si="14"/>
        <v>42473</v>
      </c>
      <c r="G21" s="3" t="s">
        <v>66</v>
      </c>
      <c r="H21" s="7">
        <f t="shared" si="14"/>
        <v>42425</v>
      </c>
      <c r="I21" s="2" t="s">
        <v>66</v>
      </c>
      <c r="J21" s="7">
        <f t="shared" ref="J21:L21" si="22">IF(I21="N/A",I21,IF(ISBLANK(I21),"",DATEVALUE(I21)))</f>
        <v>42425</v>
      </c>
      <c r="K21" s="2" t="s">
        <v>65</v>
      </c>
      <c r="L21" s="7">
        <f t="shared" si="22"/>
        <v>42473</v>
      </c>
      <c r="M21" s="10" t="b">
        <f>AND(IF(ISNUMBER($F21),YEAR($F21)&gt;Sheet2!$E$4,$F21="N/A"),IF(ISNUMBER($H21),YEAR($H21)&gt;Sheet2!$E$4,$H21="N/A"),IF(ISNUMBER($J21),YEAR($J21)&gt;Sheet2!$E$4,$J21="N/A"),IF(ISNUMBER($L21),YEAR($L21)&gt;Sheet2!$E$4,L21="N/A"))</f>
        <v>1</v>
      </c>
      <c r="N21" s="10" t="b">
        <f>AND(IF(ISNUMBER($F21),YEAR($F21)&lt;=Sheet2!$E$4,$F21="N/A"),IF(ISNUMBER($H21),YEAR($H21)&lt;=Sheet2!$E$4,$H21="N/A"),IF(ISNUMBER($J21),YEAR($J21)&lt;=Sheet2!$E$4,$J21="N/A"),IF(ISNUMBER($L21),YEAR($L21)&lt;=Sheet2!$E$4,M21="N/A"))</f>
        <v>0</v>
      </c>
      <c r="O21" s="12" t="b">
        <f t="shared" si="4"/>
        <v>0</v>
      </c>
    </row>
  </sheetData>
  <autoFilter ref="A1:L21">
    <sortState ref="A2:M33">
      <sortCondition ref="A1"/>
    </sortState>
  </autoFilter>
  <conditionalFormatting sqref="M2:O21">
    <cfRule type="cellIs" dxfId="9" priority="10" operator="equal">
      <formula>FALSE</formula>
    </cfRule>
  </conditionalFormatting>
  <conditionalFormatting sqref="M2:M21">
    <cfRule type="cellIs" dxfId="8" priority="9" operator="equal">
      <formula>TRUE</formula>
    </cfRule>
  </conditionalFormatting>
  <conditionalFormatting sqref="N2:N21">
    <cfRule type="cellIs" dxfId="7" priority="4" operator="equal">
      <formula>TRUE</formula>
    </cfRule>
  </conditionalFormatting>
  <conditionalFormatting sqref="O2:O21">
    <cfRule type="cellIs" dxfId="6" priority="3" operator="equal">
      <formula>TRUE</formula>
    </cfRule>
  </conditionalFormatting>
  <conditionalFormatting sqref="A2:O21">
    <cfRule type="expression" dxfId="5" priority="1">
      <formula>AND($C2=Arôme,OR($N2=TRUE,$O2=TRUE))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3"/>
  <sheetViews>
    <sheetView workbookViewId="0">
      <selection activeCell="D5" sqref="D5"/>
    </sheetView>
  </sheetViews>
  <sheetFormatPr defaultRowHeight="15"/>
  <cols>
    <col min="1" max="1" width="18.5703125" bestFit="1" customWidth="1"/>
    <col min="4" max="4" width="28.7109375" bestFit="1" customWidth="1"/>
    <col min="5" max="5" width="12.28515625" customWidth="1"/>
  </cols>
  <sheetData>
    <row r="1" spans="1:6">
      <c r="A1" t="s">
        <v>113</v>
      </c>
    </row>
    <row r="2" spans="1:6">
      <c r="A2" t="s">
        <v>114</v>
      </c>
    </row>
    <row r="3" spans="1:6">
      <c r="A3" s="4" t="s">
        <v>115</v>
      </c>
    </row>
    <row r="4" spans="1:6" ht="15.75">
      <c r="D4" s="27" t="s">
        <v>112</v>
      </c>
      <c r="E4" s="25">
        <v>2015</v>
      </c>
    </row>
    <row r="5" spans="1:6" ht="16.5" thickBot="1">
      <c r="D5" s="27" t="s">
        <v>115</v>
      </c>
      <c r="E5" s="8">
        <f>IF(D5&lt;&gt;"",COUNTIF(Sheet1!C:C,D5),"")</f>
        <v>8</v>
      </c>
    </row>
    <row r="6" spans="1:6" ht="24.95" customHeight="1" thickBot="1">
      <c r="D6" s="18" t="s">
        <v>109</v>
      </c>
      <c r="E6" s="20">
        <f>COUNTIFS(Sheet1!C:C,Sheet2!D5,Sheet1!M:M,TRUE)</f>
        <v>2</v>
      </c>
      <c r="F6" s="21">
        <f>(E6/$E$5)</f>
        <v>0.25</v>
      </c>
    </row>
    <row r="7" spans="1:6" ht="24.95" customHeight="1" thickBot="1">
      <c r="D7" s="16" t="s">
        <v>110</v>
      </c>
      <c r="E7" s="22">
        <f>COUNTIFS(Sheet1!C:C,Sheet2!D5,Sheet1!N:N,TRUE)</f>
        <v>2</v>
      </c>
      <c r="F7" s="21">
        <f t="shared" ref="F7:F8" si="0">(E7/$E$5)</f>
        <v>0.25</v>
      </c>
    </row>
    <row r="8" spans="1:6" ht="24.95" customHeight="1" thickBot="1">
      <c r="D8" s="17" t="s">
        <v>111</v>
      </c>
      <c r="E8" s="23">
        <f>COUNTIFS(Sheet1!C:C,Sheet2!D5,Sheet1!O:O,TRUE)</f>
        <v>2</v>
      </c>
      <c r="F8" s="21">
        <f t="shared" si="0"/>
        <v>0.25</v>
      </c>
    </row>
    <row r="13" spans="1:6" ht="95.25" customHeight="1">
      <c r="D13" s="19">
        <f>F6</f>
        <v>0.25</v>
      </c>
    </row>
  </sheetData>
  <dataValidations count="1">
    <dataValidation type="list" allowBlank="1" showInputMessage="1" showErrorMessage="1" sqref="D5">
      <formula1>$A$1:$A$3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Arôme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Carim</cp:lastModifiedBy>
  <dcterms:created xsi:type="dcterms:W3CDTF">2018-02-03T15:36:17Z</dcterms:created>
  <dcterms:modified xsi:type="dcterms:W3CDTF">2018-02-05T09:11:35Z</dcterms:modified>
</cp:coreProperties>
</file>