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0" windowWidth="21720" windowHeight="12360" tabRatio="766" activeTab="1"/>
  </bookViews>
  <sheets>
    <sheet name="LISTES" sheetId="2" r:id="rId1"/>
    <sheet name="SAISIE" sheetId="1" r:id="rId2"/>
    <sheet name="FICHIER" sheetId="9" r:id="rId3"/>
  </sheets>
  <functionGroups/>
  <definedNames>
    <definedName name="FIC_code">FICHIER!$D$2:$D$11</definedName>
    <definedName name="FIC_folio">FICHIER!$B$2:$B$11</definedName>
    <definedName name="FIC_nom">FICHIER!$C$2:$C$11</definedName>
    <definedName name="Form_Feuil8_Tableau1_N">58</definedName>
    <definedName name="Form_Feuil8_tbl_fichier_N">12</definedName>
    <definedName name="lst_annees">LISTES!$F$3:$F$13</definedName>
    <definedName name="lst_codes">LISTES!$B$3:$B$6</definedName>
    <definedName name="matrice_fichier">FICHIER!$B$2:$M$2</definedName>
    <definedName name="maxbat">LISTES!$D$3</definedName>
    <definedName name="maxcom">LISTES!$D$4</definedName>
    <definedName name="maxemp">LISTES!$D$6</definedName>
    <definedName name="maxmun">LISTES!$D$5</definedName>
    <definedName name="minbat">LISTES!$C$3</definedName>
    <definedName name="mincom">LISTES!$C$4</definedName>
    <definedName name="minemp">LISTES!$C$6</definedName>
    <definedName name="minmun">LISTES!$C$5</definedName>
    <definedName name="_xlnm.Print_Titles" localSheetId="2">FICHIER!$1:$1</definedName>
    <definedName name="SAI_annee">SAISIE!$H$2:$H$11</definedName>
    <definedName name="SAI_code">SAISIE!$E$2:$E$11</definedName>
    <definedName name="SAI_date">SAISIE!$F$2:$F$11</definedName>
    <definedName name="SAI_folio">SAISIE!$C$2:$C$11</definedName>
    <definedName name="SAI_mois">SAISIE!$G$2:$G$11</definedName>
    <definedName name="SAI_montant_interet">SAISIE!$M$2:$M$11</definedName>
    <definedName name="SAI_nbjour">SAISIE!$L$2:$L$11</definedName>
    <definedName name="SAI_nom">SAISIE!$D$2:$D$11</definedName>
    <definedName name="SAI_partsociale">SAISIE!$I$2:$I$11</definedName>
    <definedName name="SAI_pourcentage">SAISIE!$J$2:$J$11</definedName>
    <definedName name="SAI_pourcentage_jour">SAISIE!$K$2:$K$11</definedName>
    <definedName name="SAI_retrait">SAISIE!$N$2:$N$11</definedName>
    <definedName name="SAI_solde">SAISIE!$O$2:$O$11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9"/>
  <c r="D3"/>
  <c r="D4"/>
  <c r="D5"/>
  <c r="D6"/>
  <c r="D7"/>
  <c r="D8"/>
  <c r="D9"/>
  <c r="D10"/>
  <c r="D11"/>
  <c r="E4" i="1" l="1"/>
  <c r="D11"/>
  <c r="G11"/>
  <c r="H11"/>
  <c r="K11"/>
  <c r="L11"/>
  <c r="E10"/>
  <c r="D10"/>
  <c r="G10"/>
  <c r="H10"/>
  <c r="K10"/>
  <c r="L10"/>
  <c r="E9"/>
  <c r="E3"/>
  <c r="E11"/>
  <c r="E5"/>
  <c r="E6"/>
  <c r="E7"/>
  <c r="E8"/>
  <c r="E2"/>
  <c r="D2"/>
  <c r="D3"/>
  <c r="D4"/>
  <c r="D5"/>
  <c r="D6"/>
  <c r="D7"/>
  <c r="D8"/>
  <c r="D9"/>
  <c r="M10" l="1"/>
  <c r="O10" s="1"/>
  <c r="M11"/>
  <c r="O11" s="1"/>
  <c r="K2"/>
  <c r="K3"/>
  <c r="K4"/>
  <c r="K5"/>
  <c r="K6"/>
  <c r="K7"/>
  <c r="K8"/>
  <c r="K9"/>
  <c r="L2"/>
  <c r="M2" s="1"/>
  <c r="O2" s="1"/>
  <c r="L3"/>
  <c r="L4"/>
  <c r="L5"/>
  <c r="L6"/>
  <c r="M6" s="1"/>
  <c r="O6" s="1"/>
  <c r="L7"/>
  <c r="L8"/>
  <c r="L9"/>
  <c r="G9"/>
  <c r="H9"/>
  <c r="G8"/>
  <c r="H8"/>
  <c r="G7"/>
  <c r="H7"/>
  <c r="G6"/>
  <c r="H6"/>
  <c r="M9" l="1"/>
  <c r="O9" s="1"/>
  <c r="M8"/>
  <c r="O8" s="1"/>
  <c r="M7"/>
  <c r="O7" s="1"/>
  <c r="M5"/>
  <c r="O5" s="1"/>
  <c r="M4"/>
  <c r="O4" s="1"/>
  <c r="M3"/>
  <c r="O3" s="1"/>
  <c r="G2"/>
  <c r="G3"/>
  <c r="G4"/>
  <c r="G5"/>
  <c r="H2"/>
  <c r="H3"/>
  <c r="H4"/>
  <c r="H5"/>
</calcChain>
</file>

<file path=xl/sharedStrings.xml><?xml version="1.0" encoding="utf-8"?>
<sst xmlns="http://schemas.openxmlformats.org/spreadsheetml/2006/main" count="44" uniqueCount="41">
  <si>
    <t>Code</t>
  </si>
  <si>
    <t>Part sociale</t>
  </si>
  <si>
    <t>Retrait</t>
  </si>
  <si>
    <t>Année</t>
  </si>
  <si>
    <t>Années</t>
  </si>
  <si>
    <t>Bâtisseurs</t>
  </si>
  <si>
    <t>Municipalités</t>
  </si>
  <si>
    <t>Communauté</t>
  </si>
  <si>
    <t>Employés</t>
  </si>
  <si>
    <t>Folio</t>
  </si>
  <si>
    <t>Adresse1</t>
  </si>
  <si>
    <t>Adresse2</t>
  </si>
  <si>
    <t>Ville</t>
  </si>
  <si>
    <t>CP</t>
  </si>
  <si>
    <t>Courriel</t>
  </si>
  <si>
    <t>NAS</t>
  </si>
  <si>
    <t>NE</t>
  </si>
  <si>
    <t>Date transaction</t>
  </si>
  <si>
    <t>Solde</t>
  </si>
  <si>
    <t>Montant intérêt</t>
  </si>
  <si>
    <t>Mois</t>
  </si>
  <si>
    <t>Nom2</t>
  </si>
  <si>
    <t>Nom3</t>
  </si>
  <si>
    <t>Nom4</t>
  </si>
  <si>
    <t>Nom5</t>
  </si>
  <si>
    <t>Intérêt an</t>
  </si>
  <si>
    <t>Nom du détenteur</t>
  </si>
  <si>
    <t xml:space="preserve">ID </t>
  </si>
  <si>
    <t>Nom1</t>
  </si>
  <si>
    <t>de</t>
  </si>
  <si>
    <t>Nom6</t>
  </si>
  <si>
    <t>Nom7</t>
  </si>
  <si>
    <t>Nom8</t>
  </si>
  <si>
    <t>Nom9</t>
  </si>
  <si>
    <t>Nb jours</t>
  </si>
  <si>
    <t>Intérêt jours</t>
  </si>
  <si>
    <t>à</t>
  </si>
  <si>
    <t>Téléphone</t>
  </si>
  <si>
    <t>Nom10</t>
  </si>
  <si>
    <t>Codes/Folios</t>
  </si>
  <si>
    <t>ID</t>
  </si>
</sst>
</file>

<file path=xl/styles.xml><?xml version="1.0" encoding="utf-8"?>
<styleSheet xmlns="http://schemas.openxmlformats.org/spreadsheetml/2006/main">
  <numFmts count="5">
    <numFmt numFmtId="164" formatCode="_ * #,##0.00_)\ &quot;$&quot;_ ;_ * \(#,##0.00\)\ &quot;$&quot;_ ;_ * &quot;-&quot;??_)\ &quot;$&quot;_ ;_ @_ "/>
    <numFmt numFmtId="165" formatCode="dd/mm/yyyy"/>
    <numFmt numFmtId="166" formatCode="[&lt;=9999999]###\-####;\(###\)\ ###\-####"/>
    <numFmt numFmtId="167" formatCode="000,000,000"/>
    <numFmt numFmtId="168" formatCode="#,##0.00\ &quot;$&quot;"/>
  </numFmts>
  <fonts count="4">
    <font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3" fontId="0" fillId="0" borderId="1" xfId="0" applyNumberFormat="1" applyFill="1" applyBorder="1" applyAlignment="1" applyProtection="1">
      <alignment horizontal="right"/>
      <protection locked="0"/>
    </xf>
    <xf numFmtId="164" fontId="0" fillId="0" borderId="1" xfId="1" applyFont="1" applyFill="1" applyBorder="1" applyProtection="1">
      <protection locked="0"/>
    </xf>
    <xf numFmtId="164" fontId="3" fillId="0" borderId="1" xfId="1" applyNumberFormat="1" applyFont="1" applyFill="1" applyBorder="1" applyProtection="1">
      <protection locked="0"/>
    </xf>
    <xf numFmtId="164" fontId="0" fillId="0" borderId="1" xfId="1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167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Fill="1" applyBorder="1" applyProtection="1"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3" fontId="0" fillId="0" borderId="1" xfId="0" applyNumberFormat="1" applyBorder="1" applyProtection="1">
      <protection locked="0"/>
    </xf>
    <xf numFmtId="9" fontId="0" fillId="0" borderId="1" xfId="2" applyFont="1" applyFill="1" applyBorder="1" applyProtection="1">
      <protection locked="0"/>
    </xf>
    <xf numFmtId="165" fontId="0" fillId="0" borderId="1" xfId="0" applyNumberFormat="1" applyFill="1" applyBorder="1" applyAlignment="1" applyProtection="1">
      <protection locked="0"/>
    </xf>
    <xf numFmtId="0" fontId="0" fillId="0" borderId="0" xfId="0" applyFill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wrapText="1"/>
    </xf>
    <xf numFmtId="165" fontId="2" fillId="0" borderId="0" xfId="0" applyNumberFormat="1" applyFont="1" applyFill="1" applyAlignment="1" applyProtection="1">
      <alignment wrapText="1"/>
    </xf>
    <xf numFmtId="165" fontId="2" fillId="0" borderId="0" xfId="0" applyNumberFormat="1" applyFont="1" applyFill="1" applyAlignment="1" applyProtection="1">
      <alignment horizontal="center" wrapText="1"/>
    </xf>
    <xf numFmtId="14" fontId="2" fillId="0" borderId="0" xfId="0" applyNumberFormat="1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wrapText="1"/>
    </xf>
    <xf numFmtId="0" fontId="0" fillId="0" borderId="1" xfId="0" applyFill="1" applyBorder="1" applyAlignment="1" applyProtection="1">
      <alignment horizontal="left"/>
    </xf>
    <xf numFmtId="0" fontId="0" fillId="0" borderId="1" xfId="0" applyFill="1" applyBorder="1" applyProtection="1"/>
    <xf numFmtId="0" fontId="0" fillId="0" borderId="1" xfId="0" applyNumberFormat="1" applyFill="1" applyBorder="1" applyAlignment="1" applyProtection="1">
      <alignment horizontal="center"/>
    </xf>
    <xf numFmtId="164" fontId="0" fillId="0" borderId="1" xfId="1" applyFont="1" applyFill="1" applyBorder="1" applyProtection="1"/>
    <xf numFmtId="10" fontId="0" fillId="0" borderId="1" xfId="2" applyNumberFormat="1" applyFont="1" applyFill="1" applyBorder="1" applyProtection="1"/>
    <xf numFmtId="1" fontId="0" fillId="0" borderId="1" xfId="2" applyNumberFormat="1" applyFont="1" applyFill="1" applyBorder="1" applyProtection="1"/>
    <xf numFmtId="168" fontId="0" fillId="0" borderId="1" xfId="2" applyNumberFormat="1" applyFont="1" applyFill="1" applyBorder="1" applyProtection="1"/>
    <xf numFmtId="14" fontId="0" fillId="0" borderId="0" xfId="0" applyNumberFormat="1" applyFill="1" applyAlignment="1" applyProtection="1">
      <alignment horizontal="center"/>
    </xf>
    <xf numFmtId="10" fontId="3" fillId="0" borderId="1" xfId="2" applyNumberFormat="1" applyFont="1" applyFill="1" applyBorder="1" applyProtection="1"/>
    <xf numFmtId="1" fontId="3" fillId="0" borderId="1" xfId="2" applyNumberFormat="1" applyFont="1" applyFill="1" applyBorder="1" applyProtection="1"/>
    <xf numFmtId="168" fontId="3" fillId="0" borderId="1" xfId="2" applyNumberFormat="1" applyFont="1" applyFill="1" applyBorder="1" applyProtection="1"/>
    <xf numFmtId="164" fontId="3" fillId="0" borderId="1" xfId="1" applyNumberFormat="1" applyFont="1" applyFill="1" applyBorder="1" applyProtection="1"/>
    <xf numFmtId="164" fontId="0" fillId="0" borderId="1" xfId="1" applyNumberFormat="1" applyFont="1" applyFill="1" applyBorder="1" applyProtection="1"/>
    <xf numFmtId="0" fontId="0" fillId="0" borderId="0" xfId="0" applyFill="1" applyAlignment="1" applyProtection="1"/>
    <xf numFmtId="0" fontId="0" fillId="0" borderId="0" xfId="0" applyFill="1" applyAlignment="1" applyProtection="1">
      <alignment horizontal="center"/>
    </xf>
    <xf numFmtId="0" fontId="0" fillId="0" borderId="1" xfId="0" applyNumberFormat="1" applyFill="1" applyBorder="1" applyProtection="1"/>
    <xf numFmtId="3" fontId="2" fillId="0" borderId="0" xfId="0" applyNumberFormat="1" applyFont="1" applyFill="1" applyAlignment="1" applyProtection="1">
      <alignment horizontal="center"/>
    </xf>
    <xf numFmtId="3" fontId="0" fillId="0" borderId="0" xfId="0" applyNumberFormat="1" applyFill="1" applyProtection="1"/>
    <xf numFmtId="0" fontId="0" fillId="0" borderId="2" xfId="0" applyFill="1" applyBorder="1" applyProtection="1"/>
    <xf numFmtId="3" fontId="0" fillId="0" borderId="2" xfId="0" applyNumberFormat="1" applyFill="1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35">
    <dxf>
      <font>
        <color rgb="FF9C0006"/>
      </font>
      <fill>
        <patternFill>
          <bgColor rgb="FFFFC7CE"/>
        </patternFill>
      </fill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numFmt numFmtId="0" formatCode="General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numFmt numFmtId="3" formatCode="#,##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8" formatCode="#,##0.00\ &quot;$&quot;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165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3" formatCode="#,##0"/>
      <fill>
        <patternFill patternType="none">
          <fgColor indexed="64"/>
          <bgColor auto="1"/>
        </patternFill>
      </fill>
      <alignment horizontal="right" vertical="bottom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protection locked="1" hidden="0"/>
    </dxf>
    <dxf>
      <numFmt numFmtId="3" formatCode="#,##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numFmt numFmtId="3" formatCode="#,##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5" Type="http://schemas.openxmlformats.org/officeDocument/2006/relationships/hyperlink" Target="#AIDE!A1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hyperlink" Target="#AIDE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2.png"/><Relationship Id="rId5" Type="http://schemas.openxmlformats.org/officeDocument/2006/relationships/hyperlink" Target="#MENU!A1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hyperlink" Target="#AIDE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2.png"/><Relationship Id="rId5" Type="http://schemas.openxmlformats.org/officeDocument/2006/relationships/hyperlink" Target="#MENU!A1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32971</xdr:rowOff>
    </xdr:from>
    <xdr:to>
      <xdr:col>2</xdr:col>
      <xdr:colOff>231697</xdr:colOff>
      <xdr:row>0</xdr:row>
      <xdr:rowOff>843955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5" y="32971"/>
          <a:ext cx="1944000" cy="810984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8" name="Image 7">
          <a:hlinkClick xmlns:r="http://schemas.openxmlformats.org/officeDocument/2006/relationships" r:id="rId3" tooltip="MENU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9" name="Image 8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60084</xdr:colOff>
      <xdr:row>0</xdr:row>
      <xdr:rowOff>825010</xdr:rowOff>
    </xdr:from>
    <xdr:to>
      <xdr:col>0</xdr:col>
      <xdr:colOff>364884</xdr:colOff>
      <xdr:row>0</xdr:row>
      <xdr:rowOff>1129810</xdr:rowOff>
    </xdr:to>
    <xdr:pic macro="[0]!nouvelle_lign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4" y="82501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419837</xdr:colOff>
      <xdr:row>0</xdr:row>
      <xdr:rowOff>822813</xdr:rowOff>
    </xdr:from>
    <xdr:to>
      <xdr:col>1</xdr:col>
      <xdr:colOff>229337</xdr:colOff>
      <xdr:row>0</xdr:row>
      <xdr:rowOff>1127613</xdr:rowOff>
    </xdr:to>
    <xdr:pic macro="[0]!supprimer_avec_messag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837" y="822813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0</xdr:row>
      <xdr:rowOff>29308</xdr:rowOff>
    </xdr:from>
    <xdr:to>
      <xdr:col>3</xdr:col>
      <xdr:colOff>898448</xdr:colOff>
      <xdr:row>0</xdr:row>
      <xdr:rowOff>838980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="" xmlns:a14="http://schemas.microsoft.com/office/drawing/2010/main">
                <a14:imgLayer r:embed="rId4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6" y="29308"/>
          <a:ext cx="1944000" cy="809672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10</xdr:col>
      <xdr:colOff>123825</xdr:colOff>
      <xdr:row>0</xdr:row>
      <xdr:rowOff>1152525</xdr:rowOff>
    </xdr:from>
    <xdr:to>
      <xdr:col>11</xdr:col>
      <xdr:colOff>866774</xdr:colOff>
      <xdr:row>0</xdr:row>
      <xdr:rowOff>1381125</xdr:rowOff>
    </xdr:to>
    <xdr:sp macro="" textlink="">
      <xdr:nvSpPr>
        <xdr:cNvPr id="14" name="ZoneTexte 13"/>
        <xdr:cNvSpPr txBox="1"/>
      </xdr:nvSpPr>
      <xdr:spPr>
        <a:xfrm>
          <a:off x="11010900" y="1152525"/>
          <a:ext cx="1771649" cy="2286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CA" sz="1000"/>
            <a:t>pour information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18" name="Image 17">
          <a:hlinkClick xmlns:r="http://schemas.openxmlformats.org/officeDocument/2006/relationships" r:id="rId5" tooltip="MENU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19" name="Image 18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60081</xdr:colOff>
      <xdr:row>0</xdr:row>
      <xdr:rowOff>825013</xdr:rowOff>
    </xdr:from>
    <xdr:to>
      <xdr:col>0</xdr:col>
      <xdr:colOff>366346</xdr:colOff>
      <xdr:row>0</xdr:row>
      <xdr:rowOff>1129813</xdr:rowOff>
    </xdr:to>
    <xdr:pic macro="[0]!nouvelle_lig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1" y="825013"/>
          <a:ext cx="306265" cy="3048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429358</xdr:colOff>
      <xdr:row>0</xdr:row>
      <xdr:rowOff>813287</xdr:rowOff>
    </xdr:from>
    <xdr:to>
      <xdr:col>1</xdr:col>
      <xdr:colOff>249848</xdr:colOff>
      <xdr:row>0</xdr:row>
      <xdr:rowOff>1118087</xdr:rowOff>
    </xdr:to>
    <xdr:pic macro="[0]!supprimer_avec_messag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358" y="813287"/>
          <a:ext cx="306265" cy="304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9524</xdr:colOff>
      <xdr:row>0</xdr:row>
      <xdr:rowOff>29308</xdr:rowOff>
    </xdr:from>
    <xdr:to>
      <xdr:col>2</xdr:col>
      <xdr:colOff>1037659</xdr:colOff>
      <xdr:row>0</xdr:row>
      <xdr:rowOff>837346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="" xmlns:a14="http://schemas.microsoft.com/office/drawing/2010/main">
                <a14:imgLayer r:embed="rId4">
                  <a14:imgEffect>
                    <a14:saturation sat="7000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755" y="29308"/>
          <a:ext cx="1944000" cy="808038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396000</xdr:colOff>
      <xdr:row>0</xdr:row>
      <xdr:rowOff>396000</xdr:rowOff>
    </xdr:to>
    <xdr:pic>
      <xdr:nvPicPr>
        <xdr:cNvPr id="16" name="Image 15">
          <a:hlinkClick xmlns:r="http://schemas.openxmlformats.org/officeDocument/2006/relationships" r:id="rId5" tooltip="MENU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5860</xdr:colOff>
      <xdr:row>0</xdr:row>
      <xdr:rowOff>372210</xdr:rowOff>
    </xdr:from>
    <xdr:to>
      <xdr:col>0</xdr:col>
      <xdr:colOff>401860</xdr:colOff>
      <xdr:row>0</xdr:row>
      <xdr:rowOff>768210</xdr:rowOff>
    </xdr:to>
    <xdr:pic>
      <xdr:nvPicPr>
        <xdr:cNvPr id="17" name="Image 16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0" y="372210"/>
          <a:ext cx="396000" cy="3960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3" name="tbl_codes" displayName="tbl_codes" ref="B2:D6" totalsRowShown="0" dataDxfId="34">
  <tableColumns count="3">
    <tableColumn id="1" name="Codes/Folios" dataDxfId="33"/>
    <tableColumn id="2" name="de" dataDxfId="32"/>
    <tableColumn id="3" name="à" dataDxfId="3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bl_annees" displayName="tbl_annees" ref="F2:F13" totalsRowShown="0">
  <tableColumns count="1">
    <tableColumn id="1" name="Anné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bl_principal" displayName="tbl_principal" ref="B1:O11" totalsRowShown="0" headerRowDxfId="30" dataDxfId="29">
  <autoFilter ref="B1:O11"/>
  <sortState ref="B2:O11">
    <sortCondition ref="C1:C11"/>
  </sortState>
  <tableColumns count="14">
    <tableColumn id="1" name="ID " dataDxfId="28"/>
    <tableColumn id="4" name="Folio" dataDxfId="27"/>
    <tableColumn id="3" name="Nom du détenteur" dataDxfId="26">
      <calculatedColumnFormula>IFERROR(INDEX(FIC_nom,MATCH($C2,FIC_folio,0)),"Ce folio n'existe pas")</calculatedColumnFormula>
    </tableColumn>
    <tableColumn id="6" name="Code" dataDxfId="25">
      <calculatedColumnFormula>IFERROR(INDEX(FIC_code,MATCH($C2,FIC_folio,0)),"")</calculatedColumnFormula>
    </tableColumn>
    <tableColumn id="2" name="Date transaction" dataDxfId="24"/>
    <tableColumn id="21" name="Mois" dataDxfId="23">
      <calculatedColumnFormula>IF(F2="","",MONTH(F2))</calculatedColumnFormula>
    </tableColumn>
    <tableColumn id="11" name="Année" dataDxfId="22">
      <calculatedColumnFormula>IF(F2="","",YEAR(F2))</calculatedColumnFormula>
    </tableColumn>
    <tableColumn id="5" name="Part sociale" dataDxfId="21"/>
    <tableColumn id="7" name="Intérêt an" dataDxfId="20"/>
    <tableColumn id="24" name="Intérêt jours" dataDxfId="19">
      <calculatedColumnFormula>IF(J2="","",J2/365)</calculatedColumnFormula>
    </tableColumn>
    <tableColumn id="23" name="Nb jours" dataDxfId="18">
      <calculatedColumnFormula>IF(F2="","",(TODAY()-F2))</calculatedColumnFormula>
    </tableColumn>
    <tableColumn id="22" name="Montant intérêt" dataDxfId="17">
      <calculatedColumnFormula>IF(J2="","",(I2*K2)*L2)</calculatedColumnFormula>
    </tableColumn>
    <tableColumn id="10" name="Retrait" dataDxfId="16"/>
    <tableColumn id="19" name="Solde" dataDxfId="15">
      <calculatedColumnFormula>IF(J2="","",(I2+M2)-N2)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L11" totalsRowShown="0" headerRowDxfId="14" dataDxfId="13">
  <autoFilter ref="A1:L11"/>
  <sortState ref="A2:L11">
    <sortCondition ref="B1:B11"/>
  </sortState>
  <tableColumns count="12">
    <tableColumn id="1" name="ID" dataDxfId="12"/>
    <tableColumn id="2" name="Folio" dataDxfId="11"/>
    <tableColumn id="3" name="Nom du détenteur" dataDxfId="10"/>
    <tableColumn id="4" name="Code" dataDxfId="9">
      <calculatedColumnFormula>IF($B2="","",IF($B2&lt;=maxbat,LISTES!$B$3,IF($B2&lt;=maxmun,LISTES!$B$4,IF($B2&lt;=maxcom,LISTES!$B$5,IF($B2&lt;=maxemp,LISTES!$B$6,"Ce folio n'existe pas")))))</calculatedColumnFormula>
    </tableColumn>
    <tableColumn id="5" name="NAS" dataDxfId="8"/>
    <tableColumn id="6" name="NE" dataDxfId="7"/>
    <tableColumn id="7" name="Adresse1" dataDxfId="6"/>
    <tableColumn id="8" name="Adresse2" dataDxfId="5"/>
    <tableColumn id="9" name="Ville" dataDxfId="4"/>
    <tableColumn id="10" name="CP" dataDxfId="3"/>
    <tableColumn id="11" name="Téléphone" dataDxfId="2"/>
    <tableColumn id="12" name="Courriel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3"/>
  <sheetViews>
    <sheetView showGridLines="0" zoomScaleNormal="100" workbookViewId="0">
      <selection activeCell="B3" sqref="B3"/>
    </sheetView>
  </sheetViews>
  <sheetFormatPr defaultColWidth="11.5546875" defaultRowHeight="15"/>
  <cols>
    <col min="1" max="1" width="5.77734375" customWidth="1"/>
    <col min="2" max="2" width="20.109375" customWidth="1"/>
    <col min="3" max="3" width="10.5546875" customWidth="1"/>
  </cols>
  <sheetData>
    <row r="1" spans="2:6" ht="120" customHeight="1"/>
    <row r="2" spans="2:6">
      <c r="B2" t="s">
        <v>39</v>
      </c>
      <c r="C2" s="11" t="s">
        <v>29</v>
      </c>
      <c r="D2" s="11" t="s">
        <v>36</v>
      </c>
      <c r="F2" t="s">
        <v>4</v>
      </c>
    </row>
    <row r="3" spans="2:6">
      <c r="B3" s="12" t="s">
        <v>5</v>
      </c>
      <c r="C3" s="13">
        <v>0</v>
      </c>
      <c r="D3" s="13">
        <v>1000</v>
      </c>
      <c r="F3" s="1">
        <v>2012</v>
      </c>
    </row>
    <row r="4" spans="2:6">
      <c r="B4" s="12" t="s">
        <v>7</v>
      </c>
      <c r="C4" s="13">
        <v>2001</v>
      </c>
      <c r="D4" s="13">
        <v>3000</v>
      </c>
      <c r="F4" s="1">
        <v>2013</v>
      </c>
    </row>
    <row r="5" spans="2:6">
      <c r="B5" s="12" t="s">
        <v>6</v>
      </c>
      <c r="C5" s="13">
        <v>1001</v>
      </c>
      <c r="D5" s="13">
        <v>2000</v>
      </c>
      <c r="F5" s="1">
        <v>2014</v>
      </c>
    </row>
    <row r="6" spans="2:6">
      <c r="B6" s="12" t="s">
        <v>8</v>
      </c>
      <c r="C6" s="13">
        <v>3001</v>
      </c>
      <c r="D6" s="13">
        <v>4000</v>
      </c>
      <c r="F6" s="1">
        <v>2015</v>
      </c>
    </row>
    <row r="7" spans="2:6">
      <c r="B7" s="12"/>
      <c r="C7" s="12"/>
      <c r="D7" s="12"/>
      <c r="F7" s="1">
        <v>2016</v>
      </c>
    </row>
    <row r="8" spans="2:6">
      <c r="B8" s="12"/>
      <c r="C8" s="12"/>
      <c r="D8" s="12"/>
      <c r="F8" s="1">
        <v>2017</v>
      </c>
    </row>
    <row r="9" spans="2:6">
      <c r="B9" s="12"/>
      <c r="C9" s="12"/>
      <c r="D9" s="12"/>
      <c r="F9" s="1">
        <v>2018</v>
      </c>
    </row>
    <row r="10" spans="2:6">
      <c r="B10" s="12"/>
      <c r="C10" s="12"/>
      <c r="D10" s="12"/>
      <c r="F10" s="1">
        <v>2019</v>
      </c>
    </row>
    <row r="11" spans="2:6">
      <c r="B11" s="12"/>
      <c r="C11" s="12"/>
      <c r="D11" s="12"/>
      <c r="F11" s="1">
        <v>2020</v>
      </c>
    </row>
    <row r="12" spans="2:6">
      <c r="B12" s="12"/>
      <c r="C12" s="12"/>
      <c r="D12" s="12"/>
      <c r="F12" s="1">
        <v>2021</v>
      </c>
    </row>
    <row r="13" spans="2:6">
      <c r="B13" s="12"/>
      <c r="C13" s="12"/>
      <c r="D13" s="12"/>
      <c r="F13" s="1">
        <v>2022</v>
      </c>
    </row>
  </sheetData>
  <sheetProtection password="CC82" sheet="1" objects="1" scenarios="1" selectLockedCells="1" sort="0" autoFilter="0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B1:S11"/>
  <sheetViews>
    <sheetView showGridLines="0" tabSelected="1" zoomScaleNormal="100" workbookViewId="0">
      <pane xSplit="4" ySplit="1" topLeftCell="F2" activePane="bottomRight" state="frozen"/>
      <selection activeCell="C21" sqref="C21"/>
      <selection pane="topRight" activeCell="C21" sqref="C21"/>
      <selection pane="bottomLeft" activeCell="C21" sqref="C21"/>
      <selection pane="bottomRight" activeCell="C2" sqref="C2"/>
    </sheetView>
  </sheetViews>
  <sheetFormatPr defaultColWidth="11.5546875" defaultRowHeight="15"/>
  <cols>
    <col min="1" max="1" width="5.77734375" style="16" customWidth="1"/>
    <col min="2" max="2" width="4.44140625" style="16" bestFit="1" customWidth="1"/>
    <col min="3" max="3" width="7.88671875" style="41" bestFit="1" customWidth="1"/>
    <col min="4" max="4" width="25.21875" style="16" customWidth="1"/>
    <col min="5" max="5" width="27.6640625" style="16" bestFit="1" customWidth="1"/>
    <col min="6" max="6" width="12.21875" style="37" bestFit="1" customWidth="1"/>
    <col min="7" max="7" width="6.88671875" style="38" hidden="1" customWidth="1"/>
    <col min="8" max="8" width="5.33203125" style="16" hidden="1" customWidth="1"/>
    <col min="9" max="9" width="16.21875" style="16" customWidth="1"/>
    <col min="10" max="10" width="6.88671875" style="16" customWidth="1"/>
    <col min="11" max="11" width="12" style="16" hidden="1" customWidth="1"/>
    <col min="12" max="12" width="11" style="16" hidden="1" customWidth="1"/>
    <col min="13" max="13" width="12.33203125" style="16" customWidth="1"/>
    <col min="14" max="14" width="15.5546875" style="16" customWidth="1"/>
    <col min="15" max="15" width="19.5546875" style="16" customWidth="1"/>
    <col min="16" max="18" width="11.5546875" style="16"/>
    <col min="19" max="19" width="17.88671875" style="31" customWidth="1"/>
    <col min="20" max="20" width="14.21875" style="16" customWidth="1"/>
    <col min="21" max="21" width="13.88671875" style="16" customWidth="1"/>
    <col min="22" max="22" width="11.5546875" style="16"/>
    <col min="23" max="23" width="14.21875" style="16" customWidth="1"/>
    <col min="24" max="16384" width="11.5546875" style="16"/>
  </cols>
  <sheetData>
    <row r="1" spans="2:19" s="18" customFormat="1" ht="120" customHeight="1">
      <c r="B1" s="17" t="s">
        <v>27</v>
      </c>
      <c r="C1" s="40" t="s">
        <v>9</v>
      </c>
      <c r="D1" s="19" t="s">
        <v>26</v>
      </c>
      <c r="E1" s="19" t="s">
        <v>0</v>
      </c>
      <c r="F1" s="20" t="s">
        <v>17</v>
      </c>
      <c r="G1" s="21" t="s">
        <v>20</v>
      </c>
      <c r="H1" s="22" t="s">
        <v>3</v>
      </c>
      <c r="I1" s="23" t="s">
        <v>1</v>
      </c>
      <c r="J1" s="23" t="s">
        <v>25</v>
      </c>
      <c r="K1" s="23" t="s">
        <v>35</v>
      </c>
      <c r="L1" s="23" t="s">
        <v>34</v>
      </c>
      <c r="M1" s="23" t="s">
        <v>19</v>
      </c>
      <c r="N1" s="23" t="s">
        <v>2</v>
      </c>
      <c r="O1" s="23" t="s">
        <v>18</v>
      </c>
    </row>
    <row r="2" spans="2:19">
      <c r="B2" s="24">
        <v>1</v>
      </c>
      <c r="C2" s="2">
        <v>1</v>
      </c>
      <c r="D2" s="25" t="str">
        <f>IFERROR(INDEX(FIC_nom,MATCH($C2,FIC_folio,0)),"Ce folio n'existe pas")</f>
        <v>Nom1</v>
      </c>
      <c r="E2" s="25" t="str">
        <f>IFERROR(INDEX(FIC_code,MATCH($C2,FIC_folio,0)),"")</f>
        <v>Bâtisseurs</v>
      </c>
      <c r="F2" s="15">
        <v>41643</v>
      </c>
      <c r="G2" s="26">
        <f>IF(F2="","",MONTH(F2))</f>
        <v>1</v>
      </c>
      <c r="H2" s="26">
        <f>IF(F2="","",YEAR(F2))</f>
        <v>2014</v>
      </c>
      <c r="I2" s="3">
        <v>1000</v>
      </c>
      <c r="J2" s="14">
        <v>0.02</v>
      </c>
      <c r="K2" s="28">
        <f>IF(J2="","",J2/365)</f>
        <v>5.4794520547945207E-5</v>
      </c>
      <c r="L2" s="29">
        <f ca="1">IF(F2="","",(TODAY()-F2))</f>
        <v>522</v>
      </c>
      <c r="M2" s="30">
        <f ca="1">IF(J2="","",(I2*K2)*L2)</f>
        <v>28.602739726027398</v>
      </c>
      <c r="N2" s="3"/>
      <c r="O2" s="27">
        <f ca="1">IF(J2="","",(I2+M2)-N2)</f>
        <v>1028.6027397260275</v>
      </c>
      <c r="S2" s="16"/>
    </row>
    <row r="3" spans="2:19">
      <c r="B3" s="24">
        <v>2</v>
      </c>
      <c r="C3" s="2">
        <v>2</v>
      </c>
      <c r="D3" s="25" t="str">
        <f>IFERROR(INDEX(FIC_nom,MATCH($C3,FIC_folio,0)),"Ce folio n'existe pas")</f>
        <v>Nom2</v>
      </c>
      <c r="E3" s="25" t="str">
        <f>IFERROR(INDEX(FIC_code,MATCH($C3,FIC_folio,0)),"")</f>
        <v>Bâtisseurs</v>
      </c>
      <c r="F3" s="15">
        <v>41675</v>
      </c>
      <c r="G3" s="26">
        <f>IF(F3="","",MONTH(F3))</f>
        <v>2</v>
      </c>
      <c r="H3" s="26">
        <f>IF(F3="","",YEAR(F3))</f>
        <v>2014</v>
      </c>
      <c r="I3" s="3">
        <v>1000</v>
      </c>
      <c r="J3" s="14">
        <v>0.02</v>
      </c>
      <c r="K3" s="28">
        <f>IF(J3="","",J3/365)</f>
        <v>5.4794520547945207E-5</v>
      </c>
      <c r="L3" s="29">
        <f ca="1">IF(F3="","",(TODAY()-F3))</f>
        <v>490</v>
      </c>
      <c r="M3" s="30">
        <f ca="1">IF(J3="","",(I3*K3)*L3)</f>
        <v>26.849315068493151</v>
      </c>
      <c r="N3" s="3"/>
      <c r="O3" s="27">
        <f ca="1">IF(J3="","",(I3+M3)-N3)</f>
        <v>1026.8493150684931</v>
      </c>
    </row>
    <row r="4" spans="2:19">
      <c r="B4" s="24">
        <v>3</v>
      </c>
      <c r="C4" s="2">
        <v>3</v>
      </c>
      <c r="D4" s="25" t="str">
        <f>IFERROR(INDEX(FIC_nom,MATCH($C4,FIC_folio,0)),"Ce folio n'existe pas")</f>
        <v>Nom3</v>
      </c>
      <c r="E4" s="25" t="str">
        <f>IFERROR(INDEX(FIC_code,MATCH($C4,FIC_folio,0)),"")</f>
        <v>Bâtisseurs</v>
      </c>
      <c r="F4" s="15">
        <v>41707</v>
      </c>
      <c r="G4" s="26">
        <f>IF(F4="","",MONTH(F4))</f>
        <v>3</v>
      </c>
      <c r="H4" s="26">
        <f>IF(F4="","",YEAR(F4))</f>
        <v>2014</v>
      </c>
      <c r="I4" s="3">
        <v>1000</v>
      </c>
      <c r="J4" s="14">
        <v>0.02</v>
      </c>
      <c r="K4" s="28">
        <f>IF(J4="","",J4/365)</f>
        <v>5.4794520547945207E-5</v>
      </c>
      <c r="L4" s="29">
        <f ca="1">IF(F4="","",(TODAY()-F4))</f>
        <v>458</v>
      </c>
      <c r="M4" s="30">
        <f ca="1">IF(J4="","",(I4*K4)*L4)</f>
        <v>25.095890410958905</v>
      </c>
      <c r="N4" s="3"/>
      <c r="O4" s="27">
        <f ca="1">IF(J4="","",(I4+M4)-N4)</f>
        <v>1025.0958904109589</v>
      </c>
    </row>
    <row r="5" spans="2:19">
      <c r="B5" s="24">
        <v>4</v>
      </c>
      <c r="C5" s="2">
        <v>4</v>
      </c>
      <c r="D5" s="25" t="str">
        <f>IFERROR(INDEX(FIC_nom,MATCH($C5,FIC_folio,0)),"Ce folio n'existe pas")</f>
        <v>Nom4</v>
      </c>
      <c r="E5" s="25" t="str">
        <f>IFERROR(INDEX(FIC_code,MATCH($C5,FIC_folio,0)),"")</f>
        <v>Bâtisseurs</v>
      </c>
      <c r="F5" s="15">
        <v>41739</v>
      </c>
      <c r="G5" s="26">
        <f>IF(F5="","",MONTH(F5))</f>
        <v>4</v>
      </c>
      <c r="H5" s="26">
        <f>IF(F5="","",YEAR(F5))</f>
        <v>2014</v>
      </c>
      <c r="I5" s="3">
        <v>1000</v>
      </c>
      <c r="J5" s="14">
        <v>0.02</v>
      </c>
      <c r="K5" s="28">
        <f>IF(J5="","",J5/365)</f>
        <v>5.4794520547945207E-5</v>
      </c>
      <c r="L5" s="29">
        <f ca="1">IF(F5="","",(TODAY()-F5))</f>
        <v>426</v>
      </c>
      <c r="M5" s="30">
        <f ca="1">IF(J5="","",(I5*K5)*L5)</f>
        <v>23.342465753424658</v>
      </c>
      <c r="N5" s="3"/>
      <c r="O5" s="27">
        <f ca="1">IF(J5="","",(I5+M5)-N5)</f>
        <v>1023.3424657534247</v>
      </c>
    </row>
    <row r="6" spans="2:19">
      <c r="B6" s="24">
        <v>5</v>
      </c>
      <c r="C6" s="2">
        <v>5</v>
      </c>
      <c r="D6" s="25" t="str">
        <f>IFERROR(INDEX(FIC_nom,MATCH($C6,FIC_folio,0)),"Ce folio n'existe pas")</f>
        <v>Nom5</v>
      </c>
      <c r="E6" s="25" t="str">
        <f>IFERROR(INDEX(FIC_code,MATCH($C6,FIC_folio,0)),"")</f>
        <v>Bâtisseurs</v>
      </c>
      <c r="F6" s="15">
        <v>41771</v>
      </c>
      <c r="G6" s="26">
        <f>IF(F6="","",MONTH(F6))</f>
        <v>5</v>
      </c>
      <c r="H6" s="26">
        <f>IF(F6="","",YEAR(F6))</f>
        <v>2014</v>
      </c>
      <c r="I6" s="3">
        <v>1000</v>
      </c>
      <c r="J6" s="14">
        <v>0.02</v>
      </c>
      <c r="K6" s="32">
        <f>IF(J6="","",J6/365)</f>
        <v>5.4794520547945207E-5</v>
      </c>
      <c r="L6" s="33">
        <f ca="1">IF(F6="","",(TODAY()-F6))</f>
        <v>394</v>
      </c>
      <c r="M6" s="34">
        <f ca="1">IF(J6="","",(I6*K6)*L6)</f>
        <v>21.589041095890412</v>
      </c>
      <c r="N6" s="4"/>
      <c r="O6" s="35">
        <f ca="1">IF(J6="","",(I6+M6)-N6)</f>
        <v>1021.5890410958904</v>
      </c>
    </row>
    <row r="7" spans="2:19">
      <c r="B7" s="24">
        <v>6</v>
      </c>
      <c r="C7" s="2">
        <v>6</v>
      </c>
      <c r="D7" s="25" t="str">
        <f>IFERROR(INDEX(FIC_nom,MATCH($C7,FIC_folio,0)),"Ce folio n'existe pas")</f>
        <v>Nom6</v>
      </c>
      <c r="E7" s="25" t="str">
        <f>IFERROR(INDEX(FIC_code,MATCH($C7,FIC_folio,0)),"")</f>
        <v>Bâtisseurs</v>
      </c>
      <c r="F7" s="15">
        <v>41803</v>
      </c>
      <c r="G7" s="26">
        <f>IF(F7="","",MONTH(F7))</f>
        <v>6</v>
      </c>
      <c r="H7" s="26">
        <f>IF(F7="","",YEAR(F7))</f>
        <v>2014</v>
      </c>
      <c r="I7" s="3">
        <v>1000</v>
      </c>
      <c r="J7" s="14">
        <v>0.02</v>
      </c>
      <c r="K7" s="28">
        <f>IF(J7="","",J7/365)</f>
        <v>5.4794520547945207E-5</v>
      </c>
      <c r="L7" s="29">
        <f ca="1">IF(F7="","",(TODAY()-F7))</f>
        <v>362</v>
      </c>
      <c r="M7" s="30">
        <f ca="1">IF(J7="","",(I7*K7)*L7)</f>
        <v>19.835616438356166</v>
      </c>
      <c r="N7" s="5"/>
      <c r="O7" s="36">
        <f ca="1">IF(J7="","",(I7+M7)-N7)</f>
        <v>1019.8356164383562</v>
      </c>
    </row>
    <row r="8" spans="2:19">
      <c r="B8" s="24">
        <v>7</v>
      </c>
      <c r="C8" s="2">
        <v>7</v>
      </c>
      <c r="D8" s="25" t="str">
        <f>IFERROR(INDEX(FIC_nom,MATCH($C8,FIC_folio,0)),"Ce folio n'existe pas")</f>
        <v>Nom7</v>
      </c>
      <c r="E8" s="25" t="str">
        <f>IFERROR(INDEX(FIC_code,MATCH($C8,FIC_folio,0)),"")</f>
        <v>Bâtisseurs</v>
      </c>
      <c r="F8" s="15">
        <v>41835</v>
      </c>
      <c r="G8" s="26">
        <f>IF(F8="","",MONTH(F8))</f>
        <v>7</v>
      </c>
      <c r="H8" s="26">
        <f>IF(F8="","",YEAR(F8))</f>
        <v>2014</v>
      </c>
      <c r="I8" s="3">
        <v>1000</v>
      </c>
      <c r="J8" s="14">
        <v>0.02</v>
      </c>
      <c r="K8" s="28">
        <f>IF(J8="","",J8/365)</f>
        <v>5.4794520547945207E-5</v>
      </c>
      <c r="L8" s="29">
        <f ca="1">IF(F8="","",(TODAY()-F8))</f>
        <v>330</v>
      </c>
      <c r="M8" s="30">
        <f ca="1">IF(J8="","",(I8*K8)*L8)</f>
        <v>18.082191780821919</v>
      </c>
      <c r="N8" s="5"/>
      <c r="O8" s="36">
        <f ca="1">IF(J8="","",(I8+M8)-N8)</f>
        <v>1018.082191780822</v>
      </c>
    </row>
    <row r="9" spans="2:19">
      <c r="B9" s="24">
        <v>8</v>
      </c>
      <c r="C9" s="2">
        <v>8</v>
      </c>
      <c r="D9" s="25" t="str">
        <f>IFERROR(INDEX(FIC_nom,MATCH($C9,FIC_folio,0)),"Ce folio n'existe pas")</f>
        <v>Nom8</v>
      </c>
      <c r="E9" s="25" t="str">
        <f>IFERROR(INDEX(FIC_code,MATCH($C9,FIC_folio,0)),"")</f>
        <v>Bâtisseurs</v>
      </c>
      <c r="F9" s="15">
        <v>41867</v>
      </c>
      <c r="G9" s="26">
        <f>IF(F9="","",MONTH(F9))</f>
        <v>8</v>
      </c>
      <c r="H9" s="26">
        <f>IF(F9="","",YEAR(F9))</f>
        <v>2014</v>
      </c>
      <c r="I9" s="3">
        <v>1000</v>
      </c>
      <c r="J9" s="14">
        <v>0.02</v>
      </c>
      <c r="K9" s="28">
        <f>IF(J9="","",J9/365)</f>
        <v>5.4794520547945207E-5</v>
      </c>
      <c r="L9" s="29">
        <f ca="1">IF(F9="","",(TODAY()-F9))</f>
        <v>298</v>
      </c>
      <c r="M9" s="30">
        <f ca="1">IF(J9="","",(I9*K9)*L9)</f>
        <v>16.328767123287673</v>
      </c>
      <c r="N9" s="5"/>
      <c r="O9" s="36">
        <f ca="1">IF(J9="","",(I9+M9)-N9)</f>
        <v>1016.3287671232877</v>
      </c>
    </row>
    <row r="10" spans="2:19">
      <c r="B10" s="24">
        <v>9</v>
      </c>
      <c r="C10" s="2">
        <v>9</v>
      </c>
      <c r="D10" s="39" t="str">
        <f>IFERROR(INDEX(FIC_nom,MATCH($C10,FIC_folio,0)),"Ce folio n'existe pas")</f>
        <v>Nom9</v>
      </c>
      <c r="E10" s="25" t="str">
        <f>IFERROR(INDEX(FIC_code,MATCH($C10,FIC_folio,0)),"")</f>
        <v>Bâtisseurs</v>
      </c>
      <c r="F10" s="15">
        <v>41868</v>
      </c>
      <c r="G10" s="26">
        <f>IF(F10="","",MONTH(F10))</f>
        <v>8</v>
      </c>
      <c r="H10" s="26">
        <f>IF(F10="","",YEAR(F10))</f>
        <v>2014</v>
      </c>
      <c r="I10" s="3">
        <v>1000</v>
      </c>
      <c r="J10" s="14">
        <v>0.02</v>
      </c>
      <c r="K10" s="28">
        <f>IF(J10="","",J10/365)</f>
        <v>5.4794520547945207E-5</v>
      </c>
      <c r="L10" s="29">
        <f ca="1">IF(F10="","",(TODAY()-F10))</f>
        <v>297</v>
      </c>
      <c r="M10" s="30">
        <f ca="1">IF(J10="","",(I10*K10)*L10)</f>
        <v>16.273972602739729</v>
      </c>
      <c r="N10" s="5"/>
      <c r="O10" s="36">
        <f ca="1">IF(J10="","",(I10+M10)-N10)</f>
        <v>1016.2739726027397</v>
      </c>
    </row>
    <row r="11" spans="2:19">
      <c r="B11" s="24">
        <v>10</v>
      </c>
      <c r="C11" s="2">
        <v>10</v>
      </c>
      <c r="D11" s="39" t="str">
        <f>IFERROR(INDEX(FIC_nom,MATCH($C11,FIC_folio,0)),"Ce folio n'existe pas")</f>
        <v>Nom10</v>
      </c>
      <c r="E11" s="39" t="str">
        <f>IFERROR(INDEX(FIC_code,MATCH($C11,FIC_folio,0)),"")</f>
        <v>Bâtisseurs</v>
      </c>
      <c r="F11" s="15">
        <v>41869</v>
      </c>
      <c r="G11" s="26">
        <f>IF(F11="","",MONTH(F11))</f>
        <v>8</v>
      </c>
      <c r="H11" s="26">
        <f>IF(F11="","",YEAR(F11))</f>
        <v>2014</v>
      </c>
      <c r="I11" s="3">
        <v>1000</v>
      </c>
      <c r="J11" s="14">
        <v>0.02</v>
      </c>
      <c r="K11" s="28">
        <f>IF(J11="","",J11/365)</f>
        <v>5.4794520547945207E-5</v>
      </c>
      <c r="L11" s="29">
        <f ca="1">IF(F11="","",(TODAY()-F11))</f>
        <v>296</v>
      </c>
      <c r="M11" s="30">
        <f ca="1">IF(J11="","",(I11*K11)*L11)</f>
        <v>16.219178082191782</v>
      </c>
      <c r="N11" s="5"/>
      <c r="O11" s="36">
        <f ca="1">IF(J11="","",(I11+M11)-N11)</f>
        <v>1016.2191780821918</v>
      </c>
    </row>
  </sheetData>
  <sheetProtection password="CC82" sheet="1" objects="1" scenarios="1" selectLockedCells="1" sort="0" autoFilter="0"/>
  <protectedRanges>
    <protectedRange sqref="B1:O11" name="Plage"/>
  </protectedRanges>
  <dataValidations count="4">
    <dataValidation type="date" operator="greaterThan" allowBlank="1" showInputMessage="1" showErrorMessage="1" sqref="F2:F11">
      <formula1>36526</formula1>
    </dataValidation>
    <dataValidation allowBlank="1" showInputMessage="1" errorTitle="ATTENTION" error="Ce numéro de folio existe déjà. Consultez l'onglet &quot;Décompte&quot; pour connaître le dernier numéro utilisé pour ce code." sqref="C2:C11"/>
    <dataValidation allowBlank="1" showInputMessage="1" sqref="D2:E11"/>
    <dataValidation operator="greaterThan" allowBlank="1" showInputMessage="1" showErrorMessage="1" sqref="G1:G1048576"/>
  </dataValidations>
  <pageMargins left="0.23622047244094491" right="0.23622047244094491" top="0.74803149606299213" bottom="0.74803149606299213" header="0.31496062992125984" footer="0.31496062992125984"/>
  <pageSetup paperSize="119" scale="78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O11"/>
  <sheetViews>
    <sheetView showGridLines="0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defaultColWidth="11.5546875" defaultRowHeight="15"/>
  <cols>
    <col min="1" max="1" width="5.6640625" style="16" customWidth="1"/>
    <col min="2" max="2" width="10.6640625" style="16" customWidth="1"/>
    <col min="3" max="3" width="20.44140625" style="16" customWidth="1"/>
    <col min="4" max="4" width="16.6640625" style="16" bestFit="1" customWidth="1"/>
    <col min="5" max="5" width="12.44140625" style="38" customWidth="1"/>
    <col min="6" max="6" width="16.21875" style="16" customWidth="1"/>
    <col min="7" max="8" width="18.21875" style="16" customWidth="1"/>
    <col min="9" max="9" width="19.6640625" style="16" customWidth="1"/>
    <col min="10" max="10" width="12.77734375" style="16" customWidth="1"/>
    <col min="11" max="11" width="16.5546875" style="16" customWidth="1"/>
    <col min="12" max="12" width="26.33203125" style="16" customWidth="1"/>
    <col min="13" max="14" width="11.5546875" style="16"/>
    <col min="15" max="15" width="17.88671875" style="31" customWidth="1"/>
    <col min="16" max="16" width="14.21875" style="16" customWidth="1"/>
    <col min="17" max="17" width="13.88671875" style="16" customWidth="1"/>
    <col min="18" max="18" width="11.5546875" style="16"/>
    <col min="19" max="19" width="14.21875" style="16" customWidth="1"/>
    <col min="20" max="16384" width="11.5546875" style="16"/>
  </cols>
  <sheetData>
    <row r="1" spans="1:15" s="18" customFormat="1" ht="120" customHeight="1">
      <c r="A1" s="18" t="s">
        <v>40</v>
      </c>
      <c r="B1" s="18" t="s">
        <v>9</v>
      </c>
      <c r="C1" s="19" t="s">
        <v>26</v>
      </c>
      <c r="D1" s="19" t="s">
        <v>0</v>
      </c>
      <c r="E1" s="23" t="s">
        <v>15</v>
      </c>
      <c r="F1" s="23" t="s">
        <v>16</v>
      </c>
      <c r="G1" s="23" t="s">
        <v>10</v>
      </c>
      <c r="H1" s="23" t="s">
        <v>11</v>
      </c>
      <c r="I1" s="23" t="s">
        <v>12</v>
      </c>
      <c r="J1" s="23" t="s">
        <v>13</v>
      </c>
      <c r="K1" s="23" t="s">
        <v>37</v>
      </c>
      <c r="L1" s="23" t="s">
        <v>14</v>
      </c>
    </row>
    <row r="2" spans="1:15">
      <c r="A2" s="25">
        <v>1</v>
      </c>
      <c r="B2" s="2">
        <v>1</v>
      </c>
      <c r="C2" s="6" t="s">
        <v>28</v>
      </c>
      <c r="D2" s="6" t="str">
        <f>IF($B2="","",IF($B2&lt;=maxbat,LISTES!$B$3,IF($B2&lt;=maxmun,LISTES!$B$4,IF($B2&lt;=maxcom,LISTES!$B$5,IF($B2&lt;=maxemp,LISTES!$B$6,"Ce folio n'existe pas")))))</f>
        <v>Bâtisseurs</v>
      </c>
      <c r="E2" s="7"/>
      <c r="F2" s="8"/>
      <c r="G2" s="8"/>
      <c r="H2" s="8"/>
      <c r="I2" s="8"/>
      <c r="J2" s="9"/>
      <c r="K2" s="10"/>
      <c r="L2" s="8"/>
      <c r="O2" s="16"/>
    </row>
    <row r="3" spans="1:15">
      <c r="A3" s="42">
        <v>2</v>
      </c>
      <c r="B3" s="43">
        <v>2</v>
      </c>
      <c r="C3" s="6" t="s">
        <v>21</v>
      </c>
      <c r="D3" s="6" t="str">
        <f>IF($B3="","",IF($B3&lt;=maxbat,LISTES!$B$3,IF($B3&lt;=maxmun,LISTES!$B$4,IF($B3&lt;=maxcom,LISTES!$B$5,IF($B3&lt;=maxemp,LISTES!$B$6,"Ce folio n'existe pas")))))</f>
        <v>Bâtisseurs</v>
      </c>
      <c r="E3" s="7"/>
      <c r="F3" s="8"/>
      <c r="G3" s="8"/>
      <c r="H3" s="8"/>
      <c r="I3" s="8"/>
      <c r="J3" s="9"/>
      <c r="K3" s="10"/>
      <c r="L3" s="8"/>
    </row>
    <row r="4" spans="1:15">
      <c r="A4" s="42">
        <v>3</v>
      </c>
      <c r="B4" s="2">
        <v>3</v>
      </c>
      <c r="C4" s="6" t="s">
        <v>22</v>
      </c>
      <c r="D4" s="6" t="str">
        <f>IF($B4="","",IF($B4&lt;=maxbat,LISTES!$B$3,IF($B4&lt;=maxmun,LISTES!$B$4,IF($B4&lt;=maxcom,LISTES!$B$5,IF($B4&lt;=maxemp,LISTES!$B$6,"Ce folio n'existe pas")))))</f>
        <v>Bâtisseurs</v>
      </c>
      <c r="E4" s="7"/>
      <c r="F4" s="8"/>
      <c r="G4" s="8"/>
      <c r="H4" s="8"/>
      <c r="I4" s="8"/>
      <c r="J4" s="9"/>
      <c r="K4" s="10"/>
      <c r="L4" s="8"/>
    </row>
    <row r="5" spans="1:15">
      <c r="A5" s="42">
        <v>4</v>
      </c>
      <c r="B5" s="43">
        <v>4</v>
      </c>
      <c r="C5" s="6" t="s">
        <v>23</v>
      </c>
      <c r="D5" s="6" t="str">
        <f>IF($B5="","",IF($B5&lt;=maxbat,LISTES!$B$3,IF($B5&lt;=maxmun,LISTES!$B$4,IF($B5&lt;=maxcom,LISTES!$B$5,IF($B5&lt;=maxemp,LISTES!$B$6,"Ce folio n'existe pas")))))</f>
        <v>Bâtisseurs</v>
      </c>
      <c r="E5" s="7"/>
      <c r="F5" s="8"/>
      <c r="G5" s="8"/>
      <c r="H5" s="8"/>
      <c r="I5" s="8"/>
      <c r="J5" s="9"/>
      <c r="K5" s="10"/>
      <c r="L5" s="8"/>
    </row>
    <row r="6" spans="1:15">
      <c r="A6" s="42">
        <v>5</v>
      </c>
      <c r="B6" s="2">
        <v>5</v>
      </c>
      <c r="C6" s="6" t="s">
        <v>24</v>
      </c>
      <c r="D6" s="6" t="str">
        <f>IF($B6="","",IF($B6&lt;=maxbat,LISTES!$B$3,IF($B6&lt;=maxmun,LISTES!$B$4,IF($B6&lt;=maxcom,LISTES!$B$5,IF($B6&lt;=maxemp,LISTES!$B$6,"Ce folio n'existe pas")))))</f>
        <v>Bâtisseurs</v>
      </c>
      <c r="E6" s="7"/>
      <c r="F6" s="8"/>
      <c r="G6" s="8"/>
      <c r="H6" s="8"/>
      <c r="I6" s="8"/>
      <c r="J6" s="9"/>
      <c r="K6" s="10"/>
      <c r="L6" s="8"/>
    </row>
    <row r="7" spans="1:15">
      <c r="A7" s="42">
        <v>6</v>
      </c>
      <c r="B7" s="43">
        <v>6</v>
      </c>
      <c r="C7" s="6" t="s">
        <v>30</v>
      </c>
      <c r="D7" s="6" t="str">
        <f>IF($B7="","",IF($B7&lt;=maxbat,LISTES!$B$3,IF($B7&lt;=maxmun,LISTES!$B$4,IF($B7&lt;=maxcom,LISTES!$B$5,IF($B7&lt;=maxemp,LISTES!$B$6,"Ce folio n'existe pas")))))</f>
        <v>Bâtisseurs</v>
      </c>
      <c r="E7" s="7"/>
      <c r="F7" s="8"/>
      <c r="G7" s="8"/>
      <c r="H7" s="8"/>
      <c r="I7" s="8"/>
      <c r="J7" s="9"/>
      <c r="K7" s="10"/>
      <c r="L7" s="8"/>
    </row>
    <row r="8" spans="1:15">
      <c r="A8" s="42">
        <v>7</v>
      </c>
      <c r="B8" s="2">
        <v>7</v>
      </c>
      <c r="C8" s="6" t="s">
        <v>31</v>
      </c>
      <c r="D8" s="6" t="str">
        <f>IF($B8="","",IF($B8&lt;=maxbat,LISTES!$B$3,IF($B8&lt;=maxmun,LISTES!$B$4,IF($B8&lt;=maxcom,LISTES!$B$5,IF($B8&lt;=maxemp,LISTES!$B$6,"Ce folio n'existe pas")))))</f>
        <v>Bâtisseurs</v>
      </c>
      <c r="E8" s="7"/>
      <c r="F8" s="8"/>
      <c r="G8" s="8"/>
      <c r="H8" s="8"/>
      <c r="I8" s="8"/>
      <c r="J8" s="9"/>
      <c r="K8" s="10"/>
      <c r="L8" s="8"/>
    </row>
    <row r="9" spans="1:15">
      <c r="A9" s="42">
        <v>8</v>
      </c>
      <c r="B9" s="43">
        <v>8</v>
      </c>
      <c r="C9" s="6" t="s">
        <v>32</v>
      </c>
      <c r="D9" s="6" t="str">
        <f>IF($B9="","",IF($B9&lt;=maxbat,LISTES!$B$3,IF($B9&lt;=maxmun,LISTES!$B$4,IF($B9&lt;=maxcom,LISTES!$B$5,IF($B9&lt;=maxemp,LISTES!$B$6,"Ce folio n'existe pas")))))</f>
        <v>Bâtisseurs</v>
      </c>
      <c r="E9" s="7"/>
      <c r="F9" s="8"/>
      <c r="G9" s="8"/>
      <c r="H9" s="8"/>
      <c r="I9" s="8"/>
      <c r="J9" s="9"/>
      <c r="K9" s="10"/>
      <c r="L9" s="8"/>
    </row>
    <row r="10" spans="1:15">
      <c r="A10" s="42">
        <v>9</v>
      </c>
      <c r="B10" s="2">
        <v>9</v>
      </c>
      <c r="C10" s="6" t="s">
        <v>33</v>
      </c>
      <c r="D10" s="6" t="str">
        <f>IF($B10="","",IF($B10&lt;=maxbat,LISTES!$B$3,IF($B10&lt;=maxmun,LISTES!$B$4,IF($B10&lt;=maxcom,LISTES!$B$5,IF($B10&lt;=maxemp,LISTES!$B$6,"Ce folio n'existe pas")))))</f>
        <v>Bâtisseurs</v>
      </c>
      <c r="E10" s="7"/>
      <c r="F10" s="8"/>
      <c r="G10" s="8"/>
      <c r="H10" s="8"/>
      <c r="I10" s="8"/>
      <c r="J10" s="9"/>
      <c r="K10" s="10"/>
      <c r="L10" s="8"/>
    </row>
    <row r="11" spans="1:15">
      <c r="A11" s="42">
        <v>10</v>
      </c>
      <c r="B11" s="2">
        <v>10</v>
      </c>
      <c r="C11" s="6" t="s">
        <v>38</v>
      </c>
      <c r="D11" s="6" t="str">
        <f>IF($B11="","",IF($B11&lt;=maxbat,LISTES!$B$3,IF($B11&lt;=maxmun,LISTES!$B$4,IF($B11&lt;=maxcom,LISTES!$B$5,IF($B11&lt;=maxemp,LISTES!$B$6,"Ce folio n'existe pas")))))</f>
        <v>Bâtisseurs</v>
      </c>
      <c r="E11" s="7"/>
      <c r="F11" s="8"/>
      <c r="G11" s="8"/>
      <c r="H11" s="8"/>
      <c r="I11" s="8"/>
      <c r="J11" s="9"/>
      <c r="K11" s="10"/>
      <c r="L11" s="8"/>
    </row>
  </sheetData>
  <sheetProtection password="CC82" sheet="1" objects="1" scenarios="1" selectLockedCells="1" sort="0" autoFilter="0"/>
  <protectedRanges>
    <protectedRange sqref="A1:L11" name="Plage"/>
  </protectedRanges>
  <conditionalFormatting sqref="B2:B11">
    <cfRule type="duplicateValues" dxfId="0" priority="79"/>
  </conditionalFormatting>
  <dataValidations count="4">
    <dataValidation operator="greaterThan" allowBlank="1" showInputMessage="1" showErrorMessage="1" sqref="E2:F11"/>
    <dataValidation type="date" operator="greaterThan" allowBlank="1" showInputMessage="1" showErrorMessage="1" sqref="K2:L11">
      <formula1>36526</formula1>
    </dataValidation>
    <dataValidation allowBlank="1" showInputMessage="1" sqref="D2:D11"/>
    <dataValidation type="custom" allowBlank="1" showInputMessage="1" showErrorMessage="1" errorTitle="ATTENTION" error="Ce numéro de folio existe déjà. Consultez l'onglet &quot;Décompte&quot; pour connaître le dernier numéro utilisé pour ce code." sqref="B2:B11">
      <formula1>COUNTIF($B:$B,B1)=1</formula1>
    </dataValidation>
  </dataValidations>
  <pageMargins left="0.23622047244094491" right="0.23622047244094491" top="0.74803149606299213" bottom="0.74803149606299213" header="0.31496062992125984" footer="0.31496062992125984"/>
  <pageSetup paperSize="119" scale="5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28</vt:i4>
      </vt:variant>
    </vt:vector>
  </HeadingPairs>
  <TitlesOfParts>
    <vt:vector size="31" baseType="lpstr">
      <vt:lpstr>LISTES</vt:lpstr>
      <vt:lpstr>SAISIE</vt:lpstr>
      <vt:lpstr>FICHIER</vt:lpstr>
      <vt:lpstr>FIC_code</vt:lpstr>
      <vt:lpstr>FIC_folio</vt:lpstr>
      <vt:lpstr>FIC_nom</vt:lpstr>
      <vt:lpstr>lst_annees</vt:lpstr>
      <vt:lpstr>lst_codes</vt:lpstr>
      <vt:lpstr>matrice_fichier</vt:lpstr>
      <vt:lpstr>maxbat</vt:lpstr>
      <vt:lpstr>maxcom</vt:lpstr>
      <vt:lpstr>maxemp</vt:lpstr>
      <vt:lpstr>maxmun</vt:lpstr>
      <vt:lpstr>minbat</vt:lpstr>
      <vt:lpstr>mincom</vt:lpstr>
      <vt:lpstr>minemp</vt:lpstr>
      <vt:lpstr>minmun</vt:lpstr>
      <vt:lpstr>FICHIER!Print_Titles</vt:lpstr>
      <vt:lpstr>SAI_annee</vt:lpstr>
      <vt:lpstr>SAI_code</vt:lpstr>
      <vt:lpstr>SAI_date</vt:lpstr>
      <vt:lpstr>SAI_folio</vt:lpstr>
      <vt:lpstr>SAI_mois</vt:lpstr>
      <vt:lpstr>SAI_montant_interet</vt:lpstr>
      <vt:lpstr>SAI_nbjour</vt:lpstr>
      <vt:lpstr>SAI_nom</vt:lpstr>
      <vt:lpstr>SAI_partsociale</vt:lpstr>
      <vt:lpstr>SAI_pourcentage</vt:lpstr>
      <vt:lpstr>SAI_pourcentage_jour</vt:lpstr>
      <vt:lpstr>SAI_retrait</vt:lpstr>
      <vt:lpstr>SAI_solde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christianveronese</dc:creator>
  <cp:lastModifiedBy>mduquesn</cp:lastModifiedBy>
  <cp:lastPrinted>2015-06-09T13:20:18Z</cp:lastPrinted>
  <dcterms:created xsi:type="dcterms:W3CDTF">2015-03-13T11:02:35Z</dcterms:created>
  <dcterms:modified xsi:type="dcterms:W3CDTF">2015-06-10T05:00:02Z</dcterms:modified>
</cp:coreProperties>
</file>