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9200" windowHeight="6060" tabRatio="739"/>
  </bookViews>
  <sheets>
    <sheet name="Données entrées" sheetId="15" r:id="rId1"/>
    <sheet name="Copie des données" sheetId="25" r:id="rId2"/>
    <sheet name="Ecritures Locations N" sheetId="18" r:id="rId3"/>
    <sheet name="Ecritures Locations P" sheetId="26" r:id="rId4"/>
    <sheet name="Contraintes" sheetId="1" r:id="rId5"/>
  </sheets>
  <definedNames>
    <definedName name="_xlnm._FilterDatabase" localSheetId="2" hidden="1">'Ecritures Locations N'!$A$1:$H$7</definedName>
    <definedName name="Br">Contraintes!$C$36:$C$37</definedName>
    <definedName name="RevRec">Contraintes!$B$36:$B$37</definedName>
    <definedName name="TypeOperation">Contraintes!$B$35:$C$35</definedName>
  </definedNames>
  <calcPr calcId="125725"/>
</workbook>
</file>

<file path=xl/calcChain.xml><?xml version="1.0" encoding="utf-8"?>
<calcChain xmlns="http://schemas.openxmlformats.org/spreadsheetml/2006/main">
  <c r="L3" i="25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" a="1"/>
  <c r="L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" a="1"/>
  <c r="H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" a="1"/>
  <c r="D2" s="1"/>
  <c r="G20" i="18"/>
  <c r="G16"/>
  <c r="G12"/>
  <c r="G10"/>
  <c r="G18"/>
  <c r="G14"/>
  <c r="G8"/>
  <c r="A10" l="1"/>
  <c r="A8"/>
  <c r="A12"/>
  <c r="A14"/>
  <c r="A16"/>
  <c r="A18"/>
  <c r="A20"/>
  <c r="B10"/>
  <c r="B8"/>
  <c r="B12"/>
  <c r="B14"/>
  <c r="B16"/>
  <c r="B18"/>
  <c r="B20"/>
  <c r="C10"/>
  <c r="C8"/>
  <c r="C12"/>
  <c r="C14"/>
  <c r="C16"/>
  <c r="C18"/>
  <c r="C20"/>
  <c r="H10"/>
  <c r="H8"/>
  <c r="H12"/>
  <c r="H14"/>
  <c r="H16"/>
  <c r="H18"/>
  <c r="H20"/>
  <c r="G11"/>
  <c r="G9"/>
  <c r="G13"/>
  <c r="G15"/>
  <c r="G17"/>
  <c r="G19"/>
  <c r="B19" l="1"/>
  <c r="A19"/>
  <c r="B9"/>
  <c r="A9"/>
  <c r="B17"/>
  <c r="A17"/>
  <c r="B13"/>
  <c r="A13"/>
  <c r="B11"/>
  <c r="A11"/>
  <c r="B15"/>
  <c r="A15"/>
  <c r="H19"/>
  <c r="C19"/>
  <c r="H15"/>
  <c r="C15"/>
  <c r="H17"/>
  <c r="C17"/>
  <c r="H13"/>
  <c r="C13"/>
  <c r="H11"/>
  <c r="C11"/>
  <c r="H9"/>
  <c r="C9"/>
  <c r="K20" i="25" l="1"/>
  <c r="J20"/>
  <c r="I20" s="1"/>
  <c r="G20" l="1"/>
  <c r="F20"/>
  <c r="E20" s="1"/>
  <c r="C20" l="1"/>
  <c r="B20"/>
  <c r="A20" s="1"/>
  <c r="K19" l="1"/>
  <c r="J19"/>
  <c r="I19" s="1"/>
  <c r="G19" l="1"/>
  <c r="F19"/>
  <c r="E19" s="1"/>
  <c r="C19" l="1"/>
  <c r="B19"/>
  <c r="A19" s="1"/>
  <c r="K18" l="1"/>
  <c r="J18"/>
  <c r="I18" s="1"/>
  <c r="G18" l="1"/>
  <c r="F18"/>
  <c r="E18" s="1"/>
  <c r="C18" l="1"/>
  <c r="B18"/>
  <c r="A18" s="1"/>
  <c r="K17" l="1"/>
  <c r="J17"/>
  <c r="I17" s="1"/>
  <c r="G17" l="1"/>
  <c r="F17"/>
  <c r="E17" s="1"/>
  <c r="C17" l="1"/>
  <c r="B17"/>
  <c r="A17" s="1"/>
  <c r="K16" l="1"/>
  <c r="J16"/>
  <c r="I16" s="1"/>
  <c r="G16" l="1"/>
  <c r="F16"/>
  <c r="E16" s="1"/>
  <c r="C16" l="1"/>
  <c r="B16"/>
  <c r="A16" s="1"/>
  <c r="K15" l="1"/>
  <c r="J15"/>
  <c r="I15" s="1"/>
  <c r="G15" l="1"/>
  <c r="F15"/>
  <c r="E15" s="1"/>
  <c r="C15" l="1"/>
  <c r="B15"/>
  <c r="A15" s="1"/>
  <c r="K14" l="1"/>
  <c r="J14"/>
  <c r="I14" s="1"/>
  <c r="G14" l="1"/>
  <c r="F14"/>
  <c r="E14" s="1"/>
  <c r="C14" l="1"/>
  <c r="B14"/>
  <c r="A14" s="1"/>
  <c r="K13" l="1"/>
  <c r="J13"/>
  <c r="I13" s="1"/>
  <c r="G13" l="1"/>
  <c r="F13"/>
  <c r="E13" s="1"/>
  <c r="C13" l="1"/>
  <c r="B13"/>
  <c r="A13" s="1"/>
  <c r="K12" l="1"/>
  <c r="J12"/>
  <c r="I12" s="1"/>
  <c r="G12" l="1"/>
  <c r="F12"/>
  <c r="E12" s="1"/>
  <c r="C12" l="1"/>
  <c r="B12"/>
  <c r="A12" s="1"/>
  <c r="K11" l="1"/>
  <c r="J11"/>
  <c r="I11" s="1"/>
  <c r="G11" l="1"/>
  <c r="F11"/>
  <c r="E11" s="1"/>
  <c r="C11" l="1"/>
  <c r="B11"/>
  <c r="A11" s="1"/>
  <c r="K10" l="1"/>
  <c r="J10"/>
  <c r="I10" s="1"/>
  <c r="G10" l="1"/>
  <c r="F10"/>
  <c r="E10" s="1"/>
  <c r="C10" l="1"/>
  <c r="B10"/>
  <c r="A10" s="1"/>
  <c r="K9" l="1"/>
  <c r="J9"/>
  <c r="I9" s="1"/>
  <c r="G9" l="1"/>
  <c r="F9"/>
  <c r="E9" s="1"/>
  <c r="C9" l="1"/>
  <c r="B9"/>
  <c r="A9" s="1"/>
  <c r="K8" l="1"/>
  <c r="J8"/>
  <c r="I8" s="1"/>
  <c r="G8" l="1"/>
  <c r="F8"/>
  <c r="E8" s="1"/>
  <c r="C8" l="1"/>
  <c r="B8"/>
  <c r="A8" s="1"/>
  <c r="K7" l="1"/>
  <c r="J7"/>
  <c r="I7" s="1"/>
  <c r="G7" l="1"/>
  <c r="F7"/>
  <c r="E7" s="1"/>
  <c r="C7" l="1"/>
  <c r="B7"/>
  <c r="A7" s="1"/>
  <c r="K6" l="1"/>
  <c r="J6"/>
  <c r="I6" s="1"/>
  <c r="G6" l="1"/>
  <c r="F6"/>
  <c r="E6" s="1"/>
  <c r="C6" l="1"/>
  <c r="B6"/>
  <c r="A6" s="1"/>
  <c r="K5" l="1"/>
  <c r="J5"/>
  <c r="I5" s="1"/>
  <c r="G5" l="1"/>
  <c r="F5"/>
  <c r="E5" s="1"/>
  <c r="C5" l="1"/>
  <c r="B5"/>
  <c r="A5" s="1"/>
  <c r="K4" l="1"/>
  <c r="J4"/>
  <c r="I4" s="1"/>
  <c r="G6" i="18"/>
  <c r="A6" l="1"/>
  <c r="C6"/>
  <c r="H6"/>
  <c r="G7"/>
  <c r="G4" i="25"/>
  <c r="E6" i="18" s="1"/>
  <c r="E7" s="1"/>
  <c r="F4" i="25"/>
  <c r="E4" s="1"/>
  <c r="B6" i="18" s="1"/>
  <c r="D6" l="1"/>
  <c r="B7"/>
  <c r="A7"/>
  <c r="H7"/>
  <c r="D7" s="1"/>
  <c r="C7"/>
  <c r="C4" i="25"/>
  <c r="B4"/>
  <c r="A4" s="1"/>
  <c r="F6" i="18" l="1"/>
  <c r="F7"/>
  <c r="K3" i="25"/>
  <c r="J3"/>
  <c r="I3" s="1"/>
  <c r="G4" i="18"/>
  <c r="A4" l="1"/>
  <c r="C4"/>
  <c r="H4"/>
  <c r="G5"/>
  <c r="G3" i="25"/>
  <c r="E4" i="18" s="1"/>
  <c r="E5" s="1"/>
  <c r="F3" i="25"/>
  <c r="E3" s="1"/>
  <c r="B4" i="18" s="1"/>
  <c r="D4" l="1"/>
  <c r="B5"/>
  <c r="A5"/>
  <c r="H5"/>
  <c r="D5" s="1"/>
  <c r="C5"/>
  <c r="C3" i="25"/>
  <c r="B3"/>
  <c r="A3" s="1"/>
  <c r="F5" i="18" l="1"/>
  <c r="F4"/>
  <c r="K2" i="25"/>
  <c r="J2"/>
  <c r="I2" s="1"/>
  <c r="G2" i="18"/>
  <c r="A2" l="1"/>
  <c r="C2"/>
  <c r="H2"/>
  <c r="G3"/>
  <c r="G2" i="25"/>
  <c r="E2" i="18" s="1"/>
  <c r="E3" s="1"/>
  <c r="F2" i="25"/>
  <c r="E2" s="1"/>
  <c r="B2" i="18" s="1"/>
  <c r="D2" l="1"/>
  <c r="B3"/>
  <c r="A3"/>
  <c r="H3"/>
  <c r="D3" s="1"/>
  <c r="C3"/>
  <c r="B2" i="25"/>
  <c r="A2" s="1"/>
  <c r="C2"/>
  <c r="F2" i="18" l="1"/>
  <c r="F3" l="1"/>
</calcChain>
</file>

<file path=xl/sharedStrings.xml><?xml version="1.0" encoding="utf-8"?>
<sst xmlns="http://schemas.openxmlformats.org/spreadsheetml/2006/main" count="72" uniqueCount="53">
  <si>
    <t>Type</t>
  </si>
  <si>
    <t>Contexte</t>
  </si>
  <si>
    <t>P1</t>
  </si>
  <si>
    <t>N° Projet</t>
  </si>
  <si>
    <t>P3</t>
  </si>
  <si>
    <t>P4</t>
  </si>
  <si>
    <t>P2</t>
  </si>
  <si>
    <t>Transaction D</t>
  </si>
  <si>
    <t>Transaction C</t>
  </si>
  <si>
    <t>N° de ligne</t>
  </si>
  <si>
    <t>Compte</t>
  </si>
  <si>
    <t xml:space="preserve">   Montant   </t>
  </si>
  <si>
    <t>Sens écriture</t>
  </si>
  <si>
    <t>Mettre "X" dans la bonne colonne</t>
  </si>
  <si>
    <t>Montant</t>
  </si>
  <si>
    <t>A</t>
  </si>
  <si>
    <t>B</t>
  </si>
  <si>
    <t>C</t>
  </si>
  <si>
    <t>D</t>
  </si>
  <si>
    <t>X</t>
  </si>
  <si>
    <t>A2</t>
  </si>
  <si>
    <t>A43</t>
  </si>
  <si>
    <t>A23</t>
  </si>
  <si>
    <t>A12</t>
  </si>
  <si>
    <t>A67</t>
  </si>
  <si>
    <t>A54</t>
  </si>
  <si>
    <t>A4</t>
  </si>
  <si>
    <t>Matière</t>
  </si>
  <si>
    <t>Vente (Valeurs négatives)</t>
  </si>
  <si>
    <t>Vente (Valeurs positives)</t>
  </si>
  <si>
    <t>Location (Valeurs positives)</t>
  </si>
  <si>
    <t>Locations (Valeurs négatives)</t>
  </si>
  <si>
    <t>Axx1</t>
  </si>
  <si>
    <t>Axx2</t>
  </si>
  <si>
    <t>Axx3</t>
  </si>
  <si>
    <t>Axx4</t>
  </si>
  <si>
    <t>LC</t>
  </si>
  <si>
    <t>All Ventes</t>
  </si>
  <si>
    <t>T</t>
  </si>
  <si>
    <t>Référence</t>
  </si>
  <si>
    <t>Dim</t>
  </si>
  <si>
    <t>rouge</t>
  </si>
  <si>
    <t>vert</t>
  </si>
  <si>
    <t>bleu</t>
  </si>
  <si>
    <t>jaune</t>
  </si>
  <si>
    <t>violet</t>
  </si>
  <si>
    <t>noir</t>
  </si>
  <si>
    <t xml:space="preserve">Type
</t>
  </si>
  <si>
    <t>Locations Négatives</t>
  </si>
  <si>
    <t>Locations Positives</t>
  </si>
  <si>
    <t>Ventes</t>
  </si>
  <si>
    <t>Locations</t>
  </si>
  <si>
    <t>Version sans Macro …  il suffit de saisir les données … et la mise en forme des Ecritures se fait toute seule …</t>
  </si>
</sst>
</file>

<file path=xl/styles.xml><?xml version="1.0" encoding="utf-8"?>
<styleSheet xmlns="http://schemas.openxmlformats.org/spreadsheetml/2006/main">
  <numFmts count="1">
    <numFmt numFmtId="43" formatCode="_(* #,##0.00_);_(* \(#,##0.00\);_(* &quot;-&quot;??_);_(@_)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9">
    <xf numFmtId="0" fontId="0" fillId="0" borderId="0" xfId="0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" fillId="0" borderId="1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6" xfId="0" applyFont="1" applyBorder="1"/>
    <xf numFmtId="0" fontId="2" fillId="0" borderId="7" xfId="0" applyFont="1" applyBorder="1"/>
    <xf numFmtId="0" fontId="3" fillId="0" borderId="0" xfId="0" applyFont="1" applyFill="1" applyBorder="1"/>
    <xf numFmtId="0" fontId="0" fillId="0" borderId="0" xfId="0" applyBorder="1"/>
    <xf numFmtId="0" fontId="0" fillId="0" borderId="0" xfId="0" applyAlignment="1"/>
    <xf numFmtId="0" fontId="1" fillId="2" borderId="11" xfId="0" applyFont="1" applyFill="1" applyBorder="1"/>
    <xf numFmtId="43" fontId="0" fillId="0" borderId="0" xfId="1" applyFont="1"/>
    <xf numFmtId="43" fontId="0" fillId="3" borderId="0" xfId="1" applyFont="1" applyFill="1"/>
    <xf numFmtId="0" fontId="0" fillId="3" borderId="0" xfId="0" applyFill="1"/>
    <xf numFmtId="0" fontId="0" fillId="0" borderId="0" xfId="0" applyFill="1"/>
    <xf numFmtId="0" fontId="1" fillId="2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43" fontId="0" fillId="0" borderId="0" xfId="1" applyFont="1" applyFill="1" applyAlignment="1">
      <alignment horizontal="center"/>
    </xf>
    <xf numFmtId="0" fontId="5" fillId="0" borderId="0" xfId="0" applyFont="1"/>
    <xf numFmtId="0" fontId="1" fillId="2" borderId="2" xfId="0" applyFont="1" applyFill="1" applyBorder="1" applyAlignment="1">
      <alignment horizontal="centerContinuous" vertical="center" wrapText="1"/>
    </xf>
    <xf numFmtId="0" fontId="1" fillId="2" borderId="4" xfId="0" applyFont="1" applyFill="1" applyBorder="1" applyAlignment="1">
      <alignment horizontal="centerContinuous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2" xfId="0" applyFill="1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6" fillId="0" borderId="0" xfId="0" applyFont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0" borderId="0" xfId="1" applyNumberFormat="1" applyFont="1"/>
    <xf numFmtId="0" fontId="1" fillId="2" borderId="2" xfId="0" applyFont="1" applyFill="1" applyBorder="1" applyAlignment="1">
      <alignment horizontal="centerContinuous"/>
    </xf>
    <xf numFmtId="0" fontId="1" fillId="2" borderId="3" xfId="0" applyFont="1" applyFill="1" applyBorder="1" applyAlignment="1">
      <alignment horizontal="centerContinuous"/>
    </xf>
    <xf numFmtId="0" fontId="1" fillId="2" borderId="4" xfId="0" applyFont="1" applyFill="1" applyBorder="1" applyAlignment="1">
      <alignment horizontal="centerContinuous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0" borderId="0" xfId="0" applyFont="1" applyAlignment="1"/>
  </cellXfs>
  <cellStyles count="2">
    <cellStyle name="Comma" xfId="1" builtinId="3"/>
    <cellStyle name="Normal" xfId="0" builtinId="0"/>
  </cellStyles>
  <dxfs count="6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C4D6F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D7D2F8"/>
      <color rgb="FFC4D6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1</xdr:row>
      <xdr:rowOff>28575</xdr:rowOff>
    </xdr:from>
    <xdr:to>
      <xdr:col>5</xdr:col>
      <xdr:colOff>742950</xdr:colOff>
      <xdr:row>1</xdr:row>
      <xdr:rowOff>200025</xdr:rowOff>
    </xdr:to>
    <xdr:sp macro="" textlink="">
      <xdr:nvSpPr>
        <xdr:cNvPr id="2" name="Right Arrow 1"/>
        <xdr:cNvSpPr/>
      </xdr:nvSpPr>
      <xdr:spPr>
        <a:xfrm>
          <a:off x="2809875" y="942975"/>
          <a:ext cx="6858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991"/>
  <sheetViews>
    <sheetView tabSelected="1" workbookViewId="0">
      <selection activeCell="F2" sqref="F2"/>
    </sheetView>
  </sheetViews>
  <sheetFormatPr defaultColWidth="11.42578125" defaultRowHeight="15"/>
  <cols>
    <col min="1" max="1" width="8.85546875" customWidth="1"/>
    <col min="2" max="2" width="9.28515625" bestFit="1" customWidth="1"/>
    <col min="3" max="3" width="8.7109375" customWidth="1"/>
    <col min="4" max="4" width="9.42578125" customWidth="1"/>
    <col min="5" max="5" width="11.7109375" style="23" customWidth="1"/>
  </cols>
  <sheetData>
    <row r="1" spans="1:16" ht="72.599999999999994" customHeight="1" thickBot="1">
      <c r="A1" s="32" t="s">
        <v>13</v>
      </c>
      <c r="B1" s="33"/>
      <c r="C1" s="34" t="s">
        <v>47</v>
      </c>
      <c r="D1" s="34" t="s">
        <v>27</v>
      </c>
      <c r="E1" s="34" t="s">
        <v>14</v>
      </c>
      <c r="F1" s="21"/>
    </row>
    <row r="2" spans="1:16" ht="16.5" thickBot="1">
      <c r="A2" s="40" t="s">
        <v>50</v>
      </c>
      <c r="B2" s="22" t="s">
        <v>51</v>
      </c>
      <c r="C2" s="27"/>
      <c r="D2" s="27"/>
      <c r="E2" s="27"/>
      <c r="F2" s="21"/>
      <c r="G2" s="48" t="s">
        <v>52</v>
      </c>
      <c r="H2" s="21"/>
      <c r="I2" s="21"/>
      <c r="J2" s="21"/>
      <c r="K2" s="21"/>
      <c r="L2" s="21"/>
      <c r="M2" s="21"/>
      <c r="N2" s="21"/>
      <c r="O2" s="21"/>
      <c r="P2" s="21"/>
    </row>
    <row r="3" spans="1:16">
      <c r="A3" s="28" t="s">
        <v>19</v>
      </c>
      <c r="B3" s="28"/>
      <c r="C3" s="28" t="s">
        <v>15</v>
      </c>
      <c r="D3" t="s">
        <v>20</v>
      </c>
      <c r="E3" s="23">
        <v>-3704.27</v>
      </c>
    </row>
    <row r="4" spans="1:16">
      <c r="A4" s="28" t="s">
        <v>19</v>
      </c>
      <c r="B4" s="28"/>
      <c r="C4" s="28" t="s">
        <v>15</v>
      </c>
      <c r="D4" t="s">
        <v>21</v>
      </c>
      <c r="E4" s="23">
        <v>-102.81795283</v>
      </c>
    </row>
    <row r="5" spans="1:16">
      <c r="A5" s="28" t="s">
        <v>19</v>
      </c>
      <c r="B5" s="28"/>
      <c r="C5" s="28" t="s">
        <v>16</v>
      </c>
      <c r="D5" t="s">
        <v>22</v>
      </c>
      <c r="E5" s="23">
        <v>6266.98</v>
      </c>
    </row>
    <row r="6" spans="1:16">
      <c r="A6" s="28"/>
      <c r="B6" s="28" t="s">
        <v>19</v>
      </c>
      <c r="C6" s="28" t="s">
        <v>17</v>
      </c>
      <c r="D6" t="s">
        <v>23</v>
      </c>
      <c r="E6" s="23">
        <v>-700</v>
      </c>
    </row>
    <row r="7" spans="1:16">
      <c r="A7" s="28"/>
      <c r="B7" s="28" t="s">
        <v>19</v>
      </c>
      <c r="C7" s="28" t="s">
        <v>15</v>
      </c>
      <c r="D7" t="s">
        <v>24</v>
      </c>
      <c r="E7" s="23">
        <v>-477.95</v>
      </c>
    </row>
    <row r="8" spans="1:16">
      <c r="A8" s="28"/>
      <c r="B8" s="28" t="s">
        <v>19</v>
      </c>
      <c r="C8" s="28" t="s">
        <v>15</v>
      </c>
      <c r="D8" t="s">
        <v>25</v>
      </c>
      <c r="E8" s="23">
        <v>3397.9452999999999</v>
      </c>
    </row>
    <row r="9" spans="1:16">
      <c r="A9" s="28"/>
      <c r="B9" s="28" t="s">
        <v>19</v>
      </c>
      <c r="C9" s="28" t="s">
        <v>18</v>
      </c>
      <c r="D9" t="s">
        <v>26</v>
      </c>
      <c r="E9" s="23">
        <v>-198.31</v>
      </c>
    </row>
    <row r="10" spans="1:16">
      <c r="A10" s="31"/>
    </row>
    <row r="11" spans="1:16">
      <c r="A11" s="31"/>
    </row>
    <row r="12" spans="1:16">
      <c r="A12" s="31"/>
    </row>
    <row r="991" spans="5:5" s="25" customFormat="1">
      <c r="E991" s="24"/>
    </row>
  </sheetData>
  <conditionalFormatting sqref="A289:E9989 C81:E90 A13:A90 A279:A288 A91:E179 C180:E189 A180:A189 A190:E278 C279:E288 B3:E80 A3:A9">
    <cfRule type="notContainsBlanks" dxfId="5" priority="5">
      <formula>LEN(TRIM(A3))&gt;0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0"/>
  <sheetViews>
    <sheetView workbookViewId="0"/>
  </sheetViews>
  <sheetFormatPr defaultColWidth="11.42578125" defaultRowHeight="15"/>
  <cols>
    <col min="3" max="3" width="10.7109375" customWidth="1"/>
    <col min="4" max="4" width="14.140625" style="23" bestFit="1" customWidth="1"/>
    <col min="5" max="5" width="10.85546875" style="7"/>
    <col min="6" max="7" width="10.85546875" style="20"/>
    <col min="8" max="8" width="14.140625" style="23" bestFit="1" customWidth="1"/>
    <col min="9" max="9" width="11.42578125" style="7"/>
    <col min="12" max="12" width="11.42578125" style="23"/>
  </cols>
  <sheetData>
    <row r="1" spans="1:12" s="20" customFormat="1" ht="15.75" thickBot="1">
      <c r="A1" s="35" t="s">
        <v>37</v>
      </c>
      <c r="B1" s="36"/>
      <c r="C1" s="36"/>
      <c r="D1" s="36"/>
      <c r="E1" s="37" t="s">
        <v>48</v>
      </c>
      <c r="F1" s="38"/>
      <c r="G1" s="38"/>
      <c r="H1" s="36"/>
      <c r="I1" s="37" t="s">
        <v>49</v>
      </c>
      <c r="J1" s="36"/>
      <c r="K1" s="36"/>
      <c r="L1" s="36"/>
    </row>
    <row r="2" spans="1:12">
      <c r="A2" s="41" t="str">
        <f>IF(B2&lt;&gt;"","XXX4","")</f>
        <v>XXX4</v>
      </c>
      <c r="B2" s="20" t="str">
        <f>IFERROR(INDEX('Données entrées'!$C:$C,MATCH($D2,'Données entrées'!$E:$E,0)),"")</f>
        <v>A</v>
      </c>
      <c r="C2" s="20" t="str">
        <f>IFERROR(INDEX('Données entrées'!$D:$D,MATCH($D2,'Données entrées'!$E:$E,0)),"")</f>
        <v>A2</v>
      </c>
      <c r="D2" s="23">
        <f t="array" ref="D2">IFERROR(SMALL(IF((UPPER('Données entrées'!$A$3:$A$189)="X"),'Données entrées'!$E$3:$E$189),ROW()-1),"")</f>
        <v>-3704.27</v>
      </c>
      <c r="E2" s="7" t="str">
        <f>IF(F2&lt;&gt;"","XXX8","")</f>
        <v>XXX8</v>
      </c>
      <c r="F2" s="20" t="str">
        <f>IFERROR(INDEX('Données entrées'!$C:$C,MATCH($H2,'Données entrées'!$E:$E,0)),"")</f>
        <v>C</v>
      </c>
      <c r="G2" s="20" t="str">
        <f>IFERROR(INDEX('Données entrées'!$D:$D,MATCH($H2,'Données entrées'!$E:$E,0)),"")</f>
        <v>A12</v>
      </c>
      <c r="H2" s="23">
        <f t="array" ref="H2">IFERROR(SMALL(IF((UPPER('Données entrées'!$B$3:$B$189)="X")*('Données entrées'!$E$3:$E$189&lt;0),'Données entrées'!$E$3:$E$189),ROW()-1),"")</f>
        <v>-700</v>
      </c>
      <c r="I2" s="7" t="str">
        <f>IF(J2&lt;&gt;"","XXX3","")</f>
        <v>XXX3</v>
      </c>
      <c r="J2" s="20" t="str">
        <f>IFERROR(INDEX('Données entrées'!$C:$C,MATCH($L2,'Données entrées'!$E:$E,0)),"")</f>
        <v>A</v>
      </c>
      <c r="K2" s="20" t="str">
        <f>IFERROR(INDEX('Données entrées'!$D:$D,MATCH($L2,'Données entrées'!$E:$E,0)),"")</f>
        <v>A54</v>
      </c>
      <c r="L2" s="23">
        <f t="array" ref="L2">IFERROR(SMALL(IF((UPPER('Données entrées'!$B$3:$B$189)="X")*('Données entrées'!$E$3:$E$189&gt;0),'Données entrées'!$E$3:$E$189),ROW()-1),"")</f>
        <v>3397.9452999999999</v>
      </c>
    </row>
    <row r="3" spans="1:12">
      <c r="A3" s="41" t="str">
        <f t="shared" ref="A3:A20" si="0">IF(B3&lt;&gt;"","XXX4","")</f>
        <v>XXX4</v>
      </c>
      <c r="B3" s="20" t="str">
        <f>IFERROR(INDEX('Données entrées'!$C:$C,MATCH($D3,'Données entrées'!$E:$E,0)),"")</f>
        <v>A</v>
      </c>
      <c r="C3" s="20" t="str">
        <f>IFERROR(INDEX('Données entrées'!$D:$D,MATCH($D3,'Données entrées'!$E:$E,0)),"")</f>
        <v>A43</v>
      </c>
      <c r="D3" s="23">
        <f t="array" ref="D3">IFERROR(SMALL(IF((UPPER('Données entrées'!$A$3:$A$189)="X"),'Données entrées'!$E$3:$E$189),ROW()-1),"")</f>
        <v>-102.81795283</v>
      </c>
      <c r="E3" s="7" t="str">
        <f t="shared" ref="E3:E20" si="1">IF(F3&lt;&gt;"","XXX8","")</f>
        <v>XXX8</v>
      </c>
      <c r="F3" s="20" t="str">
        <f>IFERROR(INDEX('Données entrées'!$C:$C,MATCH($H3,'Données entrées'!$E:$E,0)),"")</f>
        <v>A</v>
      </c>
      <c r="G3" s="20" t="str">
        <f>IFERROR(INDEX('Données entrées'!$D:$D,MATCH($H3,'Données entrées'!$E:$E,0)),"")</f>
        <v>A67</v>
      </c>
      <c r="H3" s="23">
        <f t="array" ref="H3">IFERROR(SMALL(IF((UPPER('Données entrées'!$B$3:$B$189)="X")*('Données entrées'!$E$3:$E$189&lt;0),'Données entrées'!$E$3:$E$189),ROW()-1),"")</f>
        <v>-477.95</v>
      </c>
      <c r="I3" s="7" t="str">
        <f t="shared" ref="I3:I20" si="2">IF(J3&lt;&gt;"","XXX3","")</f>
        <v/>
      </c>
      <c r="J3" s="20" t="str">
        <f>IFERROR(INDEX('Données entrées'!$C:$C,MATCH($L3,'Données entrées'!$E:$E,0)),"")</f>
        <v/>
      </c>
      <c r="K3" s="20" t="str">
        <f>IFERROR(INDEX('Données entrées'!$D:$D,MATCH($L3,'Données entrées'!$E:$E,0)),"")</f>
        <v/>
      </c>
      <c r="L3" s="23" t="str">
        <f t="array" ref="L3">IFERROR(SMALL(IF((UPPER('Données entrées'!$B$3:$B$189)="X")*('Données entrées'!$E$3:$E$189&gt;0),'Données entrées'!$E$3:$E$189),ROW()-1),"")</f>
        <v/>
      </c>
    </row>
    <row r="4" spans="1:12">
      <c r="A4" s="41" t="str">
        <f t="shared" si="0"/>
        <v>XXX4</v>
      </c>
      <c r="B4" s="20" t="str">
        <f>IFERROR(INDEX('Données entrées'!$C:$C,MATCH($D4,'Données entrées'!$E:$E,0)),"")</f>
        <v>B</v>
      </c>
      <c r="C4" s="20" t="str">
        <f>IFERROR(INDEX('Données entrées'!$D:$D,MATCH($D4,'Données entrées'!$E:$E,0)),"")</f>
        <v>A23</v>
      </c>
      <c r="D4" s="23">
        <f t="array" ref="D4">IFERROR(SMALL(IF((UPPER('Données entrées'!$A$3:$A$189)="X"),'Données entrées'!$E$3:$E$189),ROW()-1),"")</f>
        <v>6266.98</v>
      </c>
      <c r="E4" s="7" t="str">
        <f t="shared" si="1"/>
        <v>XXX8</v>
      </c>
      <c r="F4" s="20" t="str">
        <f>IFERROR(INDEX('Données entrées'!$C:$C,MATCH($H4,'Données entrées'!$E:$E,0)),"")</f>
        <v>D</v>
      </c>
      <c r="G4" s="20" t="str">
        <f>IFERROR(INDEX('Données entrées'!$D:$D,MATCH($H4,'Données entrées'!$E:$E,0)),"")</f>
        <v>A4</v>
      </c>
      <c r="H4" s="23">
        <f t="array" ref="H4">IFERROR(SMALL(IF((UPPER('Données entrées'!$B$3:$B$189)="X")*('Données entrées'!$E$3:$E$189&lt;0),'Données entrées'!$E$3:$E$189),ROW()-1),"")</f>
        <v>-198.31</v>
      </c>
      <c r="I4" s="7" t="str">
        <f t="shared" si="2"/>
        <v/>
      </c>
      <c r="J4" s="20" t="str">
        <f>IFERROR(INDEX('Données entrées'!$C:$C,MATCH($L4,'Données entrées'!$E:$E,0)),"")</f>
        <v/>
      </c>
      <c r="K4" s="20" t="str">
        <f>IFERROR(INDEX('Données entrées'!$D:$D,MATCH($L4,'Données entrées'!$E:$E,0)),"")</f>
        <v/>
      </c>
      <c r="L4" s="23" t="str">
        <f t="array" ref="L4">IFERROR(SMALL(IF((UPPER('Données entrées'!$B$3:$B$189)="X")*('Données entrées'!$E$3:$E$189&gt;0),'Données entrées'!$E$3:$E$189),ROW()-1),"")</f>
        <v/>
      </c>
    </row>
    <row r="5" spans="1:12">
      <c r="A5" s="41" t="str">
        <f t="shared" si="0"/>
        <v/>
      </c>
      <c r="B5" s="20" t="str">
        <f>IFERROR(INDEX('Données entrées'!$C:$C,MATCH($D5,'Données entrées'!$E:$E,0)),"")</f>
        <v/>
      </c>
      <c r="C5" s="20" t="str">
        <f>IFERROR(INDEX('Données entrées'!$D:$D,MATCH($D5,'Données entrées'!$E:$E,0)),"")</f>
        <v/>
      </c>
      <c r="D5" s="23" t="str">
        <f t="array" ref="D5">IFERROR(SMALL(IF((UPPER('Données entrées'!$A$3:$A$189)="X"),'Données entrées'!$E$3:$E$189),ROW()-1),"")</f>
        <v/>
      </c>
      <c r="E5" s="7" t="str">
        <f t="shared" si="1"/>
        <v/>
      </c>
      <c r="F5" s="20" t="str">
        <f>IFERROR(INDEX('Données entrées'!$C:$C,MATCH($H5,'Données entrées'!$E:$E,0)),"")</f>
        <v/>
      </c>
      <c r="G5" s="20" t="str">
        <f>IFERROR(INDEX('Données entrées'!$D:$D,MATCH($H5,'Données entrées'!$E:$E,0)),"")</f>
        <v/>
      </c>
      <c r="H5" s="23" t="str">
        <f t="array" ref="H5">IFERROR(SMALL(IF((UPPER('Données entrées'!$B$3:$B$189)="X")*('Données entrées'!$E$3:$E$189&lt;0),'Données entrées'!$E$3:$E$189),ROW()-1),"")</f>
        <v/>
      </c>
      <c r="I5" s="7" t="str">
        <f t="shared" si="2"/>
        <v/>
      </c>
      <c r="J5" s="20" t="str">
        <f>IFERROR(INDEX('Données entrées'!$C:$C,MATCH($L5,'Données entrées'!$E:$E,0)),"")</f>
        <v/>
      </c>
      <c r="K5" s="20" t="str">
        <f>IFERROR(INDEX('Données entrées'!$D:$D,MATCH($L5,'Données entrées'!$E:$E,0)),"")</f>
        <v/>
      </c>
      <c r="L5" s="23" t="str">
        <f t="array" ref="L5">IFERROR(SMALL(IF((UPPER('Données entrées'!$B$3:$B$189)="X")*('Données entrées'!$E$3:$E$189&gt;0),'Données entrées'!$E$3:$E$189),ROW()-1),"")</f>
        <v/>
      </c>
    </row>
    <row r="6" spans="1:12">
      <c r="A6" s="41" t="str">
        <f t="shared" si="0"/>
        <v/>
      </c>
      <c r="B6" s="20" t="str">
        <f>IFERROR(INDEX('Données entrées'!$C:$C,MATCH($D6,'Données entrées'!$E:$E,0)),"")</f>
        <v/>
      </c>
      <c r="C6" s="20" t="str">
        <f>IFERROR(INDEX('Données entrées'!$D:$D,MATCH($D6,'Données entrées'!$E:$E,0)),"")</f>
        <v/>
      </c>
      <c r="D6" s="23" t="str">
        <f t="array" ref="D6">IFERROR(SMALL(IF((UPPER('Données entrées'!$A$3:$A$189)="X"),'Données entrées'!$E$3:$E$189),ROW()-1),"")</f>
        <v/>
      </c>
      <c r="E6" s="7" t="str">
        <f t="shared" si="1"/>
        <v/>
      </c>
      <c r="F6" s="20" t="str">
        <f>IFERROR(INDEX('Données entrées'!$C:$C,MATCH($H6,'Données entrées'!$E:$E,0)),"")</f>
        <v/>
      </c>
      <c r="G6" s="20" t="str">
        <f>IFERROR(INDEX('Données entrées'!$D:$D,MATCH($H6,'Données entrées'!$E:$E,0)),"")</f>
        <v/>
      </c>
      <c r="H6" s="23" t="str">
        <f t="array" ref="H6">IFERROR(SMALL(IF((UPPER('Données entrées'!$B$3:$B$189)="X")*('Données entrées'!$E$3:$E$189&lt;0),'Données entrées'!$E$3:$E$189),ROW()-1),"")</f>
        <v/>
      </c>
      <c r="I6" s="7" t="str">
        <f t="shared" si="2"/>
        <v/>
      </c>
      <c r="J6" s="20" t="str">
        <f>IFERROR(INDEX('Données entrées'!$C:$C,MATCH($L6,'Données entrées'!$E:$E,0)),"")</f>
        <v/>
      </c>
      <c r="K6" s="20" t="str">
        <f>IFERROR(INDEX('Données entrées'!$D:$D,MATCH($L6,'Données entrées'!$E:$E,0)),"")</f>
        <v/>
      </c>
      <c r="L6" s="23" t="str">
        <f t="array" ref="L6">IFERROR(SMALL(IF((UPPER('Données entrées'!$B$3:$B$189)="X")*('Données entrées'!$E$3:$E$189&gt;0),'Données entrées'!$E$3:$E$189),ROW()-1),"")</f>
        <v/>
      </c>
    </row>
    <row r="7" spans="1:12">
      <c r="A7" s="41" t="str">
        <f t="shared" si="0"/>
        <v/>
      </c>
      <c r="B7" s="20" t="str">
        <f>IFERROR(INDEX('Données entrées'!$C:$C,MATCH($D7,'Données entrées'!$E:$E,0)),"")</f>
        <v/>
      </c>
      <c r="C7" s="20" t="str">
        <f>IFERROR(INDEX('Données entrées'!$D:$D,MATCH($D7,'Données entrées'!$E:$E,0)),"")</f>
        <v/>
      </c>
      <c r="D7" s="23" t="str">
        <f t="array" ref="D7">IFERROR(SMALL(IF((UPPER('Données entrées'!$A$3:$A$189)="X"),'Données entrées'!$E$3:$E$189),ROW()-1),"")</f>
        <v/>
      </c>
      <c r="E7" s="7" t="str">
        <f t="shared" si="1"/>
        <v/>
      </c>
      <c r="F7" s="20" t="str">
        <f>IFERROR(INDEX('Données entrées'!$C:$C,MATCH($H7,'Données entrées'!$E:$E,0)),"")</f>
        <v/>
      </c>
      <c r="G7" s="20" t="str">
        <f>IFERROR(INDEX('Données entrées'!$D:$D,MATCH($H7,'Données entrées'!$E:$E,0)),"")</f>
        <v/>
      </c>
      <c r="H7" s="23" t="str">
        <f t="array" ref="H7">IFERROR(SMALL(IF((UPPER('Données entrées'!$B$3:$B$189)="X")*('Données entrées'!$E$3:$E$189&lt;0),'Données entrées'!$E$3:$E$189),ROW()-1),"")</f>
        <v/>
      </c>
      <c r="I7" s="7" t="str">
        <f t="shared" si="2"/>
        <v/>
      </c>
      <c r="J7" s="20" t="str">
        <f>IFERROR(INDEX('Données entrées'!$C:$C,MATCH($L7,'Données entrées'!$E:$E,0)),"")</f>
        <v/>
      </c>
      <c r="K7" s="20" t="str">
        <f>IFERROR(INDEX('Données entrées'!$D:$D,MATCH($L7,'Données entrées'!$E:$E,0)),"")</f>
        <v/>
      </c>
      <c r="L7" s="23" t="str">
        <f t="array" ref="L7">IFERROR(SMALL(IF((UPPER('Données entrées'!$B$3:$B$189)="X")*('Données entrées'!$E$3:$E$189&gt;0),'Données entrées'!$E$3:$E$189),ROW()-1),"")</f>
        <v/>
      </c>
    </row>
    <row r="8" spans="1:12">
      <c r="A8" s="41" t="str">
        <f t="shared" si="0"/>
        <v/>
      </c>
      <c r="B8" s="20" t="str">
        <f>IFERROR(INDEX('Données entrées'!$C:$C,MATCH($D8,'Données entrées'!$E:$E,0)),"")</f>
        <v/>
      </c>
      <c r="C8" s="20" t="str">
        <f>IFERROR(INDEX('Données entrées'!$D:$D,MATCH($D8,'Données entrées'!$E:$E,0)),"")</f>
        <v/>
      </c>
      <c r="D8" s="23" t="str">
        <f t="array" ref="D8">IFERROR(SMALL(IF((UPPER('Données entrées'!$A$3:$A$189)="X"),'Données entrées'!$E$3:$E$189),ROW()-1),"")</f>
        <v/>
      </c>
      <c r="E8" s="7" t="str">
        <f t="shared" si="1"/>
        <v/>
      </c>
      <c r="F8" s="20" t="str">
        <f>IFERROR(INDEX('Données entrées'!$C:$C,MATCH($H8,'Données entrées'!$E:$E,0)),"")</f>
        <v/>
      </c>
      <c r="G8" s="20" t="str">
        <f>IFERROR(INDEX('Données entrées'!$D:$D,MATCH($H8,'Données entrées'!$E:$E,0)),"")</f>
        <v/>
      </c>
      <c r="H8" s="23" t="str">
        <f t="array" ref="H8">IFERROR(SMALL(IF((UPPER('Données entrées'!$B$3:$B$189)="X")*('Données entrées'!$E$3:$E$189&lt;0),'Données entrées'!$E$3:$E$189),ROW()-1),"")</f>
        <v/>
      </c>
      <c r="I8" s="7" t="str">
        <f t="shared" si="2"/>
        <v/>
      </c>
      <c r="J8" s="20" t="str">
        <f>IFERROR(INDEX('Données entrées'!$C:$C,MATCH($L8,'Données entrées'!$E:$E,0)),"")</f>
        <v/>
      </c>
      <c r="K8" s="20" t="str">
        <f>IFERROR(INDEX('Données entrées'!$D:$D,MATCH($L8,'Données entrées'!$E:$E,0)),"")</f>
        <v/>
      </c>
      <c r="L8" s="23" t="str">
        <f t="array" ref="L8">IFERROR(SMALL(IF((UPPER('Données entrées'!$B$3:$B$189)="X")*('Données entrées'!$E$3:$E$189&gt;0),'Données entrées'!$E$3:$E$189),ROW()-1),"")</f>
        <v/>
      </c>
    </row>
    <row r="9" spans="1:12">
      <c r="A9" s="41" t="str">
        <f t="shared" si="0"/>
        <v/>
      </c>
      <c r="B9" s="20" t="str">
        <f>IFERROR(INDEX('Données entrées'!$C:$C,MATCH($D9,'Données entrées'!$E:$E,0)),"")</f>
        <v/>
      </c>
      <c r="C9" s="20" t="str">
        <f>IFERROR(INDEX('Données entrées'!$D:$D,MATCH($D9,'Données entrées'!$E:$E,0)),"")</f>
        <v/>
      </c>
      <c r="D9" s="23" t="str">
        <f t="array" ref="D9">IFERROR(SMALL(IF((UPPER('Données entrées'!$A$3:$A$189)="X"),'Données entrées'!$E$3:$E$189),ROW()-1),"")</f>
        <v/>
      </c>
      <c r="E9" s="7" t="str">
        <f t="shared" si="1"/>
        <v/>
      </c>
      <c r="F9" s="20" t="str">
        <f>IFERROR(INDEX('Données entrées'!$C:$C,MATCH($H9,'Données entrées'!$E:$E,0)),"")</f>
        <v/>
      </c>
      <c r="G9" s="20" t="str">
        <f>IFERROR(INDEX('Données entrées'!$D:$D,MATCH($H9,'Données entrées'!$E:$E,0)),"")</f>
        <v/>
      </c>
      <c r="H9" s="23" t="str">
        <f t="array" ref="H9">IFERROR(SMALL(IF((UPPER('Données entrées'!$B$3:$B$189)="X")*('Données entrées'!$E$3:$E$189&lt;0),'Données entrées'!$E$3:$E$189),ROW()-1),"")</f>
        <v/>
      </c>
      <c r="I9" s="7" t="str">
        <f t="shared" si="2"/>
        <v/>
      </c>
      <c r="J9" s="20" t="str">
        <f>IFERROR(INDEX('Données entrées'!$C:$C,MATCH($L9,'Données entrées'!$E:$E,0)),"")</f>
        <v/>
      </c>
      <c r="K9" s="20" t="str">
        <f>IFERROR(INDEX('Données entrées'!$D:$D,MATCH($L9,'Données entrées'!$E:$E,0)),"")</f>
        <v/>
      </c>
      <c r="L9" s="23" t="str">
        <f t="array" ref="L9">IFERROR(SMALL(IF((UPPER('Données entrées'!$B$3:$B$189)="X")*('Données entrées'!$E$3:$E$189&gt;0),'Données entrées'!$E$3:$E$189),ROW()-1),"")</f>
        <v/>
      </c>
    </row>
    <row r="10" spans="1:12">
      <c r="A10" s="41" t="str">
        <f t="shared" si="0"/>
        <v/>
      </c>
      <c r="B10" s="20" t="str">
        <f>IFERROR(INDEX('Données entrées'!$C:$C,MATCH($D10,'Données entrées'!$E:$E,0)),"")</f>
        <v/>
      </c>
      <c r="C10" s="20" t="str">
        <f>IFERROR(INDEX('Données entrées'!$D:$D,MATCH($D10,'Données entrées'!$E:$E,0)),"")</f>
        <v/>
      </c>
      <c r="D10" s="23" t="str">
        <f t="array" ref="D10">IFERROR(SMALL(IF((UPPER('Données entrées'!$A$3:$A$189)="X"),'Données entrées'!$E$3:$E$189),ROW()-1),"")</f>
        <v/>
      </c>
      <c r="E10" s="7" t="str">
        <f t="shared" si="1"/>
        <v/>
      </c>
      <c r="F10" s="20" t="str">
        <f>IFERROR(INDEX('Données entrées'!$C:$C,MATCH($H10,'Données entrées'!$E:$E,0)),"")</f>
        <v/>
      </c>
      <c r="G10" s="20" t="str">
        <f>IFERROR(INDEX('Données entrées'!$D:$D,MATCH($H10,'Données entrées'!$E:$E,0)),"")</f>
        <v/>
      </c>
      <c r="H10" s="23" t="str">
        <f t="array" ref="H10">IFERROR(SMALL(IF((UPPER('Données entrées'!$B$3:$B$189)="X")*('Données entrées'!$E$3:$E$189&lt;0),'Données entrées'!$E$3:$E$189),ROW()-1),"")</f>
        <v/>
      </c>
      <c r="I10" s="7" t="str">
        <f t="shared" si="2"/>
        <v/>
      </c>
      <c r="J10" s="20" t="str">
        <f>IFERROR(INDEX('Données entrées'!$C:$C,MATCH($L10,'Données entrées'!$E:$E,0)),"")</f>
        <v/>
      </c>
      <c r="K10" s="20" t="str">
        <f>IFERROR(INDEX('Données entrées'!$D:$D,MATCH($L10,'Données entrées'!$E:$E,0)),"")</f>
        <v/>
      </c>
      <c r="L10" s="23" t="str">
        <f t="array" ref="L10">IFERROR(SMALL(IF((UPPER('Données entrées'!$B$3:$B$189)="X")*('Données entrées'!$E$3:$E$189&gt;0),'Données entrées'!$E$3:$E$189),ROW()-1),"")</f>
        <v/>
      </c>
    </row>
    <row r="11" spans="1:12">
      <c r="A11" s="41" t="str">
        <f t="shared" si="0"/>
        <v/>
      </c>
      <c r="B11" s="20" t="str">
        <f>IFERROR(INDEX('Données entrées'!$C:$C,MATCH($D11,'Données entrées'!$E:$E,0)),"")</f>
        <v/>
      </c>
      <c r="C11" s="20" t="str">
        <f>IFERROR(INDEX('Données entrées'!$D:$D,MATCH($D11,'Données entrées'!$E:$E,0)),"")</f>
        <v/>
      </c>
      <c r="D11" s="23" t="str">
        <f t="array" ref="D11">IFERROR(SMALL(IF((UPPER('Données entrées'!$A$3:$A$189)="X"),'Données entrées'!$E$3:$E$189),ROW()-1),"")</f>
        <v/>
      </c>
      <c r="E11" s="7" t="str">
        <f t="shared" si="1"/>
        <v/>
      </c>
      <c r="F11" s="20" t="str">
        <f>IFERROR(INDEX('Données entrées'!$C:$C,MATCH($H11,'Données entrées'!$E:$E,0)),"")</f>
        <v/>
      </c>
      <c r="G11" s="20" t="str">
        <f>IFERROR(INDEX('Données entrées'!$D:$D,MATCH($H11,'Données entrées'!$E:$E,0)),"")</f>
        <v/>
      </c>
      <c r="H11" s="23" t="str">
        <f t="array" ref="H11">IFERROR(SMALL(IF((UPPER('Données entrées'!$B$3:$B$189)="X")*('Données entrées'!$E$3:$E$189&lt;0),'Données entrées'!$E$3:$E$189),ROW()-1),"")</f>
        <v/>
      </c>
      <c r="I11" s="7" t="str">
        <f t="shared" si="2"/>
        <v/>
      </c>
      <c r="J11" s="20" t="str">
        <f>IFERROR(INDEX('Données entrées'!$C:$C,MATCH($L11,'Données entrées'!$E:$E,0)),"")</f>
        <v/>
      </c>
      <c r="K11" s="20" t="str">
        <f>IFERROR(INDEX('Données entrées'!$D:$D,MATCH($L11,'Données entrées'!$E:$E,0)),"")</f>
        <v/>
      </c>
      <c r="L11" s="23" t="str">
        <f t="array" ref="L11">IFERROR(SMALL(IF((UPPER('Données entrées'!$B$3:$B$189)="X")*('Données entrées'!$E$3:$E$189&gt;0),'Données entrées'!$E$3:$E$189),ROW()-1),"")</f>
        <v/>
      </c>
    </row>
    <row r="12" spans="1:12">
      <c r="A12" s="41" t="str">
        <f t="shared" si="0"/>
        <v/>
      </c>
      <c r="B12" s="20" t="str">
        <f>IFERROR(INDEX('Données entrées'!$C:$C,MATCH($D12,'Données entrées'!$E:$E,0)),"")</f>
        <v/>
      </c>
      <c r="C12" s="20" t="str">
        <f>IFERROR(INDEX('Données entrées'!$D:$D,MATCH($D12,'Données entrées'!$E:$E,0)),"")</f>
        <v/>
      </c>
      <c r="D12" s="23" t="str">
        <f t="array" ref="D12">IFERROR(SMALL(IF((UPPER('Données entrées'!$A$3:$A$189)="X"),'Données entrées'!$E$3:$E$189),ROW()-1),"")</f>
        <v/>
      </c>
      <c r="E12" s="7" t="str">
        <f t="shared" si="1"/>
        <v/>
      </c>
      <c r="F12" s="20" t="str">
        <f>IFERROR(INDEX('Données entrées'!$C:$C,MATCH($H12,'Données entrées'!$E:$E,0)),"")</f>
        <v/>
      </c>
      <c r="G12" s="20" t="str">
        <f>IFERROR(INDEX('Données entrées'!$D:$D,MATCH($H12,'Données entrées'!$E:$E,0)),"")</f>
        <v/>
      </c>
      <c r="H12" s="23" t="str">
        <f t="array" ref="H12">IFERROR(SMALL(IF((UPPER('Données entrées'!$B$3:$B$189)="X")*('Données entrées'!$E$3:$E$189&lt;0),'Données entrées'!$E$3:$E$189),ROW()-1),"")</f>
        <v/>
      </c>
      <c r="I12" s="7" t="str">
        <f t="shared" si="2"/>
        <v/>
      </c>
      <c r="J12" s="20" t="str">
        <f>IFERROR(INDEX('Données entrées'!$C:$C,MATCH($L12,'Données entrées'!$E:$E,0)),"")</f>
        <v/>
      </c>
      <c r="K12" s="20" t="str">
        <f>IFERROR(INDEX('Données entrées'!$D:$D,MATCH($L12,'Données entrées'!$E:$E,0)),"")</f>
        <v/>
      </c>
      <c r="L12" s="23" t="str">
        <f t="array" ref="L12">IFERROR(SMALL(IF((UPPER('Données entrées'!$B$3:$B$189)="X")*('Données entrées'!$E$3:$E$189&gt;0),'Données entrées'!$E$3:$E$189),ROW()-1),"")</f>
        <v/>
      </c>
    </row>
    <row r="13" spans="1:12">
      <c r="A13" s="41" t="str">
        <f t="shared" si="0"/>
        <v/>
      </c>
      <c r="B13" s="20" t="str">
        <f>IFERROR(INDEX('Données entrées'!$C:$C,MATCH($D13,'Données entrées'!$E:$E,0)),"")</f>
        <v/>
      </c>
      <c r="C13" s="20" t="str">
        <f>IFERROR(INDEX('Données entrées'!$D:$D,MATCH($D13,'Données entrées'!$E:$E,0)),"")</f>
        <v/>
      </c>
      <c r="D13" s="23" t="str">
        <f t="array" ref="D13">IFERROR(SMALL(IF((UPPER('Données entrées'!$A$3:$A$189)="X"),'Données entrées'!$E$3:$E$189),ROW()-1),"")</f>
        <v/>
      </c>
      <c r="E13" s="7" t="str">
        <f t="shared" si="1"/>
        <v/>
      </c>
      <c r="F13" s="20" t="str">
        <f>IFERROR(INDEX('Données entrées'!$C:$C,MATCH($H13,'Données entrées'!$E:$E,0)),"")</f>
        <v/>
      </c>
      <c r="G13" s="20" t="str">
        <f>IFERROR(INDEX('Données entrées'!$D:$D,MATCH($H13,'Données entrées'!$E:$E,0)),"")</f>
        <v/>
      </c>
      <c r="H13" s="23" t="str">
        <f t="array" ref="H13">IFERROR(SMALL(IF((UPPER('Données entrées'!$B$3:$B$189)="X")*('Données entrées'!$E$3:$E$189&lt;0),'Données entrées'!$E$3:$E$189),ROW()-1),"")</f>
        <v/>
      </c>
      <c r="I13" s="7" t="str">
        <f t="shared" si="2"/>
        <v/>
      </c>
      <c r="J13" s="20" t="str">
        <f>IFERROR(INDEX('Données entrées'!$C:$C,MATCH($L13,'Données entrées'!$E:$E,0)),"")</f>
        <v/>
      </c>
      <c r="K13" s="20" t="str">
        <f>IFERROR(INDEX('Données entrées'!$D:$D,MATCH($L13,'Données entrées'!$E:$E,0)),"")</f>
        <v/>
      </c>
      <c r="L13" s="23" t="str">
        <f t="array" ref="L13">IFERROR(SMALL(IF((UPPER('Données entrées'!$B$3:$B$189)="X")*('Données entrées'!$E$3:$E$189&gt;0),'Données entrées'!$E$3:$E$189),ROW()-1),"")</f>
        <v/>
      </c>
    </row>
    <row r="14" spans="1:12">
      <c r="A14" s="41" t="str">
        <f t="shared" si="0"/>
        <v/>
      </c>
      <c r="B14" s="20" t="str">
        <f>IFERROR(INDEX('Données entrées'!$C:$C,MATCH($D14,'Données entrées'!$E:$E,0)),"")</f>
        <v/>
      </c>
      <c r="C14" s="20" t="str">
        <f>IFERROR(INDEX('Données entrées'!$D:$D,MATCH($D14,'Données entrées'!$E:$E,0)),"")</f>
        <v/>
      </c>
      <c r="D14" s="23" t="str">
        <f t="array" ref="D14">IFERROR(SMALL(IF((UPPER('Données entrées'!$A$3:$A$189)="X"),'Données entrées'!$E$3:$E$189),ROW()-1),"")</f>
        <v/>
      </c>
      <c r="E14" s="7" t="str">
        <f t="shared" si="1"/>
        <v/>
      </c>
      <c r="F14" s="20" t="str">
        <f>IFERROR(INDEX('Données entrées'!$C:$C,MATCH($H14,'Données entrées'!$E:$E,0)),"")</f>
        <v/>
      </c>
      <c r="G14" s="20" t="str">
        <f>IFERROR(INDEX('Données entrées'!$D:$D,MATCH($H14,'Données entrées'!$E:$E,0)),"")</f>
        <v/>
      </c>
      <c r="H14" s="23" t="str">
        <f t="array" ref="H14">IFERROR(SMALL(IF((UPPER('Données entrées'!$B$3:$B$189)="X")*('Données entrées'!$E$3:$E$189&lt;0),'Données entrées'!$E$3:$E$189),ROW()-1),"")</f>
        <v/>
      </c>
      <c r="I14" s="7" t="str">
        <f t="shared" si="2"/>
        <v/>
      </c>
      <c r="J14" s="20" t="str">
        <f>IFERROR(INDEX('Données entrées'!$C:$C,MATCH($L14,'Données entrées'!$E:$E,0)),"")</f>
        <v/>
      </c>
      <c r="K14" s="20" t="str">
        <f>IFERROR(INDEX('Données entrées'!$D:$D,MATCH($L14,'Données entrées'!$E:$E,0)),"")</f>
        <v/>
      </c>
      <c r="L14" s="23" t="str">
        <f t="array" ref="L14">IFERROR(SMALL(IF((UPPER('Données entrées'!$B$3:$B$189)="X")*('Données entrées'!$E$3:$E$189&gt;0),'Données entrées'!$E$3:$E$189),ROW()-1),"")</f>
        <v/>
      </c>
    </row>
    <row r="15" spans="1:12">
      <c r="A15" s="41" t="str">
        <f t="shared" si="0"/>
        <v/>
      </c>
      <c r="B15" s="20" t="str">
        <f>IFERROR(INDEX('Données entrées'!$C:$C,MATCH($D15,'Données entrées'!$E:$E,0)),"")</f>
        <v/>
      </c>
      <c r="C15" s="20" t="str">
        <f>IFERROR(INDEX('Données entrées'!$D:$D,MATCH($D15,'Données entrées'!$E:$E,0)),"")</f>
        <v/>
      </c>
      <c r="D15" s="23" t="str">
        <f t="array" ref="D15">IFERROR(SMALL(IF((UPPER('Données entrées'!$A$3:$A$189)="X"),'Données entrées'!$E$3:$E$189),ROW()-1),"")</f>
        <v/>
      </c>
      <c r="E15" s="7" t="str">
        <f t="shared" si="1"/>
        <v/>
      </c>
      <c r="F15" s="20" t="str">
        <f>IFERROR(INDEX('Données entrées'!$C:$C,MATCH($H15,'Données entrées'!$E:$E,0)),"")</f>
        <v/>
      </c>
      <c r="G15" s="20" t="str">
        <f>IFERROR(INDEX('Données entrées'!$D:$D,MATCH($H15,'Données entrées'!$E:$E,0)),"")</f>
        <v/>
      </c>
      <c r="H15" s="23" t="str">
        <f t="array" ref="H15">IFERROR(SMALL(IF((UPPER('Données entrées'!$B$3:$B$189)="X")*('Données entrées'!$E$3:$E$189&lt;0),'Données entrées'!$E$3:$E$189),ROW()-1),"")</f>
        <v/>
      </c>
      <c r="I15" s="7" t="str">
        <f t="shared" si="2"/>
        <v/>
      </c>
      <c r="J15" s="20" t="str">
        <f>IFERROR(INDEX('Données entrées'!$C:$C,MATCH($L15,'Données entrées'!$E:$E,0)),"")</f>
        <v/>
      </c>
      <c r="K15" s="20" t="str">
        <f>IFERROR(INDEX('Données entrées'!$D:$D,MATCH($L15,'Données entrées'!$E:$E,0)),"")</f>
        <v/>
      </c>
      <c r="L15" s="23" t="str">
        <f t="array" ref="L15">IFERROR(SMALL(IF((UPPER('Données entrées'!$B$3:$B$189)="X")*('Données entrées'!$E$3:$E$189&gt;0),'Données entrées'!$E$3:$E$189),ROW()-1),"")</f>
        <v/>
      </c>
    </row>
    <row r="16" spans="1:12">
      <c r="A16" s="41" t="str">
        <f t="shared" si="0"/>
        <v/>
      </c>
      <c r="B16" s="20" t="str">
        <f>IFERROR(INDEX('Données entrées'!$C:$C,MATCH($D16,'Données entrées'!$E:$E,0)),"")</f>
        <v/>
      </c>
      <c r="C16" s="20" t="str">
        <f>IFERROR(INDEX('Données entrées'!$D:$D,MATCH($D16,'Données entrées'!$E:$E,0)),"")</f>
        <v/>
      </c>
      <c r="D16" s="23" t="str">
        <f t="array" ref="D16">IFERROR(SMALL(IF((UPPER('Données entrées'!$A$3:$A$189)="X"),'Données entrées'!$E$3:$E$189),ROW()-1),"")</f>
        <v/>
      </c>
      <c r="E16" s="7" t="str">
        <f t="shared" si="1"/>
        <v/>
      </c>
      <c r="F16" s="20" t="str">
        <f>IFERROR(INDEX('Données entrées'!$C:$C,MATCH($H16,'Données entrées'!$E:$E,0)),"")</f>
        <v/>
      </c>
      <c r="G16" s="20" t="str">
        <f>IFERROR(INDEX('Données entrées'!$D:$D,MATCH($H16,'Données entrées'!$E:$E,0)),"")</f>
        <v/>
      </c>
      <c r="H16" s="23" t="str">
        <f t="array" ref="H16">IFERROR(SMALL(IF((UPPER('Données entrées'!$B$3:$B$189)="X")*('Données entrées'!$E$3:$E$189&lt;0),'Données entrées'!$E$3:$E$189),ROW()-1),"")</f>
        <v/>
      </c>
      <c r="I16" s="7" t="str">
        <f t="shared" si="2"/>
        <v/>
      </c>
      <c r="J16" s="20" t="str">
        <f>IFERROR(INDEX('Données entrées'!$C:$C,MATCH($L16,'Données entrées'!$E:$E,0)),"")</f>
        <v/>
      </c>
      <c r="K16" s="20" t="str">
        <f>IFERROR(INDEX('Données entrées'!$D:$D,MATCH($L16,'Données entrées'!$E:$E,0)),"")</f>
        <v/>
      </c>
      <c r="L16" s="23" t="str">
        <f t="array" ref="L16">IFERROR(SMALL(IF((UPPER('Données entrées'!$B$3:$B$189)="X")*('Données entrées'!$E$3:$E$189&gt;0),'Données entrées'!$E$3:$E$189),ROW()-1),"")</f>
        <v/>
      </c>
    </row>
    <row r="17" spans="1:12">
      <c r="A17" s="41" t="str">
        <f t="shared" si="0"/>
        <v/>
      </c>
      <c r="B17" s="20" t="str">
        <f>IFERROR(INDEX('Données entrées'!$C:$C,MATCH($D17,'Données entrées'!$E:$E,0)),"")</f>
        <v/>
      </c>
      <c r="C17" s="20" t="str">
        <f>IFERROR(INDEX('Données entrées'!$D:$D,MATCH($D17,'Données entrées'!$E:$E,0)),"")</f>
        <v/>
      </c>
      <c r="D17" s="23" t="str">
        <f t="array" ref="D17">IFERROR(SMALL(IF((UPPER('Données entrées'!$A$3:$A$189)="X"),'Données entrées'!$E$3:$E$189),ROW()-1),"")</f>
        <v/>
      </c>
      <c r="E17" s="7" t="str">
        <f t="shared" si="1"/>
        <v/>
      </c>
      <c r="F17" s="20" t="str">
        <f>IFERROR(INDEX('Données entrées'!$C:$C,MATCH($H17,'Données entrées'!$E:$E,0)),"")</f>
        <v/>
      </c>
      <c r="G17" s="20" t="str">
        <f>IFERROR(INDEX('Données entrées'!$D:$D,MATCH($H17,'Données entrées'!$E:$E,0)),"")</f>
        <v/>
      </c>
      <c r="H17" s="23" t="str">
        <f t="array" ref="H17">IFERROR(SMALL(IF((UPPER('Données entrées'!$B$3:$B$189)="X")*('Données entrées'!$E$3:$E$189&lt;0),'Données entrées'!$E$3:$E$189),ROW()-1),"")</f>
        <v/>
      </c>
      <c r="I17" s="7" t="str">
        <f t="shared" si="2"/>
        <v/>
      </c>
      <c r="J17" s="20" t="str">
        <f>IFERROR(INDEX('Données entrées'!$C:$C,MATCH($L17,'Données entrées'!$E:$E,0)),"")</f>
        <v/>
      </c>
      <c r="K17" s="20" t="str">
        <f>IFERROR(INDEX('Données entrées'!$D:$D,MATCH($L17,'Données entrées'!$E:$E,0)),"")</f>
        <v/>
      </c>
      <c r="L17" s="23" t="str">
        <f t="array" ref="L17">IFERROR(SMALL(IF((UPPER('Données entrées'!$B$3:$B$189)="X")*('Données entrées'!$E$3:$E$189&gt;0),'Données entrées'!$E$3:$E$189),ROW()-1),"")</f>
        <v/>
      </c>
    </row>
    <row r="18" spans="1:12">
      <c r="A18" s="41" t="str">
        <f t="shared" si="0"/>
        <v/>
      </c>
      <c r="B18" s="20" t="str">
        <f>IFERROR(INDEX('Données entrées'!$C:$C,MATCH($D18,'Données entrées'!$E:$E,0)),"")</f>
        <v/>
      </c>
      <c r="C18" s="20" t="str">
        <f>IFERROR(INDEX('Données entrées'!$D:$D,MATCH($D18,'Données entrées'!$E:$E,0)),"")</f>
        <v/>
      </c>
      <c r="D18" s="23" t="str">
        <f t="array" ref="D18">IFERROR(SMALL(IF((UPPER('Données entrées'!$A$3:$A$189)="X"),'Données entrées'!$E$3:$E$189),ROW()-1),"")</f>
        <v/>
      </c>
      <c r="E18" s="7" t="str">
        <f t="shared" si="1"/>
        <v/>
      </c>
      <c r="F18" s="20" t="str">
        <f>IFERROR(INDEX('Données entrées'!$C:$C,MATCH($H18,'Données entrées'!$E:$E,0)),"")</f>
        <v/>
      </c>
      <c r="G18" s="20" t="str">
        <f>IFERROR(INDEX('Données entrées'!$D:$D,MATCH($H18,'Données entrées'!$E:$E,0)),"")</f>
        <v/>
      </c>
      <c r="H18" s="23" t="str">
        <f t="array" ref="H18">IFERROR(SMALL(IF((UPPER('Données entrées'!$B$3:$B$189)="X")*('Données entrées'!$E$3:$E$189&lt;0),'Données entrées'!$E$3:$E$189),ROW()-1),"")</f>
        <v/>
      </c>
      <c r="I18" s="7" t="str">
        <f t="shared" si="2"/>
        <v/>
      </c>
      <c r="J18" s="20" t="str">
        <f>IFERROR(INDEX('Données entrées'!$C:$C,MATCH($L18,'Données entrées'!$E:$E,0)),"")</f>
        <v/>
      </c>
      <c r="K18" s="20" t="str">
        <f>IFERROR(INDEX('Données entrées'!$D:$D,MATCH($L18,'Données entrées'!$E:$E,0)),"")</f>
        <v/>
      </c>
      <c r="L18" s="23" t="str">
        <f t="array" ref="L18">IFERROR(SMALL(IF((UPPER('Données entrées'!$B$3:$B$189)="X")*('Données entrées'!$E$3:$E$189&gt;0),'Données entrées'!$E$3:$E$189),ROW()-1),"")</f>
        <v/>
      </c>
    </row>
    <row r="19" spans="1:12">
      <c r="A19" s="41" t="str">
        <f t="shared" si="0"/>
        <v/>
      </c>
      <c r="B19" s="20" t="str">
        <f>IFERROR(INDEX('Données entrées'!$C:$C,MATCH($D19,'Données entrées'!$E:$E,0)),"")</f>
        <v/>
      </c>
      <c r="C19" s="20" t="str">
        <f>IFERROR(INDEX('Données entrées'!$D:$D,MATCH($D19,'Données entrées'!$E:$E,0)),"")</f>
        <v/>
      </c>
      <c r="D19" s="23" t="str">
        <f t="array" ref="D19">IFERROR(SMALL(IF((UPPER('Données entrées'!$A$3:$A$189)="X"),'Données entrées'!$E$3:$E$189),ROW()-1),"")</f>
        <v/>
      </c>
      <c r="E19" s="7" t="str">
        <f t="shared" si="1"/>
        <v/>
      </c>
      <c r="F19" s="20" t="str">
        <f>IFERROR(INDEX('Données entrées'!$C:$C,MATCH($H19,'Données entrées'!$E:$E,0)),"")</f>
        <v/>
      </c>
      <c r="G19" s="20" t="str">
        <f>IFERROR(INDEX('Données entrées'!$D:$D,MATCH($H19,'Données entrées'!$E:$E,0)),"")</f>
        <v/>
      </c>
      <c r="H19" s="23" t="str">
        <f t="array" ref="H19">IFERROR(SMALL(IF((UPPER('Données entrées'!$B$3:$B$189)="X")*('Données entrées'!$E$3:$E$189&lt;0),'Données entrées'!$E$3:$E$189),ROW()-1),"")</f>
        <v/>
      </c>
      <c r="I19" s="7" t="str">
        <f t="shared" si="2"/>
        <v/>
      </c>
      <c r="J19" s="20" t="str">
        <f>IFERROR(INDEX('Données entrées'!$C:$C,MATCH($L19,'Données entrées'!$E:$E,0)),"")</f>
        <v/>
      </c>
      <c r="K19" s="20" t="str">
        <f>IFERROR(INDEX('Données entrées'!$D:$D,MATCH($L19,'Données entrées'!$E:$E,0)),"")</f>
        <v/>
      </c>
      <c r="L19" s="23" t="str">
        <f t="array" ref="L19">IFERROR(SMALL(IF((UPPER('Données entrées'!$B$3:$B$189)="X")*('Données entrées'!$E$3:$E$189&gt;0),'Données entrées'!$E$3:$E$189),ROW()-1),"")</f>
        <v/>
      </c>
    </row>
    <row r="20" spans="1:12">
      <c r="A20" s="41" t="str">
        <f t="shared" si="0"/>
        <v/>
      </c>
      <c r="B20" s="20" t="str">
        <f>IFERROR(INDEX('Données entrées'!$C:$C,MATCH($D20,'Données entrées'!$E:$E,0)),"")</f>
        <v/>
      </c>
      <c r="C20" s="20" t="str">
        <f>IFERROR(INDEX('Données entrées'!$D:$D,MATCH($D20,'Données entrées'!$E:$E,0)),"")</f>
        <v/>
      </c>
      <c r="D20" s="23" t="str">
        <f t="array" ref="D20">IFERROR(SMALL(IF((UPPER('Données entrées'!$A$3:$A$189)="X"),'Données entrées'!$E$3:$E$189),ROW()-1),"")</f>
        <v/>
      </c>
      <c r="E20" s="7" t="str">
        <f t="shared" si="1"/>
        <v/>
      </c>
      <c r="F20" s="20" t="str">
        <f>IFERROR(INDEX('Données entrées'!$C:$C,MATCH($H20,'Données entrées'!$E:$E,0)),"")</f>
        <v/>
      </c>
      <c r="G20" s="20" t="str">
        <f>IFERROR(INDEX('Données entrées'!$D:$D,MATCH($H20,'Données entrées'!$E:$E,0)),"")</f>
        <v/>
      </c>
      <c r="H20" s="23" t="str">
        <f t="array" ref="H20">IFERROR(SMALL(IF((UPPER('Données entrées'!$B$3:$B$189)="X")*('Données entrées'!$E$3:$E$189&lt;0),'Données entrées'!$E$3:$E$189),ROW()-1),"")</f>
        <v/>
      </c>
      <c r="I20" s="7" t="str">
        <f t="shared" si="2"/>
        <v/>
      </c>
      <c r="J20" s="20" t="str">
        <f>IFERROR(INDEX('Données entrées'!$C:$C,MATCH($L20,'Données entrées'!$E:$E,0)),"")</f>
        <v/>
      </c>
      <c r="K20" s="20" t="str">
        <f>IFERROR(INDEX('Données entrées'!$D:$D,MATCH($L20,'Données entrées'!$E:$E,0)),"")</f>
        <v/>
      </c>
      <c r="L20" s="23" t="str">
        <f t="array" ref="L20">IFERROR(SMALL(IF((UPPER('Données entrées'!$B$3:$B$189)="X")*('Données entrées'!$E$3:$E$189&gt;0),'Données entrées'!$E$3:$E$189),ROW()-1),"")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0"/>
  <sheetViews>
    <sheetView workbookViewId="0"/>
  </sheetViews>
  <sheetFormatPr defaultColWidth="11.42578125" defaultRowHeight="15"/>
  <cols>
    <col min="1" max="1" width="12.85546875" style="28" customWidth="1"/>
    <col min="2" max="2" width="27.85546875" style="28" bestFit="1" customWidth="1"/>
    <col min="3" max="4" width="11.42578125" style="28"/>
    <col min="5" max="5" width="9.85546875" style="28" customWidth="1"/>
    <col min="6" max="6" width="11.42578125" style="28"/>
    <col min="7" max="7" width="12.42578125" style="28" bestFit="1" customWidth="1"/>
    <col min="8" max="8" width="16.5703125" style="28" customWidth="1"/>
  </cols>
  <sheetData>
    <row r="1" spans="1:8" ht="15.75">
      <c r="A1" s="39" t="s">
        <v>38</v>
      </c>
      <c r="B1" s="39" t="s">
        <v>39</v>
      </c>
      <c r="C1" s="39" t="s">
        <v>9</v>
      </c>
      <c r="D1" s="39" t="s">
        <v>10</v>
      </c>
      <c r="E1" s="39" t="s">
        <v>27</v>
      </c>
      <c r="F1" s="39" t="s">
        <v>40</v>
      </c>
      <c r="G1" s="39" t="s">
        <v>11</v>
      </c>
      <c r="H1" s="39" t="s">
        <v>12</v>
      </c>
    </row>
    <row r="2" spans="1:8" s="26" customFormat="1">
      <c r="A2" s="29">
        <f ca="1">IF(G2&lt;&gt;"",Contraintes!$E$14,"")</f>
        <v>112</v>
      </c>
      <c r="B2" s="29" t="str">
        <f ca="1">IF(G2&lt;&gt;"","Location " &amp;INDEX('Copie des données'!E:E,MATCH(-G2,'Copie des données'!H:H,0))&amp;" "&amp;INDEX('Copie des données'!F:F,MATCH(-G2,'Copie des données'!H:H,0))&amp; " 03 19","")</f>
        <v>Location XXX8 C 03 19</v>
      </c>
      <c r="C2" s="29">
        <f ca="1">IF(G2&lt;&gt;"",ROW()-1,"")</f>
        <v>1</v>
      </c>
      <c r="D2" s="29">
        <f ca="1">INDEX(Contraintes!$B$14:$H$17,MATCH(INDEX('Copie des données'!F:F,MATCH(-G2,'Copie des données'!H:H,0)),Contraintes!$B$14:$B$17,0),MATCH("Transaction "&amp;H2,Contraintes!$B$13:$H$13,0))</f>
        <v>1115</v>
      </c>
      <c r="E2" s="29" t="str">
        <f ca="1">IF(MOD(ROW(),2)=0,INDEX('Copie des données'!G:G,MATCH(-G2,'Copie des données'!H:H,0)),E1)</f>
        <v>A12</v>
      </c>
      <c r="F2" s="29" t="str">
        <f ca="1">IF(D2="","",VLOOKUP(D2,Contraintes!$B$19:$C$26,2,0))</f>
        <v>rouge</v>
      </c>
      <c r="G2" s="30">
        <f ca="1">IF(MOD(ROW(),2)=0,IF(INDIRECT("'Copie des données'!H"&amp;INT(INT(ROW()-2)/2)+2)="","",-INDIRECT("'Copie des données'!H"&amp;INT(INT(ROW()-2)/2)+2)),G1)</f>
        <v>700</v>
      </c>
      <c r="H2" s="29" t="str">
        <f ca="1">IF(G2&lt;&gt;"",IF(MOD(ROW(),2)=0,"D","C"),"")</f>
        <v>D</v>
      </c>
    </row>
    <row r="3" spans="1:8">
      <c r="A3" s="29">
        <f ca="1">IF(G3&lt;&gt;"",Contraintes!$E$14,"")</f>
        <v>112</v>
      </c>
      <c r="B3" s="29" t="str">
        <f ca="1">IF(G3&lt;&gt;"","Location " &amp;INDEX('Copie des données'!E:E,MATCH(-G3,'Copie des données'!H:H,0))&amp;" "&amp;INDEX('Copie des données'!F:F,MATCH(-G3,'Copie des données'!H:H,0))&amp; " 03 19","")</f>
        <v>Location XXX8 C 03 19</v>
      </c>
      <c r="C3" s="29">
        <f t="shared" ref="C3:C20" ca="1" si="0">IF(G3&lt;&gt;"",ROW()-1,"")</f>
        <v>2</v>
      </c>
      <c r="D3" s="29">
        <f ca="1">INDEX(Contraintes!$B$14:$H$17,MATCH(INDEX('Copie des données'!F:F,MATCH(-G3,'Copie des données'!H:H,0)),Contraintes!$B$14:$B$17,0),MATCH("Transaction "&amp;H3,Contraintes!$B$13:$H$13,0))</f>
        <v>2225</v>
      </c>
      <c r="E3" s="29" t="str">
        <f ca="1">IF(MOD(ROW(),2)=0,INDEX('Copie des données'!G:G,MATCH(-G3,'Copie des données'!H:H,0)),E2)</f>
        <v>A12</v>
      </c>
      <c r="F3" s="29" t="str">
        <f ca="1">IF(D3="","",VLOOKUP(D3,Contraintes!$B$19:$C$26,2,0))</f>
        <v>rouge</v>
      </c>
      <c r="G3" s="30">
        <f ca="1">IF(MOD(ROW(),2)=0,IF(INDIRECT("'Copie des données'!H"&amp;INT(INT(ROW()-2)/2)+2)="","",-INDIRECT("'Copie des données'!H"&amp;INT(INT(ROW()-2)/2)+2)),G2)</f>
        <v>700</v>
      </c>
      <c r="H3" s="29" t="str">
        <f t="shared" ref="H3:H20" ca="1" si="1">IF(G3&lt;&gt;"",IF(MOD(ROW(),2)=0,"D","C"),"")</f>
        <v>C</v>
      </c>
    </row>
    <row r="4" spans="1:8" s="26" customFormat="1">
      <c r="A4" s="29">
        <f ca="1">IF(G4&lt;&gt;"",Contraintes!$E$14,"")</f>
        <v>112</v>
      </c>
      <c r="B4" s="29" t="str">
        <f ca="1">IF(G4&lt;&gt;"","Location " &amp;INDEX('Copie des données'!E:E,MATCH(-G4,'Copie des données'!H:H,0))&amp;" "&amp;INDEX('Copie des données'!F:F,MATCH(-G4,'Copie des données'!H:H,0))&amp; " 03 19","")</f>
        <v>Location XXX8 A 03 19</v>
      </c>
      <c r="C4" s="29">
        <f t="shared" ca="1" si="0"/>
        <v>3</v>
      </c>
      <c r="D4" s="29">
        <f ca="1">INDEX(Contraintes!$B$14:$H$17,MATCH(INDEX('Copie des données'!F:F,MATCH(-G4,'Copie des données'!H:H,0)),Contraintes!$B$14:$B$17,0),MATCH("Transaction "&amp;H4,Contraintes!$B$13:$H$13,0))</f>
        <v>1113</v>
      </c>
      <c r="E4" s="29" t="str">
        <f ca="1">IF(MOD(ROW(),2)=0,INDEX('Copie des données'!G:G,MATCH(-G4,'Copie des données'!H:H,0)),E3)</f>
        <v>A67</v>
      </c>
      <c r="F4" s="29" t="str">
        <f ca="1">IF(D4="","",VLOOKUP(D4,Contraintes!$B$19:$C$26,2,0))</f>
        <v>rouge</v>
      </c>
      <c r="G4" s="30">
        <f t="shared" ref="G4:G20" ca="1" si="2">IF(MOD(ROW(),2)=0,IF(INDIRECT("'Copie des données'!H"&amp;INT(INT(ROW()-2)/2)+2)="","",-INDIRECT("'Copie des données'!H"&amp;INT(INT(ROW()-2)/2)+2)),G3)</f>
        <v>477.95</v>
      </c>
      <c r="H4" s="29" t="str">
        <f t="shared" ca="1" si="1"/>
        <v>D</v>
      </c>
    </row>
    <row r="5" spans="1:8">
      <c r="A5" s="29">
        <f ca="1">IF(G5&lt;&gt;"",Contraintes!$E$14,"")</f>
        <v>112</v>
      </c>
      <c r="B5" s="29" t="str">
        <f ca="1">IF(G5&lt;&gt;"","Location " &amp;INDEX('Copie des données'!E:E,MATCH(-G5,'Copie des données'!H:H,0))&amp;" "&amp;INDEX('Copie des données'!F:F,MATCH(-G5,'Copie des données'!H:H,0))&amp; " 03 19","")</f>
        <v>Location XXX8 A 03 19</v>
      </c>
      <c r="C5" s="29">
        <f t="shared" ca="1" si="0"/>
        <v>4</v>
      </c>
      <c r="D5" s="29">
        <f ca="1">INDEX(Contraintes!$B$14:$H$17,MATCH(INDEX('Copie des données'!F:F,MATCH(-G5,'Copie des données'!H:H,0)),Contraintes!$B$14:$B$17,0),MATCH("Transaction "&amp;H5,Contraintes!$B$13:$H$13,0))</f>
        <v>2223</v>
      </c>
      <c r="E5" s="29" t="str">
        <f ca="1">IF(MOD(ROW(),2)=0,INDEX('Copie des données'!G:G,MATCH(-G5,'Copie des données'!H:H,0)),E4)</f>
        <v>A67</v>
      </c>
      <c r="F5" s="29" t="str">
        <f ca="1">IF(D5="","",VLOOKUP(D5,Contraintes!$B$19:$C$26,2,0))</f>
        <v>jaune</v>
      </c>
      <c r="G5" s="30">
        <f t="shared" ca="1" si="2"/>
        <v>477.95</v>
      </c>
      <c r="H5" s="29" t="str">
        <f t="shared" ca="1" si="1"/>
        <v>C</v>
      </c>
    </row>
    <row r="6" spans="1:8" s="26" customFormat="1">
      <c r="A6" s="29">
        <f ca="1">IF(G6&lt;&gt;"",Contraintes!$E$14,"")</f>
        <v>112</v>
      </c>
      <c r="B6" s="29" t="str">
        <f ca="1">IF(G6&lt;&gt;"","Location " &amp;INDEX('Copie des données'!E:E,MATCH(-G6,'Copie des données'!H:H,0))&amp;" "&amp;INDEX('Copie des données'!F:F,MATCH(-G6,'Copie des données'!H:H,0))&amp; " 03 19","")</f>
        <v>Location XXX8 D 03 19</v>
      </c>
      <c r="C6" s="29">
        <f t="shared" ca="1" si="0"/>
        <v>5</v>
      </c>
      <c r="D6" s="29">
        <f ca="1">INDEX(Contraintes!$B$14:$H$17,MATCH(INDEX('Copie des données'!F:F,MATCH(-G6,'Copie des données'!H:H,0)),Contraintes!$B$14:$B$17,0),MATCH("Transaction "&amp;H6,Contraintes!$B$13:$H$13,0))</f>
        <v>1116</v>
      </c>
      <c r="E6" s="29" t="str">
        <f ca="1">IF(MOD(ROW(),2)=0,INDEX('Copie des données'!G:G,MATCH(-G6,'Copie des données'!H:H,0)),E5)</f>
        <v>A4</v>
      </c>
      <c r="F6" s="29" t="str">
        <f ca="1">IF(D6="","",VLOOKUP(D6,Contraintes!$B$19:$C$26,2,0))</f>
        <v>bleu</v>
      </c>
      <c r="G6" s="30">
        <f t="shared" ca="1" si="2"/>
        <v>198.31</v>
      </c>
      <c r="H6" s="29" t="str">
        <f t="shared" ca="1" si="1"/>
        <v>D</v>
      </c>
    </row>
    <row r="7" spans="1:8">
      <c r="A7" s="29">
        <f ca="1">IF(G7&lt;&gt;"",Contraintes!$E$14,"")</f>
        <v>112</v>
      </c>
      <c r="B7" s="29" t="str">
        <f ca="1">IF(G7&lt;&gt;"","Location " &amp;INDEX('Copie des données'!E:E,MATCH(-G7,'Copie des données'!H:H,0))&amp;" "&amp;INDEX('Copie des données'!F:F,MATCH(-G7,'Copie des données'!H:H,0))&amp; " 03 19","")</f>
        <v>Location XXX8 D 03 19</v>
      </c>
      <c r="C7" s="29">
        <f t="shared" ca="1" si="0"/>
        <v>6</v>
      </c>
      <c r="D7" s="29">
        <f ca="1">INDEX(Contraintes!$B$14:$H$17,MATCH(INDEX('Copie des données'!F:F,MATCH(-G7,'Copie des données'!H:H,0)),Contraintes!$B$14:$B$17,0),MATCH("Transaction "&amp;H7,Contraintes!$B$13:$H$13,0))</f>
        <v>2226</v>
      </c>
      <c r="E7" s="29" t="str">
        <f ca="1">IF(MOD(ROW(),2)=0,INDEX('Copie des données'!G:G,MATCH(-G7,'Copie des données'!H:H,0)),E6)</f>
        <v>A4</v>
      </c>
      <c r="F7" s="29" t="str">
        <f ca="1">IF(D7="","",VLOOKUP(D7,Contraintes!$B$19:$C$26,2,0))</f>
        <v>noir</v>
      </c>
      <c r="G7" s="30">
        <f t="shared" ca="1" si="2"/>
        <v>198.31</v>
      </c>
      <c r="H7" s="29" t="str">
        <f t="shared" ca="1" si="1"/>
        <v>C</v>
      </c>
    </row>
    <row r="8" spans="1:8">
      <c r="A8" s="29" t="str">
        <f ca="1">IF(G8&lt;&gt;"",Contraintes!$E$14,"")</f>
        <v/>
      </c>
      <c r="B8" s="29" t="str">
        <f ca="1">IF(G8&lt;&gt;"","Location " &amp;INDEX('Copie des données'!E:E,MATCH(-G8,'Copie des données'!H:H,0))&amp;" "&amp;INDEX('Copie des données'!F:F,MATCH(-G8,'Copie des données'!H:H,0))&amp; " 03 19","")</f>
        <v/>
      </c>
      <c r="C8" s="29" t="str">
        <f t="shared" ca="1" si="0"/>
        <v/>
      </c>
      <c r="G8" s="30" t="str">
        <f t="shared" ca="1" si="2"/>
        <v/>
      </c>
      <c r="H8" s="29" t="str">
        <f t="shared" ca="1" si="1"/>
        <v/>
      </c>
    </row>
    <row r="9" spans="1:8">
      <c r="A9" s="29" t="str">
        <f ca="1">IF(G9&lt;&gt;"",Contraintes!$E$14,"")</f>
        <v/>
      </c>
      <c r="B9" s="29" t="str">
        <f ca="1">IF(G9&lt;&gt;"","Location " &amp;INDEX('Copie des données'!E:E,MATCH(-G9,'Copie des données'!H:H,0))&amp;" "&amp;INDEX('Copie des données'!F:F,MATCH(-G9,'Copie des données'!H:H,0))&amp; " 03 19","")</f>
        <v/>
      </c>
      <c r="C9" s="29" t="str">
        <f t="shared" ca="1" si="0"/>
        <v/>
      </c>
      <c r="G9" s="30" t="str">
        <f t="shared" ca="1" si="2"/>
        <v/>
      </c>
      <c r="H9" s="29" t="str">
        <f t="shared" ca="1" si="1"/>
        <v/>
      </c>
    </row>
    <row r="10" spans="1:8">
      <c r="A10" s="29" t="str">
        <f ca="1">IF(G10&lt;&gt;"",Contraintes!$E$14,"")</f>
        <v/>
      </c>
      <c r="B10" s="29" t="str">
        <f ca="1">IF(G10&lt;&gt;"","Location " &amp;INDEX('Copie des données'!E:E,MATCH(-G10,'Copie des données'!H:H,0))&amp;" "&amp;INDEX('Copie des données'!F:F,MATCH(-G10,'Copie des données'!H:H,0))&amp; " 03 19","")</f>
        <v/>
      </c>
      <c r="C10" s="29" t="str">
        <f t="shared" ca="1" si="0"/>
        <v/>
      </c>
      <c r="G10" s="30" t="str">
        <f t="shared" ca="1" si="2"/>
        <v/>
      </c>
      <c r="H10" s="29" t="str">
        <f t="shared" ca="1" si="1"/>
        <v/>
      </c>
    </row>
    <row r="11" spans="1:8">
      <c r="A11" s="29" t="str">
        <f ca="1">IF(G11&lt;&gt;"",Contraintes!$E$14,"")</f>
        <v/>
      </c>
      <c r="B11" s="29" t="str">
        <f ca="1">IF(G11&lt;&gt;"","Location " &amp;INDEX('Copie des données'!E:E,MATCH(-G11,'Copie des données'!H:H,0))&amp;" "&amp;INDEX('Copie des données'!F:F,MATCH(-G11,'Copie des données'!H:H,0))&amp; " 03 19","")</f>
        <v/>
      </c>
      <c r="C11" s="29" t="str">
        <f t="shared" ca="1" si="0"/>
        <v/>
      </c>
      <c r="G11" s="30" t="str">
        <f t="shared" ca="1" si="2"/>
        <v/>
      </c>
      <c r="H11" s="29" t="str">
        <f t="shared" ca="1" si="1"/>
        <v/>
      </c>
    </row>
    <row r="12" spans="1:8">
      <c r="A12" s="29" t="str">
        <f ca="1">IF(G12&lt;&gt;"",Contraintes!$E$14,"")</f>
        <v/>
      </c>
      <c r="B12" s="29" t="str">
        <f ca="1">IF(G12&lt;&gt;"","Location " &amp;INDEX('Copie des données'!E:E,MATCH(-G12,'Copie des données'!H:H,0))&amp;" "&amp;INDEX('Copie des données'!F:F,MATCH(-G12,'Copie des données'!H:H,0))&amp; " 03 19","")</f>
        <v/>
      </c>
      <c r="C12" s="29" t="str">
        <f t="shared" ca="1" si="0"/>
        <v/>
      </c>
      <c r="G12" s="30" t="str">
        <f t="shared" ca="1" si="2"/>
        <v/>
      </c>
      <c r="H12" s="29" t="str">
        <f t="shared" ca="1" si="1"/>
        <v/>
      </c>
    </row>
    <row r="13" spans="1:8">
      <c r="A13" s="29" t="str">
        <f ca="1">IF(G13&lt;&gt;"",Contraintes!$E$14,"")</f>
        <v/>
      </c>
      <c r="B13" s="29" t="str">
        <f ca="1">IF(G13&lt;&gt;"","Location " &amp;INDEX('Copie des données'!E:E,MATCH(-G13,'Copie des données'!H:H,0))&amp;" "&amp;INDEX('Copie des données'!F:F,MATCH(-G13,'Copie des données'!H:H,0))&amp; " 03 19","")</f>
        <v/>
      </c>
      <c r="C13" s="29" t="str">
        <f t="shared" ca="1" si="0"/>
        <v/>
      </c>
      <c r="G13" s="30" t="str">
        <f t="shared" ca="1" si="2"/>
        <v/>
      </c>
      <c r="H13" s="29" t="str">
        <f t="shared" ca="1" si="1"/>
        <v/>
      </c>
    </row>
    <row r="14" spans="1:8">
      <c r="A14" s="29" t="str">
        <f ca="1">IF(G14&lt;&gt;"",Contraintes!$E$14,"")</f>
        <v/>
      </c>
      <c r="B14" s="29" t="str">
        <f ca="1">IF(G14&lt;&gt;"","Location " &amp;INDEX('Copie des données'!E:E,MATCH(-G14,'Copie des données'!H:H,0))&amp;" "&amp;INDEX('Copie des données'!F:F,MATCH(-G14,'Copie des données'!H:H,0))&amp; " 03 19","")</f>
        <v/>
      </c>
      <c r="C14" s="29" t="str">
        <f t="shared" ca="1" si="0"/>
        <v/>
      </c>
      <c r="G14" s="30" t="str">
        <f t="shared" ca="1" si="2"/>
        <v/>
      </c>
      <c r="H14" s="29" t="str">
        <f t="shared" ca="1" si="1"/>
        <v/>
      </c>
    </row>
    <row r="15" spans="1:8">
      <c r="A15" s="29" t="str">
        <f ca="1">IF(G15&lt;&gt;"",Contraintes!$E$14,"")</f>
        <v/>
      </c>
      <c r="B15" s="29" t="str">
        <f ca="1">IF(G15&lt;&gt;"","Location " &amp;INDEX('Copie des données'!E:E,MATCH(-G15,'Copie des données'!H:H,0))&amp;" "&amp;INDEX('Copie des données'!F:F,MATCH(-G15,'Copie des données'!H:H,0))&amp; " 03 19","")</f>
        <v/>
      </c>
      <c r="C15" s="29" t="str">
        <f t="shared" ca="1" si="0"/>
        <v/>
      </c>
      <c r="G15" s="30" t="str">
        <f t="shared" ca="1" si="2"/>
        <v/>
      </c>
      <c r="H15" s="29" t="str">
        <f t="shared" ca="1" si="1"/>
        <v/>
      </c>
    </row>
    <row r="16" spans="1:8">
      <c r="A16" s="29" t="str">
        <f ca="1">IF(G16&lt;&gt;"",Contraintes!$E$14,"")</f>
        <v/>
      </c>
      <c r="B16" s="29" t="str">
        <f ca="1">IF(G16&lt;&gt;"","Location " &amp;INDEX('Copie des données'!E:E,MATCH(-G16,'Copie des données'!H:H,0))&amp;" "&amp;INDEX('Copie des données'!F:F,MATCH(-G16,'Copie des données'!H:H,0))&amp; " 03 19","")</f>
        <v/>
      </c>
      <c r="C16" s="29" t="str">
        <f t="shared" ca="1" si="0"/>
        <v/>
      </c>
      <c r="G16" s="30" t="str">
        <f t="shared" ca="1" si="2"/>
        <v/>
      </c>
      <c r="H16" s="29" t="str">
        <f t="shared" ca="1" si="1"/>
        <v/>
      </c>
    </row>
    <row r="17" spans="1:8">
      <c r="A17" s="29" t="str">
        <f ca="1">IF(G17&lt;&gt;"",Contraintes!$E$14,"")</f>
        <v/>
      </c>
      <c r="B17" s="29" t="str">
        <f ca="1">IF(G17&lt;&gt;"","Location " &amp;INDEX('Copie des données'!E:E,MATCH(-G17,'Copie des données'!H:H,0))&amp;" "&amp;INDEX('Copie des données'!F:F,MATCH(-G17,'Copie des données'!H:H,0))&amp; " 03 19","")</f>
        <v/>
      </c>
      <c r="C17" s="29" t="str">
        <f t="shared" ca="1" si="0"/>
        <v/>
      </c>
      <c r="G17" s="30" t="str">
        <f t="shared" ca="1" si="2"/>
        <v/>
      </c>
      <c r="H17" s="29" t="str">
        <f t="shared" ca="1" si="1"/>
        <v/>
      </c>
    </row>
    <row r="18" spans="1:8">
      <c r="A18" s="29" t="str">
        <f ca="1">IF(G18&lt;&gt;"",Contraintes!$E$14,"")</f>
        <v/>
      </c>
      <c r="B18" s="29" t="str">
        <f ca="1">IF(G18&lt;&gt;"","Location " &amp;INDEX('Copie des données'!E:E,MATCH(-G18,'Copie des données'!H:H,0))&amp;" "&amp;INDEX('Copie des données'!F:F,MATCH(-G18,'Copie des données'!H:H,0))&amp; " 03 19","")</f>
        <v/>
      </c>
      <c r="C18" s="29" t="str">
        <f t="shared" ca="1" si="0"/>
        <v/>
      </c>
      <c r="G18" s="30" t="str">
        <f t="shared" ca="1" si="2"/>
        <v/>
      </c>
      <c r="H18" s="29" t="str">
        <f t="shared" ca="1" si="1"/>
        <v/>
      </c>
    </row>
    <row r="19" spans="1:8">
      <c r="A19" s="29" t="str">
        <f ca="1">IF(G19&lt;&gt;"",Contraintes!$E$14,"")</f>
        <v/>
      </c>
      <c r="B19" s="29" t="str">
        <f ca="1">IF(G19&lt;&gt;"","Location " &amp;INDEX('Copie des données'!E:E,MATCH(-G19,'Copie des données'!H:H,0))&amp;" "&amp;INDEX('Copie des données'!F:F,MATCH(-G19,'Copie des données'!H:H,0))&amp; " 03 19","")</f>
        <v/>
      </c>
      <c r="C19" s="29" t="str">
        <f t="shared" ca="1" si="0"/>
        <v/>
      </c>
      <c r="G19" s="30" t="str">
        <f t="shared" ca="1" si="2"/>
        <v/>
      </c>
      <c r="H19" s="29" t="str">
        <f t="shared" ca="1" si="1"/>
        <v/>
      </c>
    </row>
    <row r="20" spans="1:8">
      <c r="A20" s="29" t="str">
        <f ca="1">IF(G20&lt;&gt;"",Contraintes!$E$14,"")</f>
        <v/>
      </c>
      <c r="B20" s="29" t="str">
        <f ca="1">IF(G20&lt;&gt;"","Location " &amp;INDEX('Copie des données'!E:E,MATCH(-G20,'Copie des données'!H:H,0))&amp;" "&amp;INDEX('Copie des données'!F:F,MATCH(-G20,'Copie des données'!H:H,0))&amp; " 03 19","")</f>
        <v/>
      </c>
      <c r="C20" s="29" t="str">
        <f t="shared" ca="1" si="0"/>
        <v/>
      </c>
      <c r="G20" s="30" t="str">
        <f t="shared" ca="1" si="2"/>
        <v/>
      </c>
      <c r="H20" s="29" t="str">
        <f t="shared" ca="1" si="1"/>
        <v/>
      </c>
    </row>
  </sheetData>
  <conditionalFormatting sqref="B2:B20">
    <cfRule type="containsText" dxfId="4" priority="14" operator="containsText" text="ECA">
      <formula>NOT(ISERROR(SEARCH("ECA",B2)))</formula>
    </cfRule>
    <cfRule type="containsText" dxfId="3" priority="15" operator="containsText" text="BOP WARR">
      <formula>NOT(ISERROR(SEARCH("BOP WARR",B2)))</formula>
    </cfRule>
    <cfRule type="containsText" dxfId="2" priority="16" operator="containsText" text="PRE COD">
      <formula>NOT(ISERROR(SEARCH("PRE COD",B2)))</formula>
    </cfRule>
    <cfRule type="containsText" dxfId="1" priority="17" operator="containsText" text="RISK">
      <formula>NOT(ISERROR(SEARCH("RISK",B2)))</formula>
    </cfRule>
    <cfRule type="containsText" dxfId="0" priority="18" operator="containsText" text="COGS">
      <formula>NOT(ISERROR(SEARCH("COGS",B2)))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B1:Q63"/>
  <sheetViews>
    <sheetView zoomScaleNormal="100" workbookViewId="0">
      <selection activeCell="B13" sqref="B13"/>
    </sheetView>
  </sheetViews>
  <sheetFormatPr defaultColWidth="11.42578125" defaultRowHeight="15"/>
  <cols>
    <col min="1" max="1" width="4.28515625" customWidth="1"/>
    <col min="2" max="2" width="13.42578125" bestFit="1" customWidth="1"/>
    <col min="3" max="3" width="10.42578125" bestFit="1" customWidth="1"/>
    <col min="4" max="4" width="8.140625" bestFit="1" customWidth="1"/>
    <col min="5" max="5" width="10.42578125" bestFit="1" customWidth="1"/>
    <col min="6" max="6" width="8.140625" bestFit="1" customWidth="1"/>
    <col min="7" max="7" width="12.7109375" bestFit="1" customWidth="1"/>
    <col min="8" max="8" width="13.28515625" bestFit="1" customWidth="1"/>
    <col min="9" max="10" width="3.28515625" customWidth="1"/>
    <col min="11" max="11" width="13.42578125" bestFit="1" customWidth="1"/>
    <col min="12" max="12" width="10.42578125" bestFit="1" customWidth="1"/>
    <col min="13" max="13" width="8.42578125" bestFit="1" customWidth="1"/>
    <col min="14" max="14" width="10.42578125" bestFit="1" customWidth="1"/>
    <col min="15" max="15" width="8.140625" bestFit="1" customWidth="1"/>
    <col min="16" max="16" width="12.7109375" bestFit="1" customWidth="1"/>
    <col min="17" max="17" width="13.28515625" bestFit="1" customWidth="1"/>
  </cols>
  <sheetData>
    <row r="1" spans="2:17" ht="15.75" thickBot="1"/>
    <row r="2" spans="2:17" ht="15.75" thickBot="1">
      <c r="B2" s="42" t="s">
        <v>28</v>
      </c>
      <c r="C2" s="43"/>
      <c r="D2" s="43"/>
      <c r="E2" s="43"/>
      <c r="F2" s="43"/>
      <c r="G2" s="43"/>
      <c r="H2" s="44"/>
      <c r="K2" s="42" t="s">
        <v>29</v>
      </c>
      <c r="L2" s="43"/>
      <c r="M2" s="43"/>
      <c r="N2" s="43"/>
      <c r="O2" s="43"/>
      <c r="P2" s="43"/>
      <c r="Q2" s="44"/>
    </row>
    <row r="3" spans="2:17" ht="15.75" thickBot="1"/>
    <row r="4" spans="2:17" ht="15.75" thickBot="1">
      <c r="B4" s="13"/>
      <c r="C4" s="2"/>
      <c r="D4" s="2"/>
      <c r="E4" s="2"/>
      <c r="F4" s="2"/>
      <c r="G4" s="2"/>
      <c r="H4" s="3"/>
      <c r="K4" s="13"/>
      <c r="L4" s="1"/>
      <c r="M4" s="2"/>
      <c r="N4" s="2"/>
      <c r="O4" s="2"/>
      <c r="P4" s="2"/>
      <c r="Q4" s="3"/>
    </row>
    <row r="5" spans="2:17">
      <c r="B5" s="14"/>
      <c r="C5" s="5"/>
      <c r="D5" s="5"/>
      <c r="E5" s="5"/>
      <c r="F5" s="5"/>
      <c r="G5" s="5"/>
      <c r="H5" s="6"/>
      <c r="K5" s="14"/>
      <c r="L5" s="5"/>
      <c r="M5" s="5"/>
      <c r="N5" s="5"/>
      <c r="O5" s="5"/>
      <c r="P5" s="5"/>
      <c r="Q5" s="6"/>
    </row>
    <row r="6" spans="2:17">
      <c r="B6" s="15"/>
      <c r="C6" s="8"/>
      <c r="D6" s="8"/>
      <c r="E6" s="8"/>
      <c r="F6" s="8"/>
      <c r="G6" s="8"/>
      <c r="H6" s="9"/>
      <c r="K6" s="15"/>
      <c r="L6" s="8"/>
      <c r="M6" s="8"/>
      <c r="N6" s="8"/>
      <c r="O6" s="8"/>
      <c r="P6" s="8"/>
      <c r="Q6" s="9"/>
    </row>
    <row r="7" spans="2:17">
      <c r="B7" s="15"/>
      <c r="C7" s="8"/>
      <c r="D7" s="8"/>
      <c r="E7" s="8"/>
      <c r="F7" s="8"/>
      <c r="G7" s="8"/>
      <c r="H7" s="9"/>
      <c r="K7" s="15"/>
      <c r="L7" s="8"/>
      <c r="M7" s="8"/>
      <c r="N7" s="8"/>
      <c r="O7" s="8"/>
      <c r="P7" s="8"/>
      <c r="Q7" s="9"/>
    </row>
    <row r="8" spans="2:17" ht="15.75" thickBot="1">
      <c r="B8" s="16"/>
      <c r="C8" s="11"/>
      <c r="D8" s="11"/>
      <c r="E8" s="11"/>
      <c r="F8" s="11"/>
      <c r="G8" s="11"/>
      <c r="H8" s="12"/>
      <c r="K8" s="16"/>
      <c r="L8" s="11"/>
      <c r="M8" s="11"/>
      <c r="N8" s="11"/>
      <c r="O8" s="11"/>
      <c r="P8" s="11"/>
      <c r="Q8" s="12"/>
    </row>
    <row r="9" spans="2:17"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</row>
    <row r="10" spans="2:17" ht="15.75" thickBot="1"/>
    <row r="11" spans="2:17" ht="15.75" thickBot="1">
      <c r="B11" s="42" t="s">
        <v>31</v>
      </c>
      <c r="C11" s="43"/>
      <c r="D11" s="43"/>
      <c r="E11" s="43"/>
      <c r="F11" s="43"/>
      <c r="G11" s="43"/>
      <c r="H11" s="44"/>
      <c r="K11" s="42" t="s">
        <v>30</v>
      </c>
      <c r="L11" s="43"/>
      <c r="M11" s="43"/>
      <c r="N11" s="43"/>
      <c r="O11" s="43"/>
      <c r="P11" s="43"/>
      <c r="Q11" s="44"/>
    </row>
    <row r="12" spans="2:17" ht="15.75" thickBot="1"/>
    <row r="13" spans="2:17" ht="15.75" thickBot="1">
      <c r="B13" s="13" t="s">
        <v>0</v>
      </c>
      <c r="C13" s="17" t="s">
        <v>1</v>
      </c>
      <c r="D13" s="17" t="s">
        <v>3</v>
      </c>
      <c r="E13" s="17"/>
      <c r="F13" s="17"/>
      <c r="G13" s="17" t="s">
        <v>7</v>
      </c>
      <c r="H13" s="18" t="s">
        <v>8</v>
      </c>
      <c r="K13" s="13"/>
      <c r="L13" s="1"/>
      <c r="M13" s="2"/>
      <c r="N13" s="2"/>
      <c r="O13" s="2"/>
      <c r="P13" s="2"/>
      <c r="Q13" s="3"/>
    </row>
    <row r="14" spans="2:17">
      <c r="B14" s="14" t="s">
        <v>15</v>
      </c>
      <c r="C14" s="4" t="s">
        <v>36</v>
      </c>
      <c r="D14" s="5" t="s">
        <v>33</v>
      </c>
      <c r="E14" s="5">
        <v>112</v>
      </c>
      <c r="F14" s="5" t="s">
        <v>2</v>
      </c>
      <c r="G14" s="5">
        <v>1113</v>
      </c>
      <c r="H14" s="6">
        <v>2223</v>
      </c>
      <c r="K14" s="14"/>
      <c r="L14" s="5"/>
      <c r="M14" s="5"/>
      <c r="N14" s="5"/>
      <c r="O14" s="5"/>
      <c r="P14" s="5"/>
      <c r="Q14" s="6"/>
    </row>
    <row r="15" spans="2:17">
      <c r="B15" s="15" t="s">
        <v>16</v>
      </c>
      <c r="C15" s="7" t="s">
        <v>36</v>
      </c>
      <c r="D15" s="8" t="s">
        <v>34</v>
      </c>
      <c r="E15" s="8">
        <v>112</v>
      </c>
      <c r="F15" s="8" t="s">
        <v>4</v>
      </c>
      <c r="G15" s="8">
        <v>1114</v>
      </c>
      <c r="H15" s="9">
        <v>2224</v>
      </c>
      <c r="K15" s="15"/>
      <c r="L15" s="8"/>
      <c r="M15" s="8"/>
      <c r="N15" s="8"/>
      <c r="O15" s="8"/>
      <c r="P15" s="8"/>
      <c r="Q15" s="9"/>
    </row>
    <row r="16" spans="2:17">
      <c r="B16" s="15" t="s">
        <v>17</v>
      </c>
      <c r="C16" s="7" t="s">
        <v>36</v>
      </c>
      <c r="D16" s="8" t="s">
        <v>32</v>
      </c>
      <c r="E16" s="8">
        <v>112</v>
      </c>
      <c r="F16" s="8" t="s">
        <v>5</v>
      </c>
      <c r="G16" s="8">
        <v>1115</v>
      </c>
      <c r="H16" s="9">
        <v>2225</v>
      </c>
      <c r="K16" s="15"/>
      <c r="L16" s="8"/>
      <c r="M16" s="8"/>
      <c r="N16" s="8"/>
      <c r="O16" s="8"/>
      <c r="P16" s="8"/>
      <c r="Q16" s="9"/>
    </row>
    <row r="17" spans="2:17" ht="15.75" thickBot="1">
      <c r="B17" s="16" t="s">
        <v>18</v>
      </c>
      <c r="C17" s="10" t="s">
        <v>36</v>
      </c>
      <c r="D17" s="11" t="s">
        <v>35</v>
      </c>
      <c r="E17" s="11">
        <v>112</v>
      </c>
      <c r="F17" s="11" t="s">
        <v>6</v>
      </c>
      <c r="G17" s="11">
        <v>1116</v>
      </c>
      <c r="H17" s="12">
        <v>2226</v>
      </c>
      <c r="K17" s="16"/>
      <c r="L17" s="11"/>
      <c r="M17" s="11"/>
      <c r="N17" s="11"/>
      <c r="O17" s="11"/>
      <c r="P17" s="11"/>
      <c r="Q17" s="12"/>
    </row>
    <row r="18" spans="2:17" ht="15.75" thickBot="1"/>
    <row r="19" spans="2:17">
      <c r="B19" s="45">
        <v>1113</v>
      </c>
      <c r="C19" s="6" t="s">
        <v>41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</row>
    <row r="20" spans="2:17">
      <c r="B20" s="46">
        <v>1114</v>
      </c>
      <c r="C20" s="9" t="s">
        <v>42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</row>
    <row r="21" spans="2:17">
      <c r="B21" s="46">
        <v>1115</v>
      </c>
      <c r="C21" s="9" t="s">
        <v>41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</row>
    <row r="22" spans="2:17" ht="15.75" thickBot="1">
      <c r="B22" s="47">
        <v>1116</v>
      </c>
      <c r="C22" s="12" t="s">
        <v>43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</row>
    <row r="23" spans="2:17">
      <c r="B23" s="45">
        <v>2223</v>
      </c>
      <c r="C23" s="6" t="s">
        <v>44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</row>
    <row r="24" spans="2:17">
      <c r="B24" s="46">
        <v>2224</v>
      </c>
      <c r="C24" s="9" t="s">
        <v>45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</row>
    <row r="25" spans="2:17">
      <c r="B25" s="46">
        <v>2225</v>
      </c>
      <c r="C25" s="9" t="s">
        <v>41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</row>
    <row r="26" spans="2:17" ht="15.75" thickBot="1">
      <c r="B26" s="47">
        <v>2226</v>
      </c>
      <c r="C26" s="12" t="s">
        <v>46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</row>
    <row r="27" spans="2:17"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2:17"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2:17"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2:17"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2:17"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2:17"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2:16"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2:16"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2:16"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2:16"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2:16"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2:16"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2:16"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</row>
    <row r="40" spans="2:16"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</row>
    <row r="41" spans="2:16"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</row>
    <row r="42" spans="2:16"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</row>
    <row r="43" spans="2:16"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</row>
    <row r="44" spans="2:16"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</row>
    <row r="45" spans="2:16"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</row>
    <row r="46" spans="2:16"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</row>
    <row r="47" spans="2:16"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</row>
    <row r="48" spans="2:16"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</row>
    <row r="49" spans="2:16"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</row>
    <row r="50" spans="2:16"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</row>
    <row r="51" spans="2:16"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</row>
    <row r="52" spans="2:16"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</row>
    <row r="53" spans="2:16"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</row>
    <row r="54" spans="2:16"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</row>
    <row r="55" spans="2:16"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</row>
    <row r="56" spans="2:16"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</row>
    <row r="57" spans="2:16"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</row>
    <row r="58" spans="2:16"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</row>
    <row r="59" spans="2:16"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</row>
    <row r="60" spans="2:16"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</row>
    <row r="61" spans="2:16"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</row>
    <row r="62" spans="2:16"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</row>
    <row r="63" spans="2:16"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Données entrées</vt:lpstr>
      <vt:lpstr>Copie des données</vt:lpstr>
      <vt:lpstr>Ecritures Locations N</vt:lpstr>
      <vt:lpstr>Ecritures Locations P</vt:lpstr>
      <vt:lpstr>Contraintes</vt:lpstr>
      <vt:lpstr>Br</vt:lpstr>
      <vt:lpstr>RevRec</vt:lpstr>
      <vt:lpstr>TypeOperation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DELIGOZ, Ozlem (GE Power)</dc:creator>
  <cp:lastModifiedBy>Carim</cp:lastModifiedBy>
  <dcterms:created xsi:type="dcterms:W3CDTF">2019-04-29T07:41:42Z</dcterms:created>
  <dcterms:modified xsi:type="dcterms:W3CDTF">2019-05-22T13:39:40Z</dcterms:modified>
</cp:coreProperties>
</file>