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9555" windowHeight="72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25" i="1"/>
  <c r="F29" s="1"/>
  <c r="G16"/>
  <c r="G17"/>
  <c r="G18"/>
  <c r="G19"/>
  <c r="G20"/>
  <c r="G21"/>
  <c r="G22"/>
  <c r="G15"/>
  <c r="J7" l="1"/>
  <c r="B15" l="1"/>
  <c r="A15"/>
  <c r="F2"/>
  <c r="F6"/>
  <c r="F10" s="1"/>
  <c r="F5"/>
  <c r="F4"/>
  <c r="F8" s="1"/>
  <c r="F3"/>
  <c r="J2" l="1"/>
  <c r="F9"/>
  <c r="J4" s="1"/>
  <c r="J5" s="1"/>
  <c r="J8"/>
  <c r="J3" l="1"/>
  <c r="C4" s="1"/>
  <c r="J6"/>
  <c r="C5" l="1"/>
  <c r="C6"/>
  <c r="C7"/>
  <c r="C8"/>
  <c r="J9" l="1"/>
  <c r="J10" s="1"/>
  <c r="I12" s="1"/>
</calcChain>
</file>

<file path=xl/sharedStrings.xml><?xml version="1.0" encoding="utf-8"?>
<sst xmlns="http://schemas.openxmlformats.org/spreadsheetml/2006/main" count="28" uniqueCount="27">
  <si>
    <t>Pente</t>
  </si>
  <si>
    <t>Ordonnée à l'origine</t>
  </si>
  <si>
    <t>Ecart-type</t>
  </si>
  <si>
    <t>de la régression</t>
  </si>
  <si>
    <t>de la pente</t>
  </si>
  <si>
    <t>de l'ordonnée</t>
  </si>
  <si>
    <t>Sxy</t>
  </si>
  <si>
    <t>Sxx</t>
  </si>
  <si>
    <t>Syy</t>
  </si>
  <si>
    <t>x</t>
  </si>
  <si>
    <t>y</t>
  </si>
  <si>
    <t>moyenne des x</t>
  </si>
  <si>
    <t>moyenne des y</t>
  </si>
  <si>
    <t>somme des xi au carré</t>
  </si>
  <si>
    <t>somme des yi au carré</t>
  </si>
  <si>
    <t>somme des xi</t>
  </si>
  <si>
    <t>somme des yi</t>
  </si>
  <si>
    <t>somme des xi yi</t>
  </si>
  <si>
    <t>y régression</t>
  </si>
  <si>
    <t>facteurs à modifier</t>
  </si>
  <si>
    <t>somme des carrés des résidus</t>
  </si>
  <si>
    <t>somme des carrés des variations en y</t>
  </si>
  <si>
    <t>coefficient de détermination</t>
  </si>
  <si>
    <t>coefficient de corrélation</t>
  </si>
  <si>
    <t>Mesure d'un inconnu</t>
  </si>
  <si>
    <t>y inconnu</t>
  </si>
  <si>
    <t>Ecart-type sur la mesure de l'inconnu</t>
  </si>
</sst>
</file>

<file path=xl/styles.xml><?xml version="1.0" encoding="utf-8"?>
<styleSheet xmlns="http://schemas.openxmlformats.org/spreadsheetml/2006/main">
  <numFmts count="3">
    <numFmt numFmtId="164" formatCode="0.0"/>
    <numFmt numFmtId="165" formatCode="0.000000"/>
    <numFmt numFmtId="166" formatCode="0.000"/>
  </numFmts>
  <fonts count="3">
    <font>
      <sz val="11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1" fillId="0" borderId="5" xfId="0" applyFont="1" applyBorder="1"/>
    <xf numFmtId="2" fontId="1" fillId="0" borderId="5" xfId="0" applyNumberFormat="1" applyFont="1" applyBorder="1"/>
    <xf numFmtId="0" fontId="1" fillId="0" borderId="1" xfId="0" applyFont="1" applyBorder="1"/>
    <xf numFmtId="0" fontId="1" fillId="0" borderId="6" xfId="0" applyFont="1" applyBorder="1"/>
    <xf numFmtId="2" fontId="1" fillId="0" borderId="6" xfId="0" applyNumberFormat="1" applyFont="1" applyBorder="1"/>
    <xf numFmtId="0" fontId="1" fillId="0" borderId="8" xfId="0" applyFont="1" applyBorder="1"/>
    <xf numFmtId="0" fontId="1" fillId="2" borderId="11" xfId="0" applyFont="1" applyFill="1" applyBorder="1"/>
    <xf numFmtId="164" fontId="1" fillId="0" borderId="11" xfId="0" applyNumberFormat="1" applyFont="1" applyBorder="1"/>
    <xf numFmtId="164" fontId="1" fillId="0" borderId="0" xfId="0" applyNumberFormat="1" applyFont="1"/>
    <xf numFmtId="0" fontId="1" fillId="2" borderId="6" xfId="0" applyFont="1" applyFill="1" applyBorder="1"/>
    <xf numFmtId="164" fontId="1" fillId="0" borderId="6" xfId="0" applyNumberFormat="1" applyFont="1" applyBorder="1"/>
    <xf numFmtId="0" fontId="1" fillId="0" borderId="6" xfId="0" applyFont="1" applyBorder="1" applyAlignment="1"/>
    <xf numFmtId="0" fontId="1" fillId="0" borderId="7" xfId="0" applyFont="1" applyBorder="1"/>
    <xf numFmtId="2" fontId="1" fillId="0" borderId="7" xfId="0" applyNumberFormat="1" applyFont="1" applyBorder="1"/>
    <xf numFmtId="2" fontId="1" fillId="0" borderId="0" xfId="0" applyNumberFormat="1" applyFont="1"/>
    <xf numFmtId="0" fontId="1" fillId="2" borderId="7" xfId="0" applyFont="1" applyFill="1" applyBorder="1"/>
    <xf numFmtId="164" fontId="1" fillId="0" borderId="7" xfId="0" applyNumberFormat="1" applyFont="1" applyBorder="1"/>
    <xf numFmtId="0" fontId="1" fillId="0" borderId="0" xfId="0" applyFont="1" applyBorder="1"/>
    <xf numFmtId="0" fontId="1" fillId="0" borderId="9" xfId="0" applyFont="1" applyBorder="1"/>
    <xf numFmtId="0" fontId="1" fillId="0" borderId="10" xfId="0" applyFont="1" applyBorder="1"/>
    <xf numFmtId="0" fontId="2" fillId="0" borderId="0" xfId="0" applyFont="1"/>
    <xf numFmtId="2" fontId="2" fillId="0" borderId="6" xfId="0" applyNumberFormat="1" applyFont="1" applyBorder="1"/>
    <xf numFmtId="0" fontId="2" fillId="0" borderId="6" xfId="0" applyFont="1" applyBorder="1"/>
    <xf numFmtId="0" fontId="1" fillId="2" borderId="14" xfId="0" applyFont="1" applyFill="1" applyBorder="1"/>
    <xf numFmtId="0" fontId="2" fillId="0" borderId="7" xfId="0" applyFont="1" applyBorder="1"/>
    <xf numFmtId="166" fontId="1" fillId="0" borderId="5" xfId="0" applyNumberFormat="1" applyFont="1" applyBorder="1"/>
    <xf numFmtId="166" fontId="1" fillId="0" borderId="8" xfId="0" applyNumberFormat="1" applyFont="1" applyBorder="1"/>
    <xf numFmtId="166" fontId="1" fillId="0" borderId="6" xfId="0" applyNumberFormat="1" applyFont="1" applyBorder="1" applyAlignment="1"/>
    <xf numFmtId="166" fontId="1" fillId="0" borderId="7" xfId="0" applyNumberFormat="1" applyFont="1" applyBorder="1"/>
    <xf numFmtId="166" fontId="1" fillId="0" borderId="6" xfId="0" applyNumberFormat="1" applyFont="1" applyBorder="1"/>
    <xf numFmtId="2" fontId="1" fillId="0" borderId="9" xfId="0" applyNumberFormat="1" applyFont="1" applyBorder="1"/>
    <xf numFmtId="165" fontId="0" fillId="0" borderId="0" xfId="0" applyNumberFormat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trendline>
            <c:trendlineType val="linear"/>
            <c:dispEq val="1"/>
            <c:trendlineLbl>
              <c:layout>
                <c:manualLayout>
                  <c:x val="0.35051049868766415"/>
                  <c:y val="-0.16686169437153689"/>
                </c:manualLayout>
              </c:layout>
              <c:numFmt formatCode="General" sourceLinked="0"/>
            </c:trendlineLbl>
          </c:trendline>
          <c:xVal>
            <c:numRef>
              <c:f>Sheet1!$A$4:$A$12</c:f>
              <c:numCache>
                <c:formatCode>General</c:formatCode>
                <c:ptCount val="9"/>
                <c:pt idx="0">
                  <c:v>0.35199999999999998</c:v>
                </c:pt>
                <c:pt idx="1">
                  <c:v>0.80300000000000005</c:v>
                </c:pt>
                <c:pt idx="2">
                  <c:v>1.08</c:v>
                </c:pt>
                <c:pt idx="3">
                  <c:v>1.38</c:v>
                </c:pt>
                <c:pt idx="4">
                  <c:v>1.75</c:v>
                </c:pt>
              </c:numCache>
            </c:numRef>
          </c:xVal>
          <c:yVal>
            <c:numRef>
              <c:f>Sheet1!$B$4:$B$12</c:f>
              <c:numCache>
                <c:formatCode>General</c:formatCode>
                <c:ptCount val="9"/>
                <c:pt idx="0">
                  <c:v>1.0900000000000001</c:v>
                </c:pt>
                <c:pt idx="1">
                  <c:v>1.78</c:v>
                </c:pt>
                <c:pt idx="2">
                  <c:v>2.6</c:v>
                </c:pt>
                <c:pt idx="3">
                  <c:v>3.03</c:v>
                </c:pt>
                <c:pt idx="4">
                  <c:v>4.01</c:v>
                </c:pt>
              </c:numCache>
            </c:numRef>
          </c:yVal>
        </c:ser>
        <c:dLbls/>
        <c:axId val="149186048"/>
        <c:axId val="149187584"/>
      </c:scatterChart>
      <c:valAx>
        <c:axId val="149186048"/>
        <c:scaling>
          <c:orientation val="minMax"/>
        </c:scaling>
        <c:axPos val="b"/>
        <c:numFmt formatCode="General" sourceLinked="1"/>
        <c:tickLblPos val="nextTo"/>
        <c:crossAx val="149187584"/>
        <c:crosses val="autoZero"/>
        <c:crossBetween val="midCat"/>
      </c:valAx>
      <c:valAx>
        <c:axId val="149187584"/>
        <c:scaling>
          <c:orientation val="minMax"/>
        </c:scaling>
        <c:axPos val="l"/>
        <c:majorGridlines/>
        <c:numFmt formatCode="General" sourceLinked="1"/>
        <c:tickLblPos val="nextTo"/>
        <c:crossAx val="149186048"/>
        <c:crosses val="autoZero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152400</xdr:colOff>
      <xdr:row>5</xdr:row>
      <xdr:rowOff>109537</xdr:rowOff>
    </xdr:from>
    <xdr:ext cx="914400" cy="264560"/>
    <xdr:sp macro="" textlink="">
      <xdr:nvSpPr>
        <xdr:cNvPr id="2" name="TextBox 1"/>
        <xdr:cNvSpPr txBox="1"/>
      </xdr:nvSpPr>
      <xdr:spPr>
        <a:xfrm>
          <a:off x="2590800" y="18621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CH" sz="1100" i="0"/>
        </a:p>
      </xdr:txBody>
    </xdr:sp>
    <xdr:clientData/>
  </xdr:oneCellAnchor>
  <xdr:twoCellAnchor>
    <xdr:from>
      <xdr:col>0</xdr:col>
      <xdr:colOff>0</xdr:colOff>
      <xdr:row>15</xdr:row>
      <xdr:rowOff>181655</xdr:rowOff>
    </xdr:from>
    <xdr:to>
      <xdr:col>4</xdr:col>
      <xdr:colOff>400050</xdr:colOff>
      <xdr:row>30</xdr:row>
      <xdr:rowOff>67355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9"/>
  <sheetViews>
    <sheetView tabSelected="1" zoomScale="85" zoomScaleNormal="85" workbookViewId="0">
      <selection activeCell="A4" sqref="A4"/>
    </sheetView>
  </sheetViews>
  <sheetFormatPr defaultRowHeight="15"/>
  <cols>
    <col min="1" max="1" width="12.7109375" bestFit="1" customWidth="1"/>
    <col min="2" max="2" width="12.85546875" bestFit="1" customWidth="1"/>
    <col min="3" max="3" width="10.85546875" bestFit="1" customWidth="1"/>
    <col min="4" max="4" width="7.5703125" customWidth="1"/>
    <col min="5" max="5" width="19" bestFit="1" customWidth="1"/>
    <col min="6" max="6" width="11.140625" bestFit="1" customWidth="1"/>
    <col min="7" max="7" width="19.7109375" customWidth="1"/>
    <col min="8" max="8" width="10.85546875" customWidth="1"/>
    <col min="9" max="9" width="31.28515625" bestFit="1" customWidth="1"/>
  </cols>
  <sheetData>
    <row r="1" spans="1:10" ht="15.75" thickBot="1">
      <c r="A1" s="39" t="s">
        <v>19</v>
      </c>
      <c r="B1" s="39"/>
      <c r="C1" s="1"/>
      <c r="D1" s="1"/>
      <c r="E1" s="1"/>
      <c r="F1" s="1"/>
      <c r="G1" s="1"/>
      <c r="H1" s="1"/>
      <c r="I1" s="1"/>
      <c r="J1" s="1"/>
    </row>
    <row r="2" spans="1:10" ht="15.75" thickBot="1">
      <c r="A2" s="1"/>
      <c r="B2" s="1"/>
      <c r="C2" s="1"/>
      <c r="D2" s="1"/>
      <c r="E2" s="2" t="s">
        <v>15</v>
      </c>
      <c r="F2" s="3">
        <f>SUM(A4:A12)</f>
        <v>5.3650000000000002</v>
      </c>
      <c r="G2" s="1"/>
      <c r="H2" s="1"/>
      <c r="I2" s="2" t="s">
        <v>0</v>
      </c>
      <c r="J2" s="27">
        <f>F10/F8</f>
        <v>2.0925065131905209</v>
      </c>
    </row>
    <row r="3" spans="1:10" ht="15.75" thickBot="1">
      <c r="A3" s="4" t="s">
        <v>9</v>
      </c>
      <c r="B3" s="4" t="s">
        <v>10</v>
      </c>
      <c r="C3" s="4" t="s">
        <v>18</v>
      </c>
      <c r="D3" s="1"/>
      <c r="E3" s="5" t="s">
        <v>16</v>
      </c>
      <c r="F3" s="6">
        <f>SUM(B4:B12)</f>
        <v>12.51</v>
      </c>
      <c r="G3" s="1"/>
      <c r="H3" s="1"/>
      <c r="I3" s="7" t="s">
        <v>1</v>
      </c>
      <c r="J3" s="28">
        <f>B15-(J2*A15)</f>
        <v>0.25674051134657105</v>
      </c>
    </row>
    <row r="4" spans="1:10">
      <c r="A4" s="8">
        <v>0.35199999999999998</v>
      </c>
      <c r="B4" s="8">
        <v>1.0900000000000001</v>
      </c>
      <c r="C4" s="9">
        <f t="shared" ref="C4:C8" si="0">$J$3+$J$2*A4</f>
        <v>0.99330280398963433</v>
      </c>
      <c r="D4" s="10"/>
      <c r="E4" s="5" t="s">
        <v>13</v>
      </c>
      <c r="F4" s="6">
        <f>SUMPRODUCT(A4:A12,A4:A12)</f>
        <v>6.9020130000000002</v>
      </c>
      <c r="G4" s="1"/>
      <c r="H4" s="36" t="s">
        <v>2</v>
      </c>
      <c r="I4" s="2" t="s">
        <v>3</v>
      </c>
      <c r="J4" s="27">
        <f>SQRT((F9-((J2^2)*F8))/(COUNTA(B4:B12)-2))</f>
        <v>0.14421114716670244</v>
      </c>
    </row>
    <row r="5" spans="1:10">
      <c r="A5" s="11">
        <v>0.80300000000000005</v>
      </c>
      <c r="B5" s="11">
        <v>1.78</v>
      </c>
      <c r="C5" s="12">
        <f t="shared" si="0"/>
        <v>1.9370232414385595</v>
      </c>
      <c r="D5" s="10"/>
      <c r="E5" s="5" t="s">
        <v>14</v>
      </c>
      <c r="F5" s="6">
        <f>SUMPRODUCT(B4:B12,B4:B12)</f>
        <v>36.377499999999998</v>
      </c>
      <c r="G5" s="1"/>
      <c r="H5" s="37"/>
      <c r="I5" s="13" t="s">
        <v>4</v>
      </c>
      <c r="J5" s="29">
        <f>SQRT((J4^2)/(F8))</f>
        <v>0.13474923518991877</v>
      </c>
    </row>
    <row r="6" spans="1:10" ht="15.75" thickBot="1">
      <c r="A6" s="11">
        <v>1.08</v>
      </c>
      <c r="B6" s="11">
        <v>2.6</v>
      </c>
      <c r="C6" s="12">
        <f t="shared" si="0"/>
        <v>2.5166475455923338</v>
      </c>
      <c r="D6" s="10"/>
      <c r="E6" s="14" t="s">
        <v>17</v>
      </c>
      <c r="F6" s="15">
        <f>SUMPRODUCT(A4:A12,B4:B12)</f>
        <v>15.81992</v>
      </c>
      <c r="G6" s="1"/>
      <c r="H6" s="38"/>
      <c r="I6" s="14" t="s">
        <v>5</v>
      </c>
      <c r="J6" s="30">
        <f>J4*SQRT((F4)/((COUNTA(B4:B12)*F4)-((SUM(A4:A12))^2)))</f>
        <v>0.15831759839629395</v>
      </c>
    </row>
    <row r="7" spans="1:10" ht="15.75" thickBot="1">
      <c r="A7" s="11">
        <v>1.38</v>
      </c>
      <c r="B7" s="11">
        <v>3.03</v>
      </c>
      <c r="C7" s="12">
        <f t="shared" si="0"/>
        <v>3.1443994995494897</v>
      </c>
      <c r="D7" s="10"/>
      <c r="E7" s="1"/>
      <c r="F7" s="16"/>
      <c r="G7" s="1"/>
      <c r="H7" s="1"/>
      <c r="I7" s="2" t="s">
        <v>20</v>
      </c>
      <c r="J7" s="27">
        <f>SUMPRODUCT(B4:B12-C4:C12,B4:B12-C4:C12)</f>
        <v>6.2390564901411635E-2</v>
      </c>
    </row>
    <row r="8" spans="1:10">
      <c r="A8" s="11">
        <v>1.75</v>
      </c>
      <c r="B8" s="11">
        <v>4.01</v>
      </c>
      <c r="C8" s="12">
        <f t="shared" si="0"/>
        <v>3.9186269094299826</v>
      </c>
      <c r="D8" s="10"/>
      <c r="E8" s="2" t="s">
        <v>7</v>
      </c>
      <c r="F8" s="3">
        <f>F4-(((F2)^2)/COUNTA(A4:A12))</f>
        <v>1.1453679999999995</v>
      </c>
      <c r="G8" s="1"/>
      <c r="H8" s="1"/>
      <c r="I8" s="5" t="s">
        <v>21</v>
      </c>
      <c r="J8" s="31">
        <f>F5-((F3^2)/COUNTA(B4:B12))</f>
        <v>5.0774799999999978</v>
      </c>
    </row>
    <row r="9" spans="1:10">
      <c r="A9" s="11"/>
      <c r="B9" s="11"/>
      <c r="C9" s="12"/>
      <c r="D9" s="10"/>
      <c r="E9" s="5" t="s">
        <v>8</v>
      </c>
      <c r="F9" s="6">
        <f>F5-(((F3)^2)/COUNTA(A4:A12))</f>
        <v>5.0774799999999978</v>
      </c>
      <c r="G9" s="1"/>
      <c r="H9" s="1"/>
      <c r="I9" s="5" t="s">
        <v>22</v>
      </c>
      <c r="J9" s="31">
        <f>1-(J7/J8)</f>
        <v>0.98771229726135568</v>
      </c>
    </row>
    <row r="10" spans="1:10" ht="15.75" thickBot="1">
      <c r="A10" s="11"/>
      <c r="B10" s="11"/>
      <c r="C10" s="12"/>
      <c r="D10" s="10"/>
      <c r="E10" s="14" t="s">
        <v>6</v>
      </c>
      <c r="F10" s="15">
        <f>F6-((F2*F3)/COUNTA(A4:A12))</f>
        <v>2.3966899999999995</v>
      </c>
      <c r="G10" s="1"/>
      <c r="H10" s="1"/>
      <c r="I10" s="14" t="s">
        <v>23</v>
      </c>
      <c r="J10" s="30">
        <f>SQRT(J9)</f>
        <v>0.99383715832190322</v>
      </c>
    </row>
    <row r="11" spans="1:10" ht="15.75" thickBot="1">
      <c r="A11" s="11"/>
      <c r="B11" s="11"/>
      <c r="C11" s="12"/>
      <c r="D11" s="10"/>
      <c r="E11" s="1"/>
      <c r="F11" s="1"/>
      <c r="G11" s="1"/>
      <c r="H11" s="1"/>
      <c r="I11" s="1"/>
      <c r="J11" s="1"/>
    </row>
    <row r="12" spans="1:10" ht="15.75" thickBot="1">
      <c r="A12" s="17"/>
      <c r="B12" s="17"/>
      <c r="C12" s="18"/>
      <c r="D12" s="10"/>
      <c r="E12" s="1"/>
      <c r="F12" s="1"/>
      <c r="G12" s="1"/>
      <c r="H12" s="1"/>
      <c r="I12" s="34" t="str">
        <f>IF(J10&gt;0.9,IF(J10&gt;0.95,IF(J10&gt;0.99,IF(J10&gt;0.999,"linéarité parfaite","linéarité excellente"),"corrélation bonne"),"corrélation moyenne"),"mauvaise linéarité")</f>
        <v>linéarité excellente</v>
      </c>
      <c r="J12" s="35"/>
    </row>
    <row r="13" spans="1:10" ht="15.75" thickBot="1">
      <c r="A13" s="1"/>
      <c r="B13" s="1"/>
      <c r="C13" s="1"/>
      <c r="D13" s="19"/>
      <c r="E13" s="1"/>
      <c r="F13" s="34" t="s">
        <v>24</v>
      </c>
      <c r="G13" s="35"/>
      <c r="H13" s="1"/>
      <c r="I13" s="1"/>
      <c r="J13" s="1"/>
    </row>
    <row r="14" spans="1:10" ht="15.75" thickBot="1">
      <c r="A14" s="20" t="s">
        <v>11</v>
      </c>
      <c r="B14" s="21" t="s">
        <v>12</v>
      </c>
      <c r="C14" s="1"/>
      <c r="D14" s="22"/>
      <c r="E14" s="1"/>
      <c r="F14" s="4" t="s">
        <v>25</v>
      </c>
      <c r="G14" s="4"/>
      <c r="H14" s="1"/>
      <c r="I14" s="1"/>
      <c r="J14" s="1"/>
    </row>
    <row r="15" spans="1:10" ht="15.75" thickBot="1">
      <c r="A15" s="20">
        <f>AVERAGE(A4:A12)</f>
        <v>1.073</v>
      </c>
      <c r="B15" s="20">
        <f>AVERAGE(B4:B12)</f>
        <v>2.5019999999999998</v>
      </c>
      <c r="C15" s="1"/>
      <c r="D15" s="1"/>
      <c r="E15" s="1"/>
      <c r="F15" s="8">
        <v>2.65</v>
      </c>
      <c r="G15" s="3">
        <f>IF(ISBLANK(F15),"",(F15-$J$3)/$J$2)</f>
        <v>1.1437285731571458</v>
      </c>
      <c r="H15" s="1"/>
      <c r="I15" s="1"/>
      <c r="J15" s="1"/>
    </row>
    <row r="16" spans="1:10">
      <c r="A16" s="1"/>
      <c r="B16" s="1"/>
      <c r="C16" s="1"/>
      <c r="D16" s="1"/>
      <c r="E16" s="1"/>
      <c r="F16" s="11"/>
      <c r="G16" s="23" t="str">
        <f t="shared" ref="G16:G22" si="1">IF(ISBLANK(F16),"",(F16-$J$3)/$J$2)</f>
        <v/>
      </c>
      <c r="H16" s="1"/>
      <c r="I16" s="1"/>
      <c r="J16" s="1"/>
    </row>
    <row r="17" spans="1:10">
      <c r="A17" s="22"/>
      <c r="B17" s="22"/>
      <c r="C17" s="22"/>
      <c r="D17" s="22"/>
      <c r="E17" s="22"/>
      <c r="F17" s="11"/>
      <c r="G17" s="23" t="str">
        <f t="shared" si="1"/>
        <v/>
      </c>
      <c r="H17" s="22"/>
      <c r="I17" s="22"/>
      <c r="J17" s="22"/>
    </row>
    <row r="18" spans="1:10">
      <c r="A18" s="22"/>
      <c r="B18" s="22"/>
      <c r="C18" s="22"/>
      <c r="D18" s="22"/>
      <c r="E18" s="22"/>
      <c r="F18" s="11"/>
      <c r="G18" s="24" t="str">
        <f t="shared" si="1"/>
        <v/>
      </c>
      <c r="H18" s="22"/>
      <c r="I18" s="22"/>
      <c r="J18" s="22"/>
    </row>
    <row r="19" spans="1:10">
      <c r="A19" s="22"/>
      <c r="B19" s="22"/>
      <c r="C19" s="22"/>
      <c r="D19" s="22"/>
      <c r="E19" s="22"/>
      <c r="F19" s="11"/>
      <c r="G19" s="24" t="str">
        <f t="shared" si="1"/>
        <v/>
      </c>
      <c r="H19" s="22"/>
      <c r="I19" s="22"/>
      <c r="J19" s="22"/>
    </row>
    <row r="20" spans="1:10">
      <c r="A20" s="22"/>
      <c r="B20" s="22"/>
      <c r="C20" s="22"/>
      <c r="D20" s="22"/>
      <c r="E20" s="22"/>
      <c r="F20" s="11"/>
      <c r="G20" s="24" t="str">
        <f t="shared" si="1"/>
        <v/>
      </c>
      <c r="H20" s="22"/>
      <c r="I20" s="22"/>
      <c r="J20" s="22"/>
    </row>
    <row r="21" spans="1:10">
      <c r="A21" s="22"/>
      <c r="B21" s="22"/>
      <c r="C21" s="22"/>
      <c r="D21" s="22"/>
      <c r="E21" s="22"/>
      <c r="F21" s="11"/>
      <c r="G21" s="24" t="str">
        <f t="shared" si="1"/>
        <v/>
      </c>
      <c r="H21" s="22"/>
      <c r="I21" s="22"/>
      <c r="J21" s="22"/>
    </row>
    <row r="22" spans="1:10" ht="15.75" thickBot="1">
      <c r="A22" s="22"/>
      <c r="B22" s="22"/>
      <c r="C22" s="22"/>
      <c r="D22" s="22"/>
      <c r="E22" s="22"/>
      <c r="F22" s="25"/>
      <c r="G22" s="26" t="str">
        <f t="shared" si="1"/>
        <v/>
      </c>
      <c r="H22" s="22"/>
      <c r="I22" s="22"/>
      <c r="J22" s="22"/>
    </row>
    <row r="23" spans="1:10" ht="16.5" thickTop="1" thickBot="1">
      <c r="A23" s="22"/>
      <c r="B23" s="22"/>
      <c r="C23" s="22"/>
      <c r="D23" s="22"/>
      <c r="E23" s="22"/>
      <c r="H23" s="22"/>
      <c r="I23" s="22"/>
      <c r="J23" s="22"/>
    </row>
    <row r="24" spans="1:10" ht="15.75" thickBot="1">
      <c r="A24" s="22"/>
      <c r="B24" s="22"/>
      <c r="C24" s="22"/>
      <c r="D24" s="22"/>
      <c r="E24" s="22"/>
      <c r="F24" s="21" t="s">
        <v>12</v>
      </c>
      <c r="H24" s="22"/>
      <c r="I24" s="22"/>
      <c r="J24" s="22"/>
    </row>
    <row r="25" spans="1:10" ht="15.75" thickBot="1">
      <c r="A25" s="22"/>
      <c r="B25" s="22"/>
      <c r="C25" s="22"/>
      <c r="D25" s="22"/>
      <c r="E25" s="22"/>
      <c r="F25" s="32">
        <f>AVERAGE(F14:F22)</f>
        <v>2.65</v>
      </c>
      <c r="H25" s="22"/>
      <c r="I25" s="22"/>
      <c r="J25" s="22"/>
    </row>
    <row r="26" spans="1:10">
      <c r="A26" s="22"/>
      <c r="B26" s="22"/>
      <c r="C26" s="22"/>
      <c r="D26" s="22"/>
      <c r="E26" s="22"/>
      <c r="H26" s="22"/>
      <c r="I26" s="22"/>
      <c r="J26" s="22"/>
    </row>
    <row r="27" spans="1:10">
      <c r="A27" s="22"/>
      <c r="B27" s="22"/>
      <c r="C27" s="22"/>
      <c r="D27" s="22"/>
      <c r="E27" s="22"/>
      <c r="H27" s="22"/>
      <c r="I27" s="22"/>
      <c r="J27" s="22"/>
    </row>
    <row r="28" spans="1:10">
      <c r="A28" s="22"/>
      <c r="B28" s="22"/>
      <c r="C28" s="22"/>
      <c r="D28" s="22"/>
      <c r="E28" s="22"/>
      <c r="F28" s="40" t="s">
        <v>26</v>
      </c>
      <c r="G28" s="40"/>
      <c r="H28" s="22"/>
      <c r="I28" s="22"/>
      <c r="J28" s="22"/>
    </row>
    <row r="29" spans="1:10">
      <c r="A29" s="22"/>
      <c r="B29" s="22"/>
      <c r="C29" s="22"/>
      <c r="D29" s="22"/>
      <c r="E29" s="22"/>
      <c r="F29" s="33">
        <f>(J4/J2)*SQRT((1/COUNTA(F15:F22))+(1/COUNTA(A4:A12))+(((F25-B15)^2)/((J2^2)*F8)))</f>
        <v>7.5633038522261081E-2</v>
      </c>
      <c r="G29" s="33"/>
      <c r="H29" s="22"/>
      <c r="I29" s="22"/>
      <c r="J29" s="22"/>
    </row>
  </sheetData>
  <mergeCells count="6">
    <mergeCell ref="F29:G29"/>
    <mergeCell ref="F13:G13"/>
    <mergeCell ref="H4:H6"/>
    <mergeCell ref="I12:J12"/>
    <mergeCell ref="A1:B1"/>
    <mergeCell ref="F28:G28"/>
  </mergeCells>
  <pageMargins left="0.7" right="0.7" top="0.75" bottom="0.75" header="0.3" footer="0.3"/>
  <pageSetup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S</dc:creator>
  <cp:lastModifiedBy>mduquesn</cp:lastModifiedBy>
  <dcterms:created xsi:type="dcterms:W3CDTF">2015-01-03T11:51:36Z</dcterms:created>
  <dcterms:modified xsi:type="dcterms:W3CDTF">2015-01-04T17:24:09Z</dcterms:modified>
</cp:coreProperties>
</file>