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0" windowWidth="19200" windowHeight="11745"/>
  </bookViews>
  <sheets>
    <sheet name="Deux Pas Vers l'Autre" sheetId="1" r:id="rId1"/>
    <sheet name="Calculs" sheetId="2" state="hidden" r:id="rId2"/>
  </sheets>
  <definedNames>
    <definedName name="AncreTableau">#REF!</definedName>
    <definedName name="_xlnm.Print_Titles" localSheetId="0">'Deux Pas Vers l''Autre'!$7:$7</definedName>
    <definedName name="TotalCourses">Calculs!$L$4</definedName>
  </definedNames>
  <calcPr calcId="125725"/>
  <fileRecoveryPr autoRecover="0"/>
</workbook>
</file>

<file path=xl/calcChain.xml><?xml version="1.0" encoding="utf-8"?>
<calcChain xmlns="http://schemas.openxmlformats.org/spreadsheetml/2006/main">
  <c r="G21" i="1"/>
  <c r="G22"/>
  <c r="G23"/>
  <c r="G24"/>
  <c r="G25"/>
  <c r="G26"/>
  <c r="G30"/>
  <c r="G31"/>
  <c r="G32"/>
  <c r="G33"/>
  <c r="G34"/>
  <c r="G35"/>
  <c r="G36"/>
  <c r="G37"/>
  <c r="G41"/>
  <c r="G42"/>
  <c r="G43"/>
  <c r="G44"/>
  <c r="G45"/>
  <c r="G46"/>
  <c r="G47"/>
  <c r="G48"/>
  <c r="G38"/>
  <c r="G27"/>
  <c r="G9"/>
  <c r="G10"/>
  <c r="G11"/>
  <c r="G12"/>
  <c r="G13"/>
  <c r="G14"/>
  <c r="G15"/>
  <c r="G16"/>
  <c r="G17"/>
  <c r="G18"/>
  <c r="G8"/>
  <c r="G19" l="1"/>
  <c r="J27" s="1"/>
  <c r="M13" s="1"/>
  <c r="E6" i="2" a="1"/>
  <c r="E6" s="1"/>
  <c r="O21" i="1" l="1"/>
  <c r="N21"/>
  <c r="P21"/>
  <c r="T21"/>
  <c r="S21"/>
  <c r="Q21"/>
  <c r="R21"/>
  <c r="E7" i="2" a="1"/>
  <c r="E7" s="1"/>
  <c r="E8" s="1" a="1"/>
  <c r="E8" s="1"/>
  <c r="F8" s="1"/>
  <c r="G8" s="1"/>
  <c r="F6"/>
  <c r="G6" s="1"/>
  <c r="L4"/>
  <c r="F7" l="1"/>
  <c r="G7" s="1"/>
  <c r="E9" a="1"/>
  <c r="E9" s="1"/>
  <c r="F9" s="1"/>
  <c r="G9" s="1"/>
  <c r="E10" l="1" a="1"/>
  <c r="E10" s="1"/>
  <c r="E11" s="1" a="1"/>
  <c r="E11" s="1"/>
  <c r="F11" s="1"/>
  <c r="G11" s="1"/>
  <c r="E12" l="1" a="1"/>
  <c r="E12" s="1"/>
  <c r="F12" s="1"/>
  <c r="G12" s="1"/>
  <c r="F10"/>
  <c r="G10" s="1"/>
  <c r="E13" l="1" a="1"/>
  <c r="E13" s="1"/>
  <c r="F13" s="1"/>
  <c r="G13" s="1"/>
  <c r="E14" l="1" a="1"/>
  <c r="E14" s="1"/>
  <c r="F14" s="1"/>
  <c r="G14" s="1"/>
  <c r="E15" l="1" a="1"/>
  <c r="E15" s="1"/>
  <c r="F15" s="1"/>
  <c r="G15" s="1"/>
  <c r="E16" l="1" a="1"/>
  <c r="E16" s="1"/>
  <c r="F16" s="1"/>
  <c r="G16" s="1"/>
  <c r="E17" l="1" a="1"/>
  <c r="E17" s="1"/>
  <c r="F17" s="1"/>
  <c r="G17" s="1"/>
  <c r="E18" l="1" a="1"/>
  <c r="E18" s="1"/>
  <c r="F18" s="1"/>
  <c r="G18" s="1"/>
  <c r="E19" l="1" a="1"/>
  <c r="E19" s="1"/>
  <c r="F19" s="1"/>
  <c r="G19" s="1"/>
  <c r="E20" l="1" a="1"/>
  <c r="E20" s="1"/>
  <c r="F20" s="1"/>
  <c r="G20" s="1"/>
  <c r="E21" l="1" a="1"/>
  <c r="E21" s="1"/>
  <c r="F21" s="1"/>
  <c r="G21" s="1"/>
  <c r="H9" s="1"/>
  <c r="I9" s="1"/>
  <c r="H7" l="1"/>
  <c r="I7" s="1"/>
  <c r="K7" s="1"/>
  <c r="L7" s="1"/>
  <c r="H8"/>
  <c r="I8" s="1"/>
  <c r="J8" s="1"/>
  <c r="M8" s="1"/>
  <c r="H6"/>
  <c r="I6" s="1"/>
  <c r="J6" s="1"/>
  <c r="M6" s="1"/>
  <c r="K9"/>
  <c r="L9" s="1"/>
  <c r="J9"/>
  <c r="M9" s="1"/>
  <c r="K6" l="1"/>
  <c r="L6" s="1"/>
  <c r="J7"/>
  <c r="M7" s="1"/>
  <c r="K8"/>
  <c r="L8" s="1"/>
  <c r="K3" l="1"/>
  <c r="L3" s="1"/>
</calcChain>
</file>

<file path=xl/sharedStrings.xml><?xml version="1.0" encoding="utf-8"?>
<sst xmlns="http://schemas.openxmlformats.org/spreadsheetml/2006/main" count="53" uniqueCount="53">
  <si>
    <t>*** Cette feuille doit rester masquée ***</t>
  </si>
  <si>
    <t>QTÉ</t>
  </si>
  <si>
    <t>TOTAL</t>
  </si>
  <si>
    <t>AUTRE TOTAL</t>
  </si>
  <si>
    <t>TOTAL COURSES</t>
  </si>
  <si>
    <t>Comment nous soutenir ?</t>
  </si>
  <si>
    <t>ITEM</t>
  </si>
  <si>
    <t>VALEUR UNITAIRE</t>
  </si>
  <si>
    <t>Colonne1</t>
  </si>
  <si>
    <t>Logo à côté du nôtre sur le drapeau de l'aventure</t>
  </si>
  <si>
    <t>Logo en tête de nos vidéos</t>
  </si>
  <si>
    <t>Logo en haut de notre page d'accueil</t>
  </si>
  <si>
    <t>Logo en fin de nos vidéos</t>
  </si>
  <si>
    <t>Equipement floqué Liste A</t>
  </si>
  <si>
    <t>Equipement floqué Liste B</t>
  </si>
  <si>
    <t>Logo dans notre feed Instagram taille 1</t>
  </si>
  <si>
    <t>Logo dans notre feed Instagram taille 2</t>
  </si>
  <si>
    <t>Logo sur notre page Partenaires et Facebook taille 1</t>
  </si>
  <si>
    <t>Logo sur notre page Partenaires et Facebook taille 2</t>
  </si>
  <si>
    <t>Mention dans les remerciements en fin de nos vidéos</t>
  </si>
  <si>
    <t>Article sur le partenariat dans le blog</t>
  </si>
  <si>
    <t>Tous nos articles "L'Aventure" retaillés pour vos médias</t>
  </si>
  <si>
    <t>Article revue de matériel sur le blog</t>
  </si>
  <si>
    <t>Interview écrite 2PVA</t>
  </si>
  <si>
    <t>Mention du partenariat dans un article</t>
  </si>
  <si>
    <t>Descriptif et lein du matériel dans notre page Matériel</t>
  </si>
  <si>
    <t>Campagne photo pour usage commercial, cession de droits, prod et post prod</t>
  </si>
  <si>
    <t>Photo reportage exclusif 10 images / pays</t>
  </si>
  <si>
    <t>Photo reportage exclusif 5 images / pays</t>
  </si>
  <si>
    <t>Publication de nos galeries non exclusives</t>
  </si>
  <si>
    <t xml:space="preserve">Photo placement de produit sur notre site web &amp; Facebook </t>
  </si>
  <si>
    <t>Post Instagram avec lien et infos</t>
  </si>
  <si>
    <t>Post Instagram sans lien</t>
  </si>
  <si>
    <t>Promo dans une story Instagram</t>
  </si>
  <si>
    <t>Placement de produit dans tous nos épisodes</t>
  </si>
  <si>
    <t>Placement de produit dans1 épisode</t>
  </si>
  <si>
    <t>Vidéo review de matériel &gt; 1 minute</t>
  </si>
  <si>
    <t>Mention orale du partenariat dans un épisode</t>
  </si>
  <si>
    <t>Mention ou placement de produit dans une vidéo Journal de Bord</t>
  </si>
  <si>
    <t>Mention ou placement de produit dans un post vidéo &lt;30sec Facebook ou Instagram</t>
  </si>
  <si>
    <t>Mention ou placement de produit dans une Story éphémère Facebook ou Instagram</t>
  </si>
  <si>
    <t>Continental</t>
  </si>
  <si>
    <t>Transfrontalier</t>
  </si>
  <si>
    <t>Grande rando</t>
  </si>
  <si>
    <t>Trek</t>
  </si>
  <si>
    <t>Randonnée</t>
  </si>
  <si>
    <t>Marche</t>
  </si>
  <si>
    <t>Promenade</t>
  </si>
  <si>
    <t>Points dépensés</t>
  </si>
  <si>
    <t>Points restant</t>
  </si>
  <si>
    <t>CONTENU REDACTIONNEL</t>
  </si>
  <si>
    <t>VIDEO</t>
  </si>
  <si>
    <t>PHOTO</t>
  </si>
</sst>
</file>

<file path=xl/styles.xml><?xml version="1.0" encoding="utf-8"?>
<styleSheet xmlns="http://schemas.openxmlformats.org/spreadsheetml/2006/main">
  <numFmts count="4">
    <numFmt numFmtId="164" formatCode="&quot;$&quot;#,##0.00"/>
    <numFmt numFmtId="165" formatCode="#,##0.00\ &quot;€&quot;"/>
    <numFmt numFmtId="166" formatCode="#,##0\ &quot;€&quot;"/>
    <numFmt numFmtId="167" formatCode="0&quot; Pts&quot;"/>
  </numFmts>
  <fonts count="18">
    <font>
      <sz val="10"/>
      <color theme="3"/>
      <name val="Euphemia"/>
      <family val="2"/>
      <scheme val="minor"/>
    </font>
    <font>
      <sz val="11"/>
      <color theme="1"/>
      <name val="Euphemia"/>
      <family val="2"/>
      <scheme val="minor"/>
    </font>
    <font>
      <sz val="36"/>
      <color theme="8"/>
      <name val="Franklin Gothic Medium"/>
      <family val="2"/>
      <scheme val="major"/>
    </font>
    <font>
      <sz val="10"/>
      <color theme="3"/>
      <name val="Franklin Gothic Medium"/>
      <family val="2"/>
      <scheme val="major"/>
    </font>
    <font>
      <b/>
      <sz val="10"/>
      <color theme="3"/>
      <name val="Euphemia"/>
      <family val="2"/>
      <scheme val="minor"/>
    </font>
    <font>
      <sz val="9"/>
      <color theme="8"/>
      <name val="Webdings"/>
      <family val="1"/>
      <charset val="2"/>
    </font>
    <font>
      <sz val="10"/>
      <color theme="3"/>
      <name val="Euphemia"/>
      <family val="2"/>
      <scheme val="minor"/>
    </font>
    <font>
      <sz val="10"/>
      <color theme="8" tint="0.89996032593768116"/>
      <name val="Euphemia"/>
      <family val="2"/>
      <scheme val="minor"/>
    </font>
    <font>
      <sz val="10"/>
      <color theme="3"/>
      <name val="Euphemia"/>
      <family val="2"/>
      <scheme val="minor"/>
    </font>
    <font>
      <sz val="36"/>
      <color theme="7" tint="-0.499984740745262"/>
      <name val="Franklin Gothic Medium"/>
      <family val="2"/>
      <scheme val="major"/>
    </font>
    <font>
      <sz val="36"/>
      <color theme="8"/>
      <name val="Franklin Gothic Medium"/>
      <family val="2"/>
      <scheme val="major"/>
    </font>
    <font>
      <b/>
      <sz val="36"/>
      <color theme="8"/>
      <name val="Franklin Gothic Medium"/>
      <family val="2"/>
      <scheme val="major"/>
    </font>
    <font>
      <sz val="10"/>
      <color theme="7" tint="-0.499984740745262"/>
      <name val="Franklin Gothic Medium"/>
      <family val="2"/>
      <scheme val="major"/>
    </font>
    <font>
      <sz val="10"/>
      <color theme="7" tint="-0.499984740745262"/>
      <name val="Euphemia"/>
      <family val="2"/>
      <scheme val="minor"/>
    </font>
    <font>
      <b/>
      <sz val="12"/>
      <color theme="3"/>
      <name val="Euphemia"/>
      <scheme val="minor"/>
    </font>
    <font>
      <b/>
      <sz val="12"/>
      <color theme="0"/>
      <name val="Euphemia"/>
      <scheme val="minor"/>
    </font>
    <font>
      <sz val="12"/>
      <color theme="3"/>
      <name val="Euphemia"/>
      <family val="2"/>
      <scheme val="minor"/>
    </font>
    <font>
      <b/>
      <sz val="14"/>
      <color theme="3"/>
      <name val="Euphemia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7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 applyNumberFormat="0" applyFill="0" applyBorder="0" applyAlignment="0" applyProtection="0"/>
    <xf numFmtId="164" fontId="1" fillId="0" borderId="0" applyFont="0" applyFill="0" applyBorder="0" applyProtection="0">
      <alignment horizontal="right"/>
    </xf>
    <xf numFmtId="0" fontId="5" fillId="0" borderId="0" applyNumberFormat="0" applyFill="0" applyBorder="0" applyAlignment="0" applyProtection="0">
      <alignment horizontal="left"/>
    </xf>
    <xf numFmtId="0" fontId="2" fillId="0" borderId="0" applyNumberFormat="0" applyFill="0" applyBorder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left"/>
    </xf>
    <xf numFmtId="0" fontId="6" fillId="3" borderId="0" applyNumberFormat="0" applyFont="0" applyBorder="0" applyAlignment="0" applyProtection="0"/>
    <xf numFmtId="0" fontId="7" fillId="2" borderId="0" applyNumberFormat="0" applyBorder="0" applyAlignment="0" applyProtection="0"/>
    <xf numFmtId="0" fontId="6" fillId="0" borderId="0" applyNumberFormat="0" applyFont="0" applyFill="0" applyBorder="0" applyProtection="0">
      <alignment horizontal="left" indent="1"/>
    </xf>
  </cellStyleXfs>
  <cellXfs count="34">
    <xf numFmtId="0" fontId="0" fillId="0" borderId="0" xfId="0"/>
    <xf numFmtId="164" fontId="0" fillId="0" borderId="0" xfId="1" applyFont="1">
      <alignment horizontal="right"/>
    </xf>
    <xf numFmtId="0" fontId="0" fillId="4" borderId="0" xfId="0" applyFill="1"/>
    <xf numFmtId="165" fontId="0" fillId="0" borderId="0" xfId="0" applyNumberFormat="1"/>
    <xf numFmtId="165" fontId="0" fillId="0" borderId="0" xfId="1" applyNumberFormat="1" applyFont="1">
      <alignment horizontal="right"/>
    </xf>
    <xf numFmtId="166" fontId="0" fillId="0" borderId="0" xfId="0" applyNumberFormat="1"/>
    <xf numFmtId="0" fontId="8" fillId="0" borderId="0" xfId="0" applyFont="1"/>
    <xf numFmtId="0" fontId="8" fillId="5" borderId="0" xfId="7" applyFont="1" applyFill="1"/>
    <xf numFmtId="0" fontId="9" fillId="3" borderId="0" xfId="6" applyFont="1"/>
    <xf numFmtId="0" fontId="10" fillId="3" borderId="0" xfId="6" applyFont="1"/>
    <xf numFmtId="0" fontId="11" fillId="3" borderId="0" xfId="6" applyFont="1"/>
    <xf numFmtId="0" fontId="10" fillId="0" borderId="0" xfId="3" applyFont="1"/>
    <xf numFmtId="0" fontId="8" fillId="3" borderId="0" xfId="6" applyFont="1"/>
    <xf numFmtId="0" fontId="12" fillId="3" borderId="1" xfId="6" applyFont="1" applyBorder="1"/>
    <xf numFmtId="0" fontId="12" fillId="3" borderId="1" xfId="8" applyFont="1" applyFill="1" applyBorder="1">
      <alignment horizontal="left" indent="1"/>
    </xf>
    <xf numFmtId="0" fontId="13" fillId="3" borderId="0" xfId="6" applyFont="1"/>
    <xf numFmtId="167" fontId="13" fillId="3" borderId="0" xfId="1" applyNumberFormat="1" applyFont="1" applyFill="1">
      <alignment horizontal="right"/>
    </xf>
    <xf numFmtId="0" fontId="13" fillId="3" borderId="0" xfId="8" applyFont="1" applyFill="1">
      <alignment horizontal="left" indent="1"/>
    </xf>
    <xf numFmtId="0" fontId="14" fillId="0" borderId="2" xfId="0" applyFont="1" applyBorder="1" applyAlignment="1">
      <alignment horizontal="center"/>
    </xf>
    <xf numFmtId="0" fontId="8" fillId="0" borderId="0" xfId="6" applyFont="1" applyFill="1"/>
    <xf numFmtId="0" fontId="13" fillId="0" borderId="0" xfId="6" applyFont="1" applyFill="1"/>
    <xf numFmtId="165" fontId="13" fillId="0" borderId="0" xfId="1" applyNumberFormat="1" applyFont="1" applyFill="1">
      <alignment horizontal="right"/>
    </xf>
    <xf numFmtId="167" fontId="15" fillId="0" borderId="0" xfId="1" applyNumberFormat="1" applyFont="1" applyFill="1">
      <alignment horizontal="right"/>
    </xf>
    <xf numFmtId="0" fontId="13" fillId="0" borderId="0" xfId="8" applyFont="1" applyFill="1">
      <alignment horizontal="left" indent="1"/>
    </xf>
    <xf numFmtId="3" fontId="16" fillId="0" borderId="2" xfId="0" applyNumberFormat="1" applyFont="1" applyBorder="1" applyAlignment="1">
      <alignment horizontal="center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7" fillId="0" borderId="0" xfId="0" applyFont="1"/>
    <xf numFmtId="167" fontId="17" fillId="0" borderId="0" xfId="0" applyNumberFormat="1" applyFont="1"/>
    <xf numFmtId="0" fontId="8" fillId="0" borderId="0" xfId="0" applyFont="1" applyFill="1"/>
    <xf numFmtId="167" fontId="15" fillId="0" borderId="0" xfId="1" applyNumberFormat="1" applyFont="1" applyFill="1" applyAlignment="1">
      <alignment horizontal="right" vertical="center"/>
    </xf>
    <xf numFmtId="0" fontId="13" fillId="3" borderId="0" xfId="6" applyFont="1" applyAlignment="1">
      <alignment vertical="center"/>
    </xf>
    <xf numFmtId="167" fontId="13" fillId="3" borderId="0" xfId="1" applyNumberFormat="1" applyFont="1" applyFill="1" applyAlignment="1">
      <alignment horizontal="right" vertical="center"/>
    </xf>
    <xf numFmtId="0" fontId="17" fillId="0" borderId="0" xfId="6" applyFont="1" applyFill="1" applyAlignment="1">
      <alignment horizontal="left"/>
    </xf>
  </cellXfs>
  <cellStyles count="9">
    <cellStyle name="Checked" xfId="2"/>
    <cellStyle name="Currency Custom" xfId="1"/>
    <cellStyle name="Heading 1" xfId="3" builtinId="16" customBuiltin="1"/>
    <cellStyle name="Indent" xfId="8"/>
    <cellStyle name="Item" xfId="5"/>
    <cellStyle name="Normal" xfId="0" builtinId="0" customBuiltin="1"/>
    <cellStyle name="Purple Background" xfId="7"/>
    <cellStyle name="Table Headers" xfId="4"/>
    <cellStyle name="White Background" xfId="6"/>
  </cellStyles>
  <dxfs count="13"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8"/>
      </font>
      <border>
        <bottom style="medium">
          <color theme="8"/>
        </bottom>
      </border>
    </dxf>
    <dxf>
      <fill>
        <patternFill>
          <bgColor theme="0"/>
        </patternFill>
      </fill>
    </dxf>
  </dxfs>
  <tableStyles count="1" defaultTableStyle="Grocery List" defaultPivotStyle="PivotStyleLight8">
    <tableStyle name="Grocery List" pivot="0" count="3">
      <tableStyleElement type="wholeTable" dxfId="12"/>
      <tableStyleElement type="headerRow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E$9" max="30000" page="1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28574</xdr:colOff>
      <xdr:row>15</xdr:row>
      <xdr:rowOff>200025</xdr:rowOff>
    </xdr:from>
    <xdr:to>
      <xdr:col>10</xdr:col>
      <xdr:colOff>599770</xdr:colOff>
      <xdr:row>18</xdr:row>
      <xdr:rowOff>11181</xdr:rowOff>
    </xdr:to>
    <xdr:grpSp>
      <xdr:nvGrpSpPr>
        <xdr:cNvPr id="20" name="Groupe 1" descr="Montant total pour toutes les autres catégories non répertoriées dans les cinq premiers totaux.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GrpSpPr/>
      </xdr:nvGrpSpPr>
      <xdr:grpSpPr>
        <a:xfrm>
          <a:off x="9686924" y="4333875"/>
          <a:ext cx="1628471" cy="611256"/>
          <a:chOff x="8886823" y="2943226"/>
          <a:chExt cx="1362075" cy="609599"/>
        </a:xfrm>
        <a:solidFill>
          <a:schemeClr val="bg1">
            <a:lumMod val="50000"/>
          </a:schemeClr>
        </a:solidFill>
      </xdr:grpSpPr>
      <xdr:sp macro="" textlink="Calculs!L3">
        <xdr:nvSpPr>
          <xdr:cNvPr id="21" name="Rectangle à coins arrondis du même côté 20">
            <a:extLst>
              <a:ext uri="{FF2B5EF4-FFF2-40B4-BE49-F238E27FC236}">
                <a16:creationId xmlns:a16="http://schemas.microsoft.com/office/drawing/2014/main" xmlns="" id="{00000000-0008-0000-0000-000015000000}"/>
              </a:ext>
            </a:extLst>
          </xdr:cNvPr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rgbClr val="7F7F7F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r>
              <a:rPr lang="en-US" sz="2400">
                <a:solidFill>
                  <a:schemeClr val="bg1">
                    <a:lumMod val="50000"/>
                  </a:schemeClr>
                </a:solidFill>
                <a:latin typeface="+mj-lt"/>
              </a:rPr>
              <a:t>Pts</a:t>
            </a:r>
          </a:p>
        </xdr:txBody>
      </xdr:sp>
      <xdr:sp macro="" textlink="">
        <xdr:nvSpPr>
          <xdr:cNvPr id="22" name="ZoneTexte 21">
            <a:extLst>
              <a:ext uri="{FF2B5EF4-FFF2-40B4-BE49-F238E27FC236}">
                <a16:creationId xmlns:a16="http://schemas.microsoft.com/office/drawing/2014/main" xmlns="" id="{00000000-0008-0000-0000-000016000000}"/>
              </a:ext>
            </a:extLst>
          </xdr:cNvPr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solidFill>
            <a:srgbClr val="7F7F7F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pPr marL="0" indent="0"/>
            <a:r>
              <a:rPr lang="da-DK" altLang="zh-CN" sz="1050">
                <a:solidFill>
                  <a:schemeClr val="bg1">
                    <a:lumMod val="50000"/>
                  </a:schemeClr>
                </a:solidFill>
                <a:latin typeface="+mj-lt"/>
                <a:ea typeface="+mn-ea"/>
                <a:cs typeface="+mn-cs"/>
              </a:rPr>
              <a:t>RANDONNÉE</a:t>
            </a:r>
            <a:endParaRPr lang="en-US" sz="1050">
              <a:solidFill>
                <a:schemeClr val="bg1">
                  <a:lumMod val="50000"/>
                </a:schemeClr>
              </a:solidFill>
              <a:latin typeface="+mj-lt"/>
              <a:ea typeface="+mn-ea"/>
              <a:cs typeface="+mn-cs"/>
            </a:endParaRPr>
          </a:p>
        </xdr:txBody>
      </xdr:sp>
    </xdr:grpSp>
    <xdr:clientData/>
  </xdr:twoCellAnchor>
  <xdr:twoCellAnchor editAs="oneCell">
    <xdr:from>
      <xdr:col>2</xdr:col>
      <xdr:colOff>0</xdr:colOff>
      <xdr:row>0</xdr:row>
      <xdr:rowOff>0</xdr:rowOff>
    </xdr:from>
    <xdr:to>
      <xdr:col>6</xdr:col>
      <xdr:colOff>622486</xdr:colOff>
      <xdr:row>3</xdr:row>
      <xdr:rowOff>7620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0865" b="28889"/>
        <a:stretch/>
      </xdr:blipFill>
      <xdr:spPr>
        <a:xfrm>
          <a:off x="784860" y="0"/>
          <a:ext cx="7147560" cy="899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151">
      <a:dk1>
        <a:sysClr val="windowText" lastClr="000000"/>
      </a:dk1>
      <a:lt1>
        <a:sysClr val="window" lastClr="FFFFFF"/>
      </a:lt1>
      <a:dk2>
        <a:srgbClr val="554527"/>
      </a:dk2>
      <a:lt2>
        <a:srgbClr val="FAF8F4"/>
      </a:lt2>
      <a:accent1>
        <a:srgbClr val="F4B224"/>
      </a:accent1>
      <a:accent2>
        <a:srgbClr val="F4900B"/>
      </a:accent2>
      <a:accent3>
        <a:srgbClr val="E66B10"/>
      </a:accent3>
      <a:accent4>
        <a:srgbClr val="D64C16"/>
      </a:accent4>
      <a:accent5>
        <a:srgbClr val="4E1747"/>
      </a:accent5>
      <a:accent6>
        <a:srgbClr val="09AA97"/>
      </a:accent6>
      <a:hlink>
        <a:srgbClr val="09AA97"/>
      </a:hlink>
      <a:folHlink>
        <a:srgbClr val="4E1747"/>
      </a:folHlink>
    </a:clrScheme>
    <a:fontScheme name="151">
      <a:majorFont>
        <a:latin typeface="Franklin Gothic Medium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4"/>
    <pageSetUpPr fitToPage="1"/>
  </sheetPr>
  <dimension ref="A1:T48"/>
  <sheetViews>
    <sheetView showGridLines="0" tabSelected="1" zoomScaleNormal="100" workbookViewId="0">
      <selection activeCell="C9" sqref="C9"/>
    </sheetView>
  </sheetViews>
  <sheetFormatPr defaultColWidth="9" defaultRowHeight="21" customHeight="1"/>
  <cols>
    <col min="1" max="1" width="2.7109375" style="6" customWidth="1"/>
    <col min="2" max="2" width="2.28515625" style="12" customWidth="1"/>
    <col min="3" max="3" width="66" style="12" customWidth="1"/>
    <col min="4" max="4" width="11.28515625" style="12" customWidth="1"/>
    <col min="5" max="5" width="5.42578125" style="12" bestFit="1" customWidth="1"/>
    <col min="6" max="6" width="12.85546875" style="12" bestFit="1" customWidth="1"/>
    <col min="7" max="7" width="10.5703125" style="12" bestFit="1" customWidth="1"/>
    <col min="8" max="8" width="31.42578125" style="12" customWidth="1"/>
    <col min="9" max="9" width="2.28515625" style="12" customWidth="1"/>
    <col min="10" max="10" width="15.85546875" style="6" customWidth="1"/>
    <col min="11" max="12" width="9" style="6"/>
    <col min="13" max="13" width="21.140625" style="6" customWidth="1"/>
    <col min="14" max="20" width="20.5703125" style="6" customWidth="1"/>
    <col min="21" max="16384" width="9" style="6"/>
  </cols>
  <sheetData>
    <row r="1" spans="2:13" ht="23.45" customHeight="1">
      <c r="B1" s="6"/>
      <c r="C1" s="6"/>
      <c r="D1" s="6"/>
      <c r="E1" s="6"/>
      <c r="F1" s="6"/>
      <c r="G1" s="6"/>
      <c r="H1" s="6"/>
      <c r="I1" s="6"/>
    </row>
    <row r="2" spans="2:13" ht="23.45" customHeight="1">
      <c r="B2" s="6"/>
      <c r="C2" s="6"/>
      <c r="D2" s="6"/>
      <c r="E2" s="6"/>
      <c r="F2" s="6"/>
      <c r="G2" s="6"/>
      <c r="H2" s="6"/>
      <c r="I2" s="6"/>
    </row>
    <row r="3" spans="2:13" ht="23.45" customHeight="1">
      <c r="B3" s="6"/>
      <c r="C3" s="6"/>
      <c r="D3" s="6"/>
      <c r="E3" s="6"/>
      <c r="F3" s="6"/>
      <c r="G3" s="6"/>
      <c r="H3" s="6"/>
      <c r="I3" s="6"/>
    </row>
    <row r="4" spans="2:13" ht="7.5" customHeight="1">
      <c r="B4" s="7"/>
      <c r="C4" s="7"/>
      <c r="D4" s="7"/>
      <c r="E4" s="7"/>
      <c r="F4" s="7"/>
      <c r="G4" s="7"/>
      <c r="H4" s="7"/>
      <c r="I4" s="7"/>
    </row>
    <row r="5" spans="2:13" s="11" customFormat="1" ht="53.25" customHeight="1">
      <c r="B5" s="8" t="s">
        <v>5</v>
      </c>
      <c r="C5" s="9"/>
      <c r="D5" s="10"/>
      <c r="E5" s="9"/>
      <c r="F5" s="10"/>
      <c r="G5" s="9"/>
      <c r="H5" s="9"/>
      <c r="I5" s="9"/>
    </row>
    <row r="6" spans="2:13" ht="6" customHeight="1"/>
    <row r="7" spans="2:13" ht="21" customHeight="1" thickBot="1">
      <c r="C7" s="13" t="s">
        <v>6</v>
      </c>
      <c r="D7" s="13" t="s">
        <v>8</v>
      </c>
      <c r="E7" s="13" t="s">
        <v>1</v>
      </c>
      <c r="F7" s="13" t="s">
        <v>7</v>
      </c>
      <c r="G7" s="13" t="s">
        <v>2</v>
      </c>
      <c r="H7" s="14"/>
    </row>
    <row r="8" spans="2:13" ht="21" customHeight="1">
      <c r="C8" s="31" t="s">
        <v>9</v>
      </c>
      <c r="D8" s="31"/>
      <c r="E8" s="31"/>
      <c r="F8" s="32">
        <v>300</v>
      </c>
      <c r="G8" s="32">
        <f>IFERROR('Deux Pas Vers l''Autre'!$E$8:$E$8*'Deux Pas Vers l''Autre'!$F$8:$F$8,"")</f>
        <v>0</v>
      </c>
      <c r="H8" s="17"/>
    </row>
    <row r="9" spans="2:13" ht="21" customHeight="1">
      <c r="C9" s="31" t="s">
        <v>10</v>
      </c>
      <c r="D9" s="31"/>
      <c r="E9" s="31">
        <v>0</v>
      </c>
      <c r="F9" s="32">
        <v>300</v>
      </c>
      <c r="G9" s="32" t="str">
        <f>IF(E9&gt;0,E9*F9,"")</f>
        <v/>
      </c>
      <c r="H9" s="17"/>
    </row>
    <row r="10" spans="2:13" ht="21" customHeight="1">
      <c r="C10" s="31" t="s">
        <v>11</v>
      </c>
      <c r="D10" s="31"/>
      <c r="E10" s="31"/>
      <c r="F10" s="32">
        <v>60</v>
      </c>
      <c r="G10" s="32" t="str">
        <f t="shared" ref="G10:G18" si="0">IF(E10&gt;0,E10*F10,"")</f>
        <v/>
      </c>
      <c r="H10" s="17"/>
    </row>
    <row r="11" spans="2:13" ht="21" customHeight="1">
      <c r="C11" s="31" t="s">
        <v>12</v>
      </c>
      <c r="D11" s="31"/>
      <c r="E11" s="31"/>
      <c r="F11" s="32">
        <v>40</v>
      </c>
      <c r="G11" s="32" t="str">
        <f t="shared" si="0"/>
        <v/>
      </c>
      <c r="H11" s="17"/>
    </row>
    <row r="12" spans="2:13" ht="21" customHeight="1">
      <c r="C12" s="31" t="s">
        <v>13</v>
      </c>
      <c r="D12" s="31"/>
      <c r="E12" s="31"/>
      <c r="F12" s="32">
        <v>10</v>
      </c>
      <c r="G12" s="32" t="str">
        <f t="shared" si="0"/>
        <v/>
      </c>
      <c r="H12" s="17"/>
    </row>
    <row r="13" spans="2:13" ht="21" customHeight="1">
      <c r="C13" s="31" t="s">
        <v>14</v>
      </c>
      <c r="D13" s="31"/>
      <c r="E13" s="31"/>
      <c r="F13" s="32">
        <v>5</v>
      </c>
      <c r="G13" s="32" t="str">
        <f t="shared" si="0"/>
        <v/>
      </c>
      <c r="H13" s="17"/>
      <c r="M13" s="6" t="str">
        <f>IF(AND((J27&gt;250),(J27&lt;451)),J27,"")</f>
        <v/>
      </c>
    </row>
    <row r="14" spans="2:13" ht="21" customHeight="1">
      <c r="C14" s="31" t="s">
        <v>15</v>
      </c>
      <c r="D14" s="31"/>
      <c r="E14" s="31"/>
      <c r="F14" s="32">
        <v>10</v>
      </c>
      <c r="G14" s="32" t="str">
        <f t="shared" si="0"/>
        <v/>
      </c>
      <c r="H14" s="17"/>
    </row>
    <row r="15" spans="2:13" ht="21" customHeight="1">
      <c r="C15" s="31" t="s">
        <v>16</v>
      </c>
      <c r="D15" s="31"/>
      <c r="E15" s="31"/>
      <c r="F15" s="32">
        <v>2</v>
      </c>
      <c r="G15" s="32" t="str">
        <f t="shared" si="0"/>
        <v/>
      </c>
      <c r="H15" s="17"/>
    </row>
    <row r="16" spans="2:13" ht="21" customHeight="1">
      <c r="C16" s="31" t="s">
        <v>17</v>
      </c>
      <c r="D16" s="31"/>
      <c r="E16" s="31"/>
      <c r="F16" s="32">
        <v>5</v>
      </c>
      <c r="G16" s="32" t="str">
        <f t="shared" si="0"/>
        <v/>
      </c>
      <c r="H16" s="17"/>
    </row>
    <row r="17" spans="2:20" ht="21" customHeight="1">
      <c r="C17" s="31" t="s">
        <v>18</v>
      </c>
      <c r="D17" s="31"/>
      <c r="E17" s="31"/>
      <c r="F17" s="32">
        <v>2</v>
      </c>
      <c r="G17" s="32" t="str">
        <f t="shared" si="0"/>
        <v/>
      </c>
      <c r="H17" s="17"/>
    </row>
    <row r="18" spans="2:20" ht="21" customHeight="1">
      <c r="C18" s="31" t="s">
        <v>19</v>
      </c>
      <c r="D18" s="31"/>
      <c r="E18" s="31"/>
      <c r="F18" s="32">
        <v>2</v>
      </c>
      <c r="G18" s="32" t="str">
        <f t="shared" si="0"/>
        <v/>
      </c>
      <c r="H18" s="17"/>
      <c r="N18" s="18" t="s">
        <v>41</v>
      </c>
      <c r="O18" s="18" t="s">
        <v>42</v>
      </c>
      <c r="P18" s="18" t="s">
        <v>43</v>
      </c>
      <c r="Q18" s="18" t="s">
        <v>44</v>
      </c>
      <c r="R18" s="18" t="s">
        <v>45</v>
      </c>
      <c r="S18" s="18" t="s">
        <v>46</v>
      </c>
      <c r="T18" s="18" t="s">
        <v>47</v>
      </c>
    </row>
    <row r="19" spans="2:20" ht="21" customHeight="1">
      <c r="B19" s="19"/>
      <c r="C19" s="20"/>
      <c r="D19" s="20"/>
      <c r="E19" s="20"/>
      <c r="F19" s="21"/>
      <c r="G19" s="30">
        <f>SUM(G8:G18)</f>
        <v>0</v>
      </c>
      <c r="H19" s="23"/>
      <c r="I19" s="19"/>
      <c r="N19" s="24">
        <v>10000</v>
      </c>
      <c r="O19" s="24">
        <v>5000</v>
      </c>
      <c r="P19" s="24">
        <v>3000</v>
      </c>
      <c r="Q19" s="24">
        <v>2000</v>
      </c>
      <c r="R19" s="24">
        <v>1000</v>
      </c>
      <c r="S19" s="24">
        <v>500</v>
      </c>
      <c r="T19" s="24">
        <v>250</v>
      </c>
    </row>
    <row r="20" spans="2:20" ht="21" customHeight="1">
      <c r="B20" s="33" t="s">
        <v>50</v>
      </c>
      <c r="C20" s="33"/>
      <c r="D20" s="33"/>
      <c r="E20" s="33"/>
      <c r="F20" s="33"/>
      <c r="G20" s="33"/>
      <c r="H20" s="33"/>
      <c r="I20" s="33"/>
      <c r="N20" s="24">
        <v>1000</v>
      </c>
      <c r="O20" s="24">
        <v>450</v>
      </c>
      <c r="P20" s="24">
        <v>250</v>
      </c>
      <c r="Q20" s="24">
        <v>150</v>
      </c>
      <c r="R20" s="24">
        <v>70</v>
      </c>
      <c r="S20" s="24">
        <v>25</v>
      </c>
      <c r="T20" s="24">
        <v>10</v>
      </c>
    </row>
    <row r="21" spans="2:20" ht="21" customHeight="1">
      <c r="C21" s="15" t="s">
        <v>20</v>
      </c>
      <c r="D21" s="15"/>
      <c r="E21" s="15"/>
      <c r="F21" s="16">
        <v>150</v>
      </c>
      <c r="G21" s="16">
        <f>IFERROR('Deux Pas Vers l''Autre'!$E$8:$E$8*'Deux Pas Vers l''Autre'!$F$8:$F$8,"")</f>
        <v>0</v>
      </c>
      <c r="H21" s="17"/>
      <c r="M21" s="25" t="s">
        <v>49</v>
      </c>
      <c r="N21" s="26" t="str">
        <f>IF(AND($J$27&gt;450,$J$27&lt;1001),N20-$J$27,"")</f>
        <v/>
      </c>
      <c r="O21" s="26" t="str">
        <f>IF(AND($J$27&gt;250,$J$27&lt;451),O20-$J$27,"")</f>
        <v/>
      </c>
      <c r="P21" s="26" t="str">
        <f>IF(AND($J$27&gt;150,$J$27&lt;251),P20-$J$27,"")</f>
        <v/>
      </c>
      <c r="Q21" s="26" t="str">
        <f>IF(AND($J$27&gt;70,$J$27&lt;151),Q20-$J$27,"")</f>
        <v/>
      </c>
      <c r="R21" s="26" t="str">
        <f>IF(AND($J$27&gt;25,$J$27&lt;71),R20-$J$27,"")</f>
        <v/>
      </c>
      <c r="S21" s="26" t="str">
        <f>IF(AND($J$27&gt;10,$J$27&lt;26),S20-$J$27,"")</f>
        <v/>
      </c>
      <c r="T21" s="26" t="str">
        <f>IF(AND($J$27&gt;0,$J$27&lt;11),T20-$J$27,"")</f>
        <v/>
      </c>
    </row>
    <row r="22" spans="2:20" ht="21" customHeight="1">
      <c r="C22" s="15" t="s">
        <v>21</v>
      </c>
      <c r="D22" s="15"/>
      <c r="E22" s="15"/>
      <c r="F22" s="16">
        <v>80</v>
      </c>
      <c r="G22" s="16">
        <f>IFERROR('Deux Pas Vers l''Autre'!$E$8:$E$8*'Deux Pas Vers l''Autre'!$F$8:$F$8,"")</f>
        <v>0</v>
      </c>
      <c r="H22" s="17"/>
    </row>
    <row r="23" spans="2:20" ht="21" customHeight="1">
      <c r="C23" s="15" t="s">
        <v>22</v>
      </c>
      <c r="D23" s="15"/>
      <c r="E23" s="15"/>
      <c r="F23" s="16">
        <v>60</v>
      </c>
      <c r="G23" s="16">
        <f>IFERROR('Deux Pas Vers l''Autre'!$E$8:$E$8*'Deux Pas Vers l''Autre'!$F$8:$F$8,"")</f>
        <v>0</v>
      </c>
      <c r="H23" s="17"/>
    </row>
    <row r="24" spans="2:20" ht="21" customHeight="1">
      <c r="C24" s="15" t="s">
        <v>23</v>
      </c>
      <c r="D24" s="15"/>
      <c r="E24" s="15"/>
      <c r="F24" s="16">
        <v>8</v>
      </c>
      <c r="G24" s="16">
        <f>IFERROR('Deux Pas Vers l''Autre'!$E$8:$E$8*'Deux Pas Vers l''Autre'!$F$8:$F$8,"")</f>
        <v>0</v>
      </c>
      <c r="H24" s="17"/>
    </row>
    <row r="25" spans="2:20" ht="21" customHeight="1">
      <c r="C25" s="15" t="s">
        <v>24</v>
      </c>
      <c r="D25" s="15"/>
      <c r="E25" s="15"/>
      <c r="F25" s="16">
        <v>3</v>
      </c>
      <c r="G25" s="16">
        <f>IFERROR('Deux Pas Vers l''Autre'!$E$8:$E$8*'Deux Pas Vers l''Autre'!$F$8:$F$8,"")</f>
        <v>0</v>
      </c>
      <c r="H25" s="17"/>
    </row>
    <row r="26" spans="2:20" ht="21" customHeight="1">
      <c r="C26" s="15" t="s">
        <v>25</v>
      </c>
      <c r="D26" s="15"/>
      <c r="E26" s="15"/>
      <c r="F26" s="16">
        <v>2</v>
      </c>
      <c r="G26" s="16">
        <f>IFERROR('Deux Pas Vers l''Autre'!$E$8:$E$8*'Deux Pas Vers l''Autre'!$F$8:$F$8,"")</f>
        <v>0</v>
      </c>
      <c r="H26" s="17"/>
      <c r="J26" s="27" t="s">
        <v>48</v>
      </c>
    </row>
    <row r="27" spans="2:20" ht="21" customHeight="1">
      <c r="B27" s="19"/>
      <c r="C27" s="20"/>
      <c r="D27" s="20"/>
      <c r="E27" s="20"/>
      <c r="F27" s="21"/>
      <c r="G27" s="22">
        <f>SUM(G21:G26)</f>
        <v>0</v>
      </c>
      <c r="H27" s="23"/>
      <c r="I27" s="19"/>
      <c r="J27" s="28">
        <f>SUM(G19+G27+G38+G48)</f>
        <v>0</v>
      </c>
    </row>
    <row r="28" spans="2:20" ht="21" customHeight="1">
      <c r="B28" s="19"/>
      <c r="C28" s="20"/>
      <c r="D28" s="20"/>
      <c r="E28" s="20"/>
      <c r="F28" s="21"/>
      <c r="G28" s="21"/>
      <c r="H28" s="23"/>
      <c r="I28" s="19"/>
    </row>
    <row r="29" spans="2:20" ht="21" customHeight="1">
      <c r="B29" s="33" t="s">
        <v>52</v>
      </c>
      <c r="C29" s="33"/>
      <c r="D29" s="33"/>
      <c r="E29" s="33"/>
      <c r="F29" s="33"/>
      <c r="G29" s="33"/>
      <c r="H29" s="33"/>
      <c r="I29" s="33"/>
    </row>
    <row r="30" spans="2:20" ht="21" customHeight="1">
      <c r="C30" s="15" t="s">
        <v>26</v>
      </c>
      <c r="D30" s="15"/>
      <c r="E30" s="15"/>
      <c r="F30" s="16"/>
      <c r="G30" s="16">
        <f>IFERROR('Deux Pas Vers l''Autre'!$E$8:$E$8*'Deux Pas Vers l''Autre'!$F$8:$F$8,"")</f>
        <v>0</v>
      </c>
      <c r="H30" s="17"/>
    </row>
    <row r="31" spans="2:20" ht="21" customHeight="1">
      <c r="C31" s="15" t="s">
        <v>27</v>
      </c>
      <c r="D31" s="15"/>
      <c r="E31" s="15"/>
      <c r="F31" s="16">
        <v>100</v>
      </c>
      <c r="G31" s="16">
        <f>IFERROR('Deux Pas Vers l''Autre'!$E$8:$E$8*'Deux Pas Vers l''Autre'!$F$8:$F$8,"")</f>
        <v>0</v>
      </c>
      <c r="H31" s="17"/>
    </row>
    <row r="32" spans="2:20" ht="21" customHeight="1">
      <c r="C32" s="15" t="s">
        <v>28</v>
      </c>
      <c r="D32" s="15"/>
      <c r="E32" s="15"/>
      <c r="F32" s="16">
        <v>50</v>
      </c>
      <c r="G32" s="16">
        <f>IFERROR('Deux Pas Vers l''Autre'!$E$8:$E$8*'Deux Pas Vers l''Autre'!$F$8:$F$8,"")</f>
        <v>0</v>
      </c>
      <c r="H32" s="17"/>
    </row>
    <row r="33" spans="1:9" ht="21" customHeight="1">
      <c r="C33" s="15" t="s">
        <v>29</v>
      </c>
      <c r="D33" s="15"/>
      <c r="E33" s="15"/>
      <c r="F33" s="16">
        <v>20</v>
      </c>
      <c r="G33" s="16">
        <f>IFERROR('Deux Pas Vers l''Autre'!$E$8:$E$8*'Deux Pas Vers l''Autre'!$F$8:$F$8,"")</f>
        <v>0</v>
      </c>
      <c r="H33" s="17"/>
    </row>
    <row r="34" spans="1:9" ht="21" customHeight="1">
      <c r="C34" s="15" t="s">
        <v>30</v>
      </c>
      <c r="D34" s="15"/>
      <c r="E34" s="15"/>
      <c r="F34" s="16">
        <v>3</v>
      </c>
      <c r="G34" s="16">
        <f>IFERROR('Deux Pas Vers l''Autre'!$E$8:$E$8*'Deux Pas Vers l''Autre'!$F$8:$F$8,"")</f>
        <v>0</v>
      </c>
      <c r="H34" s="17"/>
    </row>
    <row r="35" spans="1:9" ht="21" customHeight="1">
      <c r="C35" s="15" t="s">
        <v>31</v>
      </c>
      <c r="D35" s="15"/>
      <c r="E35" s="15"/>
      <c r="F35" s="16">
        <v>3</v>
      </c>
      <c r="G35" s="16">
        <f>IFERROR('Deux Pas Vers l''Autre'!$E$8:$E$8*'Deux Pas Vers l''Autre'!$F$8:$F$8,"")</f>
        <v>0</v>
      </c>
      <c r="H35" s="17"/>
    </row>
    <row r="36" spans="1:9" ht="21" customHeight="1">
      <c r="C36" s="15" t="s">
        <v>32</v>
      </c>
      <c r="D36" s="15"/>
      <c r="E36" s="15"/>
      <c r="F36" s="16">
        <v>2</v>
      </c>
      <c r="G36" s="16">
        <f>IFERROR('Deux Pas Vers l''Autre'!$E$8:$E$8*'Deux Pas Vers l''Autre'!$F$8:$F$8,"")</f>
        <v>0</v>
      </c>
      <c r="H36" s="17"/>
    </row>
    <row r="37" spans="1:9" ht="21" customHeight="1">
      <c r="C37" s="15" t="s">
        <v>33</v>
      </c>
      <c r="D37" s="15"/>
      <c r="E37" s="15"/>
      <c r="F37" s="16">
        <v>1</v>
      </c>
      <c r="G37" s="16">
        <f>IFERROR('Deux Pas Vers l''Autre'!$E$8:$E$8*'Deux Pas Vers l''Autre'!$F$8:$F$8,"")</f>
        <v>0</v>
      </c>
      <c r="H37" s="17"/>
    </row>
    <row r="38" spans="1:9" ht="21" customHeight="1">
      <c r="A38" s="29"/>
      <c r="B38" s="19"/>
      <c r="C38" s="20"/>
      <c r="D38" s="20"/>
      <c r="E38" s="20"/>
      <c r="F38" s="21"/>
      <c r="G38" s="22">
        <f>SUM(G30:G37)</f>
        <v>0</v>
      </c>
      <c r="H38" s="23"/>
      <c r="I38" s="19"/>
    </row>
    <row r="39" spans="1:9" ht="21" customHeight="1">
      <c r="A39" s="29"/>
      <c r="B39" s="19"/>
      <c r="C39" s="20"/>
      <c r="D39" s="20"/>
      <c r="E39" s="20"/>
      <c r="F39" s="21"/>
      <c r="G39" s="21"/>
      <c r="H39" s="23"/>
      <c r="I39" s="19"/>
    </row>
    <row r="40" spans="1:9" ht="21" customHeight="1">
      <c r="A40" s="29"/>
      <c r="B40" s="33" t="s">
        <v>51</v>
      </c>
      <c r="C40" s="33"/>
      <c r="D40" s="33"/>
      <c r="E40" s="33"/>
      <c r="F40" s="33"/>
      <c r="G40" s="33"/>
      <c r="H40" s="33"/>
      <c r="I40" s="33"/>
    </row>
    <row r="41" spans="1:9" ht="21" customHeight="1">
      <c r="C41" s="15" t="s">
        <v>34</v>
      </c>
      <c r="D41" s="15"/>
      <c r="E41" s="15"/>
      <c r="F41" s="16">
        <v>200</v>
      </c>
      <c r="G41" s="16">
        <f>IFERROR('Deux Pas Vers l''Autre'!$E$8:$E$8*'Deux Pas Vers l''Autre'!$F$8:$F$8,"")</f>
        <v>0</v>
      </c>
      <c r="H41" s="17"/>
    </row>
    <row r="42" spans="1:9" ht="21" customHeight="1">
      <c r="C42" s="15" t="s">
        <v>35</v>
      </c>
      <c r="D42" s="15"/>
      <c r="E42" s="15"/>
      <c r="F42" s="16">
        <v>5</v>
      </c>
      <c r="G42" s="16">
        <f>IFERROR('Deux Pas Vers l''Autre'!$E$8:$E$8*'Deux Pas Vers l''Autre'!$F$8:$F$8,"")</f>
        <v>0</v>
      </c>
      <c r="H42" s="17"/>
    </row>
    <row r="43" spans="1:9" ht="21" customHeight="1">
      <c r="C43" s="15" t="s">
        <v>36</v>
      </c>
      <c r="D43" s="15"/>
      <c r="E43" s="15"/>
      <c r="F43" s="16">
        <v>50</v>
      </c>
      <c r="G43" s="16">
        <f>IFERROR('Deux Pas Vers l''Autre'!$E$8:$E$8*'Deux Pas Vers l''Autre'!$F$8:$F$8,"")</f>
        <v>0</v>
      </c>
      <c r="H43" s="17"/>
    </row>
    <row r="44" spans="1:9" ht="21" customHeight="1">
      <c r="C44" s="15" t="s">
        <v>37</v>
      </c>
      <c r="D44" s="15"/>
      <c r="E44" s="15"/>
      <c r="F44" s="16">
        <v>15</v>
      </c>
      <c r="G44" s="16">
        <f>IFERROR('Deux Pas Vers l''Autre'!$E$8:$E$8*'Deux Pas Vers l''Autre'!$F$8:$F$8,"")</f>
        <v>0</v>
      </c>
      <c r="H44" s="17"/>
    </row>
    <row r="45" spans="1:9" ht="21" customHeight="1">
      <c r="C45" s="15" t="s">
        <v>38</v>
      </c>
      <c r="D45" s="15"/>
      <c r="E45" s="15"/>
      <c r="F45" s="16">
        <v>5</v>
      </c>
      <c r="G45" s="16">
        <f>IFERROR('Deux Pas Vers l''Autre'!$E$8:$E$8*'Deux Pas Vers l''Autre'!$F$8:$F$8,"")</f>
        <v>0</v>
      </c>
      <c r="H45" s="17"/>
    </row>
    <row r="46" spans="1:9" ht="21" customHeight="1">
      <c r="C46" s="15" t="s">
        <v>39</v>
      </c>
      <c r="D46" s="15"/>
      <c r="E46" s="15"/>
      <c r="F46" s="16">
        <v>3</v>
      </c>
      <c r="G46" s="16">
        <f>IFERROR('Deux Pas Vers l''Autre'!$E$8:$E$8*'Deux Pas Vers l''Autre'!$F$8:$F$8,"")</f>
        <v>0</v>
      </c>
      <c r="H46" s="17"/>
    </row>
    <row r="47" spans="1:9" ht="21" customHeight="1">
      <c r="C47" s="15" t="s">
        <v>40</v>
      </c>
      <c r="D47" s="15"/>
      <c r="E47" s="15"/>
      <c r="F47" s="16">
        <v>1</v>
      </c>
      <c r="G47" s="16">
        <f>IFERROR('Deux Pas Vers l''Autre'!$E$8:$E$8*'Deux Pas Vers l''Autre'!$F$8:$F$8,"")</f>
        <v>0</v>
      </c>
      <c r="H47" s="17"/>
    </row>
    <row r="48" spans="1:9" s="29" customFormat="1" ht="21" customHeight="1">
      <c r="B48" s="19"/>
      <c r="C48" s="19"/>
      <c r="D48" s="19"/>
      <c r="E48" s="19"/>
      <c r="F48" s="19"/>
      <c r="G48" s="22">
        <f>SUM(G41:G47)</f>
        <v>0</v>
      </c>
      <c r="H48" s="19"/>
      <c r="I48" s="19"/>
    </row>
  </sheetData>
  <mergeCells count="3">
    <mergeCell ref="B20:I20"/>
    <mergeCell ref="B29:I29"/>
    <mergeCell ref="B40:I40"/>
  </mergeCells>
  <conditionalFormatting sqref="C21:H26 C9:H18">
    <cfRule type="expression" dxfId="9" priority="22">
      <formula>ISODD(ROW(AncreTableau))&lt;&gt;ISODD(ROW(C9))</formula>
    </cfRule>
  </conditionalFormatting>
  <conditionalFormatting sqref="M5">
    <cfRule type="cellIs" dxfId="8" priority="21" operator="greaterThan">
      <formula>999</formula>
    </cfRule>
  </conditionalFormatting>
  <conditionalFormatting sqref="J26">
    <cfRule type="cellIs" dxfId="7" priority="18" operator="between">
      <formula>10000</formula>
      <formula>100000</formula>
    </cfRule>
    <cfRule type="iconSet" priority="19">
      <iconSet>
        <cfvo type="percent" val="0"/>
        <cfvo type="percent" val="33"/>
        <cfvo type="percent" val="67"/>
      </iconSet>
    </cfRule>
    <cfRule type="colorScale" priority="20">
      <colorScale>
        <cfvo type="min" val="0"/>
        <cfvo type="max" val="0"/>
        <color rgb="FFFF7128"/>
        <color rgb="FFFFEF9C"/>
      </colorScale>
    </cfRule>
  </conditionalFormatting>
  <conditionalFormatting sqref="N18:N20">
    <cfRule type="expression" dxfId="6" priority="14">
      <formula>AND($J$27&gt;450,$J$27&lt;1001)</formula>
    </cfRule>
  </conditionalFormatting>
  <conditionalFormatting sqref="P18:P20">
    <cfRule type="expression" dxfId="5" priority="5">
      <formula>AND($J$27&gt;150,$J$27&lt;251)</formula>
    </cfRule>
  </conditionalFormatting>
  <conditionalFormatting sqref="O18:O20">
    <cfRule type="expression" dxfId="4" priority="6">
      <formula>AND($J$27&gt;250,$J$27&lt;451)</formula>
    </cfRule>
  </conditionalFormatting>
  <conditionalFormatting sqref="Q18:Q20">
    <cfRule type="expression" dxfId="3" priority="4">
      <formula>AND($J$27&gt;70,$J$27&lt;151)</formula>
    </cfRule>
  </conditionalFormatting>
  <conditionalFormatting sqref="R18:R20">
    <cfRule type="expression" dxfId="2" priority="3">
      <formula>AND($J$27&gt;25,$J$27&lt;71)</formula>
    </cfRule>
  </conditionalFormatting>
  <conditionalFormatting sqref="S18:S20">
    <cfRule type="expression" dxfId="1" priority="2">
      <formula>AND($J$27&gt;10,$J$27&lt;26)</formula>
    </cfRule>
  </conditionalFormatting>
  <conditionalFormatting sqref="T18:T20">
    <cfRule type="expression" dxfId="0" priority="1">
      <formula>AND($J$27&gt;0,$J$27&lt;11)</formula>
    </cfRule>
  </conditionalFormatting>
  <printOptions horizontalCentered="1"/>
  <pageMargins left="0.3" right="0.3" top="0.5" bottom="0.5" header="0.3" footer="0.3"/>
  <pageSetup scale="66" fitToHeight="0" orientation="portrait" r:id="rId1"/>
  <headerFooter differentFirst="1">
    <oddFooter>Page &amp;P of &amp;N</oddFooter>
  </headerFooter>
  <drawing r:id="rId2"/>
  <legacyDrawing r:id="rId3"/>
  <picture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M21"/>
  <sheetViews>
    <sheetView workbookViewId="0"/>
  </sheetViews>
  <sheetFormatPr defaultColWidth="9" defaultRowHeight="12.75"/>
  <cols>
    <col min="5" max="5" width="18.7109375" customWidth="1"/>
    <col min="10" max="10" width="12.42578125" bestFit="1" customWidth="1"/>
    <col min="11" max="12" width="12.28515625" customWidth="1"/>
    <col min="13" max="13" width="14.28515625" bestFit="1" customWidth="1"/>
  </cols>
  <sheetData>
    <row r="1" spans="1:13">
      <c r="A1" t="s">
        <v>0</v>
      </c>
    </row>
    <row r="3" spans="1:13">
      <c r="K3" s="3">
        <f>SUM('Deux Pas Vers l''Autre'!$G$8:$G$8)-SUM(K6:K9)</f>
        <v>0</v>
      </c>
      <c r="L3" s="5">
        <f>ROUND(K3,0)</f>
        <v>0</v>
      </c>
      <c r="M3" t="s">
        <v>3</v>
      </c>
    </row>
    <row r="4" spans="1:13">
      <c r="K4" s="3"/>
      <c r="L4" s="5">
        <f>ROUNDUP(SUM('Deux Pas Vers l''Autre'!$G$8:$G$8),0)</f>
        <v>0</v>
      </c>
      <c r="M4" t="s">
        <v>4</v>
      </c>
    </row>
    <row r="5" spans="1:13">
      <c r="K5" s="3"/>
      <c r="L5" s="5"/>
    </row>
    <row r="6" spans="1:13">
      <c r="E6" s="2" t="str">
        <f t="array" ref="E6">IFERROR(INDEX('Deux Pas Vers l''Autre'!$D$8:$D$8,MATCH(,COUNTIF($E$5:E5,'Deux Pas Vers l''Autre'!$D$8:$D$8),)),"")</f>
        <v/>
      </c>
      <c r="F6">
        <f>SUMIFS('Deux Pas Vers l''Autre'!$G$8:$G$8,'Deux Pas Vers l''Autre'!$D$8:$D$8,E6)</f>
        <v>0</v>
      </c>
      <c r="G6">
        <f>F6+ROW()/1000000</f>
        <v>6.0000000000000002E-6</v>
      </c>
      <c r="H6">
        <f>LARGE($G$6:$G$21,1)</f>
        <v>2.0999999999999999E-5</v>
      </c>
      <c r="I6">
        <f>MATCH(H6,$G$6:$G$21,0)</f>
        <v>16</v>
      </c>
      <c r="J6" t="str">
        <f>INDEX($E$6:$E$21,$I6)</f>
        <v/>
      </c>
      <c r="K6" s="4">
        <f>INDEX($F$6:$F$21,$I6)</f>
        <v>0</v>
      </c>
      <c r="L6" s="5">
        <f>ROUND(K6,0)</f>
        <v>0</v>
      </c>
      <c r="M6" t="str">
        <f>UPPER(J6) &amp; " TOTAL"</f>
        <v xml:space="preserve"> TOTAL</v>
      </c>
    </row>
    <row r="7" spans="1:13">
      <c r="E7" s="2" t="str">
        <f t="array" ref="E7">IFERROR(INDEX('Deux Pas Vers l''Autre'!$D$8:$D$8,MATCH(,COUNTIF($E$5:E6,'Deux Pas Vers l''Autre'!$D$8:$D$8),)),"")</f>
        <v/>
      </c>
      <c r="F7">
        <f>SUMIFS('Deux Pas Vers l''Autre'!$G$8:$G$8,'Deux Pas Vers l''Autre'!$D$8:$D$8,E7)</f>
        <v>0</v>
      </c>
      <c r="G7">
        <f t="shared" ref="G7:G21" si="0">F7+ROW()/1000000</f>
        <v>6.9999999999999999E-6</v>
      </c>
      <c r="H7">
        <f>LARGE($G$6:$G$21,2)</f>
        <v>2.0000000000000002E-5</v>
      </c>
      <c r="I7">
        <f>MATCH(H7,$G$6:$G$21,0)</f>
        <v>15</v>
      </c>
      <c r="J7" t="str">
        <f>INDEX($E$6:$E$21,$I7)</f>
        <v/>
      </c>
      <c r="K7" s="4">
        <f>INDEX($F$6:$F$21,$I7)</f>
        <v>0</v>
      </c>
      <c r="L7" s="5">
        <f>ROUND(K7,0)</f>
        <v>0</v>
      </c>
      <c r="M7" t="str">
        <f>UPPER(J7) &amp; " TOTAL"</f>
        <v xml:space="preserve"> TOTAL</v>
      </c>
    </row>
    <row r="8" spans="1:13">
      <c r="E8" s="2" t="str">
        <f t="array" ref="E8">IFERROR(INDEX('Deux Pas Vers l''Autre'!$D$8:$D$8,MATCH(,COUNTIF($E$5:E7,'Deux Pas Vers l''Autre'!$D$8:$D$8),)),"")</f>
        <v/>
      </c>
      <c r="F8">
        <f>SUMIFS('Deux Pas Vers l''Autre'!$G$8:$G$8,'Deux Pas Vers l''Autre'!$D$8:$D$8,E8)</f>
        <v>0</v>
      </c>
      <c r="G8">
        <f t="shared" si="0"/>
        <v>7.9999999999999996E-6</v>
      </c>
      <c r="H8">
        <f>LARGE($G$6:$G$21,3)</f>
        <v>1.9000000000000001E-5</v>
      </c>
      <c r="I8">
        <f>MATCH(H8,$G$6:$G$21,0)</f>
        <v>14</v>
      </c>
      <c r="J8" t="str">
        <f>INDEX($E$6:$E$21,$I8)</f>
        <v/>
      </c>
      <c r="K8" s="4">
        <f>INDEX($F$6:$F$21,$I8)</f>
        <v>0</v>
      </c>
      <c r="L8" s="5">
        <f>ROUND(K8,0)</f>
        <v>0</v>
      </c>
      <c r="M8" t="str">
        <f>UPPER(J8) &amp; " TOTAL"</f>
        <v xml:space="preserve"> TOTAL</v>
      </c>
    </row>
    <row r="9" spans="1:13">
      <c r="E9" s="2" t="str">
        <f t="array" ref="E9">IFERROR(INDEX('Deux Pas Vers l''Autre'!$D$8:$D$8,MATCH(,COUNTIF($E$5:E8,'Deux Pas Vers l''Autre'!$D$8:$D$8),)),"")</f>
        <v/>
      </c>
      <c r="F9">
        <f>SUMIFS('Deux Pas Vers l''Autre'!$G$8:$G$8,'Deux Pas Vers l''Autre'!$D$8:$D$8,E9)</f>
        <v>0</v>
      </c>
      <c r="G9">
        <f t="shared" si="0"/>
        <v>9.0000000000000002E-6</v>
      </c>
      <c r="H9">
        <f>LARGE($G$6:$G$21,4)</f>
        <v>1.8E-5</v>
      </c>
      <c r="I9">
        <f>MATCH(H9,$G$6:$G$21,0)</f>
        <v>13</v>
      </c>
      <c r="J9" t="str">
        <f>INDEX($E$6:$E$21,$I9)</f>
        <v/>
      </c>
      <c r="K9" s="4">
        <f>INDEX($F$6:$F$21,$I9)</f>
        <v>0</v>
      </c>
      <c r="L9" s="5">
        <f>ROUND(K9,0)</f>
        <v>0</v>
      </c>
      <c r="M9" t="str">
        <f>UPPER(J9) &amp; " TOTAL"</f>
        <v xml:space="preserve"> TOTAL</v>
      </c>
    </row>
    <row r="10" spans="1:13">
      <c r="E10" s="2" t="str">
        <f t="array" ref="E10">IFERROR(INDEX('Deux Pas Vers l''Autre'!$D$8:$D$8,MATCH(,COUNTIF($E$5:E9,'Deux Pas Vers l''Autre'!$D$8:$D$8),)),"")</f>
        <v/>
      </c>
      <c r="F10">
        <f>SUMIFS('Deux Pas Vers l''Autre'!$G$8:$G$8,'Deux Pas Vers l''Autre'!$D$8:$D$8,E10)</f>
        <v>0</v>
      </c>
      <c r="G10">
        <f t="shared" si="0"/>
        <v>1.0000000000000001E-5</v>
      </c>
      <c r="K10" s="1"/>
      <c r="L10" s="1"/>
    </row>
    <row r="11" spans="1:13">
      <c r="E11" s="2" t="str">
        <f t="array" ref="E11">IFERROR(INDEX('Deux Pas Vers l''Autre'!$D$8:$D$8,MATCH(,COUNTIF($E$5:E10,'Deux Pas Vers l''Autre'!$D$8:$D$8),)),"")</f>
        <v/>
      </c>
      <c r="F11">
        <f>SUMIFS('Deux Pas Vers l''Autre'!$G$8:$G$8,'Deux Pas Vers l''Autre'!$D$8:$D$8,E11)</f>
        <v>0</v>
      </c>
      <c r="G11">
        <f t="shared" si="0"/>
        <v>1.1E-5</v>
      </c>
      <c r="K11" s="1"/>
      <c r="L11" s="1"/>
    </row>
    <row r="12" spans="1:13">
      <c r="E12" s="2" t="str">
        <f t="array" ref="E12">IFERROR(INDEX('Deux Pas Vers l''Autre'!$D$8:$D$8,MATCH(,COUNTIF($E$5:E11,'Deux Pas Vers l''Autre'!$D$8:$D$8),)),"")</f>
        <v/>
      </c>
      <c r="F12">
        <f>SUMIFS('Deux Pas Vers l''Autre'!$G$8:$G$8,'Deux Pas Vers l''Autre'!$D$8:$D$8,E12)</f>
        <v>0</v>
      </c>
      <c r="G12">
        <f t="shared" si="0"/>
        <v>1.2E-5</v>
      </c>
      <c r="K12" s="1"/>
      <c r="L12" s="1"/>
    </row>
    <row r="13" spans="1:13">
      <c r="E13" s="2" t="str">
        <f t="array" ref="E13">IFERROR(INDEX('Deux Pas Vers l''Autre'!$D$8:$D$8,MATCH(,COUNTIF($E$5:E12,'Deux Pas Vers l''Autre'!$D$8:$D$8),)),"")</f>
        <v/>
      </c>
      <c r="F13">
        <f>SUMIFS('Deux Pas Vers l''Autre'!$G$8:$G$8,'Deux Pas Vers l''Autre'!$D$8:$D$8,E13)</f>
        <v>0</v>
      </c>
      <c r="G13">
        <f t="shared" si="0"/>
        <v>1.2999999999999999E-5</v>
      </c>
      <c r="K13" s="1"/>
      <c r="L13" s="1"/>
    </row>
    <row r="14" spans="1:13">
      <c r="E14" s="2" t="str">
        <f t="array" ref="E14">IFERROR(INDEX('Deux Pas Vers l''Autre'!$D$8:$D$8,MATCH(,COUNTIF($E$5:E13,'Deux Pas Vers l''Autre'!$D$8:$D$8),)),"")</f>
        <v/>
      </c>
      <c r="F14">
        <f>SUMIFS('Deux Pas Vers l''Autre'!$G$8:$G$8,'Deux Pas Vers l''Autre'!$D$8:$D$8,E14)</f>
        <v>0</v>
      </c>
      <c r="G14">
        <f t="shared" si="0"/>
        <v>1.4E-5</v>
      </c>
      <c r="K14" s="1"/>
      <c r="L14" s="1"/>
    </row>
    <row r="15" spans="1:13">
      <c r="E15" s="2" t="str">
        <f t="array" ref="E15">IFERROR(INDEX('Deux Pas Vers l''Autre'!$D$8:$D$8,MATCH(,COUNTIF($E$5:E14,'Deux Pas Vers l''Autre'!$D$8:$D$8),)),"")</f>
        <v/>
      </c>
      <c r="F15">
        <f>SUMIFS('Deux Pas Vers l''Autre'!$G$8:$G$8,'Deux Pas Vers l''Autre'!$D$8:$D$8,E15)</f>
        <v>0</v>
      </c>
      <c r="G15">
        <f t="shared" si="0"/>
        <v>1.5E-5</v>
      </c>
      <c r="K15" s="1"/>
      <c r="L15" s="1"/>
    </row>
    <row r="16" spans="1:13">
      <c r="E16" s="2" t="str">
        <f t="array" ref="E16">IFERROR(INDEX('Deux Pas Vers l''Autre'!$D$8:$D$8,MATCH(,COUNTIF($E$5:E15,'Deux Pas Vers l''Autre'!$D$8:$D$8),)),"")</f>
        <v/>
      </c>
      <c r="F16">
        <f>SUMIFS('Deux Pas Vers l''Autre'!$G$8:$G$8,'Deux Pas Vers l''Autre'!$D$8:$D$8,E16)</f>
        <v>0</v>
      </c>
      <c r="G16">
        <f t="shared" si="0"/>
        <v>1.5999999999999999E-5</v>
      </c>
      <c r="K16" s="1"/>
      <c r="L16" s="1"/>
    </row>
    <row r="17" spans="5:12">
      <c r="E17" s="2" t="str">
        <f t="array" ref="E17">IFERROR(INDEX('Deux Pas Vers l''Autre'!$D$8:$D$8,MATCH(,COUNTIF($E$5:E16,'Deux Pas Vers l''Autre'!$D$8:$D$8),)),"")</f>
        <v/>
      </c>
      <c r="F17">
        <f>SUMIFS('Deux Pas Vers l''Autre'!$G$8:$G$8,'Deux Pas Vers l''Autre'!$D$8:$D$8,E17)</f>
        <v>0</v>
      </c>
      <c r="G17">
        <f t="shared" si="0"/>
        <v>1.7E-5</v>
      </c>
      <c r="K17" s="1"/>
      <c r="L17" s="1"/>
    </row>
    <row r="18" spans="5:12">
      <c r="E18" s="2" t="str">
        <f t="array" ref="E18">IFERROR(INDEX('Deux Pas Vers l''Autre'!$D$8:$D$8,MATCH(,COUNTIF($E$5:E17,'Deux Pas Vers l''Autre'!$D$8:$D$8),)),"")</f>
        <v/>
      </c>
      <c r="F18">
        <f>SUMIFS('Deux Pas Vers l''Autre'!$G$8:$G$8,'Deux Pas Vers l''Autre'!$D$8:$D$8,E18)</f>
        <v>0</v>
      </c>
      <c r="G18">
        <f t="shared" si="0"/>
        <v>1.8E-5</v>
      </c>
      <c r="K18" s="1"/>
      <c r="L18" s="1"/>
    </row>
    <row r="19" spans="5:12">
      <c r="E19" s="2" t="str">
        <f t="array" ref="E19">IFERROR(INDEX('Deux Pas Vers l''Autre'!$D$8:$D$8,MATCH(,COUNTIF($E$5:E18,'Deux Pas Vers l''Autre'!$D$8:$D$8),)),"")</f>
        <v/>
      </c>
      <c r="F19">
        <f>SUMIFS('Deux Pas Vers l''Autre'!$G$8:$G$8,'Deux Pas Vers l''Autre'!$D$8:$D$8,E19)</f>
        <v>0</v>
      </c>
      <c r="G19">
        <f t="shared" si="0"/>
        <v>1.9000000000000001E-5</v>
      </c>
      <c r="K19" s="1"/>
      <c r="L19" s="1"/>
    </row>
    <row r="20" spans="5:12">
      <c r="E20" s="2" t="str">
        <f t="array" ref="E20">IFERROR(INDEX('Deux Pas Vers l''Autre'!$D$8:$D$8,MATCH(,COUNTIF($E$5:E19,'Deux Pas Vers l''Autre'!$D$8:$D$8),)),"")</f>
        <v/>
      </c>
      <c r="F20">
        <f>SUMIFS('Deux Pas Vers l''Autre'!$G$8:$G$8,'Deux Pas Vers l''Autre'!$D$8:$D$8,E20)</f>
        <v>0</v>
      </c>
      <c r="G20">
        <f t="shared" si="0"/>
        <v>2.0000000000000002E-5</v>
      </c>
      <c r="K20" s="1"/>
      <c r="L20" s="1"/>
    </row>
    <row r="21" spans="5:12">
      <c r="E21" s="2" t="str">
        <f t="array" ref="E21">IFERROR(INDEX('Deux Pas Vers l''Autre'!$D$8:$D$8,MATCH(,COUNTIF($E$5:E20,'Deux Pas Vers l''Autre'!$D$8:$D$8),)),"")</f>
        <v/>
      </c>
      <c r="F21">
        <f>SUMIFS('Deux Pas Vers l''Autre'!$G$8:$G$8,'Deux Pas Vers l''Autre'!$D$8:$D$8,E21)</f>
        <v>0</v>
      </c>
      <c r="G21">
        <f t="shared" si="0"/>
        <v>2.0999999999999999E-5</v>
      </c>
      <c r="K21" s="1"/>
      <c r="L21" s="1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E6B562EF-102F-4119-A890-A086077D55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Deux Pas Vers l'Autre</vt:lpstr>
      <vt:lpstr>Calculs</vt:lpstr>
      <vt:lpstr>'Deux Pas Vers l''Autre'!Print_Titles</vt:lpstr>
      <vt:lpstr>TotalCourses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>Carim</cp:lastModifiedBy>
  <dcterms:created xsi:type="dcterms:W3CDTF">2017-10-04T18:34:04Z</dcterms:created>
  <dcterms:modified xsi:type="dcterms:W3CDTF">2017-10-06T06:14:49Z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TC034274779991</vt:lpwstr>
  </property>
</Properties>
</file>