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1720" windowHeight="13620"/>
  </bookViews>
  <sheets>
    <sheet name="2019" sheetId="7" r:id="rId1"/>
    <sheet name="Liste" sheetId="3" r:id="rId2"/>
  </sheets>
  <externalReferences>
    <externalReference r:id="rId3"/>
  </externalReferences>
  <definedNames>
    <definedName name="_xlnm._FilterDatabase" localSheetId="0" hidden="1">'2019'!$A$1:$S$12</definedName>
    <definedName name="categorie" localSheetId="0">'[1]Suivi Maladie'!#REF!</definedName>
    <definedName name="categorie">'[1]Suivi Maladie'!#REF!</definedName>
    <definedName name="_xlnm.Print_Area" localSheetId="0">'2019'!$A$1:$S$2</definedName>
    <definedName name="_xlnm.Print_Titles" localSheetId="0">'2019'!$1:$1</definedName>
  </definedNames>
  <calcPr calcId="125725"/>
</workbook>
</file>

<file path=xl/calcChain.xml><?xml version="1.0" encoding="utf-8"?>
<calcChain xmlns="http://schemas.openxmlformats.org/spreadsheetml/2006/main">
  <c r="O11" i="7"/>
  <c r="O10"/>
  <c r="O9"/>
  <c r="O8"/>
  <c r="O7"/>
  <c r="O6"/>
  <c r="O5"/>
  <c r="O4"/>
  <c r="O3"/>
  <c r="O2"/>
  <c r="O12"/>
  <c r="M6" l="1"/>
  <c r="M7"/>
  <c r="M8"/>
  <c r="M10"/>
  <c r="M11"/>
  <c r="M12"/>
  <c r="H2"/>
  <c r="J2" s="1"/>
  <c r="M2"/>
  <c r="S2" s="1"/>
  <c r="H3"/>
  <c r="M3"/>
  <c r="H5"/>
  <c r="H6"/>
  <c r="H7"/>
  <c r="H8"/>
  <c r="H9"/>
  <c r="M9" s="1"/>
  <c r="H10"/>
  <c r="H11"/>
  <c r="H12"/>
  <c r="C2" i="3"/>
  <c r="B2"/>
  <c r="S6" i="7" l="1"/>
  <c r="M5"/>
  <c r="S5" s="1"/>
  <c r="S12"/>
  <c r="S10"/>
  <c r="S8"/>
  <c r="S11"/>
  <c r="S9"/>
  <c r="S7"/>
  <c r="J3"/>
  <c r="S3"/>
  <c r="H4" l="1"/>
  <c r="J4" l="1"/>
  <c r="J5" s="1"/>
  <c r="J6" s="1"/>
  <c r="J7" s="1"/>
  <c r="J8" s="1"/>
  <c r="J9" s="1"/>
  <c r="J10" s="1"/>
  <c r="J11" s="1"/>
  <c r="J12" s="1"/>
  <c r="M4"/>
  <c r="S4" s="1"/>
</calcChain>
</file>

<file path=xl/comments1.xml><?xml version="1.0" encoding="utf-8"?>
<comments xmlns="http://schemas.openxmlformats.org/spreadsheetml/2006/main">
  <authors>
    <author>Author</author>
  </authors>
  <commentList>
    <comment ref="P1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au-delà de 60 jours, les IJSS ne sont plus soumises  </t>
        </r>
      </text>
    </comment>
  </commentList>
</comments>
</file>

<file path=xl/sharedStrings.xml><?xml version="1.0" encoding="utf-8"?>
<sst xmlns="http://schemas.openxmlformats.org/spreadsheetml/2006/main" count="91" uniqueCount="42">
  <si>
    <t>NOM</t>
  </si>
  <si>
    <t>PRENOM</t>
  </si>
  <si>
    <t>MOTIF ARRET</t>
  </si>
  <si>
    <t>DATE DEBUT ARRET</t>
  </si>
  <si>
    <t>DATE FIN ARRET</t>
  </si>
  <si>
    <t>NB JOURS ARRET</t>
  </si>
  <si>
    <t>NB JOURS CARENCE</t>
  </si>
  <si>
    <t>DATE FIN IJSS</t>
  </si>
  <si>
    <t>COMMENTAIRES</t>
  </si>
  <si>
    <t>Maladie</t>
  </si>
  <si>
    <t>NB JOURS IJSS</t>
  </si>
  <si>
    <t>TOTAL JOURS ARRET</t>
  </si>
  <si>
    <t>CATÉGORIE</t>
  </si>
  <si>
    <t>ETAM</t>
  </si>
  <si>
    <t>IJSS NETTES Payées</t>
  </si>
  <si>
    <t>DATE DEBUT IJSS (Avec Carence)</t>
  </si>
  <si>
    <t>Maternité</t>
  </si>
  <si>
    <t>AT / MP</t>
  </si>
  <si>
    <t>Précision AT / Atrajet / MP</t>
  </si>
  <si>
    <t>IJSS Maladie à 100% ou 0%</t>
  </si>
  <si>
    <t>IJSS BRUTES (Rubrique 5890)</t>
  </si>
  <si>
    <t>IJSS NETTES soumises au PAS (Rubrique 20242)</t>
  </si>
  <si>
    <t>ECART IJSS</t>
  </si>
  <si>
    <t>salaire maintenu</t>
  </si>
  <si>
    <t>App</t>
  </si>
  <si>
    <t>INITIAL
PROLONG</t>
  </si>
  <si>
    <t>Initial</t>
  </si>
  <si>
    <t>Prolongation</t>
  </si>
  <si>
    <t>sala1</t>
  </si>
  <si>
    <t>sala11</t>
  </si>
  <si>
    <t>sala12</t>
  </si>
  <si>
    <t>rié1</t>
  </si>
  <si>
    <t>rié11</t>
  </si>
  <si>
    <t>rié12</t>
  </si>
  <si>
    <t>Il faut donc que la phrase "Attention 60 1ères IJSS soumises" n'apparaisse qu'à compter du 61ème jour d'arrêt continu.</t>
  </si>
  <si>
    <r>
      <t xml:space="preserve">S'il y a </t>
    </r>
    <r>
      <rPr>
        <b/>
        <i/>
        <sz val="12"/>
        <color rgb="FFFF0000"/>
        <rFont val="Calibri"/>
        <family val="2"/>
        <scheme val="minor"/>
      </rPr>
      <t>prolongation</t>
    </r>
    <r>
      <rPr>
        <i/>
        <sz val="12"/>
        <color theme="1"/>
        <rFont val="Calibri"/>
        <family val="2"/>
        <scheme val="minor"/>
      </rPr>
      <t>, c'est considéré comme un seul arrêt.</t>
    </r>
  </si>
  <si>
    <t>La phrase ne devrait apparaître qu'en O12 car les 60 jours ne sont atteints que le 03/10/19</t>
  </si>
  <si>
    <t>En gros, c'est une formule genre SI T12 = prolongation et H11 + H12&gt;60, alors la phrase apparaît …</t>
  </si>
  <si>
    <t>Mais quand j'essaie de la transcrire, ça ne fonctionne pas …</t>
  </si>
  <si>
    <t>Bref je désespère.</t>
  </si>
  <si>
    <t>ü</t>
  </si>
  <si>
    <t>Je te propose une côte mal taillée …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</si>
</sst>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[$-40C]mmm\-yy;@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Wingdings"/>
      <charset val="2"/>
    </font>
    <font>
      <b/>
      <i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3">
      <alignment horizontal="center" vertical="center" wrapText="1"/>
    </xf>
    <xf numFmtId="9" fontId="7" fillId="0" borderId="0" applyFont="0" applyFill="0" applyBorder="0" applyAlignment="0" applyProtection="0"/>
  </cellStyleXfs>
  <cellXfs count="53">
    <xf numFmtId="0" fontId="0" fillId="0" borderId="0" xfId="0"/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Fill="1" applyBorder="1" applyAlignment="1">
      <alignment horizontal="center" vertical="center"/>
    </xf>
    <xf numFmtId="165" fontId="3" fillId="0" borderId="3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17" fontId="3" fillId="0" borderId="3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166" fontId="1" fillId="0" borderId="3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/>
    <xf numFmtId="0" fontId="2" fillId="3" borderId="1" xfId="0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/>
    </xf>
    <xf numFmtId="9" fontId="8" fillId="0" borderId="0" xfId="2" applyFont="1" applyAlignment="1">
      <alignment horizontal="center"/>
    </xf>
    <xf numFmtId="0" fontId="9" fillId="0" borderId="0" xfId="0" applyFont="1"/>
    <xf numFmtId="14" fontId="3" fillId="0" borderId="1" xfId="0" applyNumberFormat="1" applyFont="1" applyFill="1" applyBorder="1" applyAlignment="1">
      <alignment vertical="center"/>
    </xf>
    <xf numFmtId="164" fontId="1" fillId="0" borderId="3" xfId="0" applyNumberFormat="1" applyFont="1" applyFill="1" applyBorder="1" applyAlignment="1">
      <alignment vertical="center"/>
    </xf>
    <xf numFmtId="165" fontId="3" fillId="0" borderId="3" xfId="0" applyNumberFormat="1" applyFont="1" applyFill="1" applyBorder="1" applyAlignment="1">
      <alignment vertical="center"/>
    </xf>
    <xf numFmtId="165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left" vertical="center"/>
    </xf>
    <xf numFmtId="165" fontId="11" fillId="0" borderId="0" xfId="0" applyNumberFormat="1" applyFont="1" applyAlignment="1" applyProtection="1">
      <alignment horizontal="center" vertical="center"/>
      <protection locked="0"/>
    </xf>
    <xf numFmtId="165" fontId="12" fillId="0" borderId="0" xfId="0" applyNumberFormat="1" applyFont="1" applyAlignment="1" applyProtection="1">
      <alignment horizontal="left" vertical="center"/>
    </xf>
  </cellXfs>
  <cellStyles count="3">
    <cellStyle name="MATERNITE" xfId="1"/>
    <cellStyle name="Normal" xfId="0" builtinId="0"/>
    <cellStyle name="Percent" xfId="2" builtinId="5"/>
  </cellStyles>
  <dxfs count="2"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8\SUIVI%20DES%20ARRETS\suivi%20ijss%202018%20IDF%20ET%20R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 Maladie"/>
      <sheetName val="Prévoyance"/>
      <sheetName val="Liste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8"/>
  <sheetViews>
    <sheetView tabSelected="1" zoomScaleNormal="100" workbookViewId="0">
      <pane xSplit="2" ySplit="1" topLeftCell="F2" activePane="bottomRight" state="frozen"/>
      <selection activeCell="B37" sqref="B37"/>
      <selection pane="topRight" activeCell="B37" sqref="B37"/>
      <selection pane="bottomLeft" activeCell="B37" sqref="B37"/>
      <selection pane="bottomRight" activeCell="O11" sqref="O11"/>
    </sheetView>
  </sheetViews>
  <sheetFormatPr defaultColWidth="9.140625" defaultRowHeight="24.95" customHeight="1"/>
  <cols>
    <col min="1" max="1" width="9.42578125" style="10" bestFit="1" customWidth="1"/>
    <col min="2" max="2" width="8.7109375" style="8" customWidth="1"/>
    <col min="3" max="3" width="10.28515625" style="9" bestFit="1" customWidth="1"/>
    <col min="4" max="4" width="11.85546875" style="9" bestFit="1" customWidth="1"/>
    <col min="5" max="5" width="12.7109375" style="9" customWidth="1"/>
    <col min="6" max="6" width="11.140625" style="9" customWidth="1"/>
    <col min="7" max="7" width="10.42578125" style="9" customWidth="1"/>
    <col min="8" max="8" width="9.42578125" style="3" customWidth="1"/>
    <col min="9" max="9" width="9.42578125" style="9" customWidth="1"/>
    <col min="10" max="10" width="11.28515625" style="26" bestFit="1" customWidth="1"/>
    <col min="11" max="11" width="11.140625" style="9" customWidth="1"/>
    <col min="12" max="12" width="10.28515625" style="9" customWidth="1"/>
    <col min="13" max="13" width="12.85546875" style="3" customWidth="1"/>
    <col min="14" max="14" width="12" style="48" customWidth="1"/>
    <col min="15" max="15" width="28" style="5" customWidth="1"/>
    <col min="16" max="16" width="18.5703125" style="11" hidden="1" customWidth="1"/>
    <col min="17" max="17" width="10.42578125" style="5" hidden="1" customWidth="1"/>
    <col min="18" max="18" width="18.85546875" style="9" customWidth="1"/>
    <col min="19" max="19" width="11" style="32" customWidth="1"/>
    <col min="20" max="20" width="12.5703125" style="9" customWidth="1"/>
    <col min="21" max="16384" width="9.140625" style="8"/>
  </cols>
  <sheetData>
    <row r="1" spans="1:20" s="17" customFormat="1" ht="36">
      <c r="A1" s="19" t="s">
        <v>0</v>
      </c>
      <c r="B1" s="14" t="s">
        <v>1</v>
      </c>
      <c r="C1" s="14" t="s">
        <v>12</v>
      </c>
      <c r="D1" s="14" t="s">
        <v>2</v>
      </c>
      <c r="E1" s="14" t="s">
        <v>18</v>
      </c>
      <c r="F1" s="6" t="s">
        <v>3</v>
      </c>
      <c r="G1" s="6" t="s">
        <v>4</v>
      </c>
      <c r="H1" s="1" t="s">
        <v>5</v>
      </c>
      <c r="I1" s="6" t="s">
        <v>6</v>
      </c>
      <c r="J1" s="25" t="s">
        <v>11</v>
      </c>
      <c r="K1" s="6" t="s">
        <v>15</v>
      </c>
      <c r="L1" s="6" t="s">
        <v>7</v>
      </c>
      <c r="M1" s="1" t="s">
        <v>10</v>
      </c>
      <c r="N1" s="6" t="s">
        <v>20</v>
      </c>
      <c r="O1" s="41" t="s">
        <v>21</v>
      </c>
      <c r="P1" s="6" t="s">
        <v>19</v>
      </c>
      <c r="Q1" s="1" t="s">
        <v>14</v>
      </c>
      <c r="R1" s="6" t="s">
        <v>8</v>
      </c>
      <c r="S1" s="6" t="s">
        <v>22</v>
      </c>
      <c r="T1" s="6" t="s">
        <v>25</v>
      </c>
    </row>
    <row r="2" spans="1:20" s="30" customFormat="1" ht="15" customHeight="1">
      <c r="A2" s="36" t="s">
        <v>28</v>
      </c>
      <c r="B2" s="36" t="s">
        <v>31</v>
      </c>
      <c r="C2" s="37" t="s">
        <v>24</v>
      </c>
      <c r="D2" s="38" t="s">
        <v>9</v>
      </c>
      <c r="E2" s="33"/>
      <c r="F2" s="28">
        <v>43528</v>
      </c>
      <c r="G2" s="28">
        <v>43529</v>
      </c>
      <c r="H2" s="2">
        <f t="shared" ref="H2:H12" si="0">IF(F2="",0,G2-F2+1)</f>
        <v>2</v>
      </c>
      <c r="I2" s="29">
        <v>2</v>
      </c>
      <c r="J2" s="2">
        <f t="shared" ref="J2:J12" si="1">IF(AND(A2=A1,AND(B2=B1,D2=D1)),J1+H2,H2)</f>
        <v>2</v>
      </c>
      <c r="K2" s="23"/>
      <c r="L2" s="23"/>
      <c r="M2" s="22">
        <f t="shared" ref="M2:M12" si="2">IF(OR(R2="&lt; 1 AN",R2="salaire maintenu"),H2,IF(K2="",0,L2-K2+1))</f>
        <v>0</v>
      </c>
      <c r="N2" s="45"/>
      <c r="O2" s="4">
        <f t="shared" ref="O2:O11" si="3">IF(D2="AT / MP",(N2*0.962)*50%,IF(D2="Maternité",N2*0.962,IF(AND(IF(A2=A1,J1,J2)&gt;60,T2="Prolongation"),"Attention 60 1ères IJSS soumises",N2*0.962)))</f>
        <v>0</v>
      </c>
      <c r="P2" s="23"/>
      <c r="Q2" s="23"/>
      <c r="R2" s="23"/>
      <c r="S2" s="31">
        <f t="shared" ref="S2:S12" si="4">H2-M2</f>
        <v>2</v>
      </c>
      <c r="T2" s="29" t="s">
        <v>26</v>
      </c>
    </row>
    <row r="3" spans="1:20" ht="15" customHeight="1">
      <c r="A3" s="12" t="s">
        <v>29</v>
      </c>
      <c r="B3" s="39" t="s">
        <v>32</v>
      </c>
      <c r="C3" s="18" t="s">
        <v>13</v>
      </c>
      <c r="D3" s="15" t="s">
        <v>9</v>
      </c>
      <c r="E3" s="15"/>
      <c r="F3" s="16">
        <v>43219</v>
      </c>
      <c r="G3" s="16">
        <v>43231</v>
      </c>
      <c r="H3" s="2">
        <f t="shared" si="0"/>
        <v>13</v>
      </c>
      <c r="I3" s="13">
        <v>2</v>
      </c>
      <c r="J3" s="2">
        <f t="shared" si="1"/>
        <v>13</v>
      </c>
      <c r="K3" s="24">
        <v>43219</v>
      </c>
      <c r="L3" s="24">
        <v>43229</v>
      </c>
      <c r="M3" s="22">
        <f t="shared" si="2"/>
        <v>11</v>
      </c>
      <c r="N3" s="46">
        <v>300</v>
      </c>
      <c r="O3" s="4">
        <f t="shared" si="3"/>
        <v>288.59999999999997</v>
      </c>
      <c r="P3" s="7"/>
      <c r="Q3" s="20"/>
      <c r="R3" s="34"/>
      <c r="S3" s="31">
        <f t="shared" si="4"/>
        <v>2</v>
      </c>
      <c r="T3" s="35" t="s">
        <v>26</v>
      </c>
    </row>
    <row r="4" spans="1:20" ht="15" customHeight="1">
      <c r="A4" s="12" t="s">
        <v>30</v>
      </c>
      <c r="B4" s="39" t="s">
        <v>33</v>
      </c>
      <c r="C4" s="18" t="s">
        <v>13</v>
      </c>
      <c r="D4" s="15" t="s">
        <v>9</v>
      </c>
      <c r="E4" s="15"/>
      <c r="F4" s="16">
        <v>43528</v>
      </c>
      <c r="G4" s="16">
        <v>43530</v>
      </c>
      <c r="H4" s="2">
        <f t="shared" si="0"/>
        <v>3</v>
      </c>
      <c r="I4" s="13">
        <v>3</v>
      </c>
      <c r="J4" s="2">
        <f t="shared" si="1"/>
        <v>3</v>
      </c>
      <c r="K4" s="24"/>
      <c r="L4" s="24"/>
      <c r="M4" s="22">
        <f t="shared" si="2"/>
        <v>3</v>
      </c>
      <c r="N4" s="47"/>
      <c r="O4" s="4">
        <f t="shared" si="3"/>
        <v>0</v>
      </c>
      <c r="P4" s="7"/>
      <c r="Q4" s="21"/>
      <c r="R4" s="27" t="s">
        <v>23</v>
      </c>
      <c r="S4" s="31">
        <f t="shared" si="4"/>
        <v>0</v>
      </c>
      <c r="T4" s="35" t="s">
        <v>26</v>
      </c>
    </row>
    <row r="5" spans="1:20" ht="15" customHeight="1">
      <c r="A5" s="12" t="s">
        <v>30</v>
      </c>
      <c r="B5" s="39" t="s">
        <v>33</v>
      </c>
      <c r="C5" s="18" t="s">
        <v>13</v>
      </c>
      <c r="D5" s="15" t="s">
        <v>9</v>
      </c>
      <c r="E5" s="15"/>
      <c r="F5" s="16">
        <v>43553</v>
      </c>
      <c r="G5" s="16">
        <v>43553</v>
      </c>
      <c r="H5" s="2">
        <f t="shared" si="0"/>
        <v>1</v>
      </c>
      <c r="I5" s="13">
        <v>1</v>
      </c>
      <c r="J5" s="2">
        <f t="shared" si="1"/>
        <v>4</v>
      </c>
      <c r="K5" s="24"/>
      <c r="L5" s="24"/>
      <c r="M5" s="22">
        <f t="shared" si="2"/>
        <v>1</v>
      </c>
      <c r="N5" s="47"/>
      <c r="O5" s="4">
        <f t="shared" si="3"/>
        <v>0</v>
      </c>
      <c r="P5" s="7"/>
      <c r="Q5" s="21"/>
      <c r="R5" s="27" t="s">
        <v>23</v>
      </c>
      <c r="S5" s="31">
        <f t="shared" si="4"/>
        <v>0</v>
      </c>
      <c r="T5" s="35" t="s">
        <v>26</v>
      </c>
    </row>
    <row r="6" spans="1:20" ht="15" customHeight="1">
      <c r="A6" s="12" t="s">
        <v>30</v>
      </c>
      <c r="B6" s="39" t="s">
        <v>33</v>
      </c>
      <c r="C6" s="18" t="s">
        <v>13</v>
      </c>
      <c r="D6" s="15" t="s">
        <v>9</v>
      </c>
      <c r="E6" s="15"/>
      <c r="F6" s="16">
        <v>43586</v>
      </c>
      <c r="G6" s="16">
        <v>43590</v>
      </c>
      <c r="H6" s="2">
        <f t="shared" si="0"/>
        <v>5</v>
      </c>
      <c r="I6" s="13">
        <v>3</v>
      </c>
      <c r="J6" s="2">
        <f t="shared" si="1"/>
        <v>9</v>
      </c>
      <c r="K6" s="24">
        <v>43586</v>
      </c>
      <c r="L6" s="24">
        <v>43590</v>
      </c>
      <c r="M6" s="22">
        <f t="shared" si="2"/>
        <v>5</v>
      </c>
      <c r="N6" s="47">
        <v>200</v>
      </c>
      <c r="O6" s="4">
        <f t="shared" si="3"/>
        <v>192.4</v>
      </c>
      <c r="P6" s="7"/>
      <c r="Q6" s="21"/>
      <c r="R6" s="27"/>
      <c r="S6" s="31">
        <f t="shared" si="4"/>
        <v>0</v>
      </c>
      <c r="T6" s="35" t="s">
        <v>26</v>
      </c>
    </row>
    <row r="7" spans="1:20" ht="15" customHeight="1">
      <c r="A7" s="12" t="s">
        <v>30</v>
      </c>
      <c r="B7" s="39" t="s">
        <v>33</v>
      </c>
      <c r="C7" s="18" t="s">
        <v>13</v>
      </c>
      <c r="D7" s="15" t="s">
        <v>9</v>
      </c>
      <c r="E7" s="15"/>
      <c r="F7" s="16">
        <v>43617</v>
      </c>
      <c r="G7" s="16">
        <v>43621</v>
      </c>
      <c r="H7" s="2">
        <f t="shared" si="0"/>
        <v>5</v>
      </c>
      <c r="I7" s="13">
        <v>3</v>
      </c>
      <c r="J7" s="2">
        <f t="shared" si="1"/>
        <v>14</v>
      </c>
      <c r="K7" s="24">
        <v>43617</v>
      </c>
      <c r="L7" s="24">
        <v>43621</v>
      </c>
      <c r="M7" s="22">
        <f t="shared" si="2"/>
        <v>5</v>
      </c>
      <c r="N7" s="47">
        <v>200</v>
      </c>
      <c r="O7" s="4">
        <f t="shared" si="3"/>
        <v>192.4</v>
      </c>
      <c r="P7" s="7"/>
      <c r="Q7" s="21"/>
      <c r="R7" s="27"/>
      <c r="S7" s="31">
        <f t="shared" si="4"/>
        <v>0</v>
      </c>
      <c r="T7" s="35" t="s">
        <v>26</v>
      </c>
    </row>
    <row r="8" spans="1:20" ht="15" customHeight="1">
      <c r="A8" s="12" t="s">
        <v>30</v>
      </c>
      <c r="B8" s="39" t="s">
        <v>33</v>
      </c>
      <c r="C8" s="18" t="s">
        <v>13</v>
      </c>
      <c r="D8" s="15" t="s">
        <v>9</v>
      </c>
      <c r="E8" s="15"/>
      <c r="F8" s="16">
        <v>43648</v>
      </c>
      <c r="G8" s="16">
        <v>43656</v>
      </c>
      <c r="H8" s="2">
        <f t="shared" si="0"/>
        <v>9</v>
      </c>
      <c r="I8" s="13">
        <v>3</v>
      </c>
      <c r="J8" s="2">
        <f t="shared" si="1"/>
        <v>23</v>
      </c>
      <c r="K8" s="24">
        <v>43648</v>
      </c>
      <c r="L8" s="24">
        <v>43656</v>
      </c>
      <c r="M8" s="22">
        <f t="shared" si="2"/>
        <v>9</v>
      </c>
      <c r="N8" s="47">
        <v>450</v>
      </c>
      <c r="O8" s="4">
        <f t="shared" si="3"/>
        <v>432.9</v>
      </c>
      <c r="P8" s="7"/>
      <c r="Q8" s="21"/>
      <c r="R8" s="27"/>
      <c r="S8" s="31">
        <f t="shared" si="4"/>
        <v>0</v>
      </c>
      <c r="T8" s="35" t="s">
        <v>26</v>
      </c>
    </row>
    <row r="9" spans="1:20" ht="15" customHeight="1">
      <c r="A9" s="12" t="s">
        <v>30</v>
      </c>
      <c r="B9" s="39" t="s">
        <v>33</v>
      </c>
      <c r="C9" s="18" t="s">
        <v>13</v>
      </c>
      <c r="D9" s="15" t="s">
        <v>9</v>
      </c>
      <c r="E9" s="15"/>
      <c r="F9" s="16">
        <v>43679</v>
      </c>
      <c r="G9" s="16">
        <v>43680</v>
      </c>
      <c r="H9" s="2">
        <f t="shared" si="0"/>
        <v>2</v>
      </c>
      <c r="I9" s="13">
        <v>2</v>
      </c>
      <c r="J9" s="2">
        <f t="shared" si="1"/>
        <v>25</v>
      </c>
      <c r="K9" s="24"/>
      <c r="L9" s="24"/>
      <c r="M9" s="22">
        <f t="shared" si="2"/>
        <v>2</v>
      </c>
      <c r="N9" s="47"/>
      <c r="O9" s="4">
        <f t="shared" si="3"/>
        <v>0</v>
      </c>
      <c r="P9" s="7"/>
      <c r="Q9" s="21"/>
      <c r="R9" s="27" t="s">
        <v>23</v>
      </c>
      <c r="S9" s="31">
        <f t="shared" si="4"/>
        <v>0</v>
      </c>
      <c r="T9" s="35" t="s">
        <v>26</v>
      </c>
    </row>
    <row r="10" spans="1:20" ht="15" customHeight="1">
      <c r="A10" s="12" t="s">
        <v>30</v>
      </c>
      <c r="B10" s="39" t="s">
        <v>33</v>
      </c>
      <c r="C10" s="18" t="s">
        <v>13</v>
      </c>
      <c r="D10" s="15" t="s">
        <v>9</v>
      </c>
      <c r="E10" s="15"/>
      <c r="F10" s="16">
        <v>43681</v>
      </c>
      <c r="G10" s="16">
        <v>43694</v>
      </c>
      <c r="H10" s="2">
        <f t="shared" si="0"/>
        <v>14</v>
      </c>
      <c r="I10" s="13">
        <v>3</v>
      </c>
      <c r="J10" s="2">
        <f t="shared" si="1"/>
        <v>39</v>
      </c>
      <c r="K10" s="24">
        <v>43681</v>
      </c>
      <c r="L10" s="24">
        <v>43694</v>
      </c>
      <c r="M10" s="22">
        <f t="shared" si="2"/>
        <v>14</v>
      </c>
      <c r="N10" s="47">
        <v>550</v>
      </c>
      <c r="O10" s="4">
        <f t="shared" si="3"/>
        <v>529.1</v>
      </c>
      <c r="P10" s="7"/>
      <c r="Q10" s="21"/>
      <c r="R10" s="27"/>
      <c r="S10" s="31">
        <f t="shared" si="4"/>
        <v>0</v>
      </c>
      <c r="T10" s="35" t="s">
        <v>26</v>
      </c>
    </row>
    <row r="11" spans="1:20" ht="15" customHeight="1">
      <c r="A11" s="12" t="s">
        <v>30</v>
      </c>
      <c r="B11" s="39" t="s">
        <v>33</v>
      </c>
      <c r="C11" s="18" t="s">
        <v>13</v>
      </c>
      <c r="D11" s="15" t="s">
        <v>9</v>
      </c>
      <c r="E11" s="15"/>
      <c r="F11" s="16">
        <v>43695</v>
      </c>
      <c r="G11" s="16">
        <v>43740</v>
      </c>
      <c r="H11" s="2">
        <f t="shared" si="0"/>
        <v>46</v>
      </c>
      <c r="I11" s="13">
        <v>0</v>
      </c>
      <c r="J11" s="2">
        <f t="shared" si="1"/>
        <v>85</v>
      </c>
      <c r="K11" s="24">
        <v>43695</v>
      </c>
      <c r="L11" s="24">
        <v>43740</v>
      </c>
      <c r="M11" s="22">
        <f t="shared" si="2"/>
        <v>46</v>
      </c>
      <c r="N11" s="47">
        <v>1850</v>
      </c>
      <c r="O11" s="4">
        <f t="shared" si="3"/>
        <v>1779.7</v>
      </c>
      <c r="P11" s="7"/>
      <c r="Q11" s="21"/>
      <c r="R11" s="27"/>
      <c r="S11" s="31">
        <f t="shared" si="4"/>
        <v>0</v>
      </c>
      <c r="T11" s="35" t="s">
        <v>27</v>
      </c>
    </row>
    <row r="12" spans="1:20" ht="15" customHeight="1">
      <c r="A12" s="12" t="s">
        <v>30</v>
      </c>
      <c r="B12" s="39" t="s">
        <v>33</v>
      </c>
      <c r="C12" s="18" t="s">
        <v>13</v>
      </c>
      <c r="D12" s="15" t="s">
        <v>9</v>
      </c>
      <c r="E12" s="15"/>
      <c r="F12" s="16">
        <v>43741</v>
      </c>
      <c r="G12" s="16">
        <v>43745</v>
      </c>
      <c r="H12" s="2">
        <f t="shared" si="0"/>
        <v>5</v>
      </c>
      <c r="I12" s="13">
        <v>0</v>
      </c>
      <c r="J12" s="2">
        <f t="shared" si="1"/>
        <v>90</v>
      </c>
      <c r="K12" s="24">
        <v>43741</v>
      </c>
      <c r="L12" s="24">
        <v>43745</v>
      </c>
      <c r="M12" s="22">
        <f t="shared" si="2"/>
        <v>5</v>
      </c>
      <c r="N12" s="47">
        <v>200</v>
      </c>
      <c r="O12" s="4" t="str">
        <f>IF(D12="AT / MP",(N12*0.962)*50%,IF(D12="Maternité",N12*0.962,IF(AND(IF(A12=A11,J11,J12)&gt;60,T12="Prolongation"),"Attention 60 1ères IJSS soumises",N12*0.962)))</f>
        <v>Attention 60 1ères IJSS soumises</v>
      </c>
      <c r="P12" s="7"/>
      <c r="Q12" s="21"/>
      <c r="R12" s="27"/>
      <c r="S12" s="31">
        <f t="shared" si="4"/>
        <v>0</v>
      </c>
      <c r="T12" s="35" t="s">
        <v>27</v>
      </c>
    </row>
    <row r="13" spans="1:20" ht="24.95" customHeight="1">
      <c r="F13" s="49"/>
      <c r="G13" s="49"/>
    </row>
    <row r="14" spans="1:20" ht="24.95" customHeight="1">
      <c r="O14" s="50" t="s">
        <v>36</v>
      </c>
    </row>
    <row r="15" spans="1:20" ht="24.95" customHeight="1">
      <c r="O15" s="50" t="s">
        <v>37</v>
      </c>
    </row>
    <row r="16" spans="1:20" ht="24.95" customHeight="1">
      <c r="O16" s="50" t="s">
        <v>38</v>
      </c>
    </row>
    <row r="17" spans="14:15" ht="24.95" customHeight="1">
      <c r="O17" s="50" t="s">
        <v>39</v>
      </c>
    </row>
    <row r="18" spans="14:15" ht="24.95" customHeight="1">
      <c r="N18" s="51" t="s">
        <v>40</v>
      </c>
      <c r="O18" s="52" t="s">
        <v>41</v>
      </c>
    </row>
  </sheetData>
  <sheetProtection formatCells="0" formatColumns="0" formatRows="0" insertColumns="0" insertRows="0" deleteRows="0" sort="0" autoFilter="0"/>
  <autoFilter ref="A1:S12">
    <sortState ref="A2:S12">
      <sortCondition ref="A1:A12"/>
    </sortState>
  </autoFilter>
  <dataConsolidate/>
  <conditionalFormatting sqref="J2:J12">
    <cfRule type="cellIs" dxfId="1" priority="28" operator="greaterThanOrEqual">
      <formula>91</formula>
    </cfRule>
    <cfRule type="cellIs" dxfId="0" priority="29" operator="between">
      <formula>61</formula>
      <formula>90</formula>
    </cfRule>
  </conditionalFormatting>
  <printOptions horizontalCentered="1" verticalCentered="1"/>
  <pageMargins left="0" right="0" top="0" bottom="0" header="0" footer="0"/>
  <pageSetup paperSize="9" scale="57" fitToHeight="0" orientation="landscape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D3:D12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B4" sqref="B4"/>
    </sheetView>
  </sheetViews>
  <sheetFormatPr defaultColWidth="11.42578125" defaultRowHeight="15.75"/>
  <cols>
    <col min="1" max="2" width="11.42578125" style="40"/>
    <col min="3" max="3" width="13.42578125" style="40" customWidth="1"/>
    <col min="4" max="4" width="11.42578125" style="40"/>
    <col min="5" max="5" width="113.85546875" style="40" bestFit="1" customWidth="1"/>
    <col min="6" max="6" width="52.42578125" style="40" bestFit="1" customWidth="1"/>
    <col min="7" max="16384" width="11.42578125" style="40"/>
  </cols>
  <sheetData>
    <row r="1" spans="1:5">
      <c r="B1" s="42" t="s">
        <v>26</v>
      </c>
      <c r="C1" s="42" t="s">
        <v>27</v>
      </c>
    </row>
    <row r="2" spans="1:5">
      <c r="A2" s="40" t="s">
        <v>17</v>
      </c>
      <c r="B2" s="43">
        <f>0.962*50%</f>
        <v>0.48099999999999998</v>
      </c>
      <c r="C2" s="43">
        <f>0.962*50%</f>
        <v>0.48099999999999998</v>
      </c>
      <c r="E2" s="44" t="s">
        <v>35</v>
      </c>
    </row>
    <row r="3" spans="1:5">
      <c r="A3" s="40" t="s">
        <v>16</v>
      </c>
      <c r="B3" s="43">
        <v>0.96199999999999997</v>
      </c>
      <c r="C3" s="43">
        <v>0.96199999999999997</v>
      </c>
      <c r="E3" s="44" t="s">
        <v>34</v>
      </c>
    </row>
    <row r="4" spans="1:5">
      <c r="A4" s="40" t="s">
        <v>9</v>
      </c>
      <c r="B4" s="43">
        <v>0.96199999999999997</v>
      </c>
      <c r="C4" s="43">
        <v>0.96199999999999997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2019</vt:lpstr>
      <vt:lpstr>Liste</vt:lpstr>
      <vt:lpstr>'2019'!Print_Area</vt:lpstr>
      <vt:lpstr>'2019'!Print_Titles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2019-05-23T08:19:43Z</dcterms:modified>
</cp:coreProperties>
</file>