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filterPrivacy="1" defaultThemeVersion="124226"/>
  <xr:revisionPtr revIDLastSave="0" documentId="13_ncr:1_{9586ADBA-4AD5-41DC-9D91-36BFCC3C74BF}" xr6:coauthVersionLast="44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2019" sheetId="7" r:id="rId1"/>
    <sheet name="Liste" sheetId="3" r:id="rId2"/>
  </sheets>
  <externalReferences>
    <externalReference r:id="rId3"/>
    <externalReference r:id="rId4"/>
  </externalReferences>
  <definedNames>
    <definedName name="_xlnm._FilterDatabase" localSheetId="0" hidden="1">'2019'!$A$1:$S$5</definedName>
    <definedName name="categorie" localSheetId="0">'[1]Suivi Maladie'!#REF!</definedName>
    <definedName name="categorie">'[1]Suivi Maladie'!#REF!</definedName>
    <definedName name="_xlnm.Print_Area" localSheetId="0">'2019'!$A$1:$S$2</definedName>
    <definedName name="_xlnm.Print_Titles" localSheetId="0">'2019'!$1:$1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2" i="7" l="1"/>
  <c r="O3" i="7"/>
  <c r="O5" i="7"/>
  <c r="O4" i="7"/>
  <c r="Q3" i="7" l="1"/>
  <c r="Q2" i="7"/>
  <c r="H2" i="7" l="1"/>
  <c r="J2" i="7" s="1"/>
  <c r="M2" i="7"/>
  <c r="H3" i="7"/>
  <c r="M3" i="7"/>
  <c r="H5" i="7"/>
  <c r="C2" i="3"/>
  <c r="B2" i="3"/>
  <c r="P2" i="7" l="1"/>
  <c r="S2" i="7"/>
  <c r="M5" i="7"/>
  <c r="S5" i="7" s="1"/>
  <c r="J3" i="7"/>
  <c r="S3" i="7"/>
  <c r="P3" i="7" l="1"/>
  <c r="H4" i="7"/>
  <c r="J4" i="7" l="1"/>
  <c r="M4" i="7"/>
  <c r="S4" i="7" s="1"/>
  <c r="J5" i="7" l="1"/>
  <c r="P4" i="7"/>
  <c r="P5" i="7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P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au-delà de 60 jours, les IJSS ne sont plus soumises  </t>
        </r>
      </text>
    </comment>
  </commentList>
</comments>
</file>

<file path=xl/sharedStrings.xml><?xml version="1.0" encoding="utf-8"?>
<sst xmlns="http://schemas.openxmlformats.org/spreadsheetml/2006/main" count="50" uniqueCount="33">
  <si>
    <t>NOM</t>
  </si>
  <si>
    <t>PRENOM</t>
  </si>
  <si>
    <t>MOTIF ARRET</t>
  </si>
  <si>
    <t>DATE DEBUT ARRET</t>
  </si>
  <si>
    <t>DATE FIN ARRET</t>
  </si>
  <si>
    <t>NB JOURS ARRET</t>
  </si>
  <si>
    <t>NB JOURS CARENCE</t>
  </si>
  <si>
    <t>DATE FIN IJSS</t>
  </si>
  <si>
    <t>COMMENTAIRES</t>
  </si>
  <si>
    <t>Maladie</t>
  </si>
  <si>
    <t>NB JOURS IJSS</t>
  </si>
  <si>
    <t>TOTAL JOURS ARRET</t>
  </si>
  <si>
    <t>CATÉGORIE</t>
  </si>
  <si>
    <t>ETAM</t>
  </si>
  <si>
    <t>IJSS NETTES Payées</t>
  </si>
  <si>
    <t>DATE DEBUT IJSS (Avec Carence)</t>
  </si>
  <si>
    <t>Maternité</t>
  </si>
  <si>
    <t>AT / MP</t>
  </si>
  <si>
    <t>Précision AT / Atrajet / MP</t>
  </si>
  <si>
    <t>IJSS Maladie à 100% ou 0%</t>
  </si>
  <si>
    <t>IJSS BRUTES (Rubrique 5890)</t>
  </si>
  <si>
    <t>IJSS NETTES soumises au PAS (Rubrique 20242)</t>
  </si>
  <si>
    <t>ECART IJSS</t>
  </si>
  <si>
    <t>INITIAL
PROLONG</t>
  </si>
  <si>
    <t>Initial</t>
  </si>
  <si>
    <t>Prolongation</t>
  </si>
  <si>
    <t>Il faut donc que la phrase "Attention 60 1ères IJSS soumises" n'apparaisse qu'à compter du 61ème jour d'arrêt continu.</t>
  </si>
  <si>
    <r>
      <t xml:space="preserve">S'il y a </t>
    </r>
    <r>
      <rPr>
        <b/>
        <i/>
        <sz val="12"/>
        <color rgb="FFFF0000"/>
        <rFont val="Calibri"/>
        <family val="2"/>
        <scheme val="minor"/>
      </rPr>
      <t>prolongation</t>
    </r>
    <r>
      <rPr>
        <i/>
        <sz val="12"/>
        <color theme="1"/>
        <rFont val="Calibri"/>
        <family val="2"/>
        <scheme val="minor"/>
      </rPr>
      <t>, c'est considéré comme un seul arrêt.</t>
    </r>
  </si>
  <si>
    <t>ü</t>
  </si>
  <si>
    <t>à passer en mai 2019</t>
  </si>
  <si>
    <t>sal 1</t>
  </si>
  <si>
    <t>rié 1</t>
  </si>
  <si>
    <t>Je te propose une côte mal taillée …mais retaillée V5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</si>
</sst>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40C]mmm\-yy;@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4"/>
      <color theme="1"/>
      <name val="Wingdings"/>
      <charset val="2"/>
    </font>
    <font>
      <b/>
      <i/>
      <sz val="12"/>
      <color rgb="FFFF0000"/>
      <name val="Arial"/>
      <family val="2"/>
    </font>
    <font>
      <b/>
      <sz val="10"/>
      <color theme="1"/>
      <name val="Arial"/>
      <family val="2"/>
    </font>
    <font>
      <b/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3">
      <alignment horizontal="center" vertical="center" wrapText="1"/>
    </xf>
    <xf numFmtId="9" fontId="7" fillId="0" borderId="0" applyFont="0" applyFill="0" applyBorder="0" applyAlignment="0" applyProtection="0"/>
  </cellStyleXfs>
  <cellXfs count="55">
    <xf numFmtId="0" fontId="0" fillId="0" borderId="0" xfId="0"/>
    <xf numFmtId="0" fontId="2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4" fontId="3" fillId="0" borderId="0" xfId="0" applyNumberFormat="1" applyFont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4" fontId="4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  <protection locked="0"/>
    </xf>
    <xf numFmtId="1" fontId="3" fillId="0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8" fillId="0" borderId="0" xfId="0" applyFont="1"/>
    <xf numFmtId="0" fontId="2" fillId="3" borderId="1" xfId="0" applyFont="1" applyFill="1" applyBorder="1" applyAlignment="1" applyProtection="1">
      <alignment horizontal="center" vertical="center" wrapText="1"/>
    </xf>
    <xf numFmtId="0" fontId="8" fillId="0" borderId="0" xfId="0" applyFont="1" applyAlignment="1">
      <alignment horizontal="center"/>
    </xf>
    <xf numFmtId="9" fontId="8" fillId="0" borderId="0" xfId="2" applyFont="1" applyAlignment="1">
      <alignment horizontal="center"/>
    </xf>
    <xf numFmtId="0" fontId="9" fillId="0" borderId="0" xfId="0" applyFont="1"/>
    <xf numFmtId="164" fontId="3" fillId="0" borderId="0" xfId="0" applyNumberFormat="1" applyFont="1" applyAlignment="1" applyProtection="1">
      <alignment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left" vertical="center"/>
    </xf>
    <xf numFmtId="164" fontId="12" fillId="0" borderId="0" xfId="0" applyNumberFormat="1" applyFont="1" applyAlignment="1" applyProtection="1">
      <alignment horizontal="left" vertical="center"/>
    </xf>
    <xf numFmtId="164" fontId="3" fillId="0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64" fontId="13" fillId="0" borderId="0" xfId="0" applyNumberFormat="1" applyFont="1" applyAlignment="1" applyProtection="1">
      <alignment horizontal="left" vertical="center"/>
    </xf>
    <xf numFmtId="164" fontId="11" fillId="3" borderId="0" xfId="0" applyNumberFormat="1" applyFont="1" applyFill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 applyProtection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 applyAlignment="1" applyProtection="1">
      <alignment horizontal="center" vertical="center"/>
    </xf>
    <xf numFmtId="164" fontId="4" fillId="0" borderId="1" xfId="0" applyNumberFormat="1" applyFont="1" applyFill="1" applyBorder="1" applyAlignment="1" applyProtection="1">
      <alignment horizontal="center" vertical="center"/>
    </xf>
    <xf numFmtId="164" fontId="14" fillId="0" borderId="1" xfId="0" applyNumberFormat="1" applyFont="1" applyFill="1" applyBorder="1" applyAlignment="1" applyProtection="1">
      <alignment horizontal="center" vertical="center"/>
    </xf>
  </cellXfs>
  <cellStyles count="3">
    <cellStyle name="MATERNITE" xfId="1" xr:uid="{00000000-0005-0000-0000-000000000000}"/>
    <cellStyle name="Normal" xfId="0" builtinId="0"/>
    <cellStyle name="Percent" xfId="2" builtinId="5"/>
  </cellStyles>
  <dxfs count="14">
    <dxf>
      <fill>
        <patternFill>
          <bgColor theme="6" tint="0.79998168889431442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>
          <bgColor theme="9" tint="0.79998168889431442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 patternType="lightGray">
          <f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>
          <bgColor theme="6" tint="0.7999816888943144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Medium9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6</xdr:row>
      <xdr:rowOff>133350</xdr:rowOff>
    </xdr:from>
    <xdr:to>
      <xdr:col>12</xdr:col>
      <xdr:colOff>793750</xdr:colOff>
      <xdr:row>13</xdr:row>
      <xdr:rowOff>47625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648450" y="1670050"/>
          <a:ext cx="2965450" cy="12477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>
              <a:solidFill>
                <a:schemeClr val="bg1"/>
              </a:solidFill>
            </a:rPr>
            <a:t>A atteint 60 jours d'IJSS sur l'arrêt le 15/09</a:t>
          </a:r>
        </a:p>
        <a:p>
          <a:pPr algn="ctr"/>
          <a:r>
            <a:rPr lang="fr-FR" sz="1100" b="1">
              <a:solidFill>
                <a:schemeClr val="bg1"/>
              </a:solidFill>
            </a:rPr>
            <a:t>La formule </a:t>
          </a:r>
          <a:r>
            <a:rPr lang="fr-FR" sz="1100" b="1" u="sng">
              <a:solidFill>
                <a:schemeClr val="bg1"/>
              </a:solidFill>
            </a:rPr>
            <a:t>"Attention</a:t>
          </a:r>
          <a:r>
            <a:rPr lang="fr-FR" sz="1100" b="1" u="sng" baseline="0">
              <a:solidFill>
                <a:schemeClr val="bg1"/>
              </a:solidFill>
            </a:rPr>
            <a:t> 60"</a:t>
          </a:r>
          <a:r>
            <a:rPr lang="fr-FR" sz="1100" b="1" u="none" baseline="0">
              <a:solidFill>
                <a:schemeClr val="bg1"/>
              </a:solidFill>
            </a:rPr>
            <a:t> </a:t>
          </a:r>
          <a:r>
            <a:rPr lang="fr-FR" sz="1100" b="1" baseline="0">
              <a:solidFill>
                <a:schemeClr val="bg1"/>
              </a:solidFill>
            </a:rPr>
            <a:t>devrait appraître dans cette case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P_Paie\PREPARATION%20PAIE\2018\SUIVI%20DES%20ARRETS\suivi%20ijss%202018%20IDF%20ET%20R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P_Paie\PREPARATION%20PAIE\2019\SUIVI%20DES%20ARRETS\MN%20-%20suivi%20IJSS%202019%20R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Maladie"/>
      <sheetName val="Prévoyance"/>
      <sheetName val="Liste"/>
    </sheetNames>
    <sheetDataSet>
      <sheetData sheetId="0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te 2018"/>
      <sheetName val="Liste"/>
      <sheetName val="2019"/>
      <sheetName val="Prévoyance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zoomScaleNormal="100" workbookViewId="0">
      <pane xSplit="2" ySplit="1" topLeftCell="K2" activePane="bottomRight" state="frozen"/>
      <selection activeCell="B37" sqref="B37"/>
      <selection pane="topRight" activeCell="B37" sqref="B37"/>
      <selection pane="bottomLeft" activeCell="B37" sqref="B37"/>
      <selection pane="bottomRight" activeCell="O4" sqref="O4"/>
    </sheetView>
  </sheetViews>
  <sheetFormatPr defaultColWidth="9.1796875" defaultRowHeight="25" customHeight="1" x14ac:dyDescent="0.35"/>
  <cols>
    <col min="1" max="1" width="9.453125" style="8" bestFit="1" customWidth="1"/>
    <col min="2" max="2" width="8.7265625" style="6" customWidth="1"/>
    <col min="3" max="3" width="10.26953125" style="7" bestFit="1" customWidth="1"/>
    <col min="4" max="4" width="11.81640625" style="7" bestFit="1" customWidth="1"/>
    <col min="5" max="5" width="12.7265625" style="7" customWidth="1"/>
    <col min="6" max="6" width="11.1796875" style="7" customWidth="1"/>
    <col min="7" max="7" width="10.453125" style="7" customWidth="1"/>
    <col min="8" max="8" width="9.453125" style="3" customWidth="1"/>
    <col min="9" max="9" width="9.453125" style="7" customWidth="1"/>
    <col min="10" max="10" width="11.26953125" style="20" bestFit="1" customWidth="1"/>
    <col min="11" max="11" width="11.1796875" style="7" customWidth="1"/>
    <col min="12" max="12" width="10.26953125" style="7" customWidth="1"/>
    <col min="13" max="13" width="12.81640625" style="3" customWidth="1"/>
    <col min="14" max="14" width="12" style="30" customWidth="1"/>
    <col min="15" max="15" width="28" style="4" customWidth="1"/>
    <col min="16" max="16" width="18.54296875" style="9" customWidth="1"/>
    <col min="17" max="17" width="10.453125" style="4" customWidth="1"/>
    <col min="18" max="18" width="18.81640625" style="7" customWidth="1"/>
    <col min="19" max="19" width="11" style="23" customWidth="1"/>
    <col min="20" max="20" width="12.54296875" style="7" customWidth="1"/>
    <col min="21" max="16384" width="9.1796875" style="6"/>
  </cols>
  <sheetData>
    <row r="1" spans="1:20" s="14" customFormat="1" ht="46" x14ac:dyDescent="0.35">
      <c r="A1" s="16" t="s">
        <v>0</v>
      </c>
      <c r="B1" s="11" t="s">
        <v>1</v>
      </c>
      <c r="C1" s="11" t="s">
        <v>12</v>
      </c>
      <c r="D1" s="11" t="s">
        <v>2</v>
      </c>
      <c r="E1" s="11" t="s">
        <v>18</v>
      </c>
      <c r="F1" s="5" t="s">
        <v>3</v>
      </c>
      <c r="G1" s="5" t="s">
        <v>4</v>
      </c>
      <c r="H1" s="1" t="s">
        <v>5</v>
      </c>
      <c r="I1" s="5" t="s">
        <v>6</v>
      </c>
      <c r="J1" s="19" t="s">
        <v>11</v>
      </c>
      <c r="K1" s="5" t="s">
        <v>15</v>
      </c>
      <c r="L1" s="5" t="s">
        <v>7</v>
      </c>
      <c r="M1" s="1" t="s">
        <v>10</v>
      </c>
      <c r="N1" s="5" t="s">
        <v>20</v>
      </c>
      <c r="O1" s="26" t="s">
        <v>21</v>
      </c>
      <c r="P1" s="5" t="s">
        <v>19</v>
      </c>
      <c r="Q1" s="1" t="s">
        <v>14</v>
      </c>
      <c r="R1" s="5" t="s">
        <v>8</v>
      </c>
      <c r="S1" s="5" t="s">
        <v>22</v>
      </c>
      <c r="T1" s="5" t="s">
        <v>23</v>
      </c>
    </row>
    <row r="2" spans="1:20" s="21" customFormat="1" ht="15" customHeight="1" x14ac:dyDescent="0.35">
      <c r="A2" s="10" t="s">
        <v>30</v>
      </c>
      <c r="B2" s="10" t="s">
        <v>31</v>
      </c>
      <c r="C2" s="50" t="s">
        <v>13</v>
      </c>
      <c r="D2" s="15" t="s">
        <v>9</v>
      </c>
      <c r="E2" s="12"/>
      <c r="F2" s="51">
        <v>43642</v>
      </c>
      <c r="G2" s="13">
        <v>43658</v>
      </c>
      <c r="H2" s="2">
        <f t="shared" ref="H2:H5" si="0">IF(F2="",0,G2-F2+1)</f>
        <v>17</v>
      </c>
      <c r="I2" s="15">
        <v>3</v>
      </c>
      <c r="J2" s="2">
        <f t="shared" ref="J2:J5" si="1">IF(AND(A2=A1,AND(B2=B1,D2=D1)),J1+H2,H2)</f>
        <v>17</v>
      </c>
      <c r="K2" s="52">
        <v>43642</v>
      </c>
      <c r="L2" s="18">
        <v>43658</v>
      </c>
      <c r="M2" s="17">
        <f t="shared" ref="M2:M5" si="2">IF(OR(R2="&lt; 1 AN",R2="salaire maintenu"),H2,IF(K2="",0,L2-K2+1))</f>
        <v>17</v>
      </c>
      <c r="N2" s="34">
        <v>848.35</v>
      </c>
      <c r="O2" s="53">
        <f>IF(D2="AT / MP",(N2*0.962)*50%,IF(D2="Maternité",N2*0.962,IF(AND(IF(A2=A1,J1+J2&gt;=60),T2="Prolongation"),"Attention 60 1ères IJSS soumises",N2*0.962)))</f>
        <v>816.11270000000002</v>
      </c>
      <c r="P2" s="34">
        <f>IF(O2="Attention 60 1ères IJSS soumises",0,N2*0.962)</f>
        <v>816.11270000000002</v>
      </c>
      <c r="Q2" s="34">
        <f>724.5+189</f>
        <v>913.5</v>
      </c>
      <c r="R2" s="35">
        <v>43497</v>
      </c>
      <c r="S2" s="22">
        <f t="shared" ref="S2:S5" si="3">H2-M2</f>
        <v>0</v>
      </c>
      <c r="T2" s="24" t="s">
        <v>24</v>
      </c>
    </row>
    <row r="3" spans="1:20" ht="15" customHeight="1" x14ac:dyDescent="0.35">
      <c r="A3" s="10" t="s">
        <v>30</v>
      </c>
      <c r="B3" s="10" t="s">
        <v>31</v>
      </c>
      <c r="C3" s="50" t="s">
        <v>13</v>
      </c>
      <c r="D3" s="15" t="s">
        <v>9</v>
      </c>
      <c r="E3" s="12"/>
      <c r="F3" s="51">
        <v>43664</v>
      </c>
      <c r="G3" s="13">
        <v>43690</v>
      </c>
      <c r="H3" s="2">
        <f t="shared" si="0"/>
        <v>27</v>
      </c>
      <c r="I3" s="15">
        <v>0</v>
      </c>
      <c r="J3" s="2">
        <f t="shared" si="1"/>
        <v>44</v>
      </c>
      <c r="K3" s="52">
        <v>43664</v>
      </c>
      <c r="L3" s="18">
        <v>43690</v>
      </c>
      <c r="M3" s="17">
        <f t="shared" si="2"/>
        <v>27</v>
      </c>
      <c r="N3" s="34">
        <v>1205.55</v>
      </c>
      <c r="O3" s="53">
        <f>IF(D3="AT / MP",(N3*0.962)*50%,IF(D3="Maternité",N3*0.962,IF(AND(IF(A3=A2,J2+J3&gt;=60),T3="Prolongation"),"Attention 60 1ères IJSS soumises",N3*0.962)))</f>
        <v>1159.7391</v>
      </c>
      <c r="P3" s="34">
        <f>IF(O3="Attention 60 1ères IJSS soumises",0,N3*0.962)</f>
        <v>1159.7391</v>
      </c>
      <c r="Q3" s="34">
        <f>724.5+189</f>
        <v>913.5</v>
      </c>
      <c r="R3" s="35">
        <v>43525</v>
      </c>
      <c r="S3" s="22">
        <f t="shared" si="3"/>
        <v>0</v>
      </c>
      <c r="T3" s="24" t="s">
        <v>24</v>
      </c>
    </row>
    <row r="4" spans="1:20" ht="15" customHeight="1" x14ac:dyDescent="0.35">
      <c r="A4" s="10" t="s">
        <v>30</v>
      </c>
      <c r="B4" s="10" t="s">
        <v>31</v>
      </c>
      <c r="C4" s="50" t="s">
        <v>13</v>
      </c>
      <c r="D4" s="15" t="s">
        <v>9</v>
      </c>
      <c r="E4" s="12"/>
      <c r="F4" s="51">
        <v>43691</v>
      </c>
      <c r="G4" s="13">
        <v>43726</v>
      </c>
      <c r="H4" s="2">
        <f t="shared" si="0"/>
        <v>36</v>
      </c>
      <c r="I4" s="15">
        <v>0</v>
      </c>
      <c r="J4" s="2">
        <f t="shared" si="1"/>
        <v>80</v>
      </c>
      <c r="K4" s="52">
        <v>43691</v>
      </c>
      <c r="L4" s="18">
        <v>43726</v>
      </c>
      <c r="M4" s="17">
        <f t="shared" si="2"/>
        <v>36</v>
      </c>
      <c r="N4" s="34">
        <v>625.1</v>
      </c>
      <c r="O4" s="54" t="str">
        <f>IF(D4="AT / MP",(N4*0.962)*50%,IF(D4="Maternité",N4*0.962,IF(AND(IF(A4=A3,J3+J4&gt;=60),T4="Prolongation"),"Attention 60 1ères IJSS soumises",N4*0.962)))</f>
        <v>Attention 60 1ères IJSS soumises</v>
      </c>
      <c r="P4" s="34">
        <f>IF(O4="Attention 60 1ères IJSS soumises",0,N4*0.962)</f>
        <v>0</v>
      </c>
      <c r="Q4" s="34">
        <v>441</v>
      </c>
      <c r="R4" s="35">
        <v>43556</v>
      </c>
      <c r="S4" s="22">
        <f t="shared" si="3"/>
        <v>0</v>
      </c>
      <c r="T4" s="24" t="s">
        <v>25</v>
      </c>
    </row>
    <row r="5" spans="1:20" ht="15" customHeight="1" x14ac:dyDescent="0.35">
      <c r="A5" s="10" t="s">
        <v>30</v>
      </c>
      <c r="B5" s="10" t="s">
        <v>31</v>
      </c>
      <c r="C5" s="15" t="s">
        <v>13</v>
      </c>
      <c r="D5" s="12" t="s">
        <v>9</v>
      </c>
      <c r="E5" s="12"/>
      <c r="F5" s="13">
        <v>43727</v>
      </c>
      <c r="G5" s="13">
        <v>43738</v>
      </c>
      <c r="H5" s="2">
        <f t="shared" si="0"/>
        <v>12</v>
      </c>
      <c r="I5" s="15">
        <v>0</v>
      </c>
      <c r="J5" s="2">
        <f t="shared" si="1"/>
        <v>92</v>
      </c>
      <c r="K5" s="18">
        <v>43727</v>
      </c>
      <c r="L5" s="18">
        <v>43738</v>
      </c>
      <c r="M5" s="17">
        <f t="shared" si="2"/>
        <v>12</v>
      </c>
      <c r="N5" s="34">
        <v>438.88</v>
      </c>
      <c r="O5" s="54" t="str">
        <f>IF(D5="AT / MP",(N5*0.962)*50%,IF(D5="Maternité",N5*0.962,IF(AND(IF(A5=A4,J4+J5&gt;=60),T5="Prolongation"),"Attention 60 1ères IJSS soumises",N5*0.962)))</f>
        <v>Attention 60 1ères IJSS soumises</v>
      </c>
      <c r="P5" s="34">
        <f>IF(O5="Attention 60 1ères IJSS soumises",0,N5*0.962)</f>
        <v>0</v>
      </c>
      <c r="Q5" s="34">
        <v>409.5</v>
      </c>
      <c r="R5" s="35" t="s">
        <v>29</v>
      </c>
      <c r="S5" s="22">
        <f t="shared" si="3"/>
        <v>0</v>
      </c>
      <c r="T5" s="24" t="s">
        <v>25</v>
      </c>
    </row>
    <row r="6" spans="1:20" ht="15" customHeight="1" x14ac:dyDescent="0.35">
      <c r="A6" s="38"/>
      <c r="B6" s="38"/>
      <c r="C6" s="39"/>
      <c r="D6" s="40"/>
      <c r="E6" s="40"/>
      <c r="F6" s="41"/>
      <c r="G6" s="41"/>
      <c r="H6" s="42"/>
      <c r="I6" s="39"/>
      <c r="J6" s="42"/>
      <c r="K6" s="43"/>
      <c r="L6" s="43"/>
      <c r="M6" s="44"/>
      <c r="N6" s="45"/>
      <c r="O6" s="46"/>
      <c r="P6" s="45"/>
      <c r="Q6" s="45"/>
      <c r="R6" s="47"/>
      <c r="S6" s="48"/>
      <c r="T6" s="49"/>
    </row>
    <row r="7" spans="1:20" ht="15" customHeight="1" x14ac:dyDescent="0.35">
      <c r="A7" s="38"/>
      <c r="B7" s="38"/>
      <c r="C7" s="39"/>
      <c r="D7" s="40"/>
      <c r="E7" s="40"/>
      <c r="F7" s="41"/>
      <c r="G7" s="41"/>
      <c r="H7" s="42"/>
      <c r="I7" s="39"/>
      <c r="J7" s="42"/>
      <c r="K7" s="43"/>
      <c r="L7" s="43"/>
      <c r="M7" s="44"/>
      <c r="N7" s="45"/>
      <c r="O7" s="46"/>
      <c r="P7" s="45"/>
      <c r="Q7" s="45"/>
      <c r="R7" s="47"/>
      <c r="S7" s="48"/>
      <c r="T7" s="49"/>
    </row>
    <row r="8" spans="1:20" ht="15" customHeight="1" x14ac:dyDescent="0.35">
      <c r="A8" s="38"/>
      <c r="B8" s="38"/>
      <c r="C8" s="39"/>
      <c r="D8" s="40"/>
      <c r="E8" s="40"/>
      <c r="F8" s="41"/>
      <c r="G8" s="41"/>
      <c r="H8" s="42"/>
      <c r="I8" s="39"/>
      <c r="J8" s="42"/>
      <c r="K8" s="43"/>
      <c r="L8" s="43"/>
      <c r="M8" s="44"/>
      <c r="N8" s="45"/>
      <c r="O8" s="46"/>
      <c r="P8" s="45"/>
      <c r="Q8" s="45"/>
      <c r="R8" s="47"/>
      <c r="S8" s="48"/>
      <c r="T8" s="49"/>
    </row>
    <row r="9" spans="1:20" ht="15" customHeight="1" x14ac:dyDescent="0.35">
      <c r="A9" s="38"/>
      <c r="B9" s="38"/>
      <c r="C9" s="39"/>
      <c r="D9" s="40"/>
      <c r="E9" s="40"/>
      <c r="F9" s="41"/>
      <c r="G9" s="41"/>
      <c r="H9" s="42"/>
      <c r="I9" s="39"/>
      <c r="J9" s="42"/>
      <c r="K9" s="43"/>
      <c r="L9" s="43"/>
      <c r="M9" s="44"/>
      <c r="N9" s="37" t="s">
        <v>28</v>
      </c>
      <c r="O9" s="33" t="s">
        <v>32</v>
      </c>
      <c r="P9" s="45"/>
      <c r="Q9" s="45"/>
      <c r="R9" s="47"/>
      <c r="S9" s="48"/>
      <c r="T9" s="49"/>
    </row>
    <row r="10" spans="1:20" ht="15" customHeight="1" x14ac:dyDescent="0.35">
      <c r="A10" s="38"/>
      <c r="B10" s="38"/>
      <c r="C10" s="39"/>
      <c r="D10" s="40"/>
      <c r="E10" s="40"/>
      <c r="F10" s="41"/>
      <c r="G10" s="41"/>
      <c r="H10" s="42"/>
      <c r="I10" s="39"/>
      <c r="J10" s="42"/>
      <c r="K10" s="43"/>
      <c r="L10" s="43"/>
      <c r="M10" s="44"/>
      <c r="N10" s="45"/>
      <c r="O10" s="46"/>
      <c r="P10" s="45"/>
      <c r="Q10" s="45"/>
      <c r="R10" s="47"/>
      <c r="S10" s="48"/>
      <c r="T10" s="49"/>
    </row>
    <row r="11" spans="1:20" ht="15" customHeight="1" x14ac:dyDescent="0.35">
      <c r="A11" s="38"/>
      <c r="B11" s="38"/>
      <c r="C11" s="39"/>
      <c r="D11" s="40"/>
      <c r="E11" s="40"/>
      <c r="F11" s="41"/>
      <c r="G11" s="41"/>
      <c r="H11" s="42"/>
      <c r="I11" s="39"/>
      <c r="J11" s="42"/>
      <c r="K11" s="43"/>
      <c r="L11" s="43"/>
      <c r="M11" s="44"/>
      <c r="N11" s="45"/>
      <c r="O11" s="46"/>
      <c r="P11" s="45"/>
      <c r="Q11" s="45"/>
      <c r="R11" s="47"/>
      <c r="S11" s="48"/>
      <c r="T11" s="49"/>
    </row>
    <row r="12" spans="1:20" ht="15" customHeight="1" x14ac:dyDescent="0.35">
      <c r="A12" s="38"/>
      <c r="B12" s="38"/>
      <c r="C12" s="39"/>
      <c r="D12" s="40"/>
      <c r="E12" s="40"/>
      <c r="F12" s="41"/>
      <c r="G12" s="41"/>
      <c r="H12" s="42"/>
      <c r="I12" s="39"/>
      <c r="J12" s="42"/>
      <c r="K12" s="43"/>
      <c r="L12" s="43"/>
      <c r="M12" s="44"/>
      <c r="N12" s="45"/>
      <c r="O12" s="46"/>
      <c r="P12" s="45"/>
      <c r="Q12" s="45"/>
      <c r="R12" s="47"/>
      <c r="S12" s="48"/>
      <c r="T12" s="49"/>
    </row>
    <row r="13" spans="1:20" ht="15" customHeight="1" x14ac:dyDescent="0.35">
      <c r="A13" s="38"/>
      <c r="B13" s="38"/>
      <c r="C13" s="39"/>
      <c r="D13" s="40"/>
      <c r="E13" s="40"/>
      <c r="F13" s="41"/>
      <c r="G13" s="41"/>
      <c r="H13" s="42"/>
      <c r="I13" s="39"/>
      <c r="J13" s="42"/>
      <c r="K13" s="43"/>
      <c r="L13" s="43"/>
      <c r="M13" s="44"/>
      <c r="N13" s="45"/>
      <c r="O13" s="46"/>
      <c r="P13" s="45"/>
      <c r="Q13" s="45"/>
      <c r="R13" s="47"/>
      <c r="S13" s="48"/>
      <c r="T13" s="49"/>
    </row>
    <row r="14" spans="1:20" ht="15" customHeight="1" x14ac:dyDescent="0.35">
      <c r="A14" s="38"/>
      <c r="B14" s="38"/>
      <c r="C14" s="39"/>
      <c r="D14" s="40"/>
      <c r="E14" s="40"/>
      <c r="F14" s="41"/>
      <c r="G14" s="41"/>
      <c r="H14" s="42"/>
      <c r="I14" s="39"/>
      <c r="J14" s="42"/>
      <c r="K14" s="43"/>
      <c r="L14" s="43"/>
      <c r="M14" s="44"/>
      <c r="N14" s="45"/>
      <c r="O14" s="46"/>
      <c r="P14" s="45"/>
      <c r="Q14" s="45"/>
      <c r="R14" s="47"/>
      <c r="S14" s="48"/>
      <c r="T14" s="49"/>
    </row>
    <row r="15" spans="1:20" ht="25" customHeight="1" x14ac:dyDescent="0.35">
      <c r="F15" s="31"/>
      <c r="G15" s="31"/>
    </row>
    <row r="16" spans="1:20" ht="25" customHeight="1" x14ac:dyDescent="0.35">
      <c r="O16" s="36"/>
    </row>
    <row r="18" spans="15:15" ht="25" customHeight="1" x14ac:dyDescent="0.35">
      <c r="O18" s="32"/>
    </row>
    <row r="19" spans="15:15" ht="25" customHeight="1" x14ac:dyDescent="0.35">
      <c r="O19" s="32"/>
    </row>
  </sheetData>
  <sheetProtection formatCells="0" formatColumns="0" formatRows="0" insertColumns="0" insertRows="0" deleteRows="0" sort="0" autoFilter="0"/>
  <autoFilter ref="A1:S5" xr:uid="{00000000-0009-0000-0000-000000000000}">
    <sortState ref="A2:S12">
      <sortCondition ref="A1:A12"/>
    </sortState>
  </autoFilter>
  <dataConsolidate/>
  <conditionalFormatting sqref="J2:J14">
    <cfRule type="cellIs" dxfId="13" priority="53" operator="greaterThanOrEqual">
      <formula>91</formula>
    </cfRule>
    <cfRule type="cellIs" dxfId="12" priority="54" operator="between">
      <formula>61</formula>
      <formula>90</formula>
    </cfRule>
  </conditionalFormatting>
  <conditionalFormatting sqref="A5:G14 I2:I14">
    <cfRule type="expression" dxfId="11" priority="25">
      <formula>$D2="OUVRIER"</formula>
    </cfRule>
  </conditionalFormatting>
  <conditionalFormatting sqref="M2:M4 K5:R14 O2:R4">
    <cfRule type="expression" dxfId="10" priority="10">
      <formula>$S2="salaire maintenu"</formula>
    </cfRule>
    <cfRule type="expression" dxfId="9" priority="11">
      <formula>$S2="&lt;1 AN"</formula>
    </cfRule>
  </conditionalFormatting>
  <conditionalFormatting sqref="M2:M4 K5:R14 O2:R4">
    <cfRule type="expression" dxfId="8" priority="9">
      <formula>$S2="PREVOYANCE"</formula>
    </cfRule>
  </conditionalFormatting>
  <conditionalFormatting sqref="C2:G4">
    <cfRule type="expression" dxfId="7" priority="8">
      <formula>$C2="ouvrier"</formula>
    </cfRule>
  </conditionalFormatting>
  <conditionalFormatting sqref="K2:L4">
    <cfRule type="expression" dxfId="6" priority="5">
      <formula>$R2="PREVOYANCE"</formula>
    </cfRule>
    <cfRule type="expression" dxfId="5" priority="6">
      <formula>$R2="&lt;1 AN"</formula>
    </cfRule>
    <cfRule type="expression" dxfId="4" priority="7">
      <formula>$R2="salaire maintenu"</formula>
    </cfRule>
  </conditionalFormatting>
  <conditionalFormatting sqref="N2:N4">
    <cfRule type="expression" dxfId="3" priority="2">
      <formula>$R2="PREVOYANCE"</formula>
    </cfRule>
    <cfRule type="expression" dxfId="2" priority="3">
      <formula>$R2="&lt;1 AN"</formula>
    </cfRule>
    <cfRule type="expression" dxfId="1" priority="4">
      <formula>$R2="salaire maintenu"</formula>
    </cfRule>
  </conditionalFormatting>
  <conditionalFormatting sqref="A2:B4">
    <cfRule type="expression" dxfId="0" priority="1">
      <formula>$D2="OUVRIER"</formula>
    </cfRule>
  </conditionalFormatting>
  <printOptions horizontalCentered="1" verticalCentered="1"/>
  <pageMargins left="0" right="0" top="0" bottom="0" header="0" footer="0"/>
  <pageSetup paperSize="9" scale="57" fitToHeight="0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'S:\ADP_Paie\PREPARATION PAIE\2019\SUIVI DES ARRETS\[MN - suivi IJSS 2019 RA.xlsx]Liste'!#REF!</xm:f>
          </x14:formula1>
          <xm:sqref>D2:D4</xm:sqref>
        </x14:dataValidation>
        <x14:dataValidation type="list" allowBlank="1" showInputMessage="1" showErrorMessage="1" xr:uid="{00000000-0002-0000-0000-000001000000}">
          <x14:formula1>
            <xm:f>'S:\ADP_Paie\PREPARATION PAIE\2019\SUIVI DES ARRETS\[MN - suivi IJSS 2019 RA.xlsx]Liste'!#REF!</xm:f>
          </x14:formula1>
          <xm:sqref>D5:D14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workbookViewId="0">
      <selection activeCell="C27" sqref="C27"/>
    </sheetView>
  </sheetViews>
  <sheetFormatPr defaultColWidth="11.453125" defaultRowHeight="15.5" x14ac:dyDescent="0.35"/>
  <cols>
    <col min="1" max="2" width="11.453125" style="25"/>
    <col min="3" max="3" width="13.453125" style="25" customWidth="1"/>
    <col min="4" max="4" width="11.453125" style="25"/>
    <col min="5" max="5" width="113.81640625" style="25" bestFit="1" customWidth="1"/>
    <col min="6" max="6" width="52.453125" style="25" bestFit="1" customWidth="1"/>
    <col min="7" max="16384" width="11.453125" style="25"/>
  </cols>
  <sheetData>
    <row r="1" spans="1:5" x14ac:dyDescent="0.35">
      <c r="B1" s="27" t="s">
        <v>24</v>
      </c>
      <c r="C1" s="27" t="s">
        <v>25</v>
      </c>
    </row>
    <row r="2" spans="1:5" x14ac:dyDescent="0.35">
      <c r="A2" s="25" t="s">
        <v>17</v>
      </c>
      <c r="B2" s="28">
        <f>0.962*50%</f>
        <v>0.48099999999999998</v>
      </c>
      <c r="C2" s="28">
        <f>0.962*50%</f>
        <v>0.48099999999999998</v>
      </c>
      <c r="E2" s="29" t="s">
        <v>27</v>
      </c>
    </row>
    <row r="3" spans="1:5" x14ac:dyDescent="0.35">
      <c r="A3" s="25" t="s">
        <v>16</v>
      </c>
      <c r="B3" s="28">
        <v>0.96199999999999997</v>
      </c>
      <c r="C3" s="28">
        <v>0.96199999999999997</v>
      </c>
      <c r="E3" s="29" t="s">
        <v>26</v>
      </c>
    </row>
    <row r="4" spans="1:5" x14ac:dyDescent="0.35">
      <c r="A4" s="25" t="s">
        <v>9</v>
      </c>
      <c r="B4" s="28">
        <v>0.96199999999999997</v>
      </c>
      <c r="C4" s="28">
        <v>0.96199999999999997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2019</vt:lpstr>
      <vt:lpstr>Liste</vt:lpstr>
      <vt:lpstr>'2019'!Print_Area</vt:lpstr>
      <vt:lpstr>'2019'!Print_Titles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2019-09-02T09:44:08Z</dcterms:modified>
</cp:coreProperties>
</file>