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ms-office.vbaProject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465" windowWidth="21720" windowHeight="13545" tabRatio="1000" activeTab="1"/>
  </bookViews>
  <sheets>
    <sheet name="S1Janv" sheetId="2" r:id="rId1"/>
    <sheet name="S2Janv" sheetId="3" r:id="rId2"/>
    <sheet name="S3 Janv " sheetId="4" r:id="rId3"/>
    <sheet name="S4 Janv " sheetId="5" r:id="rId4"/>
    <sheet name="S5fev" sheetId="6" r:id="rId5"/>
    <sheet name="S6fev" sheetId="7" r:id="rId6"/>
    <sheet name="S7fev" sheetId="8" r:id="rId7"/>
    <sheet name="S8fev" sheetId="9" r:id="rId8"/>
    <sheet name="S9mars " sheetId="54" r:id="rId9"/>
    <sheet name="S10mar" sheetId="10" r:id="rId10"/>
    <sheet name="S11mar" sheetId="11" r:id="rId11"/>
    <sheet name="S12mar" sheetId="12" r:id="rId12"/>
    <sheet name="S13mar" sheetId="13" r:id="rId13"/>
    <sheet name="S14avril" sheetId="15" r:id="rId14"/>
    <sheet name="S15avril " sheetId="57" r:id="rId15"/>
    <sheet name="S16avril" sheetId="17" r:id="rId16"/>
    <sheet name="S17avril" sheetId="18" r:id="rId17"/>
    <sheet name="S18mai" sheetId="19" r:id="rId18"/>
    <sheet name="S19mai" sheetId="20" r:id="rId19"/>
    <sheet name="S20mai" sheetId="21" r:id="rId20"/>
    <sheet name="S21mai" sheetId="22" r:id="rId21"/>
    <sheet name="S22 juin" sheetId="23" r:id="rId22"/>
    <sheet name="S23juin" sheetId="24" r:id="rId23"/>
    <sheet name="S24 juin " sheetId="60" r:id="rId24"/>
    <sheet name="S25juin" sheetId="26" r:id="rId25"/>
    <sheet name="S26juin" sheetId="27" r:id="rId26"/>
    <sheet name="S27juillet" sheetId="28" r:id="rId27"/>
    <sheet name="S28juillet" sheetId="29" r:id="rId28"/>
    <sheet name="S29 juillet" sheetId="30" r:id="rId29"/>
    <sheet name="S30juillet" sheetId="31" r:id="rId30"/>
    <sheet name="S31août" sheetId="32" r:id="rId31"/>
    <sheet name="S32août" sheetId="33" r:id="rId32"/>
    <sheet name="S33août" sheetId="34" r:id="rId33"/>
    <sheet name="S34août " sheetId="63" r:id="rId34"/>
    <sheet name="S35sept " sheetId="64" r:id="rId35"/>
    <sheet name="S36sept" sheetId="37" r:id="rId36"/>
    <sheet name="S37sept" sheetId="38" r:id="rId37"/>
    <sheet name="S38sept " sheetId="58" r:id="rId38"/>
    <sheet name="S39sept" sheetId="39" r:id="rId39"/>
    <sheet name="S40 oct" sheetId="59" r:id="rId40"/>
    <sheet name="S41oct" sheetId="42" r:id="rId41"/>
    <sheet name="S42oct" sheetId="43" r:id="rId42"/>
    <sheet name="S43oct" sheetId="44" r:id="rId43"/>
    <sheet name="S44nov" sheetId="45" r:id="rId44"/>
    <sheet name="S45nov" sheetId="46" r:id="rId45"/>
    <sheet name="S46nov" sheetId="47" r:id="rId46"/>
    <sheet name="S47nov" sheetId="48" r:id="rId47"/>
    <sheet name="S48nov" sheetId="49" r:id="rId48"/>
    <sheet name="S49dec" sheetId="50" r:id="rId49"/>
    <sheet name="S50dec" sheetId="51" r:id="rId50"/>
    <sheet name="S51dec" sheetId="52" r:id="rId51"/>
    <sheet name="S52dec" sheetId="53" r:id="rId52"/>
    <sheet name="Feuil1" sheetId="65" r:id="rId53"/>
  </sheets>
  <functionGroups/>
  <calcPr calcId="125725" concurrentCalc="0"/>
</workbook>
</file>

<file path=xl/calcChain.xml><?xml version="1.0" encoding="utf-8"?>
<calcChain xmlns="http://schemas.openxmlformats.org/spreadsheetml/2006/main">
  <c r="G30" i="3"/>
  <c r="G30" i="4"/>
  <c r="G30" i="5"/>
  <c r="G29"/>
  <c r="G29" i="4"/>
  <c r="G29" i="3"/>
  <c r="G6"/>
  <c r="G7"/>
  <c r="G8"/>
  <c r="G9"/>
  <c r="G10"/>
  <c r="G11"/>
  <c r="G12"/>
  <c r="G13"/>
  <c r="G14"/>
  <c r="G15"/>
  <c r="G16"/>
  <c r="G17"/>
  <c r="G18"/>
  <c r="G19"/>
  <c r="G20"/>
  <c r="G21"/>
  <c r="G23"/>
  <c r="G6" i="2"/>
  <c r="G7"/>
  <c r="G8"/>
  <c r="G9"/>
  <c r="G10"/>
  <c r="G11"/>
  <c r="G12"/>
  <c r="G13"/>
  <c r="G14"/>
  <c r="G15"/>
  <c r="G16"/>
  <c r="G17"/>
  <c r="G18"/>
  <c r="G19"/>
  <c r="G20"/>
  <c r="G21"/>
  <c r="G23"/>
  <c r="G30"/>
  <c r="M18"/>
  <c r="M19"/>
  <c r="M20"/>
  <c r="M15"/>
  <c r="M16"/>
  <c r="M17"/>
  <c r="M12"/>
  <c r="M13"/>
  <c r="M14"/>
  <c r="M9"/>
  <c r="M10"/>
  <c r="M11"/>
  <c r="M6"/>
  <c r="M7"/>
  <c r="M8"/>
  <c r="M21"/>
  <c r="M23"/>
  <c r="M30"/>
  <c r="M18" i="3"/>
  <c r="M19"/>
  <c r="M20"/>
  <c r="M15"/>
  <c r="M16"/>
  <c r="M17"/>
  <c r="M12"/>
  <c r="M13"/>
  <c r="M14"/>
  <c r="M9"/>
  <c r="M10"/>
  <c r="M11"/>
  <c r="M6"/>
  <c r="M7"/>
  <c r="M8"/>
  <c r="M21"/>
  <c r="M23"/>
  <c r="M30"/>
  <c r="M18" i="4"/>
  <c r="M19"/>
  <c r="M20"/>
  <c r="M15"/>
  <c r="M16"/>
  <c r="M17"/>
  <c r="M12"/>
  <c r="M13"/>
  <c r="M14"/>
  <c r="M9"/>
  <c r="M10"/>
  <c r="M11"/>
  <c r="M6"/>
  <c r="M7"/>
  <c r="M8"/>
  <c r="M21"/>
  <c r="M23"/>
  <c r="M30"/>
  <c r="M18" i="5"/>
  <c r="M19"/>
  <c r="M20"/>
  <c r="M15"/>
  <c r="M16"/>
  <c r="M17"/>
  <c r="M12"/>
  <c r="M13"/>
  <c r="M14"/>
  <c r="M9"/>
  <c r="M10"/>
  <c r="M11"/>
  <c r="M6"/>
  <c r="M7"/>
  <c r="M8"/>
  <c r="M21"/>
  <c r="M23"/>
  <c r="M30"/>
  <c r="M18" i="6"/>
  <c r="M19"/>
  <c r="M20"/>
  <c r="M15"/>
  <c r="M16"/>
  <c r="M17"/>
  <c r="M12"/>
  <c r="M13"/>
  <c r="M14"/>
  <c r="M9"/>
  <c r="M10"/>
  <c r="M11"/>
  <c r="M6"/>
  <c r="M7"/>
  <c r="M8"/>
  <c r="M21"/>
  <c r="M23"/>
  <c r="M30"/>
  <c r="M22" i="2"/>
  <c r="M29"/>
  <c r="M31"/>
  <c r="M22" i="3"/>
  <c r="M29"/>
  <c r="M31"/>
  <c r="M22" i="4"/>
  <c r="M29"/>
  <c r="M31"/>
  <c r="M22" i="5"/>
  <c r="M29"/>
  <c r="M31"/>
  <c r="M22" i="6"/>
  <c r="M29"/>
  <c r="J6" i="2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J6" i="3"/>
  <c r="J7"/>
  <c r="J8"/>
  <c r="J9"/>
  <c r="J10"/>
  <c r="J11"/>
  <c r="J12"/>
  <c r="J13"/>
  <c r="J14"/>
  <c r="J15"/>
  <c r="J16"/>
  <c r="J17"/>
  <c r="J18"/>
  <c r="J19"/>
  <c r="J20"/>
  <c r="J21"/>
  <c r="J23"/>
  <c r="J30"/>
  <c r="J31" i="2"/>
  <c r="J22" i="3"/>
  <c r="J29"/>
  <c r="J32"/>
  <c r="J6" i="4"/>
  <c r="J7"/>
  <c r="J8"/>
  <c r="J9"/>
  <c r="J10"/>
  <c r="J11"/>
  <c r="J12"/>
  <c r="J13"/>
  <c r="J14"/>
  <c r="J15"/>
  <c r="J16"/>
  <c r="J17"/>
  <c r="J18"/>
  <c r="J19"/>
  <c r="J20"/>
  <c r="J21"/>
  <c r="J23"/>
  <c r="J30"/>
  <c r="J31" i="3"/>
  <c r="J22" i="4"/>
  <c r="J29"/>
  <c r="J32"/>
  <c r="J6" i="5"/>
  <c r="J7"/>
  <c r="J8"/>
  <c r="J9"/>
  <c r="J10"/>
  <c r="J11"/>
  <c r="J12"/>
  <c r="J13"/>
  <c r="J14"/>
  <c r="J15"/>
  <c r="J16"/>
  <c r="J17"/>
  <c r="J18"/>
  <c r="J19"/>
  <c r="J20"/>
  <c r="J21"/>
  <c r="J23"/>
  <c r="J30"/>
  <c r="J32"/>
  <c r="J6" i="6"/>
  <c r="J7"/>
  <c r="J8"/>
  <c r="J9"/>
  <c r="J10"/>
  <c r="J11"/>
  <c r="J12"/>
  <c r="J13"/>
  <c r="J14"/>
  <c r="J15"/>
  <c r="J16"/>
  <c r="J17"/>
  <c r="J18"/>
  <c r="J19"/>
  <c r="J20"/>
  <c r="J21"/>
  <c r="J23"/>
  <c r="J30"/>
  <c r="J31" i="5"/>
  <c r="J22" i="6"/>
  <c r="J29"/>
  <c r="G6" i="4"/>
  <c r="G7"/>
  <c r="G8"/>
  <c r="G9"/>
  <c r="G10"/>
  <c r="G11"/>
  <c r="G12"/>
  <c r="G13"/>
  <c r="G14"/>
  <c r="G15"/>
  <c r="G16"/>
  <c r="G17"/>
  <c r="G18"/>
  <c r="G19"/>
  <c r="G20"/>
  <c r="G21"/>
  <c r="G23"/>
  <c r="G6" i="5"/>
  <c r="G7"/>
  <c r="G8"/>
  <c r="G9"/>
  <c r="G10"/>
  <c r="G11"/>
  <c r="G12"/>
  <c r="G13"/>
  <c r="G14"/>
  <c r="G15"/>
  <c r="G16"/>
  <c r="G17"/>
  <c r="G18"/>
  <c r="G19"/>
  <c r="G20"/>
  <c r="G21"/>
  <c r="G23"/>
  <c r="G6" i="6"/>
  <c r="G7"/>
  <c r="G8"/>
  <c r="G9"/>
  <c r="G10"/>
  <c r="G11"/>
  <c r="G12"/>
  <c r="G13"/>
  <c r="G14"/>
  <c r="G15"/>
  <c r="G16"/>
  <c r="G17"/>
  <c r="G18"/>
  <c r="G19"/>
  <c r="G20"/>
  <c r="G21"/>
  <c r="G23"/>
  <c r="G30"/>
  <c r="M32" i="5"/>
  <c r="J22"/>
  <c r="G22"/>
  <c r="M18" i="53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2" i="2"/>
  <c r="G29"/>
  <c r="G22" i="3"/>
  <c r="G29" i="53"/>
  <c r="G32"/>
  <c r="M31"/>
  <c r="J31"/>
  <c r="G31"/>
  <c r="M23" i="65"/>
  <c r="M30"/>
  <c r="M22"/>
  <c r="M29"/>
  <c r="M32"/>
  <c r="J23"/>
  <c r="J30"/>
  <c r="J22"/>
  <c r="J29"/>
  <c r="J32"/>
  <c r="G23"/>
  <c r="G30"/>
  <c r="G22"/>
  <c r="G29"/>
  <c r="G32"/>
  <c r="M31"/>
  <c r="J31"/>
  <c r="G31"/>
  <c r="M18" i="52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7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8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58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9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59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2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3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4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5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8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6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7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8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49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50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51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64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63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20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21" i="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21" i="22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23"/>
  <c r="M19"/>
  <c r="M20"/>
  <c r="M15"/>
  <c r="M16"/>
  <c r="M17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21" i="24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21"/>
  <c r="G23"/>
  <c r="G30"/>
  <c r="G22"/>
  <c r="G29"/>
  <c r="G32"/>
  <c r="M31"/>
  <c r="J31"/>
  <c r="G31"/>
  <c r="M18" i="60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26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27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28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29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0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1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2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3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34"/>
  <c r="M19"/>
  <c r="M20"/>
  <c r="M15"/>
  <c r="M16"/>
  <c r="M17"/>
  <c r="M12"/>
  <c r="M13"/>
  <c r="M14"/>
  <c r="M9"/>
  <c r="M10"/>
  <c r="M11"/>
  <c r="M21"/>
  <c r="M23"/>
  <c r="M30"/>
  <c r="M22"/>
  <c r="M29"/>
  <c r="M32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9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54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0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1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2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3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5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57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7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18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9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8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18" i="7"/>
  <c r="M19"/>
  <c r="M20"/>
  <c r="M15"/>
  <c r="M16"/>
  <c r="M17"/>
  <c r="M12"/>
  <c r="M13"/>
  <c r="M14"/>
  <c r="M9"/>
  <c r="M10"/>
  <c r="M11"/>
  <c r="M6"/>
  <c r="M7"/>
  <c r="M8"/>
  <c r="M21"/>
  <c r="M23"/>
  <c r="M30"/>
  <c r="M22"/>
  <c r="M29"/>
  <c r="M32"/>
  <c r="J6"/>
  <c r="J7"/>
  <c r="J8"/>
  <c r="J9"/>
  <c r="J10"/>
  <c r="J11"/>
  <c r="J12"/>
  <c r="J13"/>
  <c r="J14"/>
  <c r="J15"/>
  <c r="J16"/>
  <c r="J17"/>
  <c r="J18"/>
  <c r="J19"/>
  <c r="J20"/>
  <c r="J21"/>
  <c r="J23"/>
  <c r="J30"/>
  <c r="J22"/>
  <c r="J29"/>
  <c r="J32"/>
  <c r="G6"/>
  <c r="G7"/>
  <c r="G8"/>
  <c r="G9"/>
  <c r="G10"/>
  <c r="G11"/>
  <c r="G12"/>
  <c r="G13"/>
  <c r="G14"/>
  <c r="G15"/>
  <c r="G16"/>
  <c r="G17"/>
  <c r="G18"/>
  <c r="G19"/>
  <c r="G20"/>
  <c r="G21"/>
  <c r="G23"/>
  <c r="G30"/>
  <c r="G22"/>
  <c r="G29"/>
  <c r="G32"/>
  <c r="M31"/>
  <c r="J31"/>
  <c r="G31"/>
  <c r="M32" i="6"/>
  <c r="J32"/>
  <c r="G22"/>
  <c r="M31"/>
  <c r="J31"/>
  <c r="G22" i="4"/>
  <c r="Q7" i="34"/>
  <c r="N7"/>
  <c r="Q6"/>
  <c r="N6"/>
  <c r="G32" i="2"/>
  <c r="G31"/>
  <c r="G32" i="3"/>
  <c r="G31"/>
  <c r="J31" i="4"/>
  <c r="M32" i="2"/>
  <c r="M32" i="4"/>
  <c r="M32" i="3"/>
  <c r="G31" i="4"/>
  <c r="G32"/>
  <c r="G29" i="6"/>
  <c r="G31"/>
  <c r="G32"/>
  <c r="G31" i="5"/>
  <c r="G32"/>
</calcChain>
</file>

<file path=xl/sharedStrings.xml><?xml version="1.0" encoding="utf-8"?>
<sst xmlns="http://schemas.openxmlformats.org/spreadsheetml/2006/main" count="2249" uniqueCount="120">
  <si>
    <t>LUNDI</t>
  </si>
  <si>
    <t>matin</t>
  </si>
  <si>
    <t>après-midi</t>
  </si>
  <si>
    <t>MARDI</t>
  </si>
  <si>
    <t>MERCREDI</t>
  </si>
  <si>
    <t>JEUDI</t>
  </si>
  <si>
    <t>VENDREDI</t>
  </si>
  <si>
    <t>SYLVIE</t>
  </si>
  <si>
    <t>Cumul Heures</t>
  </si>
  <si>
    <t>CYRIELLE</t>
  </si>
  <si>
    <t>SEVERINE</t>
  </si>
  <si>
    <t>Total Jour</t>
  </si>
  <si>
    <t>Total Semaine</t>
  </si>
  <si>
    <t>Début</t>
  </si>
  <si>
    <t>Fin</t>
  </si>
  <si>
    <t>Cumul heures</t>
  </si>
  <si>
    <t>CHIVA</t>
  </si>
  <si>
    <t>Nuria</t>
  </si>
  <si>
    <t>JEUDI ferié</t>
  </si>
  <si>
    <t>chiva</t>
  </si>
  <si>
    <t>Congés praticiens</t>
  </si>
  <si>
    <t>vendr ferie</t>
  </si>
  <si>
    <t>LUNDI ferie</t>
  </si>
  <si>
    <t>N</t>
  </si>
  <si>
    <t>compta</t>
  </si>
  <si>
    <t>formation</t>
  </si>
  <si>
    <t>pas fleur</t>
  </si>
  <si>
    <t xml:space="preserve">LUNDI </t>
  </si>
  <si>
    <t>ok 2 ou 3</t>
  </si>
  <si>
    <t>réunion</t>
  </si>
  <si>
    <t>Severine</t>
  </si>
  <si>
    <t>Séverine</t>
  </si>
  <si>
    <t>ferié</t>
  </si>
  <si>
    <t xml:space="preserve">pas fleur </t>
  </si>
  <si>
    <t>MARDI ferie</t>
  </si>
  <si>
    <t>3A</t>
  </si>
  <si>
    <t>Mary</t>
  </si>
  <si>
    <t>MARY</t>
  </si>
  <si>
    <t>comptable matin</t>
  </si>
  <si>
    <t>manif AM?</t>
  </si>
  <si>
    <t>Andorre</t>
  </si>
  <si>
    <t>manif?</t>
  </si>
  <si>
    <t>rempla</t>
  </si>
  <si>
    <t xml:space="preserve">MARDI </t>
  </si>
  <si>
    <t>1-7 janvier</t>
  </si>
  <si>
    <t xml:space="preserve"> 29 janv-4fev</t>
  </si>
  <si>
    <t>Quentin</t>
  </si>
  <si>
    <t xml:space="preserve">Quentin </t>
  </si>
  <si>
    <t>DU paro</t>
  </si>
  <si>
    <t xml:space="preserve">26 fev au 4mars </t>
  </si>
  <si>
    <t>19-25 mars</t>
  </si>
  <si>
    <t>GRF</t>
  </si>
  <si>
    <t>25 au 1 juillet</t>
  </si>
  <si>
    <t>prep réunion</t>
  </si>
  <si>
    <t>Samedi</t>
  </si>
  <si>
    <t xml:space="preserve"> 8- 14 janvier </t>
  </si>
  <si>
    <t xml:space="preserve"> janv 15-21</t>
  </si>
  <si>
    <t xml:space="preserve"> janvier 22-28</t>
  </si>
  <si>
    <t xml:space="preserve">5fev-11 fev </t>
  </si>
  <si>
    <t>12 février-18fev</t>
  </si>
  <si>
    <t>19 fev-25 fev</t>
  </si>
  <si>
    <t>5-11 mars</t>
  </si>
  <si>
    <t>12-18 mars</t>
  </si>
  <si>
    <t>26mars-1 avril</t>
  </si>
  <si>
    <t>2- 8 avril</t>
  </si>
  <si>
    <t xml:space="preserve">09-15 avril </t>
  </si>
  <si>
    <t>16-22avril</t>
  </si>
  <si>
    <t xml:space="preserve"> 23avril -29 avril</t>
  </si>
  <si>
    <t xml:space="preserve">30 avril-6mai </t>
  </si>
  <si>
    <t>7-13 mai</t>
  </si>
  <si>
    <t xml:space="preserve">14 au 20 mai </t>
  </si>
  <si>
    <t xml:space="preserve">21 au 27 mai </t>
  </si>
  <si>
    <t xml:space="preserve">28 mai  au 3 juin </t>
  </si>
  <si>
    <t>4 au 10 juin</t>
  </si>
  <si>
    <t>11au 17 juin</t>
  </si>
  <si>
    <t>18 au 24 juin</t>
  </si>
  <si>
    <t>2-8juillet</t>
  </si>
  <si>
    <t>9-15 juillet</t>
  </si>
  <si>
    <t>16-22 juilet</t>
  </si>
  <si>
    <t xml:space="preserve">23 au 29 juillet </t>
  </si>
  <si>
    <t xml:space="preserve">30 juillet au 5 août </t>
  </si>
  <si>
    <t xml:space="preserve">6-12 aout </t>
  </si>
  <si>
    <t>13-19 août</t>
  </si>
  <si>
    <t xml:space="preserve">20-26 aout </t>
  </si>
  <si>
    <t xml:space="preserve">27 août - 2 septembre </t>
  </si>
  <si>
    <t>3 sept -9sept</t>
  </si>
  <si>
    <t xml:space="preserve">10-16 sept </t>
  </si>
  <si>
    <t>17- 23 sept</t>
  </si>
  <si>
    <t>24 sept- 30oct</t>
  </si>
  <si>
    <t>1-7OCT</t>
  </si>
  <si>
    <t>8-14 OCT</t>
  </si>
  <si>
    <t>15_21 OCT</t>
  </si>
  <si>
    <t>22_28 OCT</t>
  </si>
  <si>
    <t>5 _ 11 NOV</t>
  </si>
  <si>
    <t xml:space="preserve">12-18 nov </t>
  </si>
  <si>
    <t>19_25 NOV</t>
  </si>
  <si>
    <t xml:space="preserve">26 NOV au 2 déc </t>
  </si>
  <si>
    <t>3-9dec</t>
  </si>
  <si>
    <t>10-16 dec</t>
  </si>
  <si>
    <t>17-23décembre</t>
  </si>
  <si>
    <t>24dec-30</t>
  </si>
  <si>
    <t>Maxime</t>
  </si>
  <si>
    <t>cahier Récup</t>
  </si>
  <si>
    <t>cahier SUP</t>
  </si>
  <si>
    <t>Total  RECUP</t>
  </si>
  <si>
    <t>Total  SUP</t>
  </si>
  <si>
    <t xml:space="preserve">  Récup cah+sem+sem-1</t>
  </si>
  <si>
    <t>Récup semaine</t>
  </si>
  <si>
    <t>Supp semaine</t>
  </si>
  <si>
    <t xml:space="preserve"> Sup cah + sem + sem - 1 </t>
  </si>
  <si>
    <t>S3 Janv '!J31+J24+J22</t>
  </si>
  <si>
    <t>debut</t>
  </si>
  <si>
    <t>compta fev</t>
  </si>
  <si>
    <t>compta mars</t>
  </si>
  <si>
    <t>t pay</t>
  </si>
  <si>
    <t>impayés</t>
  </si>
  <si>
    <t>maxime</t>
  </si>
  <si>
    <t xml:space="preserve">flo abs 11h </t>
  </si>
  <si>
    <t>Flo abs</t>
  </si>
  <si>
    <t xml:space="preserve">soirée labo </t>
  </si>
</sst>
</file>

<file path=xl/styles.xml><?xml version="1.0" encoding="utf-8"?>
<styleSheet xmlns="http://schemas.openxmlformats.org/spreadsheetml/2006/main">
  <numFmts count="3">
    <numFmt numFmtId="172" formatCode="h:mm;@"/>
    <numFmt numFmtId="173" formatCode="[h]:mm"/>
    <numFmt numFmtId="174" formatCode="[h]:mm:ss;@"/>
  </numFmts>
  <fonts count="7">
    <font>
      <sz val="12"/>
      <color theme="1"/>
      <name val="Calibri"/>
      <family val="2"/>
      <scheme val="minor"/>
    </font>
    <font>
      <sz val="12"/>
      <color indexed="8"/>
      <name val="Lucida Grande"/>
    </font>
    <font>
      <sz val="8"/>
      <name val="Calibri"/>
      <family val="2"/>
    </font>
    <font>
      <sz val="28"/>
      <color theme="9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172" fontId="0" fillId="0" borderId="0" xfId="0" applyNumberFormat="1" applyFont="1"/>
    <xf numFmtId="172" fontId="0" fillId="0" borderId="0" xfId="0" applyNumberFormat="1"/>
    <xf numFmtId="20" fontId="0" fillId="0" borderId="0" xfId="0" applyNumberFormat="1"/>
    <xf numFmtId="0" fontId="0" fillId="0" borderId="0" xfId="0" applyBorder="1"/>
    <xf numFmtId="0" fontId="3" fillId="0" borderId="0" xfId="0" applyFont="1"/>
    <xf numFmtId="172" fontId="0" fillId="2" borderId="1" xfId="0" applyNumberFormat="1" applyFont="1" applyFill="1" applyBorder="1"/>
    <xf numFmtId="172" fontId="0" fillId="2" borderId="2" xfId="0" applyNumberFormat="1" applyFont="1" applyFill="1" applyBorder="1"/>
    <xf numFmtId="172" fontId="0" fillId="2" borderId="3" xfId="0" applyNumberFormat="1" applyFont="1" applyFill="1" applyBorder="1"/>
    <xf numFmtId="172" fontId="0" fillId="2" borderId="4" xfId="0" applyNumberFormat="1" applyFont="1" applyFill="1" applyBorder="1"/>
    <xf numFmtId="172" fontId="0" fillId="2" borderId="5" xfId="0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6" borderId="0" xfId="0" applyFill="1"/>
    <xf numFmtId="0" fontId="0" fillId="6" borderId="0" xfId="0" applyFill="1" applyBorder="1"/>
    <xf numFmtId="172" fontId="0" fillId="2" borderId="6" xfId="0" applyNumberFormat="1" applyFont="1" applyFill="1" applyBorder="1"/>
    <xf numFmtId="172" fontId="0" fillId="2" borderId="1" xfId="0" applyNumberFormat="1" applyFont="1" applyFill="1" applyBorder="1" applyAlignment="1"/>
    <xf numFmtId="172" fontId="0" fillId="2" borderId="7" xfId="0" applyNumberFormat="1" applyFont="1" applyFill="1" applyBorder="1"/>
    <xf numFmtId="172" fontId="0" fillId="2" borderId="2" xfId="0" applyNumberFormat="1" applyFont="1" applyFill="1" applyBorder="1" applyAlignment="1"/>
    <xf numFmtId="172" fontId="0" fillId="2" borderId="8" xfId="0" applyNumberFormat="1" applyFont="1" applyFill="1" applyBorder="1"/>
    <xf numFmtId="172" fontId="0" fillId="2" borderId="3" xfId="0" applyNumberFormat="1" applyFont="1" applyFill="1" applyBorder="1" applyAlignment="1"/>
    <xf numFmtId="172" fontId="0" fillId="2" borderId="9" xfId="0" applyNumberFormat="1" applyFont="1" applyFill="1" applyBorder="1" applyAlignment="1"/>
    <xf numFmtId="172" fontId="0" fillId="2" borderId="10" xfId="0" applyNumberFormat="1" applyFont="1" applyFill="1" applyBorder="1" applyAlignment="1"/>
    <xf numFmtId="0" fontId="4" fillId="0" borderId="0" xfId="0" applyFont="1"/>
    <xf numFmtId="172" fontId="4" fillId="0" borderId="0" xfId="0" applyNumberFormat="1" applyFont="1"/>
    <xf numFmtId="172" fontId="0" fillId="2" borderId="4" xfId="0" applyNumberFormat="1" applyFont="1" applyFill="1" applyBorder="1" applyAlignment="1"/>
    <xf numFmtId="172" fontId="0" fillId="2" borderId="11" xfId="0" applyNumberFormat="1" applyFont="1" applyFill="1" applyBorder="1" applyAlignment="1"/>
    <xf numFmtId="172" fontId="0" fillId="2" borderId="12" xfId="0" applyNumberFormat="1" applyFont="1" applyFill="1" applyBorder="1"/>
    <xf numFmtId="172" fontId="0" fillId="2" borderId="13" xfId="0" applyNumberFormat="1" applyFont="1" applyFill="1" applyBorder="1"/>
    <xf numFmtId="172" fontId="0" fillId="2" borderId="5" xfId="0" applyNumberFormat="1" applyFont="1" applyFill="1" applyBorder="1" applyAlignment="1"/>
    <xf numFmtId="0" fontId="0" fillId="7" borderId="0" xfId="0" applyFill="1"/>
    <xf numFmtId="0" fontId="0" fillId="2" borderId="0" xfId="0" applyFill="1" applyBorder="1"/>
    <xf numFmtId="0" fontId="0" fillId="2" borderId="0" xfId="0" applyFill="1"/>
    <xf numFmtId="0" fontId="0" fillId="8" borderId="0" xfId="0" applyFill="1"/>
    <xf numFmtId="0" fontId="0" fillId="9" borderId="0" xfId="0" applyFill="1" applyBorder="1"/>
    <xf numFmtId="172" fontId="0" fillId="2" borderId="14" xfId="0" applyNumberFormat="1" applyFont="1" applyFill="1" applyBorder="1"/>
    <xf numFmtId="173" fontId="0" fillId="2" borderId="14" xfId="0" applyNumberFormat="1" applyFont="1" applyFill="1" applyBorder="1"/>
    <xf numFmtId="174" fontId="5" fillId="2" borderId="15" xfId="0" applyNumberFormat="1" applyFont="1" applyFill="1" applyBorder="1"/>
    <xf numFmtId="172" fontId="0" fillId="2" borderId="0" xfId="0" applyNumberFormat="1" applyFont="1" applyFill="1"/>
    <xf numFmtId="0" fontId="0" fillId="0" borderId="16" xfId="0" applyFill="1" applyBorder="1"/>
    <xf numFmtId="0" fontId="0" fillId="10" borderId="0" xfId="0" applyFill="1"/>
    <xf numFmtId="0" fontId="0" fillId="10" borderId="0" xfId="0" applyFill="1" applyBorder="1"/>
    <xf numFmtId="46" fontId="0" fillId="0" borderId="0" xfId="0" applyNumberFormat="1"/>
    <xf numFmtId="172" fontId="6" fillId="2" borderId="1" xfId="0" applyNumberFormat="1" applyFont="1" applyFill="1" applyBorder="1"/>
    <xf numFmtId="172" fontId="6" fillId="2" borderId="6" xfId="0" applyNumberFormat="1" applyFont="1" applyFill="1" applyBorder="1"/>
    <xf numFmtId="172" fontId="6" fillId="2" borderId="3" xfId="0" applyNumberFormat="1" applyFont="1" applyFill="1" applyBorder="1"/>
    <xf numFmtId="172" fontId="6" fillId="2" borderId="8" xfId="0" applyNumberFormat="1" applyFont="1" applyFill="1" applyBorder="1"/>
    <xf numFmtId="172" fontId="0" fillId="2" borderId="17" xfId="0" applyNumberFormat="1" applyFont="1" applyFill="1" applyBorder="1"/>
    <xf numFmtId="172" fontId="0" fillId="2" borderId="18" xfId="0" applyNumberFormat="1" applyFont="1" applyFill="1" applyBorder="1" applyAlignment="1"/>
    <xf numFmtId="172" fontId="0" fillId="2" borderId="19" xfId="0" applyNumberFormat="1" applyFont="1" applyFill="1" applyBorder="1" applyAlignment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0" xfId="0" applyFill="1"/>
    <xf numFmtId="172" fontId="0" fillId="0" borderId="0" xfId="0" applyNumberFormat="1" applyFill="1"/>
    <xf numFmtId="20" fontId="0" fillId="0" borderId="0" xfId="0" applyNumberFormat="1" applyFill="1"/>
    <xf numFmtId="172" fontId="6" fillId="2" borderId="2" xfId="0" applyNumberFormat="1" applyFont="1" applyFill="1" applyBorder="1"/>
    <xf numFmtId="172" fontId="6" fillId="2" borderId="7" xfId="0" applyNumberFormat="1" applyFont="1" applyFill="1" applyBorder="1"/>
    <xf numFmtId="0" fontId="0" fillId="2" borderId="16" xfId="0" applyFill="1" applyBorder="1"/>
    <xf numFmtId="0" fontId="0" fillId="2" borderId="17" xfId="0" applyFill="1" applyBorder="1"/>
    <xf numFmtId="0" fontId="3" fillId="2" borderId="0" xfId="0" applyFont="1" applyFill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172" fontId="0" fillId="2" borderId="0" xfId="0" applyNumberFormat="1" applyFill="1"/>
    <xf numFmtId="0" fontId="0" fillId="2" borderId="23" xfId="0" applyFill="1" applyBorder="1"/>
    <xf numFmtId="0" fontId="0" fillId="11" borderId="0" xfId="0" applyFill="1"/>
    <xf numFmtId="172" fontId="4" fillId="2" borderId="11" xfId="0" applyNumberFormat="1" applyFont="1" applyFill="1" applyBorder="1"/>
    <xf numFmtId="0" fontId="0" fillId="2" borderId="24" xfId="0" applyFill="1" applyBorder="1"/>
    <xf numFmtId="0" fontId="0" fillId="2" borderId="25" xfId="0" applyFill="1" applyBorder="1"/>
    <xf numFmtId="0" fontId="4" fillId="2" borderId="20" xfId="0" applyFont="1" applyFill="1" applyBorder="1"/>
    <xf numFmtId="0" fontId="4" fillId="2" borderId="23" xfId="0" applyFont="1" applyFill="1" applyBorder="1"/>
    <xf numFmtId="172" fontId="0" fillId="2" borderId="26" xfId="0" applyNumberFormat="1" applyFont="1" applyFill="1" applyBorder="1"/>
    <xf numFmtId="173" fontId="0" fillId="2" borderId="26" xfId="0" applyNumberFormat="1" applyFont="1" applyFill="1" applyBorder="1"/>
    <xf numFmtId="174" fontId="5" fillId="2" borderId="27" xfId="0" applyNumberFormat="1" applyFont="1" applyFill="1" applyBorder="1"/>
    <xf numFmtId="172" fontId="4" fillId="2" borderId="28" xfId="0" applyNumberFormat="1" applyFont="1" applyFill="1" applyBorder="1"/>
    <xf numFmtId="172" fontId="4" fillId="2" borderId="29" xfId="0" applyNumberFormat="1" applyFont="1" applyFill="1" applyBorder="1"/>
    <xf numFmtId="172" fontId="0" fillId="2" borderId="28" xfId="0" applyNumberFormat="1" applyFont="1" applyFill="1" applyBorder="1"/>
    <xf numFmtId="172" fontId="4" fillId="2" borderId="30" xfId="0" applyNumberFormat="1" applyFont="1" applyFill="1" applyBorder="1"/>
    <xf numFmtId="172" fontId="4" fillId="2" borderId="16" xfId="0" applyNumberFormat="1" applyFont="1" applyFill="1" applyBorder="1"/>
    <xf numFmtId="172" fontId="4" fillId="2" borderId="18" xfId="0" applyNumberFormat="1" applyFont="1" applyFill="1" applyBorder="1"/>
    <xf numFmtId="172" fontId="0" fillId="6" borderId="4" xfId="0" applyNumberFormat="1" applyFont="1" applyFill="1" applyBorder="1"/>
    <xf numFmtId="172" fontId="0" fillId="6" borderId="2" xfId="0" applyNumberFormat="1" applyFont="1" applyFill="1" applyBorder="1"/>
    <xf numFmtId="172" fontId="0" fillId="6" borderId="3" xfId="0" applyNumberFormat="1" applyFont="1" applyFill="1" applyBorder="1"/>
    <xf numFmtId="172" fontId="0" fillId="6" borderId="1" xfId="0" applyNumberFormat="1" applyFont="1" applyFill="1" applyBorder="1"/>
    <xf numFmtId="172" fontId="0" fillId="5" borderId="0" xfId="0" applyNumberFormat="1" applyFont="1" applyFill="1"/>
    <xf numFmtId="172" fontId="0" fillId="5" borderId="0" xfId="0" applyNumberFormat="1" applyFill="1"/>
    <xf numFmtId="20" fontId="0" fillId="5" borderId="0" xfId="0" applyNumberFormat="1" applyFill="1"/>
    <xf numFmtId="0" fontId="0" fillId="12" borderId="6" xfId="0" applyFill="1" applyBorder="1"/>
    <xf numFmtId="172" fontId="0" fillId="12" borderId="1" xfId="0" applyNumberFormat="1" applyFont="1" applyFill="1" applyBorder="1"/>
    <xf numFmtId="172" fontId="0" fillId="12" borderId="6" xfId="0" applyNumberFormat="1" applyFont="1" applyFill="1" applyBorder="1"/>
    <xf numFmtId="172" fontId="0" fillId="12" borderId="1" xfId="0" applyNumberFormat="1" applyFont="1" applyFill="1" applyBorder="1" applyAlignment="1"/>
    <xf numFmtId="0" fontId="0" fillId="12" borderId="7" xfId="0" applyFill="1" applyBorder="1"/>
    <xf numFmtId="172" fontId="0" fillId="12" borderId="2" xfId="0" applyNumberFormat="1" applyFont="1" applyFill="1" applyBorder="1"/>
    <xf numFmtId="172" fontId="0" fillId="12" borderId="7" xfId="0" applyNumberFormat="1" applyFont="1" applyFill="1" applyBorder="1"/>
    <xf numFmtId="172" fontId="0" fillId="12" borderId="2" xfId="0" applyNumberFormat="1" applyFont="1" applyFill="1" applyBorder="1" applyAlignment="1"/>
    <xf numFmtId="0" fontId="0" fillId="12" borderId="8" xfId="0" applyFill="1" applyBorder="1"/>
    <xf numFmtId="172" fontId="0" fillId="12" borderId="3" xfId="0" applyNumberFormat="1" applyFont="1" applyFill="1" applyBorder="1"/>
    <xf numFmtId="172" fontId="0" fillId="12" borderId="8" xfId="0" applyNumberFormat="1" applyFont="1" applyFill="1" applyBorder="1"/>
    <xf numFmtId="172" fontId="0" fillId="12" borderId="3" xfId="0" applyNumberFormat="1" applyFont="1" applyFill="1" applyBorder="1" applyAlignment="1"/>
    <xf numFmtId="172" fontId="0" fillId="9" borderId="3" xfId="0" applyNumberFormat="1" applyFont="1" applyFill="1" applyBorder="1"/>
    <xf numFmtId="172" fontId="0" fillId="9" borderId="5" xfId="0" applyNumberFormat="1" applyFont="1" applyFill="1" applyBorder="1"/>
    <xf numFmtId="172" fontId="0" fillId="5" borderId="2" xfId="0" applyNumberFormat="1" applyFont="1" applyFill="1" applyBorder="1"/>
    <xf numFmtId="172" fontId="0" fillId="5" borderId="1" xfId="0" applyNumberFormat="1" applyFont="1" applyFill="1" applyBorder="1"/>
    <xf numFmtId="172" fontId="0" fillId="12" borderId="18" xfId="0" applyNumberFormat="1" applyFont="1" applyFill="1" applyBorder="1" applyAlignment="1"/>
    <xf numFmtId="172" fontId="0" fillId="12" borderId="9" xfId="0" applyNumberFormat="1" applyFont="1" applyFill="1" applyBorder="1" applyAlignment="1"/>
    <xf numFmtId="172" fontId="0" fillId="12" borderId="10" xfId="0" applyNumberFormat="1" applyFont="1" applyFill="1" applyBorder="1" applyAlignment="1"/>
    <xf numFmtId="0" fontId="0" fillId="12" borderId="20" xfId="0" applyFill="1" applyBorder="1" applyAlignment="1">
      <alignment vertical="top"/>
    </xf>
    <xf numFmtId="0" fontId="0" fillId="12" borderId="31" xfId="0" applyFill="1" applyBorder="1" applyAlignment="1">
      <alignment vertical="top"/>
    </xf>
    <xf numFmtId="0" fontId="0" fillId="12" borderId="25" xfId="0" applyFill="1" applyBorder="1" applyAlignment="1">
      <alignment vertical="top"/>
    </xf>
    <xf numFmtId="0" fontId="0" fillId="2" borderId="20" xfId="0" applyFill="1" applyBorder="1" applyAlignment="1">
      <alignment vertical="top"/>
    </xf>
    <xf numFmtId="0" fontId="0" fillId="2" borderId="31" xfId="0" applyFill="1" applyBorder="1" applyAlignment="1">
      <alignment vertical="top"/>
    </xf>
    <xf numFmtId="0" fontId="0" fillId="2" borderId="25" xfId="0" applyFill="1" applyBorder="1" applyAlignment="1">
      <alignment vertical="top"/>
    </xf>
    <xf numFmtId="0" fontId="0" fillId="0" borderId="0" xfId="0" applyBorder="1" applyAlignment="1">
      <alignment vertical="center"/>
    </xf>
    <xf numFmtId="172" fontId="5" fillId="5" borderId="20" xfId="0" applyNumberFormat="1" applyFont="1" applyFill="1" applyBorder="1"/>
    <xf numFmtId="172" fontId="5" fillId="0" borderId="25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269185</xdr:colOff>
      <xdr:row>32</xdr:row>
      <xdr:rowOff>130312</xdr:rowOff>
    </xdr:from>
    <xdr:to>
      <xdr:col>10</xdr:col>
      <xdr:colOff>100088</xdr:colOff>
      <xdr:row>38</xdr:row>
      <xdr:rowOff>176004</xdr:rowOff>
    </xdr:to>
    <xdr:sp macro="" textlink="">
      <xdr:nvSpPr>
        <xdr:cNvPr id="2" name="ZoneTexte 1"/>
        <xdr:cNvSpPr txBox="1"/>
      </xdr:nvSpPr>
      <xdr:spPr>
        <a:xfrm>
          <a:off x="5062745" y="6186970"/>
          <a:ext cx="4303511" cy="12259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voci ma formule en G29 ou G30 , J29, M29,J 30, M30: je souhaite la dupliquer sur les 52</a:t>
          </a:r>
          <a:r>
            <a:rPr lang="fr-FR" sz="1100" baseline="0"/>
            <a:t> feuilles  sauf  S1Janv ...</a:t>
          </a:r>
        </a:p>
        <a:p>
          <a:endParaRPr lang="fr-FR" sz="1100" baseline="0"/>
        </a:p>
        <a:p>
          <a:r>
            <a:rPr lang="fr-FR" sz="1100" i="1" u="sng" baseline="0"/>
            <a:t>et que le nom de la feuille - 1 se mette automatiquement</a:t>
          </a:r>
          <a:r>
            <a:rPr lang="fr-FR" sz="1100" i="0" u="none" baseline="0"/>
            <a:t> ....</a:t>
          </a:r>
          <a:br>
            <a:rPr lang="fr-FR" sz="1100" i="0" u="none" baseline="0"/>
          </a:br>
          <a:r>
            <a:rPr lang="fr-FR" sz="1100" i="0" u="none" baseline="0"/>
            <a:t>Cela exigerait une approche ... devoir le nom apparaitre ... </a:t>
          </a:r>
        </a:p>
        <a:p>
          <a:r>
            <a:rPr lang="fr-FR" sz="1100" i="0" u="none" baseline="0"/>
            <a:t>Pour l'instant c'est la valeur qui est récupérée ... sans que l'on voit le nom de la feuille précédente ...</a:t>
          </a:r>
          <a:endParaRPr lang="fr-FR" sz="1100"/>
        </a:p>
      </xdr:txBody>
    </xdr:sp>
    <xdr:clientData/>
  </xdr:twoCellAnchor>
  <xdr:twoCellAnchor>
    <xdr:from>
      <xdr:col>6</xdr:col>
      <xdr:colOff>507310</xdr:colOff>
      <xdr:row>29</xdr:row>
      <xdr:rowOff>186359</xdr:rowOff>
    </xdr:from>
    <xdr:to>
      <xdr:col>6</xdr:col>
      <xdr:colOff>621196</xdr:colOff>
      <xdr:row>32</xdr:row>
      <xdr:rowOff>113886</xdr:rowOff>
    </xdr:to>
    <xdr:cxnSp macro="">
      <xdr:nvCxnSpPr>
        <xdr:cNvPr id="4" name="Straight Arrow Connector 3"/>
        <xdr:cNvCxnSpPr/>
      </xdr:nvCxnSpPr>
      <xdr:spPr>
        <a:xfrm flipV="1">
          <a:off x="6139484" y="5663234"/>
          <a:ext cx="113886" cy="528016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51766</xdr:colOff>
      <xdr:row>33</xdr:row>
      <xdr:rowOff>41413</xdr:rowOff>
    </xdr:from>
    <xdr:to>
      <xdr:col>4</xdr:col>
      <xdr:colOff>797201</xdr:colOff>
      <xdr:row>33</xdr:row>
      <xdr:rowOff>176006</xdr:rowOff>
    </xdr:to>
    <xdr:sp macro="" textlink="">
      <xdr:nvSpPr>
        <xdr:cNvPr id="5" name="Right Arrow 4"/>
        <xdr:cNvSpPr/>
      </xdr:nvSpPr>
      <xdr:spPr>
        <a:xfrm>
          <a:off x="4006712" y="6315489"/>
          <a:ext cx="745435" cy="134593"/>
        </a:xfrm>
        <a:prstGeom prst="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3.v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4.v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5.v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6.v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7.v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8.v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9.v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0.v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1.v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2.v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3.v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4.v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5.v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6.v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7.v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8.v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9.v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0.v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1.v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2.v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3.v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4.v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5.v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6.v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7.v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8.v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9.v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0.v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1.v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theme="0"/>
  </sheetPr>
  <dimension ref="A2:S194"/>
  <sheetViews>
    <sheetView topLeftCell="A4" workbookViewId="0">
      <selection activeCell="G29" sqref="G2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t="s">
        <v>44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1" t="s">
        <v>0</v>
      </c>
      <c r="D6" s="92" t="s">
        <v>1</v>
      </c>
      <c r="E6" s="93">
        <v>0.35416666666666669</v>
      </c>
      <c r="F6" s="94">
        <v>0.55208333333333337</v>
      </c>
      <c r="G6" s="95">
        <f t="shared" ref="G6:G19" si="0">F6-E6</f>
        <v>0.19791666666666669</v>
      </c>
      <c r="H6" s="93">
        <v>0.36458333333333331</v>
      </c>
      <c r="I6" s="93">
        <v>0.55208333333333337</v>
      </c>
      <c r="J6" s="95">
        <f>I6-H6</f>
        <v>0.18750000000000006</v>
      </c>
      <c r="K6" s="93">
        <v>0.36458333333333331</v>
      </c>
      <c r="L6" s="95">
        <v>0.51041666666666663</v>
      </c>
      <c r="M6" s="95">
        <f>L6-K6</f>
        <v>0.14583333333333331</v>
      </c>
    </row>
    <row r="7" spans="1:13">
      <c r="B7" s="117"/>
      <c r="C7" s="112"/>
      <c r="D7" s="96" t="s">
        <v>2</v>
      </c>
      <c r="E7" s="97">
        <v>0.625</v>
      </c>
      <c r="F7" s="98">
        <v>0.81944444444444453</v>
      </c>
      <c r="G7" s="99">
        <f t="shared" si="0"/>
        <v>0.19444444444444453</v>
      </c>
      <c r="H7" s="97">
        <v>0.58333333333333337</v>
      </c>
      <c r="I7" s="97">
        <v>0.75</v>
      </c>
      <c r="J7" s="99">
        <f>I7-H7</f>
        <v>0.16666666666666663</v>
      </c>
      <c r="K7" s="97">
        <v>0.58333333333333337</v>
      </c>
      <c r="L7" s="99">
        <v>0.79166666666666663</v>
      </c>
      <c r="M7" s="99">
        <f>L7-K7</f>
        <v>0.20833333333333326</v>
      </c>
    </row>
    <row r="8" spans="1:13" ht="16.5" thickBot="1">
      <c r="B8" s="117"/>
      <c r="C8" s="113"/>
      <c r="D8" s="100" t="s">
        <v>11</v>
      </c>
      <c r="E8" s="101"/>
      <c r="F8" s="102"/>
      <c r="G8" s="103">
        <f>SUM(G6:G7)</f>
        <v>0.39236111111111122</v>
      </c>
      <c r="H8" s="101"/>
      <c r="I8" s="101"/>
      <c r="J8" s="103">
        <f>SUM(J6:J7)</f>
        <v>0.35416666666666669</v>
      </c>
      <c r="K8" s="101"/>
      <c r="L8" s="103"/>
      <c r="M8" s="103">
        <f>SUM(M6:M7)</f>
        <v>0.35416666666666657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0.51388888888888895</v>
      </c>
      <c r="M9" s="18">
        <f>L9-K9</f>
        <v>0.16666666666666669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0.39583333333333331</v>
      </c>
    </row>
    <row r="12" spans="1:13">
      <c r="A12" s="12"/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0.8125</v>
      </c>
      <c r="M13" s="20">
        <f>L13-K13</f>
        <v>0.22916666666666663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0.38541666666666657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0.54166666666666663</v>
      </c>
      <c r="L19" s="7">
        <v>0.70833333333333337</v>
      </c>
      <c r="M19" s="20">
        <f>L19-K19</f>
        <v>0.16666666666666674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21"/>
      <c r="M20" s="22">
        <f>SUM(M18:M19)</f>
        <v>0.32291666666666669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>G24+G22</f>
        <v>0</v>
      </c>
      <c r="H29" s="91"/>
      <c r="I29" s="91"/>
      <c r="J29" s="90">
        <f>J24+J22</f>
        <v>0</v>
      </c>
      <c r="K29" s="14"/>
      <c r="L29" s="14"/>
      <c r="M29" s="90">
        <f>M24+M22</f>
        <v>0</v>
      </c>
    </row>
    <row r="30" spans="1:19">
      <c r="B30" t="s">
        <v>109</v>
      </c>
      <c r="G30" s="2">
        <f>G23+G25</f>
        <v>0</v>
      </c>
      <c r="H30" s="3"/>
      <c r="I30" s="3"/>
      <c r="J30" s="2">
        <f>J23+J25</f>
        <v>0</v>
      </c>
      <c r="M30" s="2">
        <f>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>IF(G29&gt;G30,G29-G30,"0:00")</f>
        <v>0:00</v>
      </c>
      <c r="H31" s="91"/>
      <c r="I31" s="91"/>
      <c r="J31" s="90" t="str">
        <f>IF(J29&gt;J30,J29-J30,"0:00")</f>
        <v>0:00</v>
      </c>
      <c r="K31" s="14"/>
      <c r="L31" s="14"/>
      <c r="M31" s="90" t="str">
        <f>IF(M29&gt;M30,M29-M30,"0:00")</f>
        <v>0:00</v>
      </c>
    </row>
    <row r="32" spans="1:19">
      <c r="B32" t="s">
        <v>105</v>
      </c>
      <c r="G32" s="2" t="str">
        <f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S1Janv!#REF!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theme="3" tint="0.59999389629810485"/>
  </sheetPr>
  <dimension ref="A2:S194"/>
  <sheetViews>
    <sheetView tabSelected="1" topLeftCell="A5" zoomScale="92" zoomScaleNormal="92" zoomScalePageLayoutView="92" workbookViewId="0">
      <selection activeCell="E34" sqref="E34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t="s">
        <v>55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A6" s="11"/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0.79166666666666663</v>
      </c>
      <c r="J7" s="20">
        <f>I7-H7</f>
        <v>0.20833333333333326</v>
      </c>
      <c r="K7" s="7">
        <v>0.58333333333333337</v>
      </c>
      <c r="L7" s="20">
        <v>0.80208333333333337</v>
      </c>
      <c r="M7" s="20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0.39583333333333331</v>
      </c>
      <c r="K8" s="8"/>
      <c r="L8" s="22"/>
      <c r="M8" s="22">
        <f>SUM(M6:M7)</f>
        <v>0.36458333333333331</v>
      </c>
    </row>
    <row r="9" spans="1:13">
      <c r="A9" t="s">
        <v>19</v>
      </c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0.54166666666666663</v>
      </c>
      <c r="J9" s="18">
        <f>I9-H9</f>
        <v>0.18749999999999994</v>
      </c>
      <c r="K9" s="6"/>
      <c r="L9" s="6"/>
      <c r="M9" s="18">
        <f>L9-K9</f>
        <v>0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0.8125</v>
      </c>
      <c r="J10" s="20">
        <f>I10-H10</f>
        <v>0.22916666666666663</v>
      </c>
      <c r="K10" s="7">
        <v>0.58333333333333337</v>
      </c>
      <c r="L10" s="7">
        <v>0.8125</v>
      </c>
      <c r="M10" s="20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0.41666666666666657</v>
      </c>
      <c r="K11" s="8"/>
      <c r="L11" s="8"/>
      <c r="M11" s="22">
        <f>SUM(M9:M10)</f>
        <v>0.22916666666666663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B13" s="117"/>
      <c r="C13" s="115"/>
      <c r="D13" s="53" t="s">
        <v>2</v>
      </c>
      <c r="E13" s="7">
        <v>0.58333333333333337</v>
      </c>
      <c r="F13" s="19">
        <v>0.75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0.8125</v>
      </c>
      <c r="M13" s="20">
        <f>L13-K13</f>
        <v>0.22916666666666663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0.38541666666666657</v>
      </c>
    </row>
    <row r="15" spans="1:13">
      <c r="B15" s="117"/>
      <c r="C15" s="114" t="s">
        <v>5</v>
      </c>
      <c r="D15" s="52" t="s">
        <v>1</v>
      </c>
      <c r="E15" s="6">
        <v>0.375</v>
      </c>
      <c r="F15" s="17">
        <v>0.55208333333333337</v>
      </c>
      <c r="G15" s="18">
        <f t="shared" si="0"/>
        <v>0.17708333333333337</v>
      </c>
      <c r="H15" s="6"/>
      <c r="I15" s="6"/>
      <c r="J15" s="18">
        <f>I15-H15</f>
        <v>0</v>
      </c>
      <c r="K15" s="6"/>
      <c r="L15" s="6"/>
      <c r="M15" s="18">
        <f>L15-K15</f>
        <v>0</v>
      </c>
    </row>
    <row r="16" spans="1:13">
      <c r="A16" t="s">
        <v>51</v>
      </c>
      <c r="B16" s="117"/>
      <c r="C16" s="115"/>
      <c r="D16" s="53" t="s">
        <v>2</v>
      </c>
      <c r="E16" s="7"/>
      <c r="F16" s="19"/>
      <c r="G16" s="20">
        <f t="shared" si="0"/>
        <v>0</v>
      </c>
      <c r="H16" s="7"/>
      <c r="I16" s="7"/>
      <c r="J16" s="20">
        <f>I16-H16</f>
        <v>0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104" t="s">
        <v>24</v>
      </c>
      <c r="F17" s="21"/>
      <c r="G17" s="22">
        <f>SUM(G15:G16)</f>
        <v>0.17708333333333337</v>
      </c>
      <c r="H17" s="8"/>
      <c r="I17" s="8"/>
      <c r="J17" s="22">
        <f>SUM(J15:J16)</f>
        <v>0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0.55208333333333337</v>
      </c>
      <c r="M18" s="27">
        <f>L18-K18</f>
        <v>0.2048611111111111</v>
      </c>
      <c r="S18" s="4"/>
    </row>
    <row r="19" spans="1:19">
      <c r="A19" t="s">
        <v>101</v>
      </c>
      <c r="B19" s="117"/>
      <c r="C19" s="115"/>
      <c r="D19" s="53" t="s">
        <v>2</v>
      </c>
      <c r="E19" s="7">
        <v>0.5625</v>
      </c>
      <c r="F19" s="19">
        <v>0.79166666666666663</v>
      </c>
      <c r="G19" s="20">
        <f t="shared" si="0"/>
        <v>0.22916666666666663</v>
      </c>
      <c r="H19" s="7">
        <v>0.58333333333333337</v>
      </c>
      <c r="I19" s="7">
        <v>0.8125</v>
      </c>
      <c r="J19" s="20">
        <f>I19-H19</f>
        <v>0.22916666666666663</v>
      </c>
      <c r="K19" s="7">
        <v>0.58333333333333337</v>
      </c>
      <c r="L19" s="7">
        <v>0.79166666666666663</v>
      </c>
      <c r="M19" s="20">
        <f>L19-K19</f>
        <v>0.20833333333333326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0.41319444444444436</v>
      </c>
      <c r="H20" s="8"/>
      <c r="I20" s="8"/>
      <c r="J20" s="22">
        <f>SUM(J18:J19)</f>
        <v>0.42708333333333331</v>
      </c>
      <c r="K20" s="8"/>
      <c r="L20" s="21"/>
      <c r="M20" s="22">
        <f>SUM(M18:M19)</f>
        <v>0.41319444444444436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1.3229166666666667</v>
      </c>
      <c r="H21" s="49"/>
      <c r="I21" s="37"/>
      <c r="J21" s="39">
        <f>J8+J11+J14+J17+J20</f>
        <v>1.2395833333333333</v>
      </c>
      <c r="K21" s="49"/>
      <c r="L21" s="37"/>
      <c r="M21" s="39">
        <f>M20+M17+M14+M11+M8</f>
        <v>1.3923611111111109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>
        <f>IF(A22&gt;G21,A22-G21,"0:00")</f>
        <v>0.13541666666666652</v>
      </c>
      <c r="H22" s="89"/>
      <c r="I22" s="89"/>
      <c r="J22" s="89">
        <f>IF(A22&gt;J21,A22-J21,"0:00")</f>
        <v>0.21875</v>
      </c>
      <c r="K22" s="89"/>
      <c r="L22" s="89"/>
      <c r="M22" s="89">
        <f>IF(A22&gt;M21,A22-M21,"0:00")</f>
        <v>6.5972222222222321E-2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 ht="16.5" thickBot="1">
      <c r="B25" t="s">
        <v>103</v>
      </c>
      <c r="G25" s="2"/>
      <c r="H25" s="4"/>
      <c r="J25" s="3"/>
      <c r="M25" s="3"/>
    </row>
    <row r="26" spans="1:19" hidden="1">
      <c r="G26" s="2"/>
      <c r="H26" s="3"/>
      <c r="I26" s="3"/>
    </row>
    <row r="27" spans="1:19" hidden="1">
      <c r="G27" s="2"/>
      <c r="H27" s="3"/>
      <c r="I27" s="3"/>
      <c r="J27" s="3"/>
      <c r="M27" s="3"/>
    </row>
    <row r="28" spans="1:19" hidden="1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118">
        <f ca="1">INDIRECT("'"&amp;feuiprec()&amp;"'!G30")+G23+G25</f>
        <v>0</v>
      </c>
      <c r="H29" s="91"/>
      <c r="I29" s="91"/>
      <c r="J29" s="90">
        <f>S1Janv!J31+J24+J22</f>
        <v>0.21875</v>
      </c>
      <c r="K29" s="14"/>
      <c r="L29" s="14"/>
      <c r="M29" s="90">
        <f>S1Janv!M31+M24+M22</f>
        <v>6.5972222222222321E-2</v>
      </c>
    </row>
    <row r="30" spans="1:19" ht="16.5" thickBot="1">
      <c r="B30" t="s">
        <v>109</v>
      </c>
      <c r="G30" s="119">
        <f ca="1">INDIRECT("'"&amp;feuiprec()&amp;"'!G30")+G24+G26</f>
        <v>0</v>
      </c>
      <c r="H30" s="3"/>
      <c r="I30" s="3"/>
      <c r="J30" s="2">
        <f>S1Janv!J32+J23+J25</f>
        <v>0</v>
      </c>
      <c r="M30" s="2">
        <f>S1Janv!M30+M23+M25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disablePrompts="1" count="1">
    <dataValidation type="list" allowBlank="1" showInputMessage="1" showErrorMessage="1" sqref="B6:B20">
      <formula1>S2Janv!#REF!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theme="9" tint="0.79998168889431442"/>
  </sheetPr>
  <dimension ref="A2:S194"/>
  <sheetViews>
    <sheetView zoomScale="92" zoomScaleNormal="92" zoomScalePageLayoutView="92" workbookViewId="0">
      <selection activeCell="G29" sqref="G29:G3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5"/>
    </row>
    <row r="3" spans="2:13" ht="16.5" thickBot="1">
      <c r="B3" t="s">
        <v>56</v>
      </c>
    </row>
    <row r="4" spans="2:13" ht="16.5" thickBot="1">
      <c r="B4" s="13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0.36805555555555558</v>
      </c>
      <c r="I6" s="6">
        <v>0.55208333333333337</v>
      </c>
      <c r="J6" s="18">
        <f>I6-H6</f>
        <v>0.18402777777777779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0">
        <f>L7-K7</f>
        <v>0.21180555555555558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0.35069444444444442</v>
      </c>
      <c r="K8" s="8"/>
      <c r="L8" s="22"/>
      <c r="M8" s="22">
        <f>SUM(M6:M7)</f>
        <v>0.3576388888888889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0.58333333333333337</v>
      </c>
      <c r="F13" s="19">
        <v>0.79166666666666663</v>
      </c>
      <c r="G13" s="20">
        <f t="shared" si="0"/>
        <v>0.20833333333333326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0.38194444444444436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0.77083333333333337</v>
      </c>
      <c r="J16" s="20">
        <f>I16-H16</f>
        <v>0.1875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0.38541666666666669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0.51041666666666663</v>
      </c>
      <c r="M18" s="27">
        <f>L18-K18</f>
        <v>0.16319444444444436</v>
      </c>
      <c r="S18" s="4"/>
    </row>
    <row r="19" spans="1:19">
      <c r="A19" s="3"/>
      <c r="B19" s="117"/>
      <c r="C19" s="115"/>
      <c r="D19" s="53" t="s">
        <v>2</v>
      </c>
      <c r="E19" s="7">
        <v>0.5625</v>
      </c>
      <c r="F19" s="19">
        <v>0.77083333333333337</v>
      </c>
      <c r="G19" s="20">
        <f t="shared" si="0"/>
        <v>0.20833333333333337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A20" t="s">
        <v>101</v>
      </c>
      <c r="B20" s="117"/>
      <c r="C20" s="116"/>
      <c r="D20" s="54" t="s">
        <v>11</v>
      </c>
      <c r="E20" s="8"/>
      <c r="F20" s="21"/>
      <c r="G20" s="22">
        <f>SUM(G18:G19)</f>
        <v>0.3923611111111111</v>
      </c>
      <c r="H20" s="8"/>
      <c r="I20" s="8"/>
      <c r="J20" s="22">
        <f>SUM(J18:J19)</f>
        <v>0.34374999999999994</v>
      </c>
      <c r="K20" s="8"/>
      <c r="L20" s="21"/>
      <c r="M20" s="22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1.5520833333333333</v>
      </c>
      <c r="H21" s="49"/>
      <c r="I21" s="37"/>
      <c r="J21" s="39">
        <f>J8+J11+J14+J17+J20</f>
        <v>1.4583333333333333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>
        <f>IF(G21&gt;A22,G21-A22,"0:00")</f>
        <v>9.375E-2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INDIRECT("'"&amp;feuiprec()&amp;"'!G30")+G23+G25</f>
        <v>9.375E-2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INDIRECT("'"&amp;feuiprec()&amp;"'!G30")+G24+G26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>
        <f ca="1">IF(G29&gt;G30,G29-G30,"0:00")</f>
        <v>9.375E-2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'S3 Janv '!#REF!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2:S194"/>
  <sheetViews>
    <sheetView topLeftCell="A2" zoomScale="92" zoomScaleNormal="92" zoomScalePageLayoutView="92" workbookViewId="0">
      <selection activeCell="G29" sqref="G29:G3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5"/>
    </row>
    <row r="3" spans="2:13" ht="16.5" thickBot="1"/>
    <row r="4" spans="2:13" ht="16.5" thickBot="1">
      <c r="B4" s="4" t="s">
        <v>57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0.36805555555555558</v>
      </c>
      <c r="I6" s="6">
        <v>0.55208333333333337</v>
      </c>
      <c r="J6" s="18">
        <f>I6-H6</f>
        <v>0.18402777777777779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0">
        <f>L7-K7</f>
        <v>0.21180555555555558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0.35069444444444442</v>
      </c>
      <c r="K8" s="8"/>
      <c r="L8" s="22"/>
      <c r="M8" s="22">
        <f>SUM(M6:M7)</f>
        <v>0.3576388888888889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0.77083333333333337</v>
      </c>
      <c r="J16" s="20">
        <f>I16-H16</f>
        <v>0.1875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0.38541666666666669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0.51041666666666663</v>
      </c>
      <c r="M18" s="27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2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INDIRECT("'"&amp;feuiprec()&amp;"'!G30")+G23+G25</f>
        <v>0</v>
      </c>
      <c r="H29" s="91"/>
      <c r="I29" s="91"/>
      <c r="J29" s="90" t="s">
        <v>110</v>
      </c>
      <c r="K29" s="14"/>
      <c r="L29" s="14"/>
      <c r="M29" s="90">
        <f>'S3 Janv '!M31+M24+M22</f>
        <v>6.5972222222222321E-2</v>
      </c>
    </row>
    <row r="30" spans="1:19">
      <c r="B30" t="s">
        <v>109</v>
      </c>
      <c r="G30" s="2">
        <f ca="1">INDIRECT("'"&amp;feuiprec()&amp;"'!G30")+G24+G26</f>
        <v>0</v>
      </c>
      <c r="H30" s="3"/>
      <c r="I30" s="3"/>
      <c r="J30" s="2">
        <f>'S3 Janv '!J32+J23+J25</f>
        <v>0</v>
      </c>
      <c r="M30" s="2">
        <f>'S3 Janv '!M30+M23+M25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 t="e">
        <f>IF(J29&gt;J30,J29-J30,"0:00")</f>
        <v>#VALUE!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'S4 Janv '!#REF!</formula1>
    </dataValidation>
  </dataValidations>
  <pageMargins left="0.75" right="0.75" top="1" bottom="1" header="0.5" footer="0.5"/>
  <pageSetup paperSize="9" scale="52" fitToHeight="3" orientation="portrait" horizontalDpi="4294967292" verticalDpi="4294967292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theme="9" tint="0.79998168889431442"/>
  </sheetPr>
  <dimension ref="A2:S194"/>
  <sheetViews>
    <sheetView zoomScale="92" zoomScaleNormal="92" zoomScalePageLayoutView="92" workbookViewId="0">
      <selection activeCell="C26" sqref="C26"/>
    </sheetView>
  </sheetViews>
  <sheetFormatPr defaultColWidth="11" defaultRowHeight="15.75"/>
  <cols>
    <col min="2" max="2" width="18.875" customWidth="1"/>
    <col min="6" max="6" width="10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5"/>
    </row>
    <row r="3" spans="2:13" ht="16.5" thickBot="1">
      <c r="B3" s="14" t="s">
        <v>45</v>
      </c>
    </row>
    <row r="4" spans="2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0.36805555555555558</v>
      </c>
      <c r="I6" s="6">
        <v>0.55208333333333337</v>
      </c>
      <c r="J6" s="18">
        <f>I6-H6</f>
        <v>0.18402777777777779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0">
        <f>L7-K7</f>
        <v>0.21180555555555558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0.35069444444444442</v>
      </c>
      <c r="K8" s="8"/>
      <c r="L8" s="22"/>
      <c r="M8" s="22">
        <f>SUM(M6:M7)</f>
        <v>0.3576388888888889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0.77083333333333337</v>
      </c>
      <c r="J16" s="20">
        <f>I16-H16</f>
        <v>0.1875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0.38541666666666669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0.51041666666666663</v>
      </c>
      <c r="M18" s="27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2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'S4 Janv '!G29+G24+G22</f>
        <v>0</v>
      </c>
      <c r="H29" s="91"/>
      <c r="I29" s="91"/>
      <c r="J29" s="90" t="e">
        <f>'S4 Janv '!J31+J24+J22</f>
        <v>#VALUE!</v>
      </c>
      <c r="K29" s="14"/>
      <c r="L29" s="14"/>
      <c r="M29" s="90">
        <f>'S4 Janv '!M31+M24+M22</f>
        <v>6.5972222222222321E-2</v>
      </c>
    </row>
    <row r="30" spans="1:19">
      <c r="B30" t="s">
        <v>109</v>
      </c>
      <c r="G30" s="2">
        <f ca="1">'S4 Janv '!G30+G23+G25</f>
        <v>0</v>
      </c>
      <c r="H30" s="3"/>
      <c r="I30" s="3"/>
      <c r="J30" s="2">
        <f>'S4 Janv '!J32+J23+J25</f>
        <v>0</v>
      </c>
      <c r="M30" s="2">
        <f>'S4 Janv '!M30+M23+M25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 t="e">
        <f>IF(J29&gt;J30,J29-J30,"0:00")</f>
        <v>#VALUE!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e">
        <f>IF(J30&gt;J29,J30-J29,"0:00")</f>
        <v>#VALUE!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S5fev!#REF!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theme="3" tint="0.39997558519241921"/>
  </sheetPr>
  <dimension ref="A2:S194"/>
  <sheetViews>
    <sheetView zoomScale="92" zoomScaleNormal="92" zoomScalePageLayoutView="92" workbookViewId="0">
      <selection activeCell="K6" sqref="K6:L2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s="15" t="s">
        <v>58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0.36805555555555558</v>
      </c>
      <c r="I6" s="6">
        <v>0.55208333333333337</v>
      </c>
      <c r="J6" s="18">
        <f>I6-H6</f>
        <v>0.18402777777777779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0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0.35069444444444442</v>
      </c>
      <c r="K8" s="8"/>
      <c r="L8" s="22"/>
      <c r="M8" s="22">
        <f>SUM(M6:M7)</f>
        <v>0.3576388888888889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18">
        <f>L9-K9</f>
        <v>0</v>
      </c>
    </row>
    <row r="10" spans="1:13">
      <c r="A10" t="s">
        <v>19</v>
      </c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0.8125</v>
      </c>
      <c r="J10" s="20">
        <f>I10-H10</f>
        <v>0.22916666666666663</v>
      </c>
      <c r="K10" s="7"/>
      <c r="L10" s="7"/>
      <c r="M10" s="20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0.38541666666666657</v>
      </c>
      <c r="K11" s="8"/>
      <c r="L11" s="8"/>
      <c r="M11" s="22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18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0.76388888888888884</v>
      </c>
      <c r="J16" s="20">
        <f>I16-H16</f>
        <v>0.18055555555555547</v>
      </c>
      <c r="K16" s="7">
        <v>0.58333333333333337</v>
      </c>
      <c r="L16" s="7">
        <v>0.77083333333333337</v>
      </c>
      <c r="M16" s="20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0.37847222222222215</v>
      </c>
      <c r="K17" s="8"/>
      <c r="L17" s="8"/>
      <c r="M17" s="22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0.51041666666666663</v>
      </c>
      <c r="M18" s="27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2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S6fev!#REF!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2:S194"/>
  <sheetViews>
    <sheetView zoomScale="92" zoomScaleNormal="92" zoomScalePageLayoutView="92" workbookViewId="0">
      <selection activeCell="Q11" sqref="Q11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5"/>
    </row>
    <row r="3" spans="2:13" ht="16.5" thickBot="1">
      <c r="B3" t="s">
        <v>59</v>
      </c>
    </row>
    <row r="4" spans="2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S7fev!#REF!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theme="9" tint="0.79998168889431442"/>
  </sheetPr>
  <dimension ref="A2:S194"/>
  <sheetViews>
    <sheetView zoomScale="92" zoomScaleNormal="92" zoomScalePageLayoutView="92" workbookViewId="0">
      <selection activeCell="C6" sqref="C6:M8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s="14" t="s">
        <v>60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18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2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A13" s="12"/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S8fev!#REF!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4"/>
  <dimension ref="A2:S194"/>
  <sheetViews>
    <sheetView zoomScale="92" zoomScaleNormal="92" zoomScalePageLayoutView="92" workbookViewId="0">
      <selection activeCell="I20" sqref="I2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s="70" t="s">
        <v>49</v>
      </c>
    </row>
    <row r="4" spans="1:13" ht="16.5" thickBot="1">
      <c r="A4" t="s">
        <v>46</v>
      </c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A5" t="s">
        <v>42</v>
      </c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0.53125</v>
      </c>
      <c r="G6" s="18">
        <f t="shared" ref="G6:G19" si="0">F6-E6</f>
        <v>0.17708333333333331</v>
      </c>
      <c r="H6" s="88"/>
      <c r="I6" s="88"/>
      <c r="J6" s="18">
        <f>I6-H6</f>
        <v>0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A7" t="s">
        <v>17</v>
      </c>
      <c r="B7" s="117"/>
      <c r="C7" s="115"/>
      <c r="D7" s="53" t="s">
        <v>2</v>
      </c>
      <c r="E7" s="7">
        <v>0.58333333333333337</v>
      </c>
      <c r="F7" s="19">
        <v>0.8125</v>
      </c>
      <c r="G7" s="20">
        <f t="shared" si="0"/>
        <v>0.22916666666666663</v>
      </c>
      <c r="H7" s="86"/>
      <c r="I7" s="86"/>
      <c r="J7" s="20">
        <f>I7-H7</f>
        <v>0</v>
      </c>
      <c r="K7" s="7">
        <v>0.58333333333333337</v>
      </c>
      <c r="L7" s="20">
        <v>0.80208333333333337</v>
      </c>
      <c r="M7" s="20">
        <f>L7-K7</f>
        <v>0.21875</v>
      </c>
    </row>
    <row r="8" spans="1:13" ht="16.5" thickBot="1">
      <c r="A8" t="s">
        <v>46</v>
      </c>
      <c r="B8" s="117"/>
      <c r="C8" s="116"/>
      <c r="D8" s="54" t="s">
        <v>11</v>
      </c>
      <c r="E8" s="8"/>
      <c r="F8" s="21"/>
      <c r="G8" s="22">
        <f>SUM(G6:G7)</f>
        <v>0.40624999999999994</v>
      </c>
      <c r="H8" s="87"/>
      <c r="I8" s="87"/>
      <c r="J8" s="22">
        <f>SUM(J6:J7)</f>
        <v>0</v>
      </c>
      <c r="K8" s="8"/>
      <c r="L8" s="22"/>
      <c r="M8" s="22">
        <f>SUM(M6:M7)</f>
        <v>0.36458333333333331</v>
      </c>
    </row>
    <row r="9" spans="1:13">
      <c r="B9" s="117"/>
      <c r="C9" s="114" t="s">
        <v>3</v>
      </c>
      <c r="D9" s="52" t="s">
        <v>1</v>
      </c>
      <c r="E9" s="9">
        <v>0.34722222222222227</v>
      </c>
      <c r="F9" s="29">
        <v>0.53125</v>
      </c>
      <c r="G9" s="18">
        <f t="shared" si="0"/>
        <v>0.18402777777777773</v>
      </c>
      <c r="H9" s="88"/>
      <c r="I9" s="88"/>
      <c r="J9" s="18">
        <f>I9-H9</f>
        <v>0</v>
      </c>
      <c r="K9" s="6">
        <v>0.34722222222222227</v>
      </c>
      <c r="L9" s="6">
        <v>0.51041666666666663</v>
      </c>
      <c r="M9" s="18">
        <f>L9-K9</f>
        <v>0.16319444444444436</v>
      </c>
    </row>
    <row r="10" spans="1:13">
      <c r="A10" t="s">
        <v>17</v>
      </c>
      <c r="B10" s="117"/>
      <c r="C10" s="115"/>
      <c r="D10" s="53" t="s">
        <v>2</v>
      </c>
      <c r="E10" s="7">
        <v>0.58333333333333337</v>
      </c>
      <c r="F10" s="19">
        <v>0.8125</v>
      </c>
      <c r="G10" s="20">
        <f t="shared" si="0"/>
        <v>0.22916666666666663</v>
      </c>
      <c r="H10" s="86"/>
      <c r="I10" s="86"/>
      <c r="J10" s="20">
        <f>I10-H10</f>
        <v>0</v>
      </c>
      <c r="K10" s="7">
        <v>0.64583333333333337</v>
      </c>
      <c r="L10" s="7">
        <v>0.8125</v>
      </c>
      <c r="M10" s="20">
        <f>L10-K10</f>
        <v>0.16666666666666663</v>
      </c>
    </row>
    <row r="11" spans="1:13" ht="16.5" thickBot="1">
      <c r="A11" t="s">
        <v>46</v>
      </c>
      <c r="B11" s="117"/>
      <c r="C11" s="116"/>
      <c r="D11" s="54" t="s">
        <v>11</v>
      </c>
      <c r="E11" s="47" t="s">
        <v>114</v>
      </c>
      <c r="F11" s="48" t="s">
        <v>115</v>
      </c>
      <c r="G11" s="22">
        <f>SUM(G9:G10)</f>
        <v>0.41319444444444436</v>
      </c>
      <c r="H11" s="87"/>
      <c r="I11" s="87"/>
      <c r="J11" s="22">
        <f>SUM(J9:J10)</f>
        <v>0</v>
      </c>
      <c r="K11" s="8"/>
      <c r="L11" s="8"/>
      <c r="M11" s="22">
        <f>SUM(M9:M10)</f>
        <v>0.32986111111111099</v>
      </c>
    </row>
    <row r="12" spans="1:13">
      <c r="B12" s="117"/>
      <c r="C12" s="114" t="s">
        <v>4</v>
      </c>
      <c r="D12" s="55" t="s">
        <v>1</v>
      </c>
      <c r="E12" s="9">
        <v>0.35416666666666669</v>
      </c>
      <c r="F12" s="29">
        <v>0.53125</v>
      </c>
      <c r="G12" s="27">
        <f t="shared" si="0"/>
        <v>0.17708333333333331</v>
      </c>
      <c r="H12" s="85"/>
      <c r="I12" s="85"/>
      <c r="J12" s="27">
        <f>I12-H12</f>
        <v>0</v>
      </c>
      <c r="K12" s="9">
        <v>0.35416666666666669</v>
      </c>
      <c r="L12" s="9">
        <v>0.50347222222222221</v>
      </c>
      <c r="M12" s="27">
        <f>L12-K12</f>
        <v>0.14930555555555552</v>
      </c>
    </row>
    <row r="13" spans="1:13">
      <c r="A13" t="s">
        <v>17</v>
      </c>
      <c r="B13" s="117"/>
      <c r="C13" s="115"/>
      <c r="D13" s="53" t="s">
        <v>2</v>
      </c>
      <c r="E13" s="7"/>
      <c r="F13" s="19"/>
      <c r="G13" s="20">
        <f t="shared" si="0"/>
        <v>0</v>
      </c>
      <c r="H13" s="7">
        <v>0.60416666666666663</v>
      </c>
      <c r="I13" s="7">
        <v>0.8125</v>
      </c>
      <c r="J13" s="20">
        <f>I13-H13</f>
        <v>0.20833333333333337</v>
      </c>
      <c r="K13" s="7">
        <v>0.58333333333333337</v>
      </c>
      <c r="L13" s="7">
        <v>0.79166666666666663</v>
      </c>
      <c r="M13" s="20">
        <f>L13-K13</f>
        <v>0.20833333333333326</v>
      </c>
    </row>
    <row r="14" spans="1:13" ht="16.5" thickBot="1">
      <c r="A14" t="s">
        <v>46</v>
      </c>
      <c r="B14" s="117"/>
      <c r="C14" s="116"/>
      <c r="D14" s="56" t="s">
        <v>11</v>
      </c>
      <c r="E14" s="105" t="s">
        <v>112</v>
      </c>
      <c r="F14" s="30"/>
      <c r="G14" s="31">
        <f>SUM(G12:G13)</f>
        <v>0.17708333333333331</v>
      </c>
      <c r="H14" s="10"/>
      <c r="I14" s="10"/>
      <c r="J14" s="31">
        <f>SUM(J12:J13)</f>
        <v>0.20833333333333337</v>
      </c>
      <c r="K14" s="10"/>
      <c r="L14" s="10"/>
      <c r="M14" s="31">
        <f>SUM(M12:M13)</f>
        <v>0.35763888888888878</v>
      </c>
    </row>
    <row r="15" spans="1:13">
      <c r="B15" s="117"/>
      <c r="C15" s="114" t="s">
        <v>5</v>
      </c>
      <c r="D15" s="52" t="s">
        <v>1</v>
      </c>
      <c r="E15" s="6"/>
      <c r="F15" s="17"/>
      <c r="G15" s="18">
        <f t="shared" si="0"/>
        <v>0</v>
      </c>
      <c r="H15" s="6">
        <v>0.35416666666666669</v>
      </c>
      <c r="I15" s="6">
        <v>0.53125</v>
      </c>
      <c r="J15" s="18">
        <f>I15-H15</f>
        <v>0.17708333333333331</v>
      </c>
      <c r="K15" s="9"/>
      <c r="L15" s="9"/>
      <c r="M15" s="18">
        <f>L15-K15</f>
        <v>0</v>
      </c>
    </row>
    <row r="16" spans="1:13">
      <c r="A16" t="s">
        <v>101</v>
      </c>
      <c r="B16" s="117"/>
      <c r="C16" s="115"/>
      <c r="D16" s="53" t="s">
        <v>2</v>
      </c>
      <c r="E16" s="7"/>
      <c r="F16" s="19"/>
      <c r="G16" s="20">
        <f t="shared" si="0"/>
        <v>0</v>
      </c>
      <c r="H16" s="7">
        <v>0.58333333333333337</v>
      </c>
      <c r="I16" s="7">
        <v>0.8125</v>
      </c>
      <c r="J16" s="20">
        <f>I16-H16</f>
        <v>0.22916666666666663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</v>
      </c>
      <c r="H17" s="8" t="s">
        <v>111</v>
      </c>
      <c r="I17" s="8" t="s">
        <v>113</v>
      </c>
      <c r="J17" s="22">
        <f>SUM(J15:J16)</f>
        <v>0.40624999999999994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/>
      <c r="F18" s="29"/>
      <c r="G18" s="27">
        <f t="shared" si="0"/>
        <v>0</v>
      </c>
      <c r="H18" s="6">
        <v>0.35416666666666669</v>
      </c>
      <c r="I18" s="6">
        <v>0.55208333333333337</v>
      </c>
      <c r="J18" s="27">
        <f>I18-H18</f>
        <v>0.19791666666666669</v>
      </c>
      <c r="K18" s="9">
        <v>0.35416666666666669</v>
      </c>
      <c r="L18" s="9">
        <v>0.53125</v>
      </c>
      <c r="M18" s="27">
        <f>L18-K18</f>
        <v>0.17708333333333331</v>
      </c>
      <c r="S18" s="4"/>
    </row>
    <row r="19" spans="1:19">
      <c r="A19" t="s">
        <v>101</v>
      </c>
      <c r="B19" s="117"/>
      <c r="C19" s="115"/>
      <c r="D19" s="53" t="s">
        <v>2</v>
      </c>
      <c r="E19" s="7"/>
      <c r="F19" s="19"/>
      <c r="G19" s="20">
        <f t="shared" si="0"/>
        <v>0</v>
      </c>
      <c r="H19" s="7">
        <v>0.625</v>
      </c>
      <c r="I19" s="7">
        <v>0.8125</v>
      </c>
      <c r="J19" s="20">
        <f>I19-H19</f>
        <v>0.1875</v>
      </c>
      <c r="K19" s="7">
        <v>0.58333333333333337</v>
      </c>
      <c r="L19" s="7">
        <v>0.8125</v>
      </c>
      <c r="M19" s="20">
        <f>L19-K19</f>
        <v>0.22916666666666663</v>
      </c>
    </row>
    <row r="20" spans="1:19" ht="16.5" thickBot="1">
      <c r="A20" t="s">
        <v>46</v>
      </c>
      <c r="B20" s="117"/>
      <c r="C20" s="116"/>
      <c r="D20" s="54" t="s">
        <v>11</v>
      </c>
      <c r="E20" s="8"/>
      <c r="F20" s="21"/>
      <c r="G20" s="22">
        <f>SUM(G18:G19)</f>
        <v>0</v>
      </c>
      <c r="H20" s="8"/>
      <c r="I20" s="8"/>
      <c r="J20" s="22">
        <f>SUM(J18:J19)</f>
        <v>0.38541666666666669</v>
      </c>
      <c r="K20" s="8"/>
      <c r="L20" s="21"/>
      <c r="M20" s="22">
        <f>SUM(M18:M19)</f>
        <v>0.40624999999999994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0.99652777777777768</v>
      </c>
      <c r="H21" s="49"/>
      <c r="I21" s="37"/>
      <c r="J21" s="39">
        <f>J8+J11+J14+J17+J20</f>
        <v>1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>
        <f>IF(A22&gt;G21,A22-G21,"0:00")</f>
        <v>0.46180555555555558</v>
      </c>
      <c r="H22" s="89"/>
      <c r="I22" s="89"/>
      <c r="J22" s="89">
        <f>IF(A22&gt;J21,A22-J21,"0:00")</f>
        <v>0.45833333333333326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0.46180555555555558</v>
      </c>
      <c r="H29" s="91"/>
      <c r="I29" s="91"/>
      <c r="J29" s="90">
        <f>S2Janv!J31+J24+J22</f>
        <v>0.67708333333333326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>
        <f ca="1">IF(G29&gt;G30,G29-G30,"0:00")</f>
        <v>0.46180555555555558</v>
      </c>
      <c r="H31" s="91"/>
      <c r="I31" s="91"/>
      <c r="J31" s="90">
        <f>IF(J29&gt;J30,J29-J30,"0:00")</f>
        <v>0.67708333333333326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'S9mars '!#REF!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theme="3" tint="0.39997558519241921"/>
  </sheetPr>
  <dimension ref="A2:S194"/>
  <sheetViews>
    <sheetView zoomScale="92" zoomScaleNormal="92" zoomScalePageLayoutView="92" workbookViewId="0">
      <selection activeCell="H6" sqref="H6:I2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61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16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107"/>
      <c r="L9" s="107"/>
      <c r="M9" s="50">
        <f>L9-K9</f>
        <v>0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0.8125</v>
      </c>
      <c r="J10" s="20">
        <f>I10-H10</f>
        <v>0.22916666666666663</v>
      </c>
      <c r="K10" s="7">
        <v>0.625</v>
      </c>
      <c r="L10" s="7">
        <v>0.79166666666666663</v>
      </c>
      <c r="M10" s="23">
        <f>L10-K10</f>
        <v>0.16666666666666663</v>
      </c>
    </row>
    <row r="11" spans="1:13" ht="16.5" thickBot="1">
      <c r="A11" t="s">
        <v>16</v>
      </c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0.39236111111111099</v>
      </c>
      <c r="K11" s="8"/>
      <c r="L11" s="8"/>
      <c r="M11" s="24">
        <f>SUM(M9:M10)</f>
        <v>0.16666666666666663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0.63194444444444442</v>
      </c>
      <c r="F13" s="19">
        <v>0.8125</v>
      </c>
      <c r="G13" s="20">
        <f t="shared" si="0"/>
        <v>0.18055555555555558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0.35416666666666669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0.77083333333333337</v>
      </c>
      <c r="G16" s="20">
        <f t="shared" si="0"/>
        <v>0.1875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0.3923611111111111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0.3923611111111111</v>
      </c>
    </row>
    <row r="18" spans="1:19">
      <c r="A18" t="s">
        <v>116</v>
      </c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A19" t="s">
        <v>117</v>
      </c>
      <c r="B19" s="117"/>
      <c r="C19" s="115"/>
      <c r="D19" s="53" t="s">
        <v>2</v>
      </c>
      <c r="E19" s="7">
        <v>0.58333333333333337</v>
      </c>
      <c r="F19" s="19">
        <v>0.71875</v>
      </c>
      <c r="G19" s="20">
        <f t="shared" si="0"/>
        <v>0.13541666666666663</v>
      </c>
      <c r="H19" s="7">
        <v>0.64583333333333337</v>
      </c>
      <c r="I19" s="7">
        <v>0.79166666666666663</v>
      </c>
      <c r="J19" s="20">
        <f>I19-H19</f>
        <v>0.14583333333333326</v>
      </c>
      <c r="K19" s="106"/>
      <c r="L19" s="106"/>
      <c r="M19" s="23">
        <f>L19-K19</f>
        <v>0</v>
      </c>
    </row>
    <row r="20" spans="1:19" ht="16.5" thickBot="1">
      <c r="B20" s="117"/>
      <c r="C20" s="116"/>
      <c r="D20" s="54" t="s">
        <v>11</v>
      </c>
      <c r="E20" s="104" t="s">
        <v>113</v>
      </c>
      <c r="F20" s="21"/>
      <c r="G20" s="22">
        <f>SUM(G18:G19)</f>
        <v>0.31944444444444436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0.15624999999999994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1.4583333333333335</v>
      </c>
      <c r="H21" s="49"/>
      <c r="I21" s="37"/>
      <c r="J21" s="39">
        <f>J8+J11+J14+J17+J20</f>
        <v>1.4652777777777777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>
        <f>IF(J21&gt;A22,J21-A22,"0:00")</f>
        <v>6.9444444444444198E-3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6.9444444444444198E-3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0.21180555555555558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S10mar!#REF!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S194"/>
  <sheetViews>
    <sheetView zoomScale="92" zoomScaleNormal="92" zoomScalePageLayoutView="92" workbookViewId="0">
      <selection activeCell="A7" sqref="A7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62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A6" t="s">
        <v>118</v>
      </c>
      <c r="B6" s="117"/>
      <c r="C6" s="114" t="s">
        <v>0</v>
      </c>
      <c r="D6" s="52" t="s">
        <v>1</v>
      </c>
      <c r="E6" s="6"/>
      <c r="F6" s="17"/>
      <c r="G6" s="18">
        <f>F6-E6</f>
        <v>0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/>
      <c r="F7" s="19"/>
      <c r="G7" s="20">
        <f>F7-E7</f>
        <v>0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6">
        <v>0.35416666666666669</v>
      </c>
      <c r="F9" s="17">
        <v>0.55208333333333337</v>
      </c>
      <c r="G9" s="18">
        <f t="shared" ref="G9:G19" si="0">F9-E9</f>
        <v>0.19791666666666669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7">
        <v>0.58333333333333337</v>
      </c>
      <c r="F10" s="19">
        <v>0.77777777777777779</v>
      </c>
      <c r="G10" s="20">
        <f t="shared" si="0"/>
        <v>0.19444444444444442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0.3923611111111111</v>
      </c>
      <c r="H11" s="8"/>
      <c r="I11" s="8"/>
      <c r="J11" s="22">
        <f>SUM(J9:J10)</f>
        <v>0.38541666666666646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A13" t="s">
        <v>23</v>
      </c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S11mar!#REF!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 enableFormatConditionsCalculation="0">
    <tabColor theme="9" tint="0.79998168889431442"/>
  </sheetPr>
  <dimension ref="A2:S194"/>
  <sheetViews>
    <sheetView zoomScale="92" zoomScaleNormal="92" zoomScalePageLayoutView="92" workbookViewId="0">
      <selection activeCell="A17" sqref="A17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s="14" t="s">
        <v>50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A13" s="34"/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A16" t="s">
        <v>119</v>
      </c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S12mar!#REF!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2:S194"/>
  <sheetViews>
    <sheetView zoomScale="92" zoomScaleNormal="92" zoomScalePageLayoutView="92" workbookViewId="0">
      <selection activeCell="A12" sqref="A1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2:13" ht="36">
      <c r="E2" s="5"/>
    </row>
    <row r="3" spans="2:13" ht="16.5" thickBot="1">
      <c r="B3" t="s">
        <v>63</v>
      </c>
    </row>
    <row r="4" spans="2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22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S13mar!#REF!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2:S194"/>
  <sheetViews>
    <sheetView zoomScale="92" zoomScaleNormal="92" zoomScalePageLayoutView="92" workbookViewId="0">
      <selection activeCell="K6" sqref="K6:L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B2" t="s">
        <v>64</v>
      </c>
      <c r="E2" s="5"/>
    </row>
    <row r="3" spans="1:13" ht="16.5" thickBot="1"/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1" t="s">
        <v>0</v>
      </c>
      <c r="D6" s="92" t="s">
        <v>1</v>
      </c>
      <c r="E6" s="93">
        <v>0.35416666666666669</v>
      </c>
      <c r="F6" s="94">
        <v>0.55208333333333337</v>
      </c>
      <c r="G6" s="95">
        <f t="shared" ref="G6:G19" si="0">F6-E6</f>
        <v>0.19791666666666669</v>
      </c>
      <c r="H6" s="6">
        <v>0.36805555555555558</v>
      </c>
      <c r="I6" s="6">
        <v>0.55208333333333337</v>
      </c>
      <c r="J6" s="95">
        <f>I6-H6</f>
        <v>0.18402777777777779</v>
      </c>
      <c r="K6" s="6">
        <v>0.36458333333333331</v>
      </c>
      <c r="L6" s="18">
        <v>0.51041666666666663</v>
      </c>
      <c r="M6" s="108">
        <f>L6-K6</f>
        <v>0.14583333333333331</v>
      </c>
    </row>
    <row r="7" spans="1:13">
      <c r="B7" s="117"/>
      <c r="C7" s="112"/>
      <c r="D7" s="96" t="s">
        <v>2</v>
      </c>
      <c r="E7" s="97">
        <v>0.625</v>
      </c>
      <c r="F7" s="98">
        <v>0.81944444444444453</v>
      </c>
      <c r="G7" s="99">
        <f t="shared" si="0"/>
        <v>0.19444444444444453</v>
      </c>
      <c r="H7" s="7">
        <v>0.58333333333333337</v>
      </c>
      <c r="I7" s="7">
        <v>0.75</v>
      </c>
      <c r="J7" s="99">
        <f>I7-H7</f>
        <v>0.16666666666666663</v>
      </c>
      <c r="K7" s="7">
        <v>0.59027777777777779</v>
      </c>
      <c r="L7" s="20">
        <v>0.80208333333333337</v>
      </c>
      <c r="M7" s="109">
        <f>L7-K7</f>
        <v>0.21180555555555558</v>
      </c>
    </row>
    <row r="8" spans="1:13" ht="16.5" thickBot="1">
      <c r="B8" s="117"/>
      <c r="C8" s="113"/>
      <c r="D8" s="100" t="s">
        <v>11</v>
      </c>
      <c r="E8" s="101"/>
      <c r="F8" s="102"/>
      <c r="G8" s="103">
        <f>SUM(G6:G7)</f>
        <v>0.39236111111111122</v>
      </c>
      <c r="H8" s="8"/>
      <c r="I8" s="8"/>
      <c r="J8" s="103">
        <f>SUM(J6:J7)</f>
        <v>0.35069444444444442</v>
      </c>
      <c r="K8" s="8"/>
      <c r="L8" s="22"/>
      <c r="M8" s="110">
        <f>SUM(M6:M7)</f>
        <v>0.3576388888888889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>F9-E9</f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50">
        <f>L9-K9</f>
        <v>0</v>
      </c>
    </row>
    <row r="10" spans="1:13">
      <c r="A10" t="s">
        <v>19</v>
      </c>
      <c r="B10" s="117"/>
      <c r="C10" s="115"/>
      <c r="D10" s="53" t="s">
        <v>2</v>
      </c>
      <c r="E10" s="60"/>
      <c r="F10" s="61"/>
      <c r="G10" s="20">
        <f>F10-E10</f>
        <v>0</v>
      </c>
      <c r="H10" s="7">
        <v>0.58333333333333337</v>
      </c>
      <c r="I10" s="7">
        <v>0.8125</v>
      </c>
      <c r="J10" s="20">
        <f>I10-H10</f>
        <v>0.22916666666666663</v>
      </c>
      <c r="K10" s="7"/>
      <c r="L10" s="7"/>
      <c r="M10" s="23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0.38541666666666657</v>
      </c>
      <c r="K11" s="8"/>
      <c r="L11" s="8"/>
      <c r="M11" s="24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0.76388888888888884</v>
      </c>
      <c r="J16" s="20">
        <f>I16-H16</f>
        <v>0.18055555555555547</v>
      </c>
      <c r="K16" s="7">
        <v>0.58333333333333337</v>
      </c>
      <c r="L16" s="7">
        <v>0.77083333333333337</v>
      </c>
      <c r="M16" s="23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0.37847222222222215</v>
      </c>
      <c r="K17" s="8"/>
      <c r="L17" s="8"/>
      <c r="M17" s="24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0.51041666666666663</v>
      </c>
      <c r="M18" s="28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4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S14avril!#REF!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5" enableFormatConditionsCalculation="0">
    <tabColor theme="3" tint="0.39997558519241921"/>
  </sheetPr>
  <dimension ref="A2:S194"/>
  <sheetViews>
    <sheetView zoomScale="92" zoomScaleNormal="92" zoomScalePageLayoutView="92" workbookViewId="0">
      <selection activeCell="C6" sqref="C6:M8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s="70" t="s">
        <v>65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16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A13" t="s">
        <v>46</v>
      </c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A16" t="s">
        <v>51</v>
      </c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A17" t="s">
        <v>46</v>
      </c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'S15avril '!#REF!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 enableFormatConditionsCalculation="0">
    <tabColor theme="9" tint="0.79998168889431442"/>
  </sheetPr>
  <dimension ref="A2:S194"/>
  <sheetViews>
    <sheetView topLeftCell="A2" zoomScale="92" zoomScaleNormal="92" zoomScalePageLayoutView="92" workbookViewId="0">
      <selection activeCell="A6" sqref="A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s="14" t="s">
        <v>66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/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4">
        <f>SUM(M9:M10)</f>
        <v>0.39236111111111099</v>
      </c>
    </row>
    <row r="12" spans="1:13">
      <c r="A12" s="12"/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S16avril!#REF!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 enableFormatConditionsCalculation="0">
    <tabColor theme="9" tint="0.79998168889431442"/>
  </sheetPr>
  <dimension ref="A2:S194"/>
  <sheetViews>
    <sheetView topLeftCell="A2" zoomScale="92" zoomScaleNormal="92" zoomScalePageLayoutView="92" workbookViewId="0">
      <selection activeCell="C6" sqref="C6:M8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2:13" ht="36">
      <c r="E2" s="5"/>
    </row>
    <row r="3" spans="2:13" ht="16.5" thickBot="1">
      <c r="B3" s="14" t="s">
        <v>67</v>
      </c>
    </row>
    <row r="4" spans="2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0.38541666666666646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S17avril!#REF!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2:S194"/>
  <sheetViews>
    <sheetView topLeftCell="A2" workbookViewId="0">
      <selection activeCell="E6" sqref="E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2:13" ht="36">
      <c r="E2" s="5"/>
    </row>
    <row r="3" spans="2:13" ht="16.5" thickBot="1"/>
    <row r="4" spans="2:13" ht="16.5" thickBot="1">
      <c r="B4" s="4" t="s">
        <v>68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27">
        <f>F9-E9</f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>F10-E10</f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18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  <c r="N26" s="2"/>
    </row>
    <row r="27" spans="1:19">
      <c r="G27" s="2"/>
      <c r="H27" s="3"/>
      <c r="I27" s="3"/>
      <c r="J27" s="3"/>
      <c r="M27" s="3"/>
      <c r="N27" s="2"/>
    </row>
    <row r="28" spans="1:19">
      <c r="G28" s="2"/>
      <c r="H28" s="3"/>
      <c r="I28" s="3"/>
      <c r="N28" s="2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S18mai!#REF!</formula1>
    </dataValidation>
  </dataValidations>
  <pageMargins left="0.75" right="0.75" top="1" bottom="1" header="0.5" footer="0.5"/>
  <pageSetup paperSize="9" scale="52" orientation="portrait" horizontalDpi="4294967292" verticalDpi="4294967292"/>
  <headerFooter alignWithMargins="0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 enableFormatConditionsCalculation="0">
    <tabColor theme="9" tint="0.79998168889431442"/>
    <pageSetUpPr fitToPage="1"/>
  </sheetPr>
  <dimension ref="A2:S194"/>
  <sheetViews>
    <sheetView topLeftCell="A2" workbookViewId="0">
      <selection activeCell="A4" sqref="A4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69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A12" s="12"/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  <c r="N25" s="2"/>
    </row>
    <row r="26" spans="1:19">
      <c r="G26" s="2"/>
      <c r="H26" s="3"/>
      <c r="I26" s="3"/>
      <c r="N26" s="2"/>
    </row>
    <row r="27" spans="1:19">
      <c r="G27" s="2"/>
      <c r="H27" s="3"/>
      <c r="I27" s="3"/>
      <c r="J27" s="3"/>
      <c r="M27" s="3"/>
      <c r="N27" s="2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S19mai!#REF!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>
    <pageSetUpPr fitToPage="1"/>
  </sheetPr>
  <dimension ref="A1:S194"/>
  <sheetViews>
    <sheetView topLeftCell="A2" workbookViewId="0">
      <selection activeCell="M10" sqref="M1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1" spans="1:13">
      <c r="A1" t="s">
        <v>28</v>
      </c>
    </row>
    <row r="2" spans="1:13" ht="36">
      <c r="E2" s="5"/>
    </row>
    <row r="3" spans="1:13" ht="16.5" thickBot="1">
      <c r="B3" t="s">
        <v>70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/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27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/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3"/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/>
    </row>
    <row r="9" spans="1:13">
      <c r="A9" t="s">
        <v>19</v>
      </c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0.34722222222222227</v>
      </c>
      <c r="I9" s="6">
        <v>0.51041666666666663</v>
      </c>
      <c r="J9" s="18">
        <f>I9-H9</f>
        <v>0.16319444444444436</v>
      </c>
      <c r="K9" s="6"/>
      <c r="L9" s="6"/>
      <c r="M9" s="50"/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0.8125</v>
      </c>
      <c r="J10" s="20">
        <f>I10-H10</f>
        <v>0.22916666666666663</v>
      </c>
      <c r="K10" s="7"/>
      <c r="L10" s="7"/>
      <c r="M10" s="23"/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0.39236111111111099</v>
      </c>
      <c r="K11" s="8"/>
      <c r="L11" s="8"/>
      <c r="M11" s="24"/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/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/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/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/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/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/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0.35416666666666669</v>
      </c>
      <c r="I18" s="9">
        <v>0.55208333333333337</v>
      </c>
      <c r="J18" s="27">
        <f>I18-H18</f>
        <v>0.19791666666666669</v>
      </c>
      <c r="K18" s="9">
        <v>0.34722222222222227</v>
      </c>
      <c r="L18" s="9">
        <v>0.51041666666666663</v>
      </c>
      <c r="M18" s="28"/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/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0.34374999999999994</v>
      </c>
      <c r="K20" s="8"/>
      <c r="L20" s="21"/>
      <c r="M20" s="24"/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1.4652777777777777</v>
      </c>
      <c r="K21" s="49"/>
      <c r="L21" s="37"/>
      <c r="M21" s="39">
        <f>M20+M17+M14+M11+M8</f>
        <v>0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>
        <f>IF(A22&gt;M21,A22-M21,"0:00")</f>
        <v>1.4583333333333333</v>
      </c>
    </row>
    <row r="23" spans="1:19">
      <c r="B23" t="s">
        <v>108</v>
      </c>
      <c r="G23" s="1" t="str">
        <f>IF(G21&gt;A22,G21-A22,"0:00")</f>
        <v>0:00</v>
      </c>
      <c r="I23" s="2"/>
      <c r="J23" s="1">
        <f>IF(J21&gt;A22,J21-A22,"0:00")</f>
        <v>6.9444444444444198E-3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1.5243055555555556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6.9444444444444198E-3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0.21180555555555558</v>
      </c>
      <c r="K31" s="14"/>
      <c r="L31" s="14"/>
      <c r="M31" s="90">
        <f>IF(M29&gt;M30,M29-M30,"0:00")</f>
        <v>1.5243055555555556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S20mai!#REF!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 enableFormatConditionsCalculation="0">
    <tabColor theme="9" tint="0.79998168889431442"/>
    <pageSetUpPr fitToPage="1"/>
  </sheetPr>
  <dimension ref="A2:S194"/>
  <sheetViews>
    <sheetView workbookViewId="0">
      <selection activeCell="A12" sqref="A1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2:13" ht="36">
      <c r="E2" s="5"/>
    </row>
    <row r="3" spans="2:13" ht="16.5" thickBot="1"/>
    <row r="4" spans="2:13" ht="16.5" thickBot="1">
      <c r="B4" s="13" t="s">
        <v>71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/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/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/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27">
        <f>I9-H9</f>
        <v>0.15624999999999994</v>
      </c>
      <c r="K9" s="6">
        <v>0.34722222222222227</v>
      </c>
      <c r="L9" s="6">
        <v>0.51041666666666663</v>
      </c>
      <c r="M9" s="50"/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/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31">
        <f>SUM(J9:J10)</f>
        <v>0.37847222222222204</v>
      </c>
      <c r="K11" s="8"/>
      <c r="L11" s="8"/>
      <c r="M11" s="24"/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18">
        <f>I12-H12</f>
        <v>0</v>
      </c>
      <c r="K12" s="9">
        <v>0.35416666666666669</v>
      </c>
      <c r="L12" s="9">
        <v>0.51041666666666663</v>
      </c>
      <c r="M12" s="50"/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/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22">
        <f>SUM(J12:J13)</f>
        <v>0</v>
      </c>
      <c r="K14" s="10"/>
      <c r="L14" s="10"/>
      <c r="M14" s="24"/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/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/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/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/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/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/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0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>
        <f>IF(A22&gt;M21,A22-M21,"0:00")</f>
        <v>1.4583333333333333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1.5243055555555556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1.5243055555555556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3:13">
      <c r="G33" s="2"/>
      <c r="H33" s="3"/>
      <c r="I33" s="3"/>
    </row>
    <row r="34" spans="3:13">
      <c r="C34" s="57"/>
      <c r="D34" s="57"/>
      <c r="E34" s="57"/>
      <c r="F34" s="57"/>
      <c r="G34" s="57"/>
      <c r="H34" s="58"/>
      <c r="I34" s="59"/>
      <c r="J34" s="59"/>
      <c r="K34" s="57"/>
      <c r="L34" s="57"/>
      <c r="M34" s="57"/>
    </row>
    <row r="35" spans="3:13">
      <c r="G35" s="2"/>
      <c r="H35" s="3"/>
      <c r="I35" s="3"/>
    </row>
    <row r="36" spans="3:13">
      <c r="G36" s="2"/>
      <c r="H36" s="3"/>
      <c r="I36" s="3"/>
    </row>
    <row r="37" spans="3:13">
      <c r="G37" s="2"/>
      <c r="H37" s="3"/>
      <c r="I37" s="3"/>
    </row>
    <row r="38" spans="3:13">
      <c r="G38" s="2"/>
      <c r="H38" s="3"/>
      <c r="I38" s="3"/>
    </row>
    <row r="39" spans="3:13">
      <c r="G39" s="2"/>
      <c r="H39" s="3"/>
      <c r="I39" s="3"/>
    </row>
    <row r="40" spans="3:13">
      <c r="G40" s="2"/>
      <c r="H40" s="3"/>
      <c r="I40" s="3"/>
    </row>
    <row r="41" spans="3:13">
      <c r="G41" s="2"/>
      <c r="H41" s="3"/>
      <c r="I41" s="3"/>
    </row>
    <row r="42" spans="3:13">
      <c r="G42" s="2"/>
      <c r="H42" s="3"/>
      <c r="I42" s="3"/>
    </row>
    <row r="43" spans="3:13">
      <c r="G43" s="2"/>
      <c r="H43" s="3"/>
      <c r="I43" s="3"/>
    </row>
    <row r="44" spans="3:13">
      <c r="G44" s="2"/>
      <c r="H44" s="3"/>
      <c r="I44" s="3"/>
    </row>
    <row r="45" spans="3:13">
      <c r="G45" s="2"/>
      <c r="H45" s="3"/>
      <c r="I45" s="3"/>
    </row>
    <row r="46" spans="3:13">
      <c r="G46" s="2"/>
      <c r="H46" s="3"/>
      <c r="I46" s="3"/>
    </row>
    <row r="47" spans="3:13">
      <c r="G47" s="2"/>
      <c r="H47" s="3"/>
      <c r="I47" s="3"/>
    </row>
    <row r="48" spans="3:13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S21mai!#REF!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>
    <pageSetUpPr fitToPage="1"/>
  </sheetPr>
  <dimension ref="A2:S194"/>
  <sheetViews>
    <sheetView topLeftCell="A2" workbookViewId="0">
      <selection activeCell="E6" sqref="E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2:13" ht="36">
      <c r="E2" s="5"/>
    </row>
    <row r="3" spans="2:13" ht="16.5" thickBot="1">
      <c r="B3" t="s">
        <v>72</v>
      </c>
    </row>
    <row r="4" spans="2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/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/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/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/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/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/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/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/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/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0.32291666666666657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>
        <f>IF(A22&gt;M21,A22-M21,"0:00")</f>
        <v>1.1354166666666667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  <c r="N25" s="25"/>
    </row>
    <row r="26" spans="1:19">
      <c r="G26" s="2"/>
      <c r="H26" s="3"/>
      <c r="I26" s="3"/>
      <c r="N26" s="25"/>
    </row>
    <row r="27" spans="1:19">
      <c r="G27" s="2"/>
      <c r="H27" s="3"/>
      <c r="I27" s="3"/>
      <c r="J27" s="3"/>
      <c r="M27" s="3"/>
      <c r="N27" s="26"/>
    </row>
    <row r="28" spans="1:19">
      <c r="G28" s="2"/>
      <c r="H28" s="3"/>
      <c r="I28" s="3"/>
      <c r="N28" s="25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1.2013888888888891</v>
      </c>
      <c r="N29" s="26"/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  <c r="N30" s="25"/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1.2013888888888891</v>
      </c>
      <c r="N31" s="25"/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'S22 juin'!#REF!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 enableFormatConditionsCalculation="0">
    <tabColor theme="9" tint="0.79998168889431442"/>
    <pageSetUpPr fitToPage="1"/>
  </sheetPr>
  <dimension ref="A2:S194"/>
  <sheetViews>
    <sheetView workbookViewId="0">
      <selection activeCell="A4" sqref="A4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A2" s="34"/>
      <c r="E2" s="5"/>
    </row>
    <row r="3" spans="1:13" ht="16.5" thickBot="1"/>
    <row r="4" spans="1:13" ht="16.5" thickBot="1">
      <c r="B4" s="4" t="s">
        <v>73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33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/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>F7-E7</f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3"/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/>
    </row>
    <row r="9" spans="1:13">
      <c r="B9" s="117"/>
      <c r="C9" s="114" t="s">
        <v>3</v>
      </c>
      <c r="D9" s="52" t="s">
        <v>1</v>
      </c>
      <c r="E9" s="45"/>
      <c r="F9" s="46"/>
      <c r="G9" s="18">
        <f>F9-E9</f>
        <v>0</v>
      </c>
      <c r="H9" s="6">
        <v>0.35416666666666669</v>
      </c>
      <c r="I9" s="6">
        <v>0.51041666666666663</v>
      </c>
      <c r="J9" s="27">
        <f>I9-H9</f>
        <v>0.15624999999999994</v>
      </c>
      <c r="K9" s="6"/>
      <c r="L9" s="6"/>
      <c r="M9" s="50"/>
    </row>
    <row r="10" spans="1:13">
      <c r="A10" t="s">
        <v>19</v>
      </c>
      <c r="B10" s="117"/>
      <c r="C10" s="115"/>
      <c r="D10" s="53" t="s">
        <v>2</v>
      </c>
      <c r="E10" s="60"/>
      <c r="F10" s="61"/>
      <c r="G10" s="20">
        <f>F10-E10</f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/>
      <c r="L10" s="7"/>
      <c r="M10" s="23"/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/>
    </row>
    <row r="12" spans="1:13">
      <c r="A12" s="34"/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>F12-E12</f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/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>F13-E13</f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/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/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>F15-E15</f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/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>F16-E16</f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/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/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/>
      <c r="H18" s="9">
        <v>0.34722222222222227</v>
      </c>
      <c r="I18" s="9">
        <v>0.55208333333333337</v>
      </c>
      <c r="J18" s="27">
        <f>I18-H18</f>
        <v>0.2048611111111111</v>
      </c>
      <c r="K18" s="9">
        <v>0.34722222222222227</v>
      </c>
      <c r="L18" s="9">
        <v>0.51041666666666663</v>
      </c>
      <c r="M18" s="28"/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/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/>
    </row>
    <row r="20" spans="1:19" ht="16.5" thickBot="1">
      <c r="B20" s="117"/>
      <c r="C20" s="116"/>
      <c r="D20" s="54" t="s">
        <v>11</v>
      </c>
      <c r="E20" s="8"/>
      <c r="F20" s="21"/>
      <c r="G20" s="22"/>
      <c r="H20" s="8"/>
      <c r="I20" s="8"/>
      <c r="J20" s="22">
        <f>SUM(J18:J19)</f>
        <v>0.35069444444444436</v>
      </c>
      <c r="K20" s="8"/>
      <c r="L20" s="8"/>
      <c r="M20" s="24"/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1.1180555555555556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0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>
        <f>IF(A22&gt;G21,A22-G21,"0:00")</f>
        <v>0.34027777777777768</v>
      </c>
      <c r="H22" s="89"/>
      <c r="I22" s="89"/>
      <c r="J22" s="89" t="str">
        <f>IF(A22&gt;J21,A22-J21,"0:00")</f>
        <v>0:00</v>
      </c>
      <c r="K22" s="89"/>
      <c r="L22" s="89"/>
      <c r="M22" s="89">
        <f>IF(A22&gt;M21,A22-M21,"0:00")</f>
        <v>1.4583333333333333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  <c r="N25" s="25"/>
    </row>
    <row r="26" spans="1:19">
      <c r="G26" s="2"/>
      <c r="H26" s="3"/>
      <c r="I26" s="3"/>
      <c r="N26" s="25"/>
    </row>
    <row r="27" spans="1:19">
      <c r="G27" s="2"/>
      <c r="H27" s="3"/>
      <c r="I27" s="3"/>
      <c r="J27" s="3"/>
      <c r="M27" s="3"/>
      <c r="N27" s="26"/>
    </row>
    <row r="28" spans="1:19">
      <c r="G28" s="2"/>
      <c r="H28" s="3"/>
      <c r="I28" s="3"/>
      <c r="N28" s="25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0.34027777777777768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1.5243055555555556</v>
      </c>
      <c r="N29" s="26"/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  <c r="N30" s="25"/>
    </row>
    <row r="31" spans="1:19">
      <c r="B31" s="14" t="s">
        <v>104</v>
      </c>
      <c r="C31" s="14"/>
      <c r="D31" s="14"/>
      <c r="E31" s="14"/>
      <c r="F31" s="14"/>
      <c r="G31" s="90">
        <f ca="1">IF(G29&gt;G30,G29-G30,"0:00")</f>
        <v>0.34027777777777768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1.5243055555555556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S23juin!#REF!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41" enableFormatConditionsCalculation="0">
    <tabColor theme="3" tint="0.39997558519241921"/>
    <pageSetUpPr fitToPage="1"/>
  </sheetPr>
  <dimension ref="A2:S194"/>
  <sheetViews>
    <sheetView zoomScale="81" workbookViewId="0">
      <selection activeCell="E6" sqref="E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74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A5" t="s">
        <v>35</v>
      </c>
      <c r="B5" s="16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29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A9" t="s">
        <v>38</v>
      </c>
      <c r="B9" s="117"/>
      <c r="C9" s="114" t="s">
        <v>3</v>
      </c>
      <c r="D9" s="52" t="s">
        <v>25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A10" t="s">
        <v>25</v>
      </c>
      <c r="B10" s="117"/>
      <c r="C10" s="115"/>
      <c r="D10" s="53" t="s">
        <v>41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A11" t="s">
        <v>39</v>
      </c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40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40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A19" t="s">
        <v>16</v>
      </c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 t="s">
        <v>25</v>
      </c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  <c r="N25" s="25"/>
      <c r="O25" s="25"/>
    </row>
    <row r="26" spans="1:19">
      <c r="G26" s="2"/>
      <c r="H26" s="3"/>
      <c r="I26" s="3"/>
      <c r="N26" s="25"/>
      <c r="O26" s="25"/>
    </row>
    <row r="27" spans="1:19">
      <c r="G27" s="2"/>
      <c r="H27" s="3"/>
      <c r="I27" s="3"/>
      <c r="J27" s="3"/>
      <c r="M27" s="3"/>
      <c r="N27" s="25"/>
      <c r="O27" s="25"/>
    </row>
    <row r="28" spans="1:19">
      <c r="G28" s="2"/>
      <c r="H28" s="3"/>
      <c r="I28" s="3"/>
      <c r="N28" s="25"/>
      <c r="O28" s="25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  <c r="N29" s="25"/>
      <c r="O29" s="25"/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'S24 juin '!#REF!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6">
    <pageSetUpPr fitToPage="1"/>
  </sheetPr>
  <dimension ref="A2:S194"/>
  <sheetViews>
    <sheetView workbookViewId="0">
      <selection activeCell="E6" sqref="E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/>
    <row r="4" spans="1:13" ht="16.5" thickBot="1">
      <c r="B4" s="4" t="s">
        <v>75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A9" t="s">
        <v>26</v>
      </c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50">
        <f>L9-K9</f>
        <v>0</v>
      </c>
    </row>
    <row r="10" spans="1:13">
      <c r="A10" t="s">
        <v>1</v>
      </c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0.22916666666666663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0.51041666666666663</v>
      </c>
      <c r="M15" s="50">
        <f>L15-K15</f>
        <v>0.16319444444444436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0.16319444444444436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  <c r="N25" s="25"/>
    </row>
    <row r="26" spans="1:19">
      <c r="G26" s="2"/>
      <c r="H26" s="3"/>
      <c r="I26" s="3"/>
      <c r="N26" s="25"/>
    </row>
    <row r="27" spans="1:19">
      <c r="G27" s="2"/>
      <c r="H27" s="3"/>
      <c r="I27" s="3"/>
      <c r="J27" s="3"/>
      <c r="M27" s="3"/>
      <c r="N27" s="26"/>
    </row>
    <row r="28" spans="1:19">
      <c r="G28" s="2"/>
      <c r="H28" s="3"/>
      <c r="I28" s="3"/>
      <c r="N28" s="25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  <c r="N29" s="26"/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  <c r="N30" s="25"/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S25juin!#REF!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7" enableFormatConditionsCalculation="0">
    <tabColor theme="9" tint="0.79998168889431442"/>
    <pageSetUpPr fitToPage="1"/>
  </sheetPr>
  <dimension ref="A2:S194"/>
  <sheetViews>
    <sheetView workbookViewId="0">
      <selection activeCell="E6" sqref="E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/>
    <row r="4" spans="1:13" ht="16.5" thickBot="1">
      <c r="B4" s="4" t="s">
        <v>52</v>
      </c>
      <c r="C4" s="65"/>
      <c r="D4" s="67"/>
      <c r="E4" s="65" t="s">
        <v>31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13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A6" t="s">
        <v>48</v>
      </c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A7" t="s">
        <v>46</v>
      </c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A11" t="s">
        <v>46</v>
      </c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A13" t="s">
        <v>47</v>
      </c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N18" s="3"/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S26juin!#REF!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8" enableFormatConditionsCalculation="0">
    <tabColor theme="9" tint="0.79998168889431442"/>
    <pageSetUpPr fitToPage="1"/>
  </sheetPr>
  <dimension ref="A2:S194"/>
  <sheetViews>
    <sheetView workbookViewId="0">
      <selection activeCell="K6" sqref="K6:L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76</v>
      </c>
    </row>
    <row r="4" spans="1:13" ht="16.5" thickBot="1">
      <c r="B4" s="13"/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3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0.3576388888888889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50">
        <f>L9-K9</f>
        <v>0</v>
      </c>
    </row>
    <row r="10" spans="1:13">
      <c r="A10" t="s">
        <v>16</v>
      </c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/>
      <c r="L10" s="7"/>
      <c r="M10" s="23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A13" s="12"/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0.34722222222222227</v>
      </c>
      <c r="L18" s="9">
        <v>0.51041666666666663</v>
      </c>
      <c r="M18" s="28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8"/>
      <c r="F20" s="21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S27juillet!#REF!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9">
    <pageSetUpPr fitToPage="1"/>
  </sheetPr>
  <dimension ref="A2:S194"/>
  <sheetViews>
    <sheetView workbookViewId="0">
      <selection activeCell="K6" sqref="K6:L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77</v>
      </c>
    </row>
    <row r="4" spans="1:13" ht="16.5" thickBot="1">
      <c r="B4" s="4"/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A13" t="s">
        <v>19</v>
      </c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A19" t="s">
        <v>32</v>
      </c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S28juillet!#REF!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2:S194"/>
  <sheetViews>
    <sheetView topLeftCell="A3" workbookViewId="0">
      <selection activeCell="K6" sqref="K6:L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t="s">
        <v>78</v>
      </c>
    </row>
    <row r="4" spans="1:13" ht="16.5" thickBot="1">
      <c r="B4" s="4"/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36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A9" t="s">
        <v>33</v>
      </c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A10" t="s">
        <v>1</v>
      </c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'S29 juillet'!#REF!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1" enableFormatConditionsCalculation="0">
    <tabColor theme="9" tint="0.79998168889431442"/>
    <pageSetUpPr fitToPage="1"/>
  </sheetPr>
  <dimension ref="A2:S194"/>
  <sheetViews>
    <sheetView topLeftCell="A2" workbookViewId="0">
      <selection activeCell="A10" sqref="A1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2:13" ht="36">
      <c r="E2" s="5"/>
    </row>
    <row r="3" spans="2:13" ht="16.5" thickBot="1"/>
    <row r="4" spans="2:13" ht="16.5" thickBot="1">
      <c r="B4" s="13" t="s">
        <v>79</v>
      </c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36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S30juillet!#REF!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2" enableFormatConditionsCalculation="0">
    <tabColor theme="9" tint="0.79998168889431442"/>
    <pageSetUpPr fitToPage="1"/>
  </sheetPr>
  <dimension ref="A2:S194"/>
  <sheetViews>
    <sheetView topLeftCell="A2" workbookViewId="0">
      <selection activeCell="A12" sqref="A1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E2" s="5"/>
    </row>
    <row r="3" spans="1:13" ht="16.5" thickBot="1">
      <c r="B3" s="14" t="s">
        <v>80</v>
      </c>
    </row>
    <row r="4" spans="1:13" ht="16.5" thickBot="1">
      <c r="B4" s="4"/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36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27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31">
        <f>SUM(J9:J10)</f>
        <v>0.37847222222222204</v>
      </c>
      <c r="K11" s="8"/>
      <c r="L11" s="8"/>
      <c r="M11" s="24">
        <f>SUM(M9:M10)</f>
        <v>0.39236111111111099</v>
      </c>
    </row>
    <row r="12" spans="1:13">
      <c r="A12" s="12"/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50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24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S31août!#REF!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3">
    <pageSetUpPr fitToPage="1"/>
  </sheetPr>
  <dimension ref="A2:S194"/>
  <sheetViews>
    <sheetView workbookViewId="0">
      <selection activeCell="A16" sqref="A1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A2" s="34"/>
      <c r="E2" s="5"/>
    </row>
    <row r="3" spans="1:13" ht="16.5" thickBot="1"/>
    <row r="4" spans="1:13" ht="16.5" thickBot="1">
      <c r="B4" s="4" t="s">
        <v>81</v>
      </c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S32août!#REF!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4">
    <pageSetUpPr fitToPage="1"/>
  </sheetPr>
  <dimension ref="A2:S194"/>
  <sheetViews>
    <sheetView workbookViewId="0">
      <selection activeCell="A18" sqref="A18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7" ht="36">
      <c r="A2" s="32"/>
      <c r="E2" s="5"/>
    </row>
    <row r="3" spans="1:17" ht="16.5" thickBot="1"/>
    <row r="4" spans="1:17" ht="16.5" thickBot="1">
      <c r="B4" s="4" t="s">
        <v>82</v>
      </c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7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7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34"/>
      <c r="H6" s="6">
        <v>0.36458333333333331</v>
      </c>
      <c r="I6" s="6">
        <v>0.55208333333333337</v>
      </c>
      <c r="J6" s="40"/>
      <c r="K6" s="6">
        <v>0.36458333333333331</v>
      </c>
      <c r="L6" s="18">
        <v>0.51041666666666663</v>
      </c>
      <c r="M6" s="40"/>
      <c r="N6" s="1">
        <f>E6-N5</f>
        <v>0.35416666666666669</v>
      </c>
      <c r="O6" s="1"/>
      <c r="P6" s="1"/>
      <c r="Q6" s="1">
        <f>E6-Q5</f>
        <v>0.35416666666666669</v>
      </c>
    </row>
    <row r="7" spans="1:17">
      <c r="B7" s="117"/>
      <c r="C7" s="115"/>
      <c r="D7" s="53" t="s">
        <v>2</v>
      </c>
      <c r="E7" s="7">
        <v>0.625</v>
      </c>
      <c r="F7" s="19">
        <v>0.81944444444444453</v>
      </c>
      <c r="G7" s="34"/>
      <c r="H7" s="7">
        <v>0.58333333333333337</v>
      </c>
      <c r="I7" s="7">
        <v>0.75</v>
      </c>
      <c r="J7" s="34"/>
      <c r="K7" s="7">
        <v>0.58333333333333337</v>
      </c>
      <c r="L7" s="20">
        <v>0.80208333333333337</v>
      </c>
      <c r="M7" s="68"/>
      <c r="N7" s="44">
        <f>-E6+N5</f>
        <v>-0.35416666666666669</v>
      </c>
      <c r="Q7" s="44">
        <f>-E6+Q5</f>
        <v>-0.35416666666666669</v>
      </c>
    </row>
    <row r="8" spans="1:17" ht="16.5" thickBot="1">
      <c r="B8" s="117"/>
      <c r="C8" s="116"/>
      <c r="D8" s="54" t="s">
        <v>11</v>
      </c>
      <c r="E8" s="8"/>
      <c r="F8" s="21"/>
      <c r="G8" s="34"/>
      <c r="H8" s="8"/>
      <c r="I8" s="8"/>
      <c r="J8" s="34"/>
      <c r="K8" s="8"/>
      <c r="L8" s="22"/>
      <c r="M8" s="34"/>
    </row>
    <row r="9" spans="1:17">
      <c r="B9" s="117"/>
      <c r="C9" s="114" t="s">
        <v>34</v>
      </c>
      <c r="D9" s="52" t="s">
        <v>1</v>
      </c>
      <c r="E9" s="45"/>
      <c r="F9" s="46"/>
      <c r="G9" s="18">
        <f t="shared" ref="G9:G16" si="0">F9-E9</f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7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7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7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7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7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7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7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1.0659722222222221</v>
      </c>
      <c r="H21" s="49"/>
      <c r="I21" s="37"/>
      <c r="J21" s="39">
        <f>J8+J11+J14+J17+J20</f>
        <v>1.1041666666666663</v>
      </c>
      <c r="K21" s="49"/>
      <c r="L21" s="37"/>
      <c r="M21" s="39">
        <f>M20+M17+M14+M11+M8</f>
        <v>1.0937499999999996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>
        <f>IF(A22&gt;G21,A22-G21,"0:00")</f>
        <v>0.39236111111111116</v>
      </c>
      <c r="H22" s="89"/>
      <c r="I22" s="89"/>
      <c r="J22" s="89">
        <f>IF(A22&gt;J21,A22-J21,"0:00")</f>
        <v>0.35416666666666696</v>
      </c>
      <c r="K22" s="89"/>
      <c r="L22" s="89"/>
      <c r="M22" s="89">
        <f>IF(A22&gt;M21,A22-M21,"0:00")</f>
        <v>0.3645833333333337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0.39236111111111116</v>
      </c>
      <c r="H29" s="91"/>
      <c r="I29" s="91"/>
      <c r="J29" s="90">
        <f>S2Janv!J31+J24+J22</f>
        <v>0.57291666666666696</v>
      </c>
      <c r="K29" s="14"/>
      <c r="L29" s="14"/>
      <c r="M29" s="90">
        <f>S2Janv!M31+M24+M22</f>
        <v>0.43055555555555602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>
        <f ca="1">IF(G29&gt;G30,G29-G30,"0:00")</f>
        <v>0.39236111111111116</v>
      </c>
      <c r="H31" s="91"/>
      <c r="I31" s="91"/>
      <c r="J31" s="90">
        <f>IF(J29&gt;J30,J29-J30,"0:00")</f>
        <v>0.57291666666666696</v>
      </c>
      <c r="K31" s="14"/>
      <c r="L31" s="14"/>
      <c r="M31" s="90">
        <f>IF(M29&gt;M30,M29-M30,"0:00")</f>
        <v>0.43055555555555602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S33août!#REF!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58">
    <pageSetUpPr fitToPage="1"/>
  </sheetPr>
  <dimension ref="A2:S194"/>
  <sheetViews>
    <sheetView workbookViewId="0">
      <selection activeCell="A20" sqref="A2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A2" s="32"/>
      <c r="E2" s="5"/>
    </row>
    <row r="3" spans="1:13" ht="16.5" thickBot="1"/>
    <row r="4" spans="1:13" ht="16.5" thickBot="1">
      <c r="B4" s="4" t="s">
        <v>83</v>
      </c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 t="s">
        <v>20</v>
      </c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'S34août '!#REF!</formula1>
    </dataValidation>
  </dataValidations>
  <pageMargins left="0.75000000000000011" right="0.75000000000000011" top="1" bottom="1" header="0.5" footer="0.5"/>
  <pageSetup paperSize="9" scale="49" fitToHeight="2" orientation="portrait" horizontalDpi="4294967292" verticalDpi="4294967292"/>
  <headerFooter alignWithMargins="0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59">
    <pageSetUpPr fitToPage="1"/>
  </sheetPr>
  <dimension ref="A2:S194"/>
  <sheetViews>
    <sheetView workbookViewId="0">
      <selection activeCell="A19" sqref="A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</cols>
  <sheetData>
    <row r="2" spans="1:13" ht="36">
      <c r="A2" s="32"/>
      <c r="E2" s="5"/>
    </row>
    <row r="3" spans="1:13" ht="16.5" thickBot="1">
      <c r="B3" t="s">
        <v>84</v>
      </c>
    </row>
    <row r="4" spans="1:13" ht="16.5" thickBot="1">
      <c r="B4" s="4"/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3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0.3576388888888889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50">
        <f>L9-K9</f>
        <v>0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/>
      <c r="L10" s="7"/>
      <c r="M10" s="23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0.34722222222222227</v>
      </c>
      <c r="L18" s="9">
        <v>0.51041666666666663</v>
      </c>
      <c r="M18" s="28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  <c r="N23" s="1"/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'S35sept '!#REF!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7">
    <pageSetUpPr fitToPage="1"/>
  </sheetPr>
  <dimension ref="A2:S194"/>
  <sheetViews>
    <sheetView zoomScale="108" zoomScaleNormal="108" zoomScalePageLayoutView="108" workbookViewId="0">
      <selection activeCell="A6" sqref="A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1:13" ht="36">
      <c r="E2" s="5"/>
    </row>
    <row r="3" spans="1:13" ht="16.5" thickBot="1"/>
    <row r="4" spans="1:13" ht="16.5" thickBot="1">
      <c r="B4" s="4" t="s">
        <v>85</v>
      </c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3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0.3576388888888889</v>
      </c>
    </row>
    <row r="9" spans="1:13">
      <c r="A9" s="34"/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50">
        <f>L9-K9</f>
        <v>0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/>
      <c r="L10" s="7"/>
      <c r="M10" s="23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0.34722222222222227</v>
      </c>
      <c r="L18" s="9">
        <v>0.51041666666666663</v>
      </c>
      <c r="M18" s="28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7"/>
      <c r="L21" s="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  <c r="N23" s="2"/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S36sept!#REF!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8" enableFormatConditionsCalculation="0">
    <tabColor theme="9" tint="0.79998168889431442"/>
    <pageSetUpPr fitToPage="1"/>
  </sheetPr>
  <dimension ref="A2:S194"/>
  <sheetViews>
    <sheetView zoomScale="108" zoomScaleNormal="108" zoomScalePageLayoutView="108" workbookViewId="0">
      <selection activeCell="A15" sqref="A15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1:13" ht="36">
      <c r="E2" s="5"/>
    </row>
    <row r="3" spans="1:13" ht="16.5" thickBot="1"/>
    <row r="4" spans="1:13" ht="16.5" thickBot="1">
      <c r="B4" s="13" t="s">
        <v>86</v>
      </c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A11" s="34"/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A15" s="12"/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S37sept!#REF!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55">
    <pageSetUpPr fitToPage="1"/>
  </sheetPr>
  <dimension ref="A2:S194"/>
  <sheetViews>
    <sheetView zoomScale="108" zoomScaleNormal="108" zoomScalePageLayoutView="108" workbookViewId="0">
      <selection activeCell="A2" sqref="A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1:13" ht="36">
      <c r="E2" s="5"/>
    </row>
    <row r="3" spans="1:13" ht="16.5" thickBot="1"/>
    <row r="4" spans="1:13" ht="16.5" thickBot="1">
      <c r="B4" s="4"/>
      <c r="C4" s="65"/>
      <c r="D4" s="67"/>
      <c r="E4" s="65" t="s">
        <v>30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 t="s">
        <v>87</v>
      </c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1:13">
      <c r="A9" t="s">
        <v>19</v>
      </c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'S38sept '!#REF!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>
    <pageSetUpPr fitToPage="1"/>
  </sheetPr>
  <dimension ref="A2:S194"/>
  <sheetViews>
    <sheetView zoomScale="108" zoomScaleNormal="108" zoomScalePageLayoutView="108" workbookViewId="0">
      <selection activeCell="A2" sqref="A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2:13" ht="36">
      <c r="E2" s="5"/>
    </row>
    <row r="3" spans="2:13" ht="16.5" thickBot="1"/>
    <row r="4" spans="2:13" ht="16.5" thickBot="1">
      <c r="B4" s="4"/>
      <c r="C4" s="65"/>
      <c r="D4" s="67"/>
      <c r="E4" s="65" t="s">
        <v>7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 t="s">
        <v>88</v>
      </c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S39sept!#REF!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0">
    <pageSetUpPr fitToPage="1"/>
  </sheetPr>
  <dimension ref="A2:S194"/>
  <sheetViews>
    <sheetView zoomScale="108" zoomScaleNormal="108" zoomScalePageLayoutView="108" workbookViewId="0">
      <selection activeCell="A19" sqref="A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1:13" ht="36">
      <c r="E2" s="5"/>
    </row>
    <row r="3" spans="1:13" ht="16.5" thickBot="1"/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 t="s">
        <v>89</v>
      </c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3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0.3576388888888889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50">
        <f>L9-K9</f>
        <v>0</v>
      </c>
    </row>
    <row r="10" spans="1:13">
      <c r="A10" t="s">
        <v>19</v>
      </c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/>
      <c r="L10" s="7"/>
      <c r="M10" s="23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50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3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0.34722222222222227</v>
      </c>
      <c r="L18" s="9">
        <v>0.51041666666666663</v>
      </c>
      <c r="M18" s="28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B15:B17"/>
    <mergeCell ref="C15:C17"/>
    <mergeCell ref="B18:B20"/>
    <mergeCell ref="C18:C20"/>
    <mergeCell ref="B6:B8"/>
    <mergeCell ref="C6:C8"/>
    <mergeCell ref="B9:B11"/>
    <mergeCell ref="C9:C11"/>
    <mergeCell ref="B12:B14"/>
    <mergeCell ref="C12:C14"/>
  </mergeCells>
  <phoneticPr fontId="2" type="noConversion"/>
  <dataValidations count="1">
    <dataValidation type="list" allowBlank="1" showInputMessage="1" showErrorMessage="1" sqref="B6:B20">
      <formula1>'S40 oct'!#REF!</formula1>
    </dataValidation>
  </dataValidations>
  <pageMargins left="0.75000000000000011" right="0.75000000000000011" top="1" bottom="1" header="0.5" footer="0.5"/>
  <pageSetup paperSize="9" scale="53" fitToHeight="2" orientation="portrait" horizontalDpi="4294967292" verticalDpi="4294967292"/>
  <headerFooter alignWithMargins="0"/>
  <legacyDrawing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2"/>
  <dimension ref="A2:P194"/>
  <sheetViews>
    <sheetView zoomScale="108" zoomScaleNormal="108" zoomScalePageLayoutView="108" workbookViewId="0">
      <selection activeCell="A10" sqref="A10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2:14" ht="36">
      <c r="E2" s="5"/>
    </row>
    <row r="3" spans="2:14" ht="16.5" thickBot="1"/>
    <row r="4" spans="2:14" ht="16.5" thickBot="1">
      <c r="B4" s="36" t="s">
        <v>90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  <c r="N4" s="62"/>
    </row>
    <row r="5" spans="2:14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  <c r="N5" s="34"/>
    </row>
    <row r="6" spans="2:14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  <c r="N6" s="34"/>
    </row>
    <row r="7" spans="2:14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  <c r="N7" s="34"/>
    </row>
    <row r="8" spans="2:14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  <c r="N8" s="34"/>
    </row>
    <row r="9" spans="2:14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  <c r="N9" s="34"/>
    </row>
    <row r="10" spans="2:14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  <c r="N10" s="34"/>
    </row>
    <row r="11" spans="2:14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  <c r="N11" s="34"/>
    </row>
    <row r="12" spans="2:14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  <c r="N12" s="34"/>
    </row>
    <row r="13" spans="2:14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  <c r="N13" s="34"/>
    </row>
    <row r="14" spans="2:14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  <c r="N14" s="34"/>
    </row>
    <row r="15" spans="2:14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  <c r="N15" s="34"/>
    </row>
    <row r="16" spans="2:14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  <c r="N16" s="34"/>
    </row>
    <row r="17" spans="1:16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  <c r="N17" s="34"/>
    </row>
    <row r="18" spans="1:16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N18" s="34"/>
      <c r="P18" s="4"/>
    </row>
    <row r="19" spans="1:16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  <c r="N19" s="34"/>
    </row>
    <row r="20" spans="1:16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  <c r="N20" s="34"/>
    </row>
    <row r="21" spans="1:16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  <c r="N21" s="34"/>
    </row>
    <row r="22" spans="1:16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  <c r="N22" s="34"/>
    </row>
    <row r="23" spans="1:16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6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6">
      <c r="B25" t="s">
        <v>103</v>
      </c>
      <c r="G25" s="2"/>
      <c r="H25" s="4"/>
      <c r="J25" s="3"/>
      <c r="M25" s="3"/>
    </row>
    <row r="26" spans="1:16">
      <c r="G26" s="2"/>
      <c r="H26" s="3"/>
      <c r="I26" s="3"/>
    </row>
    <row r="27" spans="1:16">
      <c r="G27" s="2"/>
      <c r="H27" s="3"/>
      <c r="I27" s="3"/>
      <c r="J27" s="3"/>
      <c r="M27" s="3"/>
    </row>
    <row r="28" spans="1:16">
      <c r="G28" s="2"/>
      <c r="H28" s="3"/>
      <c r="I28" s="3"/>
    </row>
    <row r="29" spans="1:16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6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6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6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S41oct!#REF!</formula1>
    </dataValidation>
  </dataValidations>
  <pageMargins left="0.75" right="0.75" top="1" bottom="1" header="0.5" footer="0.5"/>
  <pageSetup paperSize="9" scale="43" fitToHeight="2" orientation="portrait" horizontalDpi="4294967292" verticalDpi="4294967292"/>
  <headerFooter alignWithMargins="0"/>
  <legacyDrawing r:id="rId1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3"/>
  <dimension ref="A2:S194"/>
  <sheetViews>
    <sheetView zoomScale="108" zoomScaleNormal="108" zoomScalePageLayoutView="108" workbookViewId="0">
      <selection activeCell="K6" sqref="K6:L1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2:14" ht="36">
      <c r="E2" s="5"/>
    </row>
    <row r="3" spans="2:14" ht="16.5" thickBot="1"/>
    <row r="4" spans="2:14" ht="16.5" thickBot="1">
      <c r="B4" s="4" t="s">
        <v>91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  <c r="N4" s="41"/>
    </row>
    <row r="5" spans="2:14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  <c r="N5" s="34"/>
    </row>
    <row r="6" spans="2:14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  <c r="N6" s="34"/>
    </row>
    <row r="7" spans="2:14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  <c r="N7" s="34"/>
    </row>
    <row r="8" spans="2:14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  <c r="N8" s="34"/>
    </row>
    <row r="9" spans="2:14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  <c r="N9" s="34"/>
    </row>
    <row r="10" spans="2:14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  <c r="N10" s="34"/>
    </row>
    <row r="11" spans="2:14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  <c r="N11" s="34"/>
    </row>
    <row r="12" spans="2:14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  <c r="N12" s="34"/>
    </row>
    <row r="13" spans="2:14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  <c r="N13" s="34"/>
    </row>
    <row r="14" spans="2:14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  <c r="N14" s="34"/>
    </row>
    <row r="15" spans="2:14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  <c r="N15" s="34"/>
    </row>
    <row r="16" spans="2:14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  <c r="N16" s="34"/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  <c r="N17" s="34"/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N18" s="34"/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  <c r="N19" s="34"/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  <c r="N20" s="34"/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  <c r="N21" s="34"/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  <c r="N22" s="34"/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S42oct!#REF!</formula1>
    </dataValidation>
  </dataValidations>
  <pageMargins left="0.75" right="0.75" top="1" bottom="1" header="0.5" footer="0.5"/>
  <pageSetup paperSize="9" scale="43" fitToHeight="2" orientation="portrait" horizontalDpi="4294967292" verticalDpi="4294967292"/>
  <headerFooter alignWithMargins="0"/>
  <legacyDrawing r:id="rId1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4" enableFormatConditionsCalculation="0">
    <tabColor theme="9" tint="0.79998168889431442"/>
  </sheetPr>
  <dimension ref="A2:S194"/>
  <sheetViews>
    <sheetView zoomScale="108" zoomScaleNormal="108" zoomScalePageLayoutView="108" workbookViewId="0">
      <selection activeCell="B2" sqref="B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2" max="12" width="8.5" customWidth="1"/>
    <col min="13" max="13" width="12.875" customWidth="1"/>
    <col min="14" max="14" width="12" customWidth="1"/>
  </cols>
  <sheetData>
    <row r="2" spans="2:13" ht="36">
      <c r="E2" s="5"/>
    </row>
    <row r="3" spans="2:13" ht="16.5" thickBot="1">
      <c r="B3" t="s">
        <v>92</v>
      </c>
    </row>
    <row r="4" spans="2:13" ht="16.5" thickBot="1">
      <c r="B4" s="13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6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18">
        <f>F18-E18</f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>F19-E19</f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S43oct!#REF!</formula1>
    </dataValidation>
  </dataValidations>
  <pageMargins left="0.75" right="0.75" top="1" bottom="1" header="0.5" footer="0.5"/>
  <pageSetup paperSize="9" scale="43" fitToHeight="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5"/>
  <dimension ref="A2:S194"/>
  <sheetViews>
    <sheetView topLeftCell="A2" zoomScale="108" zoomScaleNormal="108" zoomScalePageLayoutView="108" workbookViewId="0">
      <selection activeCell="A11" sqref="A11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  <col min="14" max="14" width="12" customWidth="1"/>
  </cols>
  <sheetData>
    <row r="2" spans="1:13" ht="36">
      <c r="E2" s="5"/>
    </row>
    <row r="3" spans="1:13" ht="16.5" thickBot="1"/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71">
        <v>0.16666666666666666</v>
      </c>
      <c r="K7" s="7">
        <v>0.59027777777777779</v>
      </c>
      <c r="L7" s="20">
        <v>0.80208333333333337</v>
      </c>
      <c r="M7" s="20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0.35416666666666674</v>
      </c>
      <c r="K8" s="8"/>
      <c r="L8" s="22"/>
      <c r="M8" s="22">
        <f>SUM(M6:M7)</f>
        <v>0.3576388888888889</v>
      </c>
    </row>
    <row r="9" spans="1:13">
      <c r="A9" t="s">
        <v>19</v>
      </c>
      <c r="B9" s="117"/>
      <c r="C9" s="114" t="s">
        <v>43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71">
        <v>0.16319444444444445</v>
      </c>
      <c r="K9" s="6"/>
      <c r="L9" s="6"/>
      <c r="M9" s="18">
        <f>L9-K9</f>
        <v>0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71">
        <v>0.22916666666666666</v>
      </c>
      <c r="K10" s="7"/>
      <c r="L10" s="7"/>
      <c r="M10" s="20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82">
        <v>0.3923611111111111</v>
      </c>
      <c r="K11" s="8"/>
      <c r="L11" s="8"/>
      <c r="M11" s="22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71"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A13" s="34"/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71"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83">
        <v>0</v>
      </c>
      <c r="K14" s="10"/>
      <c r="L14" s="10"/>
      <c r="M14" s="3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84">
        <v>0.19791666666666666</v>
      </c>
      <c r="K15" s="6">
        <v>0.34722222222222227</v>
      </c>
      <c r="L15" s="6">
        <v>0.55208333333333337</v>
      </c>
      <c r="M15" s="18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71">
        <v>0.17708333333333334</v>
      </c>
      <c r="K16" s="7">
        <v>0.58333333333333337</v>
      </c>
      <c r="L16" s="7">
        <v>0.77083333333333337</v>
      </c>
      <c r="M16" s="20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82">
        <v>0.375</v>
      </c>
      <c r="K17" s="8"/>
      <c r="L17" s="8"/>
      <c r="M17" s="22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71">
        <v>0.20486111111111113</v>
      </c>
      <c r="K18" s="9">
        <v>0.34722222222222227</v>
      </c>
      <c r="L18" s="9">
        <v>0.51041666666666663</v>
      </c>
      <c r="M18" s="27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71">
        <v>0.17361111111111113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2"/>
      <c r="I20" s="82"/>
      <c r="J20" s="82">
        <v>0.37847222222222227</v>
      </c>
      <c r="K20" s="8"/>
      <c r="L20" s="8"/>
      <c r="M20" s="22">
        <f>SUM(M18:M19)</f>
        <v>0.32986111111111099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1.5000000000000002</v>
      </c>
      <c r="K21" s="49"/>
      <c r="L21" s="37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>
        <f>IF(J21&gt;A22,J21-A22,"0:00")</f>
        <v>4.1666666666666963E-2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4.1666666666666963E-2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0.17708333333333304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S44nov!#REF!</formula1>
    </dataValidation>
  </dataValidations>
  <pageMargins left="0.75" right="0.75" top="1" bottom="1" header="0.5" footer="0.5"/>
  <pageSetup paperSize="9" scale="43" fitToHeight="2" orientation="portrait" horizontalDpi="4294967292" verticalDpi="4294967292"/>
  <headerFooter alignWithMargins="0"/>
  <colBreaks count="1" manualBreakCount="1">
    <brk id="14" max="1048575" man="1"/>
  </colBreaks>
  <legacyDrawing r:id="rId1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6"/>
  <dimension ref="A2:S194"/>
  <sheetViews>
    <sheetView zoomScale="108" zoomScaleNormal="108" zoomScalePageLayoutView="108" workbookViewId="0">
      <selection activeCell="O4" sqref="O4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  <col min="14" max="14" width="12" customWidth="1"/>
  </cols>
  <sheetData>
    <row r="2" spans="2:13" ht="36">
      <c r="E2" s="5"/>
    </row>
    <row r="3" spans="2:13" ht="16.5" thickBot="1"/>
    <row r="4" spans="2:13" ht="16.5" thickBot="1">
      <c r="B4" s="4" t="s">
        <v>93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21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S45nov!#REF!</formula1>
    </dataValidation>
  </dataValidations>
  <pageMargins left="0.75" right="0.75" top="1" bottom="1" header="0.5" footer="0.5"/>
  <pageSetup paperSize="9" scale="43" fitToHeight="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7" enableFormatConditionsCalculation="0">
    <tabColor theme="9" tint="0.79998168889431442"/>
  </sheetPr>
  <dimension ref="A2:S194"/>
  <sheetViews>
    <sheetView topLeftCell="A2" zoomScale="108" zoomScaleNormal="108" zoomScalePageLayoutView="108" workbookViewId="0">
      <selection activeCell="A16" sqref="A16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  <col min="14" max="14" width="12" customWidth="1"/>
  </cols>
  <sheetData>
    <row r="2" spans="1:13" ht="36">
      <c r="E2" s="5"/>
    </row>
    <row r="3" spans="1:13" ht="16.5" thickBot="1"/>
    <row r="4" spans="1:13" ht="16.5" thickBot="1">
      <c r="B4" s="13" t="s">
        <v>94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A13" s="34"/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1:13">
      <c r="A16" s="34"/>
      <c r="B16" s="117"/>
      <c r="C16" s="115"/>
      <c r="D16" s="53" t="s">
        <v>54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S46nov!#REF!</formula1>
    </dataValidation>
  </dataValidations>
  <pageMargins left="0.75" right="0.75" top="1" bottom="1" header="0.5" footer="0.5"/>
  <pageSetup paperSize="9" scale="43" fitToHeight="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8"/>
  <dimension ref="A2:S194"/>
  <sheetViews>
    <sheetView workbookViewId="0">
      <selection activeCell="A9" sqref="A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5"/>
    </row>
    <row r="3" spans="2:13" ht="16.5" thickBot="1"/>
    <row r="4" spans="2:13" ht="16.5" thickBot="1">
      <c r="B4" s="4" t="s">
        <v>95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 ht="12" customHeight="1">
      <c r="G94" s="2"/>
    </row>
    <row r="95" spans="7:7" hidden="1">
      <c r="G95" s="2"/>
    </row>
    <row r="96" spans="7:7" hidden="1">
      <c r="G96" s="2"/>
    </row>
    <row r="97" spans="7:7" hidden="1">
      <c r="G97" s="2"/>
    </row>
    <row r="98" spans="7:7" hidden="1">
      <c r="G98" s="2"/>
    </row>
    <row r="99" spans="7:7" hidden="1">
      <c r="G99" s="2"/>
    </row>
    <row r="100" spans="7:7" hidden="1">
      <c r="G100" s="2"/>
    </row>
    <row r="101" spans="7:7" hidden="1">
      <c r="G101" s="2"/>
    </row>
    <row r="102" spans="7:7" hidden="1">
      <c r="G102" s="2"/>
    </row>
    <row r="103" spans="7:7" hidden="1">
      <c r="G103" s="2"/>
    </row>
    <row r="104" spans="7:7" hidden="1">
      <c r="G104" s="2"/>
    </row>
    <row r="105" spans="7:7" hidden="1">
      <c r="G105" s="2"/>
    </row>
    <row r="106" spans="7:7">
      <c r="G106" s="2"/>
    </row>
    <row r="107" spans="7:7">
      <c r="G107" s="2"/>
    </row>
    <row r="108" spans="7:7">
      <c r="G108" s="2"/>
    </row>
    <row r="109" spans="7:7" ht="6" customHeight="1">
      <c r="G109" s="2"/>
    </row>
    <row r="110" spans="7:7" hidden="1">
      <c r="G110" s="2"/>
    </row>
    <row r="111" spans="7:7" hidden="1">
      <c r="G111" s="2"/>
    </row>
    <row r="112" spans="7:7" hidden="1">
      <c r="G112" s="2"/>
    </row>
    <row r="113" spans="7:7" hidden="1">
      <c r="G113" s="2"/>
    </row>
    <row r="114" spans="7:7" hidden="1">
      <c r="G114" s="2"/>
    </row>
    <row r="115" spans="7:7" hidden="1">
      <c r="G115" s="2"/>
    </row>
    <row r="116" spans="7:7" ht="21" hidden="1" customHeight="1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S47nov!#REF!</formula1>
    </dataValidation>
  </dataValidations>
  <pageMargins left="0.75" right="0.75" top="1" bottom="1" header="0.5" footer="0.5"/>
  <pageSetup paperSize="9" scale="42" orientation="portrait" horizontalDpi="4294967292" verticalDpi="4294967292"/>
  <headerFooter alignWithMargins="0"/>
  <colBreaks count="1" manualBreakCount="1">
    <brk id="13" max="1048575" man="1"/>
  </colBreaks>
  <legacyDrawing r:id="rId1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9" enableFormatConditionsCalculation="0">
    <tabColor theme="9" tint="0.79998168889431442"/>
  </sheetPr>
  <dimension ref="A2:S194"/>
  <sheetViews>
    <sheetView workbookViewId="0">
      <selection activeCell="O4" sqref="O4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s="14" t="s">
        <v>96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A13" s="34"/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1:13">
      <c r="A16" s="34"/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79"/>
      <c r="I21" s="80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  <c r="P25" s="44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 ht="12" customHeight="1">
      <c r="G94" s="2"/>
    </row>
    <row r="95" spans="7:7" hidden="1">
      <c r="G95" s="2"/>
    </row>
    <row r="96" spans="7:7" hidden="1">
      <c r="G96" s="2"/>
    </row>
    <row r="97" spans="7:7" hidden="1">
      <c r="G97" s="2"/>
    </row>
    <row r="98" spans="7:7" hidden="1">
      <c r="G98" s="2"/>
    </row>
    <row r="99" spans="7:7" hidden="1">
      <c r="G99" s="2"/>
    </row>
    <row r="100" spans="7:7" hidden="1">
      <c r="G100" s="2"/>
    </row>
    <row r="101" spans="7:7" hidden="1">
      <c r="G101" s="2"/>
    </row>
    <row r="102" spans="7:7" hidden="1">
      <c r="G102" s="2"/>
    </row>
    <row r="103" spans="7:7" hidden="1">
      <c r="G103" s="2"/>
    </row>
    <row r="104" spans="7:7" hidden="1">
      <c r="G104" s="2"/>
    </row>
    <row r="105" spans="7:7" hidden="1">
      <c r="G105" s="2"/>
    </row>
    <row r="106" spans="7:7">
      <c r="G106" s="2"/>
    </row>
    <row r="107" spans="7:7">
      <c r="G107" s="2"/>
    </row>
    <row r="108" spans="7:7">
      <c r="G108" s="2"/>
    </row>
    <row r="109" spans="7:7" ht="6" customHeight="1">
      <c r="G109" s="2"/>
    </row>
    <row r="110" spans="7:7" hidden="1">
      <c r="G110" s="2"/>
    </row>
    <row r="111" spans="7:7" hidden="1">
      <c r="G111" s="2"/>
    </row>
    <row r="112" spans="7:7" hidden="1">
      <c r="G112" s="2"/>
    </row>
    <row r="113" spans="7:7" hidden="1">
      <c r="G113" s="2"/>
    </row>
    <row r="114" spans="7:7" hidden="1">
      <c r="G114" s="2"/>
    </row>
    <row r="115" spans="7:7" hidden="1">
      <c r="G115" s="2"/>
    </row>
    <row r="116" spans="7:7" ht="21" hidden="1" customHeight="1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S48nov!#REF!</formula1>
    </dataValidation>
  </dataValidations>
  <pageMargins left="0.75" right="0.75" top="1" bottom="1" header="0.5" footer="0.5"/>
  <pageSetup paperSize="9" scale="42" orientation="portrait" horizontalDpi="4294967292" verticalDpi="4294967292"/>
  <headerFooter alignWithMargins="0"/>
  <legacyDrawing r:id="rId1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50"/>
  <dimension ref="A2:S194"/>
  <sheetViews>
    <sheetView workbookViewId="0">
      <selection activeCell="A9" sqref="A9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s="42" t="s">
        <v>97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74" t="s">
        <v>9</v>
      </c>
      <c r="I4" s="75"/>
      <c r="J4" s="7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74" t="s">
        <v>13</v>
      </c>
      <c r="I5" s="75" t="s">
        <v>14</v>
      </c>
      <c r="J5" s="7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0.59027777777777779</v>
      </c>
      <c r="L7" s="20">
        <v>0.80208333333333337</v>
      </c>
      <c r="M7" s="20">
        <f>L7-K7</f>
        <v>0.21180555555555558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0.3576388888888889</v>
      </c>
    </row>
    <row r="9" spans="1:13">
      <c r="A9" s="35" t="s">
        <v>19</v>
      </c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/>
      <c r="L9" s="6"/>
      <c r="M9" s="18">
        <f>L9-K9</f>
        <v>0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/>
      <c r="L10" s="7"/>
      <c r="M10" s="20">
        <f>L10-K10</f>
        <v>0</v>
      </c>
    </row>
    <row r="11" spans="1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1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>
        <v>0.34722222222222227</v>
      </c>
      <c r="L15" s="6">
        <v>0.55208333333333337</v>
      </c>
      <c r="M15" s="18">
        <f>L15-K15</f>
        <v>0.2048611111111111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>
        <v>0.58333333333333337</v>
      </c>
      <c r="L16" s="7">
        <v>0.77083333333333337</v>
      </c>
      <c r="M16" s="20">
        <f>L16-K16</f>
        <v>0.1875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0.3923611111111111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0.34722222222222227</v>
      </c>
      <c r="L18" s="9">
        <v>0.51041666666666663</v>
      </c>
      <c r="M18" s="27">
        <f>L18-K18</f>
        <v>0.16319444444444436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0">
        <f>SUM(G18:G19)</f>
        <v>0.34027777777777773</v>
      </c>
      <c r="H20" s="8"/>
      <c r="I20" s="8"/>
      <c r="J20" s="20">
        <f>SUM(J18:J19)</f>
        <v>0.35069444444444436</v>
      </c>
      <c r="K20" s="8"/>
      <c r="L20" s="8"/>
      <c r="M20" s="22">
        <f>SUM(M18:M19)</f>
        <v>0.32986111111111099</v>
      </c>
    </row>
    <row r="21" spans="1:19" ht="16.5" thickBot="1">
      <c r="B21" s="4"/>
      <c r="C21" s="73"/>
      <c r="D21" s="63" t="s">
        <v>12</v>
      </c>
      <c r="E21" s="76"/>
      <c r="F21" s="77"/>
      <c r="G21" s="78">
        <f>G8+G11+G14+G17+G20</f>
        <v>1.4583333333333333</v>
      </c>
      <c r="H21" s="79"/>
      <c r="I21" s="80"/>
      <c r="J21" s="78">
        <f>J8+J11+J14+J17+J20</f>
        <v>1.458333333333333</v>
      </c>
      <c r="K21" s="81"/>
      <c r="L21" s="76"/>
      <c r="M21" s="39">
        <f>M20+M17+M14+M11+M8</f>
        <v>1.458333333333333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 ht="12" customHeight="1">
      <c r="G94" s="2"/>
    </row>
    <row r="95" spans="7:7" hidden="1">
      <c r="G95" s="2"/>
    </row>
    <row r="96" spans="7:7" hidden="1">
      <c r="G96" s="2"/>
    </row>
    <row r="97" spans="7:7" hidden="1">
      <c r="G97" s="2"/>
    </row>
    <row r="98" spans="7:7" hidden="1">
      <c r="G98" s="2"/>
    </row>
    <row r="99" spans="7:7" hidden="1">
      <c r="G99" s="2"/>
    </row>
    <row r="100" spans="7:7" hidden="1">
      <c r="G100" s="2"/>
    </row>
    <row r="101" spans="7:7" hidden="1">
      <c r="G101" s="2"/>
    </row>
    <row r="102" spans="7:7" hidden="1">
      <c r="G102" s="2"/>
    </row>
    <row r="103" spans="7:7" hidden="1">
      <c r="G103" s="2"/>
    </row>
    <row r="104" spans="7:7" hidden="1">
      <c r="G104" s="2"/>
    </row>
    <row r="105" spans="7:7" hidden="1">
      <c r="G105" s="2"/>
    </row>
    <row r="106" spans="7:7">
      <c r="G106" s="2"/>
    </row>
    <row r="107" spans="7:7">
      <c r="G107" s="2"/>
    </row>
    <row r="108" spans="7:7">
      <c r="G108" s="2"/>
    </row>
    <row r="109" spans="7:7" ht="6" customHeight="1">
      <c r="G109" s="2"/>
    </row>
    <row r="110" spans="7:7" hidden="1">
      <c r="G110" s="2"/>
    </row>
    <row r="111" spans="7:7" hidden="1">
      <c r="G111" s="2"/>
    </row>
    <row r="112" spans="7:7" hidden="1">
      <c r="G112" s="2"/>
    </row>
    <row r="113" spans="7:7" hidden="1">
      <c r="G113" s="2"/>
    </row>
    <row r="114" spans="7:7" hidden="1">
      <c r="G114" s="2"/>
    </row>
    <row r="115" spans="7:7" hidden="1">
      <c r="G115" s="2"/>
    </row>
    <row r="116" spans="7:7" ht="21" hidden="1" customHeight="1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S49dec!#REF!</formula1>
    </dataValidation>
  </dataValidations>
  <pageMargins left="0.75" right="0.75" top="1" bottom="1" header="0.5" footer="0.5"/>
  <pageSetup paperSize="9" scale="42" orientation="portrait" horizontalDpi="4294967292" verticalDpi="4294967292"/>
  <headerFooter alignWithMargins="0"/>
  <legacyDrawing r:id="rId1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51"/>
  <dimension ref="A2:S194"/>
  <sheetViews>
    <sheetView workbookViewId="0">
      <selection activeCell="A15" sqref="A15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1:13" ht="36">
      <c r="E2" s="5"/>
    </row>
    <row r="3" spans="1:13" ht="16.5" thickBot="1">
      <c r="B3" s="42" t="s">
        <v>98</v>
      </c>
    </row>
    <row r="4" spans="1:13" ht="16.5" thickBot="1">
      <c r="B4" s="4"/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1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1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1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1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1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1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1:13" ht="16.5" thickBot="1">
      <c r="A11" s="34"/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1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1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1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1:13">
      <c r="A15" s="34"/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1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 t="s">
        <v>53</v>
      </c>
      <c r="I20" s="8"/>
      <c r="J20" s="22">
        <f>SUM(J18:J19)</f>
        <v>0.35069444444444436</v>
      </c>
      <c r="K20" s="8"/>
      <c r="L20" s="8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 ht="12" customHeight="1">
      <c r="G94" s="2"/>
    </row>
    <row r="95" spans="7:7" hidden="1">
      <c r="G95" s="2"/>
    </row>
    <row r="96" spans="7:7" hidden="1">
      <c r="G96" s="2"/>
    </row>
    <row r="97" spans="7:7" hidden="1">
      <c r="G97" s="2"/>
    </row>
    <row r="98" spans="7:7" hidden="1">
      <c r="G98" s="2"/>
    </row>
    <row r="99" spans="7:7" hidden="1">
      <c r="G99" s="2"/>
    </row>
    <row r="100" spans="7:7" hidden="1">
      <c r="G100" s="2"/>
    </row>
    <row r="101" spans="7:7" hidden="1">
      <c r="G101" s="2"/>
    </row>
    <row r="102" spans="7:7" hidden="1">
      <c r="G102" s="2"/>
    </row>
    <row r="103" spans="7:7" hidden="1">
      <c r="G103" s="2"/>
    </row>
    <row r="104" spans="7:7" hidden="1">
      <c r="G104" s="2"/>
    </row>
    <row r="105" spans="7:7" hidden="1">
      <c r="G105" s="2"/>
    </row>
    <row r="106" spans="7:7">
      <c r="G106" s="2"/>
    </row>
    <row r="107" spans="7:7">
      <c r="G107" s="2"/>
    </row>
    <row r="108" spans="7:7">
      <c r="G108" s="2"/>
    </row>
    <row r="109" spans="7:7" ht="6" customHeight="1">
      <c r="G109" s="2"/>
    </row>
    <row r="110" spans="7:7" hidden="1">
      <c r="G110" s="2"/>
    </row>
    <row r="111" spans="7:7" hidden="1">
      <c r="G111" s="2"/>
    </row>
    <row r="112" spans="7:7" hidden="1">
      <c r="G112" s="2"/>
    </row>
    <row r="113" spans="7:7" hidden="1">
      <c r="G113" s="2"/>
    </row>
    <row r="114" spans="7:7" hidden="1">
      <c r="G114" s="2"/>
    </row>
    <row r="115" spans="7:7" hidden="1">
      <c r="G115" s="2"/>
    </row>
    <row r="116" spans="7:7" ht="21" hidden="1" customHeight="1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S50dec!#REF!</formula1>
    </dataValidation>
  </dataValidations>
  <pageMargins left="0.75" right="0.75" top="1" bottom="1" header="0.5" footer="0.5"/>
  <pageSetup paperSize="9" scale="42" orientation="portrait" horizontalDpi="4294967292" verticalDpi="4294967292"/>
  <headerFooter alignWithMargins="0"/>
  <legacyDrawing r:id="rId1"/>
</worksheet>
</file>

<file path=xl/worksheets/sheet51.xml><?xml version="1.0" encoding="utf-8"?>
<worksheet xmlns="http://schemas.openxmlformats.org/spreadsheetml/2006/main" xmlns:r="http://schemas.openxmlformats.org/officeDocument/2006/relationships">
  <sheetPr codeName="Feuil52"/>
  <dimension ref="A2:S194"/>
  <sheetViews>
    <sheetView workbookViewId="0">
      <selection activeCell="O4" sqref="O4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64"/>
      <c r="F2" s="34"/>
      <c r="G2" s="34"/>
      <c r="H2" s="34"/>
      <c r="I2" s="34"/>
      <c r="J2" s="34"/>
    </row>
    <row r="3" spans="2:13" ht="16.5" thickBot="1">
      <c r="E3" s="34"/>
      <c r="F3" s="34"/>
      <c r="G3" s="34"/>
      <c r="H3" s="34"/>
      <c r="I3" s="34"/>
      <c r="J3" s="34"/>
    </row>
    <row r="4" spans="2:13" ht="16.5" thickBot="1">
      <c r="B4" s="4" t="s">
        <v>99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18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0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2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18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0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2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7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0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3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18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0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2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7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0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2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 ht="12" customHeight="1">
      <c r="G94" s="2"/>
    </row>
    <row r="95" spans="7:7" hidden="1">
      <c r="G95" s="2"/>
    </row>
    <row r="96" spans="7:7" hidden="1">
      <c r="G96" s="2"/>
    </row>
    <row r="97" spans="7:7" hidden="1">
      <c r="G97" s="2"/>
    </row>
    <row r="98" spans="7:7" hidden="1">
      <c r="G98" s="2"/>
    </row>
    <row r="99" spans="7:7" hidden="1">
      <c r="G99" s="2"/>
    </row>
    <row r="100" spans="7:7" hidden="1">
      <c r="G100" s="2"/>
    </row>
    <row r="101" spans="7:7" hidden="1">
      <c r="G101" s="2"/>
    </row>
    <row r="102" spans="7:7" hidden="1">
      <c r="G102" s="2"/>
    </row>
    <row r="103" spans="7:7" hidden="1">
      <c r="G103" s="2"/>
    </row>
    <row r="104" spans="7:7" hidden="1">
      <c r="G104" s="2"/>
    </row>
    <row r="105" spans="7:7" hidden="1">
      <c r="G105" s="2"/>
    </row>
    <row r="106" spans="7:7">
      <c r="G106" s="2"/>
    </row>
    <row r="107" spans="7:7">
      <c r="G107" s="2"/>
    </row>
    <row r="108" spans="7:7">
      <c r="G108" s="2"/>
    </row>
    <row r="109" spans="7:7" ht="6" customHeight="1">
      <c r="G109" s="2"/>
    </row>
    <row r="110" spans="7:7" hidden="1">
      <c r="G110" s="2"/>
    </row>
    <row r="111" spans="7:7" hidden="1">
      <c r="G111" s="2"/>
    </row>
    <row r="112" spans="7:7" hidden="1">
      <c r="G112" s="2"/>
    </row>
    <row r="113" spans="7:7" hidden="1">
      <c r="G113" s="2"/>
    </row>
    <row r="114" spans="7:7" hidden="1">
      <c r="G114" s="2"/>
    </row>
    <row r="115" spans="7:7" hidden="1">
      <c r="G115" s="2"/>
    </row>
    <row r="116" spans="7:7" ht="21" hidden="1" customHeight="1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S51dec!#REF!</formula1>
    </dataValidation>
  </dataValidations>
  <pageMargins left="0.75" right="0.75" top="1" bottom="1" header="0.5" footer="0.5"/>
  <pageSetup paperSize="9" scale="42" orientation="portrait" horizontalDpi="4294967292" verticalDpi="4294967292"/>
  <headerFooter alignWithMargins="0"/>
  <legacyDrawing r:id="rId1"/>
</worksheet>
</file>

<file path=xl/worksheets/sheet52.xml><?xml version="1.0" encoding="utf-8"?>
<worksheet xmlns="http://schemas.openxmlformats.org/spreadsheetml/2006/main" xmlns:r="http://schemas.openxmlformats.org/officeDocument/2006/relationships">
  <sheetPr codeName="Feuil53"/>
  <dimension ref="A2:S194"/>
  <sheetViews>
    <sheetView topLeftCell="A2" workbookViewId="0">
      <selection activeCell="B2" sqref="B2"/>
    </sheetView>
  </sheetViews>
  <sheetFormatPr defaultColWidth="11" defaultRowHeight="15.75"/>
  <cols>
    <col min="2" max="2" width="18.875" customWidth="1"/>
    <col min="7" max="7" width="13" customWidth="1"/>
    <col min="10" max="10" width="12.625" bestFit="1" customWidth="1"/>
    <col min="13" max="13" width="12.875" customWidth="1"/>
  </cols>
  <sheetData>
    <row r="2" spans="2:13" ht="36">
      <c r="E2" s="5"/>
    </row>
    <row r="3" spans="2:13" ht="16.5" thickBot="1"/>
    <row r="4" spans="2:13" ht="16.5" thickBot="1">
      <c r="B4" s="43" t="s">
        <v>100</v>
      </c>
      <c r="C4" s="65"/>
      <c r="D4" s="67"/>
      <c r="E4" s="65" t="s">
        <v>10</v>
      </c>
      <c r="F4" s="66"/>
      <c r="G4" s="65"/>
      <c r="H4" s="65" t="s">
        <v>9</v>
      </c>
      <c r="I4" s="65"/>
      <c r="J4" s="65" t="s">
        <v>8</v>
      </c>
      <c r="K4" s="65" t="s">
        <v>37</v>
      </c>
      <c r="L4" s="65"/>
      <c r="M4" s="69" t="s">
        <v>8</v>
      </c>
    </row>
    <row r="5" spans="2:13" ht="16.5" thickBot="1">
      <c r="B5" s="4"/>
      <c r="C5" s="72"/>
      <c r="D5" s="67"/>
      <c r="E5" s="65" t="s">
        <v>13</v>
      </c>
      <c r="F5" s="67" t="s">
        <v>14</v>
      </c>
      <c r="G5" s="65" t="s">
        <v>15</v>
      </c>
      <c r="H5" s="65" t="s">
        <v>13</v>
      </c>
      <c r="I5" s="65" t="s">
        <v>14</v>
      </c>
      <c r="J5" s="65"/>
      <c r="K5" s="65" t="s">
        <v>13</v>
      </c>
      <c r="L5" s="65" t="s">
        <v>14</v>
      </c>
      <c r="M5" s="69"/>
    </row>
    <row r="6" spans="2:13">
      <c r="B6" s="117"/>
      <c r="C6" s="114" t="s">
        <v>0</v>
      </c>
      <c r="D6" s="52" t="s">
        <v>1</v>
      </c>
      <c r="E6" s="6">
        <v>0.35416666666666669</v>
      </c>
      <c r="F6" s="17">
        <v>0.55208333333333337</v>
      </c>
      <c r="G6" s="18">
        <f t="shared" ref="G6:G19" si="0">F6-E6</f>
        <v>0.19791666666666669</v>
      </c>
      <c r="H6" s="6">
        <v>0.36458333333333331</v>
      </c>
      <c r="I6" s="6">
        <v>0.55208333333333337</v>
      </c>
      <c r="J6" s="18">
        <f>I6-H6</f>
        <v>0.18750000000000006</v>
      </c>
      <c r="K6" s="6">
        <v>0.36458333333333331</v>
      </c>
      <c r="L6" s="18">
        <v>0.51041666666666663</v>
      </c>
      <c r="M6" s="50">
        <f>L6-K6</f>
        <v>0.14583333333333331</v>
      </c>
    </row>
    <row r="7" spans="2:13">
      <c r="B7" s="117"/>
      <c r="C7" s="115"/>
      <c r="D7" s="53" t="s">
        <v>2</v>
      </c>
      <c r="E7" s="7">
        <v>0.625</v>
      </c>
      <c r="F7" s="19">
        <v>0.81944444444444453</v>
      </c>
      <c r="G7" s="20">
        <f t="shared" si="0"/>
        <v>0.19444444444444453</v>
      </c>
      <c r="H7" s="7">
        <v>0.58333333333333337</v>
      </c>
      <c r="I7" s="7">
        <v>0.75</v>
      </c>
      <c r="J7" s="20">
        <f>I7-H7</f>
        <v>0.16666666666666663</v>
      </c>
      <c r="K7" s="7">
        <v>0.58333333333333337</v>
      </c>
      <c r="L7" s="20">
        <v>0.80208333333333337</v>
      </c>
      <c r="M7" s="23">
        <f>L7-K7</f>
        <v>0.21875</v>
      </c>
    </row>
    <row r="8" spans="2:13" ht="16.5" thickBot="1">
      <c r="B8" s="117"/>
      <c r="C8" s="116"/>
      <c r="D8" s="54" t="s">
        <v>11</v>
      </c>
      <c r="E8" s="8"/>
      <c r="F8" s="21"/>
      <c r="G8" s="22">
        <f>SUM(G6:G7)</f>
        <v>0.39236111111111122</v>
      </c>
      <c r="H8" s="8"/>
      <c r="I8" s="8"/>
      <c r="J8" s="22">
        <f>SUM(J6:J7)</f>
        <v>0.35416666666666669</v>
      </c>
      <c r="K8" s="8"/>
      <c r="L8" s="22"/>
      <c r="M8" s="24">
        <f>SUM(M6:M7)</f>
        <v>0.36458333333333331</v>
      </c>
    </row>
    <row r="9" spans="2:13">
      <c r="B9" s="117"/>
      <c r="C9" s="114" t="s">
        <v>3</v>
      </c>
      <c r="D9" s="52" t="s">
        <v>1</v>
      </c>
      <c r="E9" s="45"/>
      <c r="F9" s="46"/>
      <c r="G9" s="18">
        <f t="shared" si="0"/>
        <v>0</v>
      </c>
      <c r="H9" s="6">
        <v>0.35416666666666669</v>
      </c>
      <c r="I9" s="6">
        <v>0.51041666666666663</v>
      </c>
      <c r="J9" s="18">
        <f>I9-H9</f>
        <v>0.15624999999999994</v>
      </c>
      <c r="K9" s="6">
        <v>0.34722222222222227</v>
      </c>
      <c r="L9" s="6">
        <v>0.51041666666666663</v>
      </c>
      <c r="M9" s="50">
        <f>L9-K9</f>
        <v>0.16319444444444436</v>
      </c>
    </row>
    <row r="10" spans="2:13">
      <c r="B10" s="117"/>
      <c r="C10" s="115"/>
      <c r="D10" s="53" t="s">
        <v>2</v>
      </c>
      <c r="E10" s="60"/>
      <c r="F10" s="61"/>
      <c r="G10" s="20">
        <f t="shared" si="0"/>
        <v>0</v>
      </c>
      <c r="H10" s="7">
        <v>0.58333333333333337</v>
      </c>
      <c r="I10" s="7">
        <v>0.80555555555555547</v>
      </c>
      <c r="J10" s="20">
        <f>I10-H10</f>
        <v>0.2222222222222221</v>
      </c>
      <c r="K10" s="7">
        <v>0.58333333333333337</v>
      </c>
      <c r="L10" s="7">
        <v>0.8125</v>
      </c>
      <c r="M10" s="23">
        <f>L10-K10</f>
        <v>0.22916666666666663</v>
      </c>
    </row>
    <row r="11" spans="2:13" ht="16.5" thickBot="1">
      <c r="B11" s="117"/>
      <c r="C11" s="116"/>
      <c r="D11" s="54" t="s">
        <v>11</v>
      </c>
      <c r="E11" s="47"/>
      <c r="F11" s="48"/>
      <c r="G11" s="22">
        <f>SUM(G9:G10)</f>
        <v>0</v>
      </c>
      <c r="H11" s="8"/>
      <c r="I11" s="8"/>
      <c r="J11" s="22">
        <f>SUM(J9:J10)</f>
        <v>0.37847222222222204</v>
      </c>
      <c r="K11" s="8"/>
      <c r="L11" s="8"/>
      <c r="M11" s="24">
        <f>SUM(M9:M10)</f>
        <v>0.39236111111111099</v>
      </c>
    </row>
    <row r="12" spans="2:13">
      <c r="B12" s="117"/>
      <c r="C12" s="114" t="s">
        <v>4</v>
      </c>
      <c r="D12" s="55" t="s">
        <v>1</v>
      </c>
      <c r="E12" s="9">
        <v>0.34722222222222227</v>
      </c>
      <c r="F12" s="29">
        <v>0.52083333333333337</v>
      </c>
      <c r="G12" s="27">
        <f t="shared" si="0"/>
        <v>0.1736111111111111</v>
      </c>
      <c r="H12" s="9"/>
      <c r="I12" s="9"/>
      <c r="J12" s="27">
        <f>I12-H12</f>
        <v>0</v>
      </c>
      <c r="K12" s="9">
        <v>0.35416666666666669</v>
      </c>
      <c r="L12" s="9">
        <v>0.51041666666666663</v>
      </c>
      <c r="M12" s="28">
        <f>L12-K12</f>
        <v>0.15624999999999994</v>
      </c>
    </row>
    <row r="13" spans="2:13">
      <c r="B13" s="117"/>
      <c r="C13" s="115"/>
      <c r="D13" s="53" t="s">
        <v>2</v>
      </c>
      <c r="E13" s="7">
        <v>0.64583333333333337</v>
      </c>
      <c r="F13" s="19">
        <v>0.8125</v>
      </c>
      <c r="G13" s="20">
        <f t="shared" si="0"/>
        <v>0.16666666666666663</v>
      </c>
      <c r="H13" s="7"/>
      <c r="I13" s="7"/>
      <c r="J13" s="20">
        <f>I13-H13</f>
        <v>0</v>
      </c>
      <c r="K13" s="7">
        <v>0.58333333333333337</v>
      </c>
      <c r="L13" s="7">
        <v>0.80555555555555547</v>
      </c>
      <c r="M13" s="23">
        <f>L13-K13</f>
        <v>0.2222222222222221</v>
      </c>
    </row>
    <row r="14" spans="2:13" ht="16.5" thickBot="1">
      <c r="B14" s="117"/>
      <c r="C14" s="116"/>
      <c r="D14" s="56" t="s">
        <v>11</v>
      </c>
      <c r="E14" s="10"/>
      <c r="F14" s="30"/>
      <c r="G14" s="31">
        <f>SUM(G12:G13)</f>
        <v>0.34027777777777773</v>
      </c>
      <c r="H14" s="10"/>
      <c r="I14" s="10"/>
      <c r="J14" s="31">
        <f>SUM(J12:J13)</f>
        <v>0</v>
      </c>
      <c r="K14" s="10"/>
      <c r="L14" s="10"/>
      <c r="M14" s="51">
        <f>SUM(M12:M13)</f>
        <v>0.37847222222222204</v>
      </c>
    </row>
    <row r="15" spans="2:13">
      <c r="B15" s="117"/>
      <c r="C15" s="114" t="s">
        <v>5</v>
      </c>
      <c r="D15" s="52" t="s">
        <v>1</v>
      </c>
      <c r="E15" s="6">
        <v>0.34722222222222227</v>
      </c>
      <c r="F15" s="17">
        <v>0.55208333333333337</v>
      </c>
      <c r="G15" s="18">
        <f t="shared" si="0"/>
        <v>0.2048611111111111</v>
      </c>
      <c r="H15" s="6">
        <v>0.35416666666666669</v>
      </c>
      <c r="I15" s="6">
        <v>0.55208333333333337</v>
      </c>
      <c r="J15" s="18">
        <f>I15-H15</f>
        <v>0.19791666666666669</v>
      </c>
      <c r="K15" s="6"/>
      <c r="L15" s="6"/>
      <c r="M15" s="50">
        <f>L15-K15</f>
        <v>0</v>
      </c>
    </row>
    <row r="16" spans="2:13">
      <c r="B16" s="117"/>
      <c r="C16" s="115"/>
      <c r="D16" s="53" t="s">
        <v>2</v>
      </c>
      <c r="E16" s="7">
        <v>0.58333333333333337</v>
      </c>
      <c r="F16" s="19">
        <v>0.76388888888888884</v>
      </c>
      <c r="G16" s="20">
        <f t="shared" si="0"/>
        <v>0.18055555555555547</v>
      </c>
      <c r="H16" s="7">
        <v>0.58333333333333337</v>
      </c>
      <c r="I16" s="7">
        <v>0.76041666666666663</v>
      </c>
      <c r="J16" s="20">
        <f>I16-H16</f>
        <v>0.17708333333333326</v>
      </c>
      <c r="K16" s="7"/>
      <c r="L16" s="7"/>
      <c r="M16" s="23">
        <f>L16-K16</f>
        <v>0</v>
      </c>
    </row>
    <row r="17" spans="1:19" ht="16.5" thickBot="1">
      <c r="B17" s="117"/>
      <c r="C17" s="116"/>
      <c r="D17" s="54" t="s">
        <v>11</v>
      </c>
      <c r="E17" s="8"/>
      <c r="F17" s="21"/>
      <c r="G17" s="22">
        <f>SUM(G15:G16)</f>
        <v>0.38541666666666657</v>
      </c>
      <c r="H17" s="8"/>
      <c r="I17" s="8"/>
      <c r="J17" s="22">
        <f>SUM(J15:J16)</f>
        <v>0.37499999999999994</v>
      </c>
      <c r="K17" s="8"/>
      <c r="L17" s="8"/>
      <c r="M17" s="24">
        <f>SUM(M15:M16)</f>
        <v>0</v>
      </c>
    </row>
    <row r="18" spans="1:19">
      <c r="B18" s="117"/>
      <c r="C18" s="114" t="s">
        <v>6</v>
      </c>
      <c r="D18" s="55" t="s">
        <v>1</v>
      </c>
      <c r="E18" s="9">
        <v>0.34722222222222227</v>
      </c>
      <c r="F18" s="29">
        <v>0.53125</v>
      </c>
      <c r="G18" s="27">
        <f t="shared" si="0"/>
        <v>0.18402777777777773</v>
      </c>
      <c r="H18" s="9">
        <v>0.34722222222222227</v>
      </c>
      <c r="I18" s="9">
        <v>0.55208333333333337</v>
      </c>
      <c r="J18" s="27">
        <f>I18-H18</f>
        <v>0.2048611111111111</v>
      </c>
      <c r="K18" s="9">
        <v>0.35416666666666669</v>
      </c>
      <c r="L18" s="9">
        <v>0.51041666666666663</v>
      </c>
      <c r="M18" s="28">
        <f>L18-K18</f>
        <v>0.15624999999999994</v>
      </c>
      <c r="S18" s="4"/>
    </row>
    <row r="19" spans="1:19">
      <c r="B19" s="117"/>
      <c r="C19" s="115"/>
      <c r="D19" s="53" t="s">
        <v>2</v>
      </c>
      <c r="E19" s="7">
        <v>0.5625</v>
      </c>
      <c r="F19" s="19">
        <v>0.71875</v>
      </c>
      <c r="G19" s="20">
        <f t="shared" si="0"/>
        <v>0.15625</v>
      </c>
      <c r="H19" s="7">
        <v>0.64583333333333337</v>
      </c>
      <c r="I19" s="7">
        <v>0.79166666666666663</v>
      </c>
      <c r="J19" s="20">
        <f>I19-H19</f>
        <v>0.14583333333333326</v>
      </c>
      <c r="K19" s="7">
        <v>0.58333333333333337</v>
      </c>
      <c r="L19" s="7">
        <v>0.75</v>
      </c>
      <c r="M19" s="23">
        <f>L19-K19</f>
        <v>0.16666666666666663</v>
      </c>
    </row>
    <row r="20" spans="1:19" ht="16.5" thickBot="1">
      <c r="B20" s="117"/>
      <c r="C20" s="116"/>
      <c r="D20" s="54" t="s">
        <v>11</v>
      </c>
      <c r="E20" s="47"/>
      <c r="F20" s="48"/>
      <c r="G20" s="22">
        <f>SUM(G18:G19)</f>
        <v>0.34027777777777773</v>
      </c>
      <c r="H20" s="8"/>
      <c r="I20" s="8"/>
      <c r="J20" s="22">
        <f>SUM(J18:J19)</f>
        <v>0.35069444444444436</v>
      </c>
      <c r="K20" s="8"/>
      <c r="L20" s="8"/>
      <c r="M20" s="24">
        <f>SUM(M18:M19)</f>
        <v>0.32291666666666657</v>
      </c>
    </row>
    <row r="21" spans="1:19" ht="16.5" thickBot="1">
      <c r="B21" s="4"/>
      <c r="C21" s="73"/>
      <c r="D21" s="63" t="s">
        <v>12</v>
      </c>
      <c r="E21" s="37"/>
      <c r="F21" s="38"/>
      <c r="G21" s="39">
        <f>G8+G11+G14+G17+G20</f>
        <v>1.4583333333333333</v>
      </c>
      <c r="H21" s="49"/>
      <c r="I21" s="37"/>
      <c r="J21" s="39">
        <f>J8+J11+J14+J17+J20</f>
        <v>1.458333333333333</v>
      </c>
      <c r="K21" s="49"/>
      <c r="L21" s="37"/>
      <c r="M21" s="39">
        <f>M20+M17+M14+M11+M8</f>
        <v>1.4583333333333328</v>
      </c>
    </row>
    <row r="22" spans="1:19">
      <c r="A22" s="44">
        <v>1.4583333333333333</v>
      </c>
      <c r="B22" s="14" t="s">
        <v>107</v>
      </c>
      <c r="C22" s="14"/>
      <c r="D22" s="14"/>
      <c r="E22" s="89"/>
      <c r="F22" s="89"/>
      <c r="G22" s="89" t="str">
        <f>IF(A22&gt;G21,A22-G21,"0:00")</f>
        <v>0:00</v>
      </c>
      <c r="H22" s="89"/>
      <c r="I22" s="89"/>
      <c r="J22" s="89" t="str">
        <f>IF(A22&gt;J21,A22-J21,"0:00")</f>
        <v>0:00</v>
      </c>
      <c r="K22" s="89"/>
      <c r="L22" s="89"/>
      <c r="M22" s="89" t="str">
        <f>IF(A22&gt;M21,A22-M21,"0:00")</f>
        <v>0:00</v>
      </c>
    </row>
    <row r="23" spans="1:19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9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9">
      <c r="B25" t="s">
        <v>103</v>
      </c>
      <c r="G25" s="2"/>
      <c r="H25" s="4"/>
      <c r="J25" s="3"/>
      <c r="M25" s="3"/>
    </row>
    <row r="26" spans="1:19">
      <c r="G26" s="2"/>
      <c r="H26" s="3"/>
      <c r="I26" s="3"/>
    </row>
    <row r="27" spans="1:19">
      <c r="G27" s="2"/>
      <c r="H27" s="3"/>
      <c r="I27" s="3"/>
      <c r="J27" s="3"/>
      <c r="M27" s="3"/>
    </row>
    <row r="28" spans="1:19">
      <c r="G28" s="2"/>
      <c r="H28" s="3"/>
      <c r="I28" s="3"/>
    </row>
    <row r="29" spans="1:19">
      <c r="B29" s="14" t="s">
        <v>106</v>
      </c>
      <c r="C29" s="14"/>
      <c r="D29" s="14"/>
      <c r="E29" s="14"/>
      <c r="F29" s="14"/>
      <c r="G29" s="90">
        <f ca="1">S2Janv!G29+G24+G22</f>
        <v>0</v>
      </c>
      <c r="H29" s="91"/>
      <c r="I29" s="91"/>
      <c r="J29" s="90">
        <f>S2Janv!J31+J24+J22</f>
        <v>0.21875</v>
      </c>
      <c r="K29" s="14"/>
      <c r="L29" s="14"/>
      <c r="M29" s="90">
        <f>S2Janv!M31+M24+M22</f>
        <v>6.5972222222222321E-2</v>
      </c>
    </row>
    <row r="30" spans="1:19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9">
      <c r="B31" s="14" t="s">
        <v>104</v>
      </c>
      <c r="C31" s="14"/>
      <c r="D31" s="14"/>
      <c r="E31" s="14"/>
      <c r="F31" s="14"/>
      <c r="G31" s="90" t="str">
        <f ca="1">IF(G29&gt;G30,G29-G30,"0:00")</f>
        <v>0:00</v>
      </c>
      <c r="H31" s="91"/>
      <c r="I31" s="91"/>
      <c r="J31" s="90">
        <f>IF(J29&gt;J30,J29-J30,"0:00")</f>
        <v>0.21875</v>
      </c>
      <c r="K31" s="14"/>
      <c r="L31" s="14"/>
      <c r="M31" s="90">
        <f>IF(M29&gt;M30,M29-M30,"0:00")</f>
        <v>6.5972222222222321E-2</v>
      </c>
    </row>
    <row r="32" spans="1:19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  <row r="34" spans="7:9">
      <c r="G34" s="2"/>
      <c r="H34" s="3"/>
      <c r="I34" s="3"/>
    </row>
    <row r="35" spans="7:9">
      <c r="G35" s="2"/>
      <c r="H35" s="3"/>
      <c r="I35" s="3"/>
    </row>
    <row r="36" spans="7:9">
      <c r="G36" s="2"/>
      <c r="H36" s="3"/>
      <c r="I36" s="3"/>
    </row>
    <row r="37" spans="7:9">
      <c r="G37" s="2"/>
      <c r="H37" s="3"/>
      <c r="I37" s="3"/>
    </row>
    <row r="38" spans="7:9">
      <c r="G38" s="2"/>
      <c r="H38" s="3"/>
      <c r="I38" s="3"/>
    </row>
    <row r="39" spans="7:9">
      <c r="G39" s="2"/>
      <c r="H39" s="3"/>
      <c r="I39" s="3"/>
    </row>
    <row r="40" spans="7:9">
      <c r="G40" s="2"/>
      <c r="H40" s="3"/>
      <c r="I40" s="3"/>
    </row>
    <row r="41" spans="7:9">
      <c r="G41" s="2"/>
      <c r="H41" s="3"/>
      <c r="I41" s="3"/>
    </row>
    <row r="42" spans="7:9">
      <c r="G42" s="2"/>
      <c r="H42" s="3"/>
      <c r="I42" s="3"/>
    </row>
    <row r="43" spans="7:9">
      <c r="G43" s="2"/>
      <c r="H43" s="3"/>
      <c r="I43" s="3"/>
    </row>
    <row r="44" spans="7:9">
      <c r="G44" s="2"/>
      <c r="H44" s="3"/>
      <c r="I44" s="3"/>
    </row>
    <row r="45" spans="7:9">
      <c r="G45" s="2"/>
      <c r="H45" s="3"/>
      <c r="I45" s="3"/>
    </row>
    <row r="46" spans="7:9">
      <c r="G46" s="2"/>
      <c r="H46" s="3"/>
      <c r="I46" s="3"/>
    </row>
    <row r="47" spans="7:9">
      <c r="G47" s="2"/>
      <c r="H47" s="3"/>
      <c r="I47" s="3"/>
    </row>
    <row r="48" spans="7:9">
      <c r="G48" s="2"/>
      <c r="H48" s="3"/>
      <c r="I48" s="3"/>
    </row>
    <row r="49" spans="7:9">
      <c r="G49" s="2"/>
      <c r="H49" s="3"/>
      <c r="I49" s="3"/>
    </row>
    <row r="50" spans="7:9">
      <c r="G50" s="2"/>
      <c r="H50" s="3"/>
      <c r="I50" s="3"/>
    </row>
    <row r="51" spans="7:9">
      <c r="G51" s="2"/>
      <c r="H51" s="3"/>
      <c r="I51" s="3"/>
    </row>
    <row r="52" spans="7:9">
      <c r="G52" s="2"/>
      <c r="H52" s="3"/>
      <c r="I52" s="3"/>
    </row>
    <row r="53" spans="7:9">
      <c r="G53" s="2"/>
      <c r="H53" s="3"/>
      <c r="I53" s="3"/>
    </row>
    <row r="54" spans="7:9">
      <c r="G54" s="2"/>
      <c r="H54" s="3"/>
      <c r="I54" s="3"/>
    </row>
    <row r="55" spans="7:9">
      <c r="G55" s="2"/>
      <c r="H55" s="3"/>
      <c r="I55" s="3"/>
    </row>
    <row r="56" spans="7:9">
      <c r="G56" s="2"/>
      <c r="H56" s="3"/>
      <c r="I56" s="3"/>
    </row>
    <row r="57" spans="7:9">
      <c r="G57" s="2"/>
      <c r="H57" s="3"/>
      <c r="I57" s="3"/>
    </row>
    <row r="58" spans="7:9">
      <c r="G58" s="2"/>
      <c r="H58" s="3"/>
      <c r="I58" s="3"/>
    </row>
    <row r="59" spans="7:9">
      <c r="G59" s="2"/>
      <c r="H59" s="3"/>
      <c r="I59" s="3"/>
    </row>
    <row r="60" spans="7:9">
      <c r="G60" s="2"/>
      <c r="H60" s="3"/>
      <c r="I60" s="3"/>
    </row>
    <row r="61" spans="7:9">
      <c r="G61" s="2"/>
      <c r="H61" s="3"/>
      <c r="I61" s="3"/>
    </row>
    <row r="62" spans="7:9">
      <c r="G62" s="2"/>
      <c r="H62" s="3"/>
      <c r="I62" s="3"/>
    </row>
    <row r="63" spans="7:9">
      <c r="G63" s="2"/>
      <c r="H63" s="3"/>
      <c r="I63" s="3"/>
    </row>
    <row r="64" spans="7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 ht="12" customHeight="1">
      <c r="G94" s="2"/>
    </row>
    <row r="95" spans="7:7" hidden="1">
      <c r="G95" s="2"/>
    </row>
    <row r="96" spans="7:7" hidden="1">
      <c r="G96" s="2"/>
    </row>
    <row r="97" spans="7:7" hidden="1">
      <c r="G97" s="2"/>
    </row>
    <row r="98" spans="7:7" hidden="1">
      <c r="G98" s="2"/>
    </row>
    <row r="99" spans="7:7" hidden="1">
      <c r="G99" s="2"/>
    </row>
    <row r="100" spans="7:7" hidden="1">
      <c r="G100" s="2"/>
    </row>
    <row r="101" spans="7:7" hidden="1">
      <c r="G101" s="2"/>
    </row>
    <row r="102" spans="7:7" hidden="1">
      <c r="G102" s="2"/>
    </row>
    <row r="103" spans="7:7" hidden="1">
      <c r="G103" s="2"/>
    </row>
    <row r="104" spans="7:7" hidden="1">
      <c r="G104" s="2"/>
    </row>
    <row r="105" spans="7:7" hidden="1">
      <c r="G105" s="2"/>
    </row>
    <row r="106" spans="7:7">
      <c r="G106" s="2"/>
    </row>
    <row r="107" spans="7:7">
      <c r="G107" s="2"/>
    </row>
    <row r="108" spans="7:7">
      <c r="G108" s="2"/>
    </row>
    <row r="109" spans="7:7" ht="6" customHeight="1">
      <c r="G109" s="2"/>
    </row>
    <row r="110" spans="7:7" hidden="1">
      <c r="G110" s="2"/>
    </row>
    <row r="111" spans="7:7" hidden="1">
      <c r="G111" s="2"/>
    </row>
    <row r="112" spans="7:7" hidden="1">
      <c r="G112" s="2"/>
    </row>
    <row r="113" spans="7:7" hidden="1">
      <c r="G113" s="2"/>
    </row>
    <row r="114" spans="7:7" hidden="1">
      <c r="G114" s="2"/>
    </row>
    <row r="115" spans="7:7" hidden="1">
      <c r="G115" s="2"/>
    </row>
    <row r="116" spans="7:7" ht="21" hidden="1" customHeight="1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</sheetData>
  <mergeCells count="10">
    <mergeCell ref="C6:C8"/>
    <mergeCell ref="C9:C11"/>
    <mergeCell ref="C12:C14"/>
    <mergeCell ref="C15:C17"/>
    <mergeCell ref="C18:C20"/>
    <mergeCell ref="B6:B8"/>
    <mergeCell ref="B9:B11"/>
    <mergeCell ref="B12:B14"/>
    <mergeCell ref="B15:B17"/>
    <mergeCell ref="B18:B20"/>
  </mergeCells>
  <phoneticPr fontId="2" type="noConversion"/>
  <dataValidations count="1">
    <dataValidation type="list" allowBlank="1" showInputMessage="1" showErrorMessage="1" sqref="B6:B20">
      <formula1>S52dec!#REF!</formula1>
    </dataValidation>
  </dataValidations>
  <pageMargins left="0.75" right="0.75" top="1" bottom="1" header="0.5" footer="0.5"/>
  <pageSetup paperSize="9" scale="42" orientation="portrait" horizontalDpi="4294967292" verticalDpi="4294967292"/>
  <headerFooter alignWithMargins="0"/>
  <rowBreaks count="1" manualBreakCount="1">
    <brk id="32" max="16383" man="1"/>
  </rowBreaks>
  <colBreaks count="1" manualBreakCount="1">
    <brk id="15" max="1048575" man="1"/>
  </colBreaks>
  <legacyDrawing r:id="rId1"/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1"/>
  <dimension ref="A5:M33"/>
  <sheetViews>
    <sheetView workbookViewId="0">
      <selection activeCell="O4" sqref="O4"/>
    </sheetView>
  </sheetViews>
  <sheetFormatPr defaultColWidth="11" defaultRowHeight="15.75"/>
  <sheetData>
    <row r="5" spans="5:12" ht="16.5" thickBot="1"/>
    <row r="6" spans="5:12">
      <c r="E6" s="6">
        <v>0.35416666666666669</v>
      </c>
      <c r="F6" s="17">
        <v>0.55208333333333337</v>
      </c>
      <c r="H6" s="6">
        <v>0.36458333333333331</v>
      </c>
      <c r="I6" s="6">
        <v>0.55208333333333337</v>
      </c>
      <c r="K6" s="6">
        <v>0.36458333333333331</v>
      </c>
      <c r="L6" s="18">
        <v>0.51041666666666663</v>
      </c>
    </row>
    <row r="7" spans="5:12">
      <c r="E7" s="7">
        <v>0.625</v>
      </c>
      <c r="F7" s="19">
        <v>0.81944444444444453</v>
      </c>
      <c r="H7" s="7">
        <v>0.58333333333333337</v>
      </c>
      <c r="I7" s="7">
        <v>0.75</v>
      </c>
      <c r="K7" s="7">
        <v>0.58333333333333337</v>
      </c>
      <c r="L7" s="20">
        <v>0.80208333333333337</v>
      </c>
    </row>
    <row r="8" spans="5:12" ht="16.5" thickBot="1">
      <c r="E8" s="8"/>
      <c r="F8" s="21"/>
      <c r="H8" s="8"/>
      <c r="I8" s="8"/>
      <c r="K8" s="8"/>
      <c r="L8" s="22"/>
    </row>
    <row r="9" spans="5:12">
      <c r="E9" s="45"/>
      <c r="F9" s="46"/>
      <c r="H9" s="6">
        <v>0.35416666666666669</v>
      </c>
      <c r="I9" s="6">
        <v>0.51041666666666663</v>
      </c>
      <c r="K9" s="6">
        <v>0.34722222222222227</v>
      </c>
      <c r="L9" s="6">
        <v>0.51041666666666663</v>
      </c>
    </row>
    <row r="10" spans="5:12">
      <c r="E10" s="60"/>
      <c r="F10" s="61"/>
      <c r="H10" s="7">
        <v>0.58333333333333337</v>
      </c>
      <c r="I10" s="7">
        <v>0.80555555555555547</v>
      </c>
      <c r="K10" s="7">
        <v>0.58333333333333337</v>
      </c>
      <c r="L10" s="7">
        <v>0.8125</v>
      </c>
    </row>
    <row r="11" spans="5:12" ht="16.5" thickBot="1">
      <c r="E11" s="47"/>
      <c r="F11" s="48"/>
      <c r="H11" s="8"/>
      <c r="I11" s="8"/>
      <c r="K11" s="8"/>
      <c r="L11" s="8"/>
    </row>
    <row r="12" spans="5:12">
      <c r="E12" s="9">
        <v>0.34722222222222227</v>
      </c>
      <c r="F12" s="29">
        <v>0.52083333333333337</v>
      </c>
      <c r="H12" s="9"/>
      <c r="I12" s="9"/>
      <c r="K12" s="9">
        <v>0.35416666666666669</v>
      </c>
      <c r="L12" s="9">
        <v>0.51041666666666663</v>
      </c>
    </row>
    <row r="13" spans="5:12">
      <c r="E13" s="7">
        <v>0.64583333333333337</v>
      </c>
      <c r="F13" s="19">
        <v>0.8125</v>
      </c>
      <c r="H13" s="7"/>
      <c r="I13" s="7"/>
      <c r="K13" s="7">
        <v>0.58333333333333337</v>
      </c>
      <c r="L13" s="7">
        <v>0.80555555555555547</v>
      </c>
    </row>
    <row r="14" spans="5:12" ht="16.5" thickBot="1">
      <c r="E14" s="10"/>
      <c r="F14" s="30"/>
      <c r="H14" s="10"/>
      <c r="I14" s="10"/>
      <c r="K14" s="10"/>
      <c r="L14" s="10"/>
    </row>
    <row r="15" spans="5:12">
      <c r="E15" s="6">
        <v>0.34722222222222227</v>
      </c>
      <c r="F15" s="17">
        <v>0.55208333333333337</v>
      </c>
      <c r="H15" s="6">
        <v>0.35416666666666669</v>
      </c>
      <c r="I15" s="6">
        <v>0.55208333333333337</v>
      </c>
      <c r="K15" s="6"/>
      <c r="L15" s="6"/>
    </row>
    <row r="16" spans="5:12">
      <c r="E16" s="7">
        <v>0.58333333333333337</v>
      </c>
      <c r="F16" s="19">
        <v>0.76388888888888884</v>
      </c>
      <c r="H16" s="7">
        <v>0.58333333333333337</v>
      </c>
      <c r="I16" s="7">
        <v>0.76041666666666663</v>
      </c>
      <c r="K16" s="7"/>
      <c r="L16" s="7"/>
    </row>
    <row r="17" spans="1:13" ht="16.5" thickBot="1">
      <c r="E17" s="8"/>
      <c r="F17" s="21"/>
      <c r="H17" s="8"/>
      <c r="I17" s="8"/>
      <c r="K17" s="8"/>
      <c r="L17" s="8"/>
    </row>
    <row r="18" spans="1:13">
      <c r="E18" s="9">
        <v>0.34722222222222227</v>
      </c>
      <c r="F18" s="29">
        <v>0.53125</v>
      </c>
      <c r="H18" s="9">
        <v>0.34722222222222227</v>
      </c>
      <c r="I18" s="9">
        <v>0.55208333333333337</v>
      </c>
      <c r="K18" s="9">
        <v>0.35416666666666669</v>
      </c>
      <c r="L18" s="9">
        <v>0.51041666666666663</v>
      </c>
    </row>
    <row r="19" spans="1:13">
      <c r="E19" s="7">
        <v>0.5625</v>
      </c>
      <c r="F19" s="19">
        <v>0.71875</v>
      </c>
      <c r="H19" s="7">
        <v>0.64583333333333337</v>
      </c>
      <c r="I19" s="7">
        <v>0.79166666666666663</v>
      </c>
      <c r="K19" s="7">
        <v>0.58333333333333337</v>
      </c>
      <c r="L19" s="7">
        <v>0.75</v>
      </c>
    </row>
    <row r="20" spans="1:13" ht="16.5" thickBot="1">
      <c r="E20" s="47"/>
      <c r="F20" s="48"/>
    </row>
    <row r="22" spans="1:13">
      <c r="A22" s="44">
        <v>1.4583333333333333</v>
      </c>
      <c r="B22" s="14" t="s">
        <v>107</v>
      </c>
      <c r="C22" s="14"/>
      <c r="D22" s="14"/>
      <c r="E22" s="89"/>
      <c r="F22" s="89"/>
      <c r="G22" s="89">
        <f>IF(A22&gt;G21,A22-G21,"0:00")</f>
        <v>1.4583333333333333</v>
      </c>
      <c r="H22" s="89"/>
      <c r="I22" s="89"/>
      <c r="J22" s="89">
        <f>IF(A22&gt;J21,A22-J21,"0:00")</f>
        <v>1.4583333333333333</v>
      </c>
      <c r="K22" s="89"/>
      <c r="L22" s="89"/>
      <c r="M22" s="89">
        <f>IF(A22&gt;M21,A22-M21,"0:00")</f>
        <v>1.4583333333333333</v>
      </c>
    </row>
    <row r="23" spans="1:13">
      <c r="B23" t="s">
        <v>108</v>
      </c>
      <c r="G23" s="1" t="str">
        <f>IF(G21&gt;A22,G21-A22,"0:00")</f>
        <v>0:00</v>
      </c>
      <c r="I23" s="2"/>
      <c r="J23" s="1" t="str">
        <f>IF(J21&gt;A22,J21-A22,"0:00")</f>
        <v>0:00</v>
      </c>
      <c r="M23" s="1" t="str">
        <f>IF(M21&gt;A22,M21-A22,"0:00")</f>
        <v>0:00</v>
      </c>
    </row>
    <row r="24" spans="1:13">
      <c r="B24" s="14" t="s">
        <v>102</v>
      </c>
      <c r="C24" s="14"/>
      <c r="D24" s="14"/>
      <c r="E24" s="14"/>
      <c r="F24" s="14"/>
      <c r="G24" s="90"/>
      <c r="H24" s="13"/>
      <c r="I24" s="14"/>
      <c r="J24" s="90"/>
      <c r="K24" s="14"/>
      <c r="L24" s="14"/>
      <c r="M24" s="91"/>
    </row>
    <row r="25" spans="1:13">
      <c r="B25" t="s">
        <v>103</v>
      </c>
      <c r="G25" s="2"/>
      <c r="H25" s="4"/>
      <c r="J25" s="3"/>
      <c r="M25" s="3"/>
    </row>
    <row r="26" spans="1:13">
      <c r="G26" s="2"/>
      <c r="H26" s="3"/>
      <c r="I26" s="3"/>
    </row>
    <row r="27" spans="1:13">
      <c r="G27" s="2"/>
      <c r="H27" s="3"/>
      <c r="I27" s="3"/>
      <c r="J27" s="3"/>
      <c r="M27" s="3"/>
    </row>
    <row r="28" spans="1:13">
      <c r="G28" s="2"/>
      <c r="H28" s="3"/>
      <c r="I28" s="3"/>
    </row>
    <row r="29" spans="1:13">
      <c r="B29" s="14" t="s">
        <v>106</v>
      </c>
      <c r="C29" s="14"/>
      <c r="D29" s="14"/>
      <c r="E29" s="14"/>
      <c r="F29" s="14"/>
      <c r="G29" s="90">
        <f ca="1">S2Janv!G29+G24+G22</f>
        <v>1.4583333333333333</v>
      </c>
      <c r="H29" s="91"/>
      <c r="I29" s="91"/>
      <c r="J29" s="90">
        <f>S2Janv!J31+J24+J22</f>
        <v>1.6770833333333333</v>
      </c>
      <c r="K29" s="14"/>
      <c r="L29" s="14"/>
      <c r="M29" s="90">
        <f>S2Janv!M31+M24+M22</f>
        <v>1.5243055555555556</v>
      </c>
    </row>
    <row r="30" spans="1:13">
      <c r="B30" t="s">
        <v>109</v>
      </c>
      <c r="G30" s="2">
        <f ca="1">S2Janv!G30+G23+G25</f>
        <v>0</v>
      </c>
      <c r="H30" s="3"/>
      <c r="I30" s="3"/>
      <c r="J30" s="2">
        <f>S2Janv!J32+J23+J25</f>
        <v>0</v>
      </c>
      <c r="M30" s="2">
        <f>S2Janv!M30+M23+M25</f>
        <v>0</v>
      </c>
    </row>
    <row r="31" spans="1:13">
      <c r="B31" s="14" t="s">
        <v>104</v>
      </c>
      <c r="C31" s="14"/>
      <c r="D31" s="14"/>
      <c r="E31" s="14"/>
      <c r="F31" s="14"/>
      <c r="G31" s="90">
        <f ca="1">IF(G29&gt;G30,G29-G30,"0:00")</f>
        <v>1.4583333333333333</v>
      </c>
      <c r="H31" s="91"/>
      <c r="I31" s="91"/>
      <c r="J31" s="90">
        <f>IF(J29&gt;J30,J29-J30,"0:00")</f>
        <v>1.6770833333333333</v>
      </c>
      <c r="K31" s="14"/>
      <c r="L31" s="14"/>
      <c r="M31" s="90">
        <f>IF(M29&gt;M30,M29-M30,"0:00")</f>
        <v>1.5243055555555556</v>
      </c>
    </row>
    <row r="32" spans="1:13">
      <c r="B32" t="s">
        <v>105</v>
      </c>
      <c r="G32" s="2" t="str">
        <f ca="1">IF(G30&gt;G29,G30-G29,"0:00")</f>
        <v>0:00</v>
      </c>
      <c r="H32" s="3"/>
      <c r="I32" s="3"/>
      <c r="J32" s="2" t="str">
        <f>IF(J30&gt;J29,J30-J29,"0:00")</f>
        <v>0:00</v>
      </c>
      <c r="M32" s="2" t="str">
        <f>IF(M30&gt;M29,M30-M29,"0:00")</f>
        <v>0:00</v>
      </c>
    </row>
    <row r="33" spans="7:9">
      <c r="G33" s="2"/>
      <c r="H33" s="3"/>
      <c r="I33" s="3"/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53</vt:i4>
      </vt:variant>
    </vt:vector>
  </HeadingPairs>
  <TitlesOfParts>
    <vt:vector size="53" baseType="lpstr">
      <vt:lpstr>S1Janv</vt:lpstr>
      <vt:lpstr>S2Janv</vt:lpstr>
      <vt:lpstr>S3 Janv </vt:lpstr>
      <vt:lpstr>S4 Janv </vt:lpstr>
      <vt:lpstr>S5fev</vt:lpstr>
      <vt:lpstr>S6fev</vt:lpstr>
      <vt:lpstr>S7fev</vt:lpstr>
      <vt:lpstr>S8fev</vt:lpstr>
      <vt:lpstr>S9mars </vt:lpstr>
      <vt:lpstr>S10mar</vt:lpstr>
      <vt:lpstr>S11mar</vt:lpstr>
      <vt:lpstr>S12mar</vt:lpstr>
      <vt:lpstr>S13mar</vt:lpstr>
      <vt:lpstr>S14avril</vt:lpstr>
      <vt:lpstr>S15avril </vt:lpstr>
      <vt:lpstr>S16avril</vt:lpstr>
      <vt:lpstr>S17avril</vt:lpstr>
      <vt:lpstr>S18mai</vt:lpstr>
      <vt:lpstr>S19mai</vt:lpstr>
      <vt:lpstr>S20mai</vt:lpstr>
      <vt:lpstr>S21mai</vt:lpstr>
      <vt:lpstr>S22 juin</vt:lpstr>
      <vt:lpstr>S23juin</vt:lpstr>
      <vt:lpstr>S24 juin </vt:lpstr>
      <vt:lpstr>S25juin</vt:lpstr>
      <vt:lpstr>S26juin</vt:lpstr>
      <vt:lpstr>S27juillet</vt:lpstr>
      <vt:lpstr>S28juillet</vt:lpstr>
      <vt:lpstr>S29 juillet</vt:lpstr>
      <vt:lpstr>S30juillet</vt:lpstr>
      <vt:lpstr>S31août</vt:lpstr>
      <vt:lpstr>S32août</vt:lpstr>
      <vt:lpstr>S33août</vt:lpstr>
      <vt:lpstr>S34août </vt:lpstr>
      <vt:lpstr>S35sept </vt:lpstr>
      <vt:lpstr>S36sept</vt:lpstr>
      <vt:lpstr>S37sept</vt:lpstr>
      <vt:lpstr>S38sept </vt:lpstr>
      <vt:lpstr>S39sept</vt:lpstr>
      <vt:lpstr>S40 oct</vt:lpstr>
      <vt:lpstr>S41oct</vt:lpstr>
      <vt:lpstr>S42oct</vt:lpstr>
      <vt:lpstr>S43oct</vt:lpstr>
      <vt:lpstr>S44nov</vt:lpstr>
      <vt:lpstr>S45nov</vt:lpstr>
      <vt:lpstr>S46nov</vt:lpstr>
      <vt:lpstr>S47nov</vt:lpstr>
      <vt:lpstr>S48nov</vt:lpstr>
      <vt:lpstr>S49dec</vt:lpstr>
      <vt:lpstr>S50dec</vt:lpstr>
      <vt:lpstr>S51dec</vt:lpstr>
      <vt:lpstr>S52dec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ARMAND</dc:creator>
  <cp:lastModifiedBy>Carim</cp:lastModifiedBy>
  <cp:lastPrinted>2017-11-15T09:04:55Z</cp:lastPrinted>
  <dcterms:created xsi:type="dcterms:W3CDTF">2015-07-13T12:22:30Z</dcterms:created>
  <dcterms:modified xsi:type="dcterms:W3CDTF">2017-12-18T07:28:40Z</dcterms:modified>
</cp:coreProperties>
</file>