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4320" windowWidth="20115" windowHeight="3750"/>
  </bookViews>
  <sheets>
    <sheet name="Var" sheetId="31" r:id="rId1"/>
    <sheet name="FORMULAIRE" sheetId="27" r:id="rId2"/>
    <sheet name="Base" sheetId="26" r:id="rId3"/>
    <sheet name="SYNTHESE" sheetId="29" r:id="rId4"/>
  </sheets>
  <definedNames>
    <definedName name="_xlnm._FilterDatabase" localSheetId="2" hidden="1">Base!$E$1:$Q$1</definedName>
    <definedName name="ETABLISSEMENTS">OFFSET(Var!$O$2,0,0,COUNTA(Var!$O:$O)-1,1)</definedName>
    <definedName name="_xlnm.Print_Area" localSheetId="2">Base!$A$1:$H$1</definedName>
  </definedNames>
  <calcPr calcId="125725" refMode="R1C1" fullPrecision="0"/>
</workbook>
</file>

<file path=xl/calcChain.xml><?xml version="1.0" encoding="utf-8"?>
<calcChain xmlns="http://schemas.openxmlformats.org/spreadsheetml/2006/main">
  <c r="C2" i="29"/>
  <c r="C10"/>
  <c r="C9"/>
  <c r="C8"/>
  <c r="C7"/>
  <c r="C6"/>
  <c r="C5"/>
  <c r="C4"/>
  <c r="C3"/>
  <c r="B10"/>
  <c r="B9"/>
  <c r="B8"/>
  <c r="B7"/>
  <c r="B6"/>
  <c r="B5"/>
  <c r="B4"/>
  <c r="B3"/>
  <c r="B11" s="1"/>
  <c r="B2"/>
  <c r="C11" l="1"/>
  <c r="A1" i="27"/>
</calcChain>
</file>

<file path=xl/sharedStrings.xml><?xml version="1.0" encoding="utf-8"?>
<sst xmlns="http://schemas.openxmlformats.org/spreadsheetml/2006/main" count="151" uniqueCount="81">
  <si>
    <t>ENFANTS</t>
  </si>
  <si>
    <t>AGE</t>
  </si>
  <si>
    <t>ENTREE</t>
  </si>
  <si>
    <t>SORTIE</t>
  </si>
  <si>
    <t>ACCUEIL</t>
  </si>
  <si>
    <t>TARIF</t>
  </si>
  <si>
    <t>DATE           DE NAISSANCE</t>
  </si>
  <si>
    <t>NOMBRE   DE JOURS RESTANT</t>
  </si>
  <si>
    <t>NOMBRE   DE JOURS D'ACCUEIL</t>
  </si>
  <si>
    <t>HEURES MOIS</t>
  </si>
  <si>
    <t>ADHESION 2016-2017</t>
  </si>
  <si>
    <t>MONTANT MENSUEL</t>
  </si>
  <si>
    <t>RESERVATION</t>
  </si>
  <si>
    <t>ABRI.MAT</t>
  </si>
  <si>
    <t>SALARIE</t>
  </si>
  <si>
    <t>ADHESION 2017-2018</t>
  </si>
  <si>
    <t>ETABLISSEMENT 1</t>
  </si>
  <si>
    <t>ETABLISSEMENT</t>
  </si>
  <si>
    <t>fgh</t>
  </si>
  <si>
    <t>sdfsdf</t>
  </si>
  <si>
    <t>bjkl</t>
  </si>
  <si>
    <t>hkjk</t>
  </si>
  <si>
    <t>ETABLISSEMENT 2</t>
  </si>
  <si>
    <t>ETABLISSEMENT 3</t>
  </si>
  <si>
    <t>ETABLISSEMENT 4</t>
  </si>
  <si>
    <t>ETABLISSEMENT 5</t>
  </si>
  <si>
    <t>ETABLISSEMENT 6</t>
  </si>
  <si>
    <t>ETABLISSEMENT 7</t>
  </si>
  <si>
    <t>ETABLISSEMENT 8</t>
  </si>
  <si>
    <t>ETABLISSEMENT 9</t>
  </si>
  <si>
    <t>toto</t>
  </si>
  <si>
    <t>popo</t>
  </si>
  <si>
    <t>C</t>
  </si>
  <si>
    <t>S</t>
  </si>
  <si>
    <t>R</t>
  </si>
  <si>
    <t>D</t>
  </si>
  <si>
    <t>Label</t>
  </si>
  <si>
    <t>CONTRAT</t>
  </si>
  <si>
    <t>DATE D'ENTREE :</t>
  </si>
  <si>
    <t>valvert</t>
  </si>
  <si>
    <t>Top</t>
  </si>
  <si>
    <t>Tag</t>
  </si>
  <si>
    <t>O</t>
  </si>
  <si>
    <t>ControlTipText</t>
  </si>
  <si>
    <t>Message</t>
  </si>
  <si>
    <t xml:space="preserve">SEPA </t>
  </si>
  <si>
    <t>REVENU</t>
  </si>
  <si>
    <t>FRATRIE</t>
  </si>
  <si>
    <t>NOM &amp; PRENOM</t>
  </si>
  <si>
    <t>DATE DE NAISSANCE</t>
  </si>
  <si>
    <t>DATE DE SORTIE</t>
  </si>
  <si>
    <t>JOUR DE PRESENCE</t>
  </si>
  <si>
    <t>ACCEUIL</t>
  </si>
  <si>
    <t>JOUR HEBDOMADAIRE</t>
  </si>
  <si>
    <t>MENSUALITE</t>
  </si>
  <si>
    <t>TARIF HEURE</t>
  </si>
  <si>
    <t>TOTAL MENSUEL</t>
  </si>
  <si>
    <t>ADHESION N-1</t>
  </si>
  <si>
    <t>ADHESION</t>
  </si>
  <si>
    <t>PLACE RESERVATION</t>
  </si>
  <si>
    <t>ABRI MATERNEL</t>
  </si>
  <si>
    <t>VALVERT</t>
  </si>
  <si>
    <t>Mettre le NOM &amp; PRENOM</t>
  </si>
  <si>
    <t>Mettre ETABLISSEMENT</t>
  </si>
  <si>
    <t>pour les label voir onglet VAR colonne 2</t>
  </si>
  <si>
    <t>Mour les ETABLISSEMENT voir onglet VAR colonne 15</t>
  </si>
  <si>
    <t>F</t>
  </si>
  <si>
    <t xml:space="preserve">0 an(s) 5 mois </t>
  </si>
  <si>
    <t>27/10/2017</t>
  </si>
  <si>
    <t>REGULIER</t>
  </si>
  <si>
    <t>X</t>
  </si>
  <si>
    <t xml:space="preserve">DATE D'ENTREE </t>
  </si>
  <si>
    <t xml:space="preserve">1 an(s) 9 mois </t>
  </si>
  <si>
    <t>30/07/2018</t>
  </si>
  <si>
    <t xml:space="preserve">2 an(s) 0 mois </t>
  </si>
  <si>
    <t>GENERAL</t>
  </si>
  <si>
    <t>inscrits</t>
  </si>
  <si>
    <t>sortis</t>
  </si>
  <si>
    <t>present</t>
  </si>
  <si>
    <t>30/09/2017</t>
  </si>
  <si>
    <t>ETABLISSEMENTS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</si>
</sst>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1"/>
      <color theme="4" tint="-0.249977111117893"/>
      <name val="Calibri"/>
      <family val="2"/>
      <scheme val="minor"/>
    </font>
    <font>
      <b/>
      <sz val="5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0" fontId="2" fillId="0" borderId="0"/>
    <xf numFmtId="0" fontId="3" fillId="0" borderId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0" fontId="0" fillId="2" borderId="4" xfId="0" applyNumberFormat="1" applyFill="1" applyBorder="1" applyAlignment="1">
      <alignment vertical="center"/>
    </xf>
    <xf numFmtId="0" fontId="1" fillId="2" borderId="2" xfId="0" applyNumberFormat="1" applyFont="1" applyFill="1" applyBorder="1" applyAlignment="1">
      <alignment horizontal="center" vertical="center" wrapText="1"/>
    </xf>
    <xf numFmtId="0" fontId="4" fillId="2" borderId="5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center" vertical="center" wrapText="1"/>
    </xf>
    <xf numFmtId="0" fontId="1" fillId="2" borderId="3" xfId="0" applyNumberFormat="1" applyFont="1" applyFill="1" applyBorder="1" applyAlignment="1">
      <alignment horizontal="center" vertical="center" wrapText="1"/>
    </xf>
    <xf numFmtId="0" fontId="5" fillId="2" borderId="1" xfId="0" applyNumberFormat="1" applyFont="1" applyFill="1" applyBorder="1" applyAlignment="1">
      <alignment horizontal="center" vertical="center" textRotation="90" wrapText="1"/>
    </xf>
    <xf numFmtId="0" fontId="6" fillId="2" borderId="2" xfId="0" applyNumberFormat="1" applyFont="1" applyFill="1" applyBorder="1" applyAlignment="1">
      <alignment horizontal="center" vertical="center" wrapText="1"/>
    </xf>
    <xf numFmtId="0" fontId="6" fillId="2" borderId="2" xfId="0" applyNumberFormat="1" applyFont="1" applyFill="1" applyBorder="1" applyAlignment="1">
      <alignment horizontal="center" vertical="center" textRotation="90"/>
    </xf>
    <xf numFmtId="0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/>
    </xf>
    <xf numFmtId="0" fontId="6" fillId="2" borderId="6" xfId="0" applyNumberFormat="1" applyFont="1" applyFill="1" applyBorder="1" applyAlignment="1">
      <alignment horizontal="center" vertical="center" textRotation="90"/>
    </xf>
    <xf numFmtId="0" fontId="0" fillId="2" borderId="6" xfId="0" applyNumberForma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7" fillId="0" borderId="0" xfId="3"/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</cellXfs>
  <cellStyles count="4">
    <cellStyle name="Hyperlink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colors>
    <mruColors>
      <color rgb="FF57DFFF"/>
      <color rgb="FFFF99FF"/>
      <color rgb="FFFFCCFF"/>
      <color rgb="FFCC99FF"/>
      <color rgb="FFFFFF99"/>
      <color rgb="FF33D8FF"/>
      <color rgb="FF47DCFF"/>
      <color rgb="FF1DD4FF"/>
      <color rgb="FF00CCFF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285750</xdr:colOff>
      <xdr:row>2</xdr:row>
      <xdr:rowOff>28575</xdr:rowOff>
    </xdr:from>
    <xdr:to>
      <xdr:col>10</xdr:col>
      <xdr:colOff>285750</xdr:colOff>
      <xdr:row>30</xdr:row>
      <xdr:rowOff>28575</xdr:rowOff>
    </xdr:to>
    <xdr:pic macro="[0]!Liste">
      <xdr:nvPicPr>
        <xdr:cNvPr id="3" name="Image 2" descr="smiley tire langue.jpg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2571750" y="409575"/>
          <a:ext cx="5334000" cy="5334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00"/>
  <dimension ref="B1:O23"/>
  <sheetViews>
    <sheetView tabSelected="1" topLeftCell="G1" workbookViewId="0">
      <selection activeCell="O1" sqref="O1"/>
    </sheetView>
  </sheetViews>
  <sheetFormatPr defaultColWidth="11.42578125" defaultRowHeight="15"/>
  <cols>
    <col min="1" max="1" width="11.42578125" style="13"/>
    <col min="2" max="2" width="21.7109375" style="13" bestFit="1" customWidth="1"/>
    <col min="3" max="3" width="4.28515625" style="13" bestFit="1" customWidth="1"/>
    <col min="4" max="4" width="11.42578125" style="14"/>
    <col min="5" max="5" width="21.7109375" style="13" bestFit="1" customWidth="1"/>
    <col min="6" max="6" width="24.7109375" style="13" bestFit="1" customWidth="1"/>
    <col min="7" max="7" width="20" style="13" bestFit="1" customWidth="1"/>
    <col min="8" max="14" width="11.42578125" style="13"/>
    <col min="15" max="15" width="16.5703125" style="13" bestFit="1" customWidth="1"/>
    <col min="16" max="16384" width="11.42578125" style="13"/>
  </cols>
  <sheetData>
    <row r="1" spans="2:15">
      <c r="B1" s="18" t="s">
        <v>36</v>
      </c>
      <c r="C1" s="18" t="s">
        <v>40</v>
      </c>
      <c r="D1" s="19" t="s">
        <v>41</v>
      </c>
      <c r="E1" s="18" t="s">
        <v>43</v>
      </c>
      <c r="F1" s="18" t="s">
        <v>44</v>
      </c>
      <c r="O1" s="18" t="s">
        <v>80</v>
      </c>
    </row>
    <row r="2" spans="2:15">
      <c r="B2" s="13" t="s">
        <v>37</v>
      </c>
      <c r="C2" s="13">
        <v>20</v>
      </c>
      <c r="E2" s="13" t="s">
        <v>37</v>
      </c>
      <c r="O2" s="13" t="s">
        <v>16</v>
      </c>
    </row>
    <row r="3" spans="2:15">
      <c r="B3" s="13" t="s">
        <v>45</v>
      </c>
      <c r="C3" s="13">
        <v>20</v>
      </c>
      <c r="E3" s="13" t="s">
        <v>45</v>
      </c>
      <c r="O3" s="13" t="s">
        <v>22</v>
      </c>
    </row>
    <row r="4" spans="2:15">
      <c r="B4" s="13" t="s">
        <v>46</v>
      </c>
      <c r="C4" s="13">
        <v>20</v>
      </c>
      <c r="E4" s="13" t="s">
        <v>46</v>
      </c>
      <c r="O4" s="13" t="s">
        <v>23</v>
      </c>
    </row>
    <row r="5" spans="2:15">
      <c r="B5" s="13" t="s">
        <v>47</v>
      </c>
      <c r="C5" s="13">
        <v>20</v>
      </c>
      <c r="E5" s="13" t="s">
        <v>47</v>
      </c>
      <c r="O5" s="13" t="s">
        <v>24</v>
      </c>
    </row>
    <row r="6" spans="2:15">
      <c r="B6" s="13" t="s">
        <v>48</v>
      </c>
      <c r="C6" s="13">
        <v>50</v>
      </c>
      <c r="D6" s="14" t="s">
        <v>42</v>
      </c>
      <c r="E6" s="13" t="s">
        <v>48</v>
      </c>
      <c r="F6" s="13" t="s">
        <v>62</v>
      </c>
      <c r="O6" s="13" t="s">
        <v>25</v>
      </c>
    </row>
    <row r="7" spans="2:15">
      <c r="B7" s="13" t="s">
        <v>49</v>
      </c>
      <c r="C7" s="13">
        <v>50</v>
      </c>
      <c r="D7" s="14" t="s">
        <v>42</v>
      </c>
      <c r="E7" s="13" t="s">
        <v>49</v>
      </c>
      <c r="F7" s="13" t="s">
        <v>49</v>
      </c>
      <c r="O7" s="13" t="s">
        <v>26</v>
      </c>
    </row>
    <row r="8" spans="2:15">
      <c r="B8" s="13" t="s">
        <v>1</v>
      </c>
      <c r="C8" s="13">
        <v>80</v>
      </c>
      <c r="D8" s="14" t="s">
        <v>42</v>
      </c>
      <c r="E8" s="13" t="s">
        <v>1</v>
      </c>
      <c r="F8" s="13" t="s">
        <v>1</v>
      </c>
      <c r="O8" s="13" t="s">
        <v>27</v>
      </c>
    </row>
    <row r="9" spans="2:15">
      <c r="B9" s="13" t="s">
        <v>71</v>
      </c>
      <c r="C9" s="13">
        <v>80</v>
      </c>
      <c r="D9" s="14" t="s">
        <v>42</v>
      </c>
      <c r="E9" s="13" t="s">
        <v>38</v>
      </c>
      <c r="F9" s="13" t="s">
        <v>38</v>
      </c>
      <c r="O9" s="13" t="s">
        <v>28</v>
      </c>
    </row>
    <row r="10" spans="2:15">
      <c r="B10" s="13" t="s">
        <v>50</v>
      </c>
      <c r="C10" s="13">
        <v>80</v>
      </c>
      <c r="D10" s="14" t="s">
        <v>42</v>
      </c>
      <c r="E10" s="13" t="s">
        <v>50</v>
      </c>
      <c r="F10" s="13" t="s">
        <v>50</v>
      </c>
      <c r="O10" s="13" t="s">
        <v>29</v>
      </c>
    </row>
    <row r="11" spans="2:15">
      <c r="B11" s="13" t="s">
        <v>51</v>
      </c>
      <c r="C11" s="13">
        <v>150</v>
      </c>
      <c r="D11" s="14" t="s">
        <v>42</v>
      </c>
      <c r="E11" s="13" t="s">
        <v>51</v>
      </c>
      <c r="F11" s="13" t="s">
        <v>51</v>
      </c>
      <c r="O11" s="13" t="s">
        <v>75</v>
      </c>
    </row>
    <row r="12" spans="2:15">
      <c r="B12" s="13" t="s">
        <v>52</v>
      </c>
      <c r="C12" s="13">
        <v>180</v>
      </c>
      <c r="E12" s="13" t="s">
        <v>52</v>
      </c>
    </row>
    <row r="13" spans="2:15">
      <c r="B13" s="13" t="s">
        <v>53</v>
      </c>
      <c r="C13" s="13">
        <v>210</v>
      </c>
      <c r="E13" s="13" t="s">
        <v>53</v>
      </c>
    </row>
    <row r="14" spans="2:15">
      <c r="B14" s="13" t="s">
        <v>54</v>
      </c>
      <c r="C14" s="13">
        <v>240</v>
      </c>
      <c r="E14" s="13" t="s">
        <v>54</v>
      </c>
    </row>
    <row r="15" spans="2:15">
      <c r="B15" s="13" t="s">
        <v>55</v>
      </c>
      <c r="C15" s="13">
        <v>270</v>
      </c>
      <c r="E15" s="13" t="s">
        <v>55</v>
      </c>
    </row>
    <row r="16" spans="2:15">
      <c r="B16" s="13" t="s">
        <v>56</v>
      </c>
      <c r="C16" s="13">
        <v>300</v>
      </c>
      <c r="E16" s="13" t="s">
        <v>56</v>
      </c>
    </row>
    <row r="17" spans="2:6">
      <c r="B17" s="13" t="s">
        <v>57</v>
      </c>
      <c r="C17" s="13">
        <v>120</v>
      </c>
      <c r="E17" s="13" t="s">
        <v>57</v>
      </c>
    </row>
    <row r="18" spans="2:6">
      <c r="B18" s="13" t="s">
        <v>58</v>
      </c>
      <c r="C18" s="13">
        <v>150</v>
      </c>
      <c r="E18" s="13" t="s">
        <v>58</v>
      </c>
    </row>
    <row r="19" spans="2:6">
      <c r="B19" s="13" t="s">
        <v>59</v>
      </c>
      <c r="C19" s="13">
        <v>180</v>
      </c>
      <c r="E19" s="13" t="s">
        <v>59</v>
      </c>
    </row>
    <row r="20" spans="2:6">
      <c r="B20" s="13" t="s">
        <v>60</v>
      </c>
      <c r="C20" s="13">
        <v>210</v>
      </c>
      <c r="E20" s="13" t="s">
        <v>60</v>
      </c>
    </row>
    <row r="21" spans="2:6">
      <c r="B21" s="13" t="s">
        <v>14</v>
      </c>
      <c r="C21" s="13">
        <v>240</v>
      </c>
      <c r="E21" s="13" t="s">
        <v>14</v>
      </c>
    </row>
    <row r="22" spans="2:6">
      <c r="B22" s="13" t="s">
        <v>61</v>
      </c>
      <c r="C22" s="13">
        <v>270</v>
      </c>
      <c r="E22" s="13" t="s">
        <v>61</v>
      </c>
    </row>
    <row r="23" spans="2:6">
      <c r="B23" s="13" t="s">
        <v>17</v>
      </c>
      <c r="C23" s="13">
        <v>300</v>
      </c>
      <c r="D23" s="14" t="s">
        <v>42</v>
      </c>
      <c r="E23" s="13" t="s">
        <v>17</v>
      </c>
      <c r="F23" s="13" t="s">
        <v>63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04"/>
  <dimension ref="A1:O7"/>
  <sheetViews>
    <sheetView workbookViewId="0"/>
  </sheetViews>
  <sheetFormatPr defaultColWidth="11.42578125" defaultRowHeight="15"/>
  <sheetData>
    <row r="1" spans="1:15">
      <c r="A1" s="17">
        <f ca="1">TODAY()</f>
        <v>43030</v>
      </c>
    </row>
    <row r="5" spans="1:15">
      <c r="O5" t="s">
        <v>64</v>
      </c>
    </row>
    <row r="7" spans="1:15">
      <c r="O7" t="s">
        <v>65</v>
      </c>
    </row>
  </sheetData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02"/>
  <dimension ref="A1:V7"/>
  <sheetViews>
    <sheetView zoomScaleNormal="100" workbookViewId="0">
      <pane xSplit="5" ySplit="1" topLeftCell="H2" activePane="bottomRight" state="frozen"/>
      <selection pane="topRight" activeCell="F1" sqref="F1"/>
      <selection pane="bottomLeft" activeCell="A5" sqref="A5"/>
      <selection pane="bottomRight" activeCell="N13" sqref="N13"/>
    </sheetView>
  </sheetViews>
  <sheetFormatPr defaultColWidth="11.42578125" defaultRowHeight="15"/>
  <cols>
    <col min="1" max="4" width="2" style="9" customWidth="1"/>
    <col min="5" max="5" width="38.28515625" style="9" customWidth="1"/>
    <col min="6" max="6" width="11.42578125" style="10"/>
    <col min="7" max="7" width="16.140625" style="10" customWidth="1"/>
    <col min="8" max="9" width="11.42578125" style="10"/>
    <col min="10" max="10" width="11.42578125" style="9"/>
    <col min="11" max="11" width="14.42578125" style="9" customWidth="1"/>
    <col min="12" max="12" width="11.42578125" style="9"/>
    <col min="13" max="13" width="12.140625" style="9" bestFit="1" customWidth="1"/>
    <col min="14" max="14" width="11.42578125" style="9"/>
    <col min="15" max="15" width="11.5703125" style="9" customWidth="1"/>
    <col min="16" max="16" width="11.42578125" style="10"/>
    <col min="17" max="17" width="11.42578125" style="9"/>
    <col min="18" max="21" width="4.42578125" style="9" customWidth="1"/>
    <col min="22" max="22" width="16.5703125" style="9" customWidth="1"/>
    <col min="23" max="16384" width="11.42578125" style="9"/>
  </cols>
  <sheetData>
    <row r="1" spans="1:22" ht="48.75" customHeight="1">
      <c r="A1" s="1"/>
      <c r="B1" s="1"/>
      <c r="C1" s="1"/>
      <c r="D1" s="1"/>
      <c r="E1" s="2" t="s">
        <v>0</v>
      </c>
      <c r="F1" s="2" t="s">
        <v>6</v>
      </c>
      <c r="G1" s="2" t="s">
        <v>1</v>
      </c>
      <c r="H1" s="2" t="s">
        <v>2</v>
      </c>
      <c r="I1" s="2" t="s">
        <v>3</v>
      </c>
      <c r="J1" s="2" t="s">
        <v>7</v>
      </c>
      <c r="K1" s="2" t="s">
        <v>4</v>
      </c>
      <c r="L1" s="2" t="s">
        <v>8</v>
      </c>
      <c r="M1" s="2" t="s">
        <v>9</v>
      </c>
      <c r="N1" s="2" t="s">
        <v>5</v>
      </c>
      <c r="O1" s="3" t="s">
        <v>11</v>
      </c>
      <c r="P1" s="4" t="s">
        <v>10</v>
      </c>
      <c r="Q1" s="5" t="s">
        <v>15</v>
      </c>
      <c r="R1" s="6" t="s">
        <v>12</v>
      </c>
      <c r="S1" s="7" t="s">
        <v>13</v>
      </c>
      <c r="T1" s="8" t="s">
        <v>14</v>
      </c>
      <c r="U1" s="11" t="s">
        <v>39</v>
      </c>
      <c r="V1" s="12" t="s">
        <v>17</v>
      </c>
    </row>
    <row r="2" spans="1:22">
      <c r="A2" s="9" t="s">
        <v>32</v>
      </c>
      <c r="B2" s="9" t="s">
        <v>33</v>
      </c>
      <c r="C2" s="9" t="s">
        <v>34</v>
      </c>
      <c r="E2" s="9" t="s">
        <v>18</v>
      </c>
      <c r="F2" s="15">
        <v>42461</v>
      </c>
      <c r="G2" s="10" t="s">
        <v>72</v>
      </c>
      <c r="H2" s="15">
        <v>42744</v>
      </c>
      <c r="I2" s="10" t="s">
        <v>73</v>
      </c>
      <c r="J2" s="9">
        <v>283</v>
      </c>
      <c r="K2" s="9" t="s">
        <v>69</v>
      </c>
      <c r="L2" s="9">
        <v>5</v>
      </c>
      <c r="M2" s="9">
        <v>150</v>
      </c>
      <c r="N2" s="9">
        <v>2</v>
      </c>
      <c r="O2" s="9">
        <v>300</v>
      </c>
      <c r="P2" s="10">
        <v>50</v>
      </c>
      <c r="Q2" s="9">
        <v>50</v>
      </c>
      <c r="T2" s="9" t="s">
        <v>70</v>
      </c>
      <c r="V2" s="9" t="s">
        <v>16</v>
      </c>
    </row>
    <row r="3" spans="1:22">
      <c r="A3" s="9" t="s">
        <v>32</v>
      </c>
      <c r="B3" s="9" t="s">
        <v>33</v>
      </c>
      <c r="C3" s="9" t="s">
        <v>34</v>
      </c>
      <c r="D3" s="9" t="s">
        <v>66</v>
      </c>
      <c r="E3" s="9" t="s">
        <v>19</v>
      </c>
      <c r="F3" s="15">
        <v>42287</v>
      </c>
      <c r="G3" s="10" t="s">
        <v>74</v>
      </c>
      <c r="H3" s="15">
        <v>42378</v>
      </c>
      <c r="I3" s="15">
        <v>43107</v>
      </c>
      <c r="J3" s="9">
        <v>254</v>
      </c>
      <c r="K3" s="9" t="s">
        <v>69</v>
      </c>
      <c r="L3" s="9">
        <v>4</v>
      </c>
      <c r="M3" s="9">
        <v>200</v>
      </c>
      <c r="N3" s="9">
        <v>1.5</v>
      </c>
      <c r="O3" s="9">
        <v>300</v>
      </c>
      <c r="P3" s="10" t="s">
        <v>70</v>
      </c>
      <c r="Q3" s="9">
        <v>0</v>
      </c>
      <c r="R3" s="9" t="s">
        <v>70</v>
      </c>
      <c r="V3" s="9" t="s">
        <v>16</v>
      </c>
    </row>
    <row r="4" spans="1:22">
      <c r="A4" s="9" t="s">
        <v>32</v>
      </c>
      <c r="B4" s="9" t="s">
        <v>33</v>
      </c>
      <c r="C4" s="9" t="s">
        <v>34</v>
      </c>
      <c r="D4" s="9" t="s">
        <v>35</v>
      </c>
      <c r="E4" s="9" t="s">
        <v>20</v>
      </c>
      <c r="H4" s="15">
        <v>42744</v>
      </c>
      <c r="I4" s="10" t="s">
        <v>79</v>
      </c>
      <c r="J4" s="9">
        <v>0</v>
      </c>
      <c r="M4" s="9">
        <v>0</v>
      </c>
      <c r="N4" s="9">
        <v>0</v>
      </c>
      <c r="O4" s="9">
        <v>0</v>
      </c>
      <c r="P4" s="10">
        <v>0</v>
      </c>
      <c r="Q4" s="9">
        <v>0</v>
      </c>
      <c r="V4" s="9" t="s">
        <v>16</v>
      </c>
    </row>
    <row r="5" spans="1:22">
      <c r="E5" s="9" t="s">
        <v>21</v>
      </c>
      <c r="M5" s="9">
        <v>0</v>
      </c>
      <c r="N5" s="9">
        <v>0</v>
      </c>
      <c r="O5" s="9">
        <v>0</v>
      </c>
      <c r="P5" s="10">
        <v>0</v>
      </c>
      <c r="Q5" s="9">
        <v>0</v>
      </c>
      <c r="V5" s="9" t="s">
        <v>22</v>
      </c>
    </row>
    <row r="6" spans="1:22">
      <c r="A6" s="9" t="s">
        <v>32</v>
      </c>
      <c r="B6" s="9" t="s">
        <v>33</v>
      </c>
      <c r="C6" s="9" t="s">
        <v>34</v>
      </c>
      <c r="D6" s="9" t="s">
        <v>35</v>
      </c>
      <c r="E6" s="9" t="s">
        <v>30</v>
      </c>
      <c r="M6" s="9">
        <v>0</v>
      </c>
      <c r="N6" s="9">
        <v>0</v>
      </c>
      <c r="O6" s="9">
        <v>0</v>
      </c>
      <c r="P6" s="10">
        <v>0</v>
      </c>
      <c r="Q6" s="9">
        <v>0</v>
      </c>
      <c r="V6" s="9" t="s">
        <v>23</v>
      </c>
    </row>
    <row r="7" spans="1:22">
      <c r="A7" s="9" t="s">
        <v>32</v>
      </c>
      <c r="B7" s="9" t="s">
        <v>33</v>
      </c>
      <c r="C7" s="9" t="s">
        <v>34</v>
      </c>
      <c r="D7" s="9" t="s">
        <v>66</v>
      </c>
      <c r="E7" s="9" t="s">
        <v>31</v>
      </c>
      <c r="F7" s="15">
        <v>42740</v>
      </c>
      <c r="G7" s="10" t="s">
        <v>67</v>
      </c>
      <c r="H7" s="15">
        <v>42834</v>
      </c>
      <c r="I7" s="10" t="s">
        <v>68</v>
      </c>
      <c r="J7" s="9">
        <v>7</v>
      </c>
      <c r="K7" s="9" t="s">
        <v>69</v>
      </c>
      <c r="L7" s="9">
        <v>4</v>
      </c>
      <c r="M7" s="9">
        <v>160</v>
      </c>
      <c r="N7" s="9">
        <v>1.5</v>
      </c>
      <c r="O7" s="9">
        <v>240</v>
      </c>
      <c r="P7" s="10">
        <v>50</v>
      </c>
      <c r="Q7" s="9">
        <v>50</v>
      </c>
      <c r="T7" s="9" t="s">
        <v>70</v>
      </c>
      <c r="V7" s="9" t="s">
        <v>24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G11"/>
  <sheetViews>
    <sheetView workbookViewId="0">
      <selection activeCell="D25" sqref="D25"/>
    </sheetView>
  </sheetViews>
  <sheetFormatPr defaultColWidth="11.42578125" defaultRowHeight="15"/>
  <cols>
    <col min="1" max="1" width="22.85546875" customWidth="1"/>
  </cols>
  <sheetData>
    <row r="1" spans="1:7">
      <c r="B1" t="s">
        <v>76</v>
      </c>
      <c r="C1" t="s">
        <v>77</v>
      </c>
      <c r="D1" t="s">
        <v>78</v>
      </c>
    </row>
    <row r="2" spans="1:7">
      <c r="A2" t="s">
        <v>16</v>
      </c>
      <c r="B2">
        <f>COUNTIFS(Base!V:V,"ETABLISSEMENT 1")</f>
        <v>3</v>
      </c>
      <c r="C2">
        <f>COUNTIFS(Base!W:W,"ETABLISSSEMENT 1",Base!L:L,"0")</f>
        <v>0</v>
      </c>
    </row>
    <row r="3" spans="1:7">
      <c r="A3" t="s">
        <v>22</v>
      </c>
      <c r="B3">
        <f>COUNTIFS(Base!V:V,"ETABLISSEMENT 2")</f>
        <v>1</v>
      </c>
      <c r="C3">
        <f>COUNTIFS(Base!V:V,"ETABLISSSEMENT 2",Base!J:J,"0")</f>
        <v>0</v>
      </c>
    </row>
    <row r="4" spans="1:7">
      <c r="A4" t="s">
        <v>23</v>
      </c>
      <c r="B4">
        <f>COUNTIFS(Base!V:V,"ETABLISSEMENT 3")</f>
        <v>1</v>
      </c>
      <c r="C4">
        <f>COUNTIFS(Base!V:V,"ETABLISSSEMENT 3",Base!J:J,"0")</f>
        <v>0</v>
      </c>
    </row>
    <row r="5" spans="1:7">
      <c r="A5" t="s">
        <v>24</v>
      </c>
      <c r="B5">
        <f>COUNTIFS(Base!V:V,"ETABLISSEMENT 4")</f>
        <v>1</v>
      </c>
      <c r="C5">
        <f>COUNTIFS(Base!V:V,"ETABLISSSEMENT 4",Base!J:J,"0")</f>
        <v>0</v>
      </c>
    </row>
    <row r="6" spans="1:7">
      <c r="A6" t="s">
        <v>25</v>
      </c>
      <c r="B6">
        <f>COUNTIFS(Base!V:V,"ETABLISSEMENT 5")</f>
        <v>0</v>
      </c>
      <c r="C6">
        <f>COUNTIFS(Base!V:V,"ETABLISSSEMENT 5",Base!J:J,"0")</f>
        <v>0</v>
      </c>
    </row>
    <row r="7" spans="1:7">
      <c r="A7" t="s">
        <v>26</v>
      </c>
      <c r="B7">
        <f>COUNTIFS(Base!V:V,"ETABLISSEMENT 6")</f>
        <v>0</v>
      </c>
      <c r="C7">
        <f>COUNTIFS(Base!V:V,"ETABLISSSEMENT 6",Base!J:J,"0")</f>
        <v>0</v>
      </c>
      <c r="G7" s="16"/>
    </row>
    <row r="8" spans="1:7">
      <c r="A8" t="s">
        <v>27</v>
      </c>
      <c r="B8">
        <f>COUNTIFS(Base!V:V,"ETABLISSEMENT 7")</f>
        <v>0</v>
      </c>
      <c r="C8">
        <f>COUNTIFS(Base!V:V,"ETABLISSSEMENT 7",Base!J:J,"0")</f>
        <v>0</v>
      </c>
    </row>
    <row r="9" spans="1:7">
      <c r="A9" t="s">
        <v>28</v>
      </c>
      <c r="B9">
        <f>COUNTIFS(Base!V:V,"ETABLISSEMENT 8")</f>
        <v>0</v>
      </c>
      <c r="C9">
        <f>COUNTIFS(Base!V:V,"ETABLISSSEMENT 8",Base!J:J,"0")</f>
        <v>0</v>
      </c>
    </row>
    <row r="10" spans="1:7">
      <c r="A10" t="s">
        <v>29</v>
      </c>
      <c r="B10">
        <f>COUNTIFS(Base!V:V,"ETABLISSEMENT 9")</f>
        <v>0</v>
      </c>
      <c r="C10">
        <f>COUNTIFS(Base!V:V,"ETABLISSSEMENT 9",Base!J:J,"0")</f>
        <v>0</v>
      </c>
    </row>
    <row r="11" spans="1:7">
      <c r="A11" t="s">
        <v>75</v>
      </c>
      <c r="B11">
        <f>SUM(B2:B10)</f>
        <v>6</v>
      </c>
      <c r="C11">
        <f>SUM(C2:C10)</f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1</vt:i4>
      </vt:variant>
    </vt:vector>
  </HeadingPairs>
  <TitlesOfParts>
    <vt:vector size="5" baseType="lpstr">
      <vt:lpstr>Var</vt:lpstr>
      <vt:lpstr>FORMULAIRE</vt:lpstr>
      <vt:lpstr>Base</vt:lpstr>
      <vt:lpstr>SYNTHESE</vt:lpstr>
      <vt:lpstr>Base!Print_Area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</dc:creator>
  <cp:lastModifiedBy>Carim</cp:lastModifiedBy>
  <cp:lastPrinted>2017-10-22T06:35:35Z</cp:lastPrinted>
  <dcterms:created xsi:type="dcterms:W3CDTF">2015-08-01T17:38:13Z</dcterms:created>
  <dcterms:modified xsi:type="dcterms:W3CDTF">2017-10-22T09:21:15Z</dcterms:modified>
</cp:coreProperties>
</file>