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8EB6AE03-33FD-4FA2-BD0C-E872DD19344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Test" sheetId="2" r:id="rId1"/>
  </sheets>
  <definedNames>
    <definedName name="_xlnm.Print_Area" localSheetId="0">Test!$A$1:$AD$39</definedName>
    <definedName name="ZoneNoire">Test!$E$16:$P$22,Test!$E$2:$E$15,Test!$M$2:$P$15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2" l="1"/>
  <c r="B8" i="2" s="1"/>
  <c r="B18" i="2"/>
  <c r="B15" i="2"/>
  <c r="B22" i="2" l="1"/>
  <c r="B11" i="2"/>
  <c r="B7" i="2"/>
  <c r="B19" i="2" l="1"/>
  <c r="B21" i="2" l="1"/>
  <c r="B23" i="2" s="1"/>
  <c r="B20" i="2" l="1"/>
</calcChain>
</file>

<file path=xl/sharedStrings.xml><?xml version="1.0" encoding="utf-8"?>
<sst xmlns="http://schemas.openxmlformats.org/spreadsheetml/2006/main" count="79" uniqueCount="71">
  <si>
    <t>0 à 50</t>
  </si>
  <si>
    <t>51 à 100</t>
  </si>
  <si>
    <t>101 à 150</t>
  </si>
  <si>
    <t>&lt;16</t>
  </si>
  <si>
    <t>16 à 20</t>
  </si>
  <si>
    <t>21 à 25</t>
  </si>
  <si>
    <t>km\volume</t>
  </si>
  <si>
    <t>151 à 200</t>
  </si>
  <si>
    <t>201 à 250</t>
  </si>
  <si>
    <t>251 à 300</t>
  </si>
  <si>
    <t>301 à 350</t>
  </si>
  <si>
    <t>351 à 400</t>
  </si>
  <si>
    <t>401 à 450</t>
  </si>
  <si>
    <t>26 à 30</t>
  </si>
  <si>
    <t>31 à 35</t>
  </si>
  <si>
    <t>36 à 40</t>
  </si>
  <si>
    <t>41 à 45</t>
  </si>
  <si>
    <t>46 à 50</t>
  </si>
  <si>
    <t>monte meubles</t>
  </si>
  <si>
    <t>transbordement</t>
  </si>
  <si>
    <t>½</t>
  </si>
  <si>
    <t>type de journée</t>
  </si>
  <si>
    <t>prix</t>
  </si>
  <si>
    <t>oui</t>
  </si>
  <si>
    <t>non</t>
  </si>
  <si>
    <t>prix portage</t>
  </si>
  <si>
    <t>nombre</t>
  </si>
  <si>
    <t>LISTES</t>
  </si>
  <si>
    <t>451 à 500</t>
  </si>
  <si>
    <t>501 à 550</t>
  </si>
  <si>
    <t>551 à 600</t>
  </si>
  <si>
    <t>601 à 650</t>
  </si>
  <si>
    <t>651 à 700</t>
  </si>
  <si>
    <t>701 à 750</t>
  </si>
  <si>
    <t>751 à 800</t>
  </si>
  <si>
    <t>801 à 850</t>
  </si>
  <si>
    <t>851 à 900</t>
  </si>
  <si>
    <t xml:space="preserve">901 à 950 </t>
  </si>
  <si>
    <t>951 à 1000</t>
  </si>
  <si>
    <t>51 à 55</t>
  </si>
  <si>
    <t>56 à 60</t>
  </si>
  <si>
    <t xml:space="preserve">61 à 65 </t>
  </si>
  <si>
    <t>66 à 70</t>
  </si>
  <si>
    <t>71 à 75</t>
  </si>
  <si>
    <t>76 à 80</t>
  </si>
  <si>
    <t>81 à 85</t>
  </si>
  <si>
    <t>86 à 90</t>
  </si>
  <si>
    <t>91 à 95</t>
  </si>
  <si>
    <t>96 à 100</t>
  </si>
  <si>
    <t>101 à 106</t>
  </si>
  <si>
    <t>106 à 110</t>
  </si>
  <si>
    <t>111 à 116</t>
  </si>
  <si>
    <t xml:space="preserve">dates imposées </t>
  </si>
  <si>
    <t>prix spécial</t>
  </si>
  <si>
    <t>portage</t>
  </si>
  <si>
    <t>116 à 120</t>
  </si>
  <si>
    <t>par 100km sup</t>
  </si>
  <si>
    <t>résultat si spécial</t>
  </si>
  <si>
    <t>Prix Traction</t>
  </si>
  <si>
    <t>Prix Total vt</t>
  </si>
  <si>
    <t>nombre de tranche</t>
  </si>
  <si>
    <t>prix grille</t>
  </si>
  <si>
    <t>volume réel</t>
  </si>
  <si>
    <t>distance</t>
  </si>
  <si>
    <t>tranche volume</t>
  </si>
  <si>
    <t>volume devis</t>
  </si>
  <si>
    <t>marge</t>
  </si>
  <si>
    <t>Prix Traction Total</t>
  </si>
  <si>
    <t>Grille : Zone Blanche = Marge 12% et Zone Noire = Marge 9%</t>
  </si>
  <si>
    <t>Marge</t>
  </si>
  <si>
    <t>si c'est l'inverse … dans la cellule B22, il suffit d'intervertir les deux pourcentages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</si>
</sst>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343434"/>
        <bgColor indexed="64"/>
      </patternFill>
    </fill>
    <fill>
      <patternFill patternType="solid">
        <fgColor rgb="FF3C745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2" borderId="0"/>
    <xf numFmtId="9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7" fillId="2" borderId="1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6" fillId="4" borderId="1" xfId="0" applyFont="1" applyFill="1" applyBorder="1" applyAlignment="1"/>
    <xf numFmtId="0" fontId="6" fillId="4" borderId="1" xfId="0" applyFont="1" applyFill="1" applyBorder="1" applyAlignment="1">
      <alignment horizontal="center"/>
    </xf>
    <xf numFmtId="0" fontId="6" fillId="4" borderId="4" xfId="0" applyFont="1" applyFill="1" applyBorder="1" applyAlignment="1"/>
    <xf numFmtId="0" fontId="6" fillId="7" borderId="1" xfId="0" applyFont="1" applyFill="1" applyBorder="1" applyAlignment="1">
      <alignment horizontal="left"/>
    </xf>
    <xf numFmtId="0" fontId="6" fillId="9" borderId="1" xfId="0" applyFont="1" applyFill="1" applyBorder="1" applyAlignment="1"/>
    <xf numFmtId="0" fontId="6" fillId="9" borderId="1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2" xfId="0" applyFont="1" applyFill="1" applyBorder="1" applyAlignment="1"/>
    <xf numFmtId="0" fontId="6" fillId="7" borderId="5" xfId="0" applyFont="1" applyFill="1" applyBorder="1" applyAlignment="1">
      <alignment horizontal="center"/>
    </xf>
    <xf numFmtId="0" fontId="1" fillId="6" borderId="0" xfId="0" applyFont="1" applyFill="1" applyAlignment="1"/>
    <xf numFmtId="0" fontId="1" fillId="6" borderId="3" xfId="0" applyFont="1" applyFill="1" applyBorder="1" applyAlignment="1">
      <alignment horizontal="center"/>
    </xf>
    <xf numFmtId="0" fontId="1" fillId="6" borderId="1" xfId="0" applyFont="1" applyFill="1" applyBorder="1" applyAlignment="1"/>
    <xf numFmtId="2" fontId="6" fillId="4" borderId="1" xfId="0" applyNumberFormat="1" applyFont="1" applyFill="1" applyBorder="1" applyAlignment="1">
      <alignment horizontal="center"/>
    </xf>
    <xf numFmtId="4" fontId="6" fillId="5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horizontal="center" vertical="center"/>
    </xf>
    <xf numFmtId="4" fontId="1" fillId="6" borderId="1" xfId="0" applyNumberFormat="1" applyFont="1" applyFill="1" applyBorder="1" applyAlignment="1">
      <alignment horizontal="center"/>
    </xf>
    <xf numFmtId="4" fontId="1" fillId="2" borderId="1" xfId="1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9" fillId="8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9" fontId="1" fillId="2" borderId="0" xfId="2" applyFont="1" applyFill="1" applyAlignment="1">
      <alignment horizontal="center" vertical="center"/>
    </xf>
    <xf numFmtId="0" fontId="10" fillId="0" borderId="0" xfId="0" applyFont="1"/>
    <xf numFmtId="0" fontId="11" fillId="0" borderId="0" xfId="0" applyFont="1"/>
  </cellXfs>
  <cellStyles count="3">
    <cellStyle name="Normal" xfId="0" builtinId="0"/>
    <cellStyle name="Percent" xfId="2" builtinId="5"/>
    <cellStyle name="Style 1" xfId="1" xr:uid="{00000000-0005-0000-0000-000001000000}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C7455"/>
      <color rgb="FF343434"/>
      <color rgb="FFBCA5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4"/>
  <sheetViews>
    <sheetView tabSelected="1" zoomScaleNormal="100" workbookViewId="0">
      <selection activeCell="B2" sqref="B2"/>
    </sheetView>
  </sheetViews>
  <sheetFormatPr defaultColWidth="10.81640625" defaultRowHeight="14.5" x14ac:dyDescent="0.35"/>
  <cols>
    <col min="1" max="1" width="18.453125" style="4" bestFit="1" customWidth="1"/>
    <col min="2" max="2" width="14.26953125" customWidth="1"/>
    <col min="3" max="3" width="11" customWidth="1"/>
    <col min="4" max="4" width="13.26953125" bestFit="1" customWidth="1"/>
    <col min="5" max="5" width="6.1796875" style="1" customWidth="1"/>
    <col min="6" max="6" width="7" customWidth="1"/>
    <col min="7" max="7" width="6.453125" customWidth="1"/>
    <col min="8" max="14" width="6.7265625" bestFit="1" customWidth="1"/>
    <col min="15" max="15" width="7.1796875" bestFit="1" customWidth="1"/>
    <col min="16" max="21" width="6.7265625" bestFit="1" customWidth="1"/>
    <col min="22" max="22" width="7.7265625" bestFit="1" customWidth="1"/>
    <col min="23" max="26" width="8.7265625" bestFit="1" customWidth="1"/>
  </cols>
  <sheetData>
    <row r="1" spans="1:26" ht="15.5" x14ac:dyDescent="0.35">
      <c r="A1" s="11" t="s">
        <v>62</v>
      </c>
      <c r="B1" s="10">
        <v>25</v>
      </c>
      <c r="D1" s="36" t="s">
        <v>6</v>
      </c>
      <c r="E1" s="37" t="s">
        <v>3</v>
      </c>
      <c r="F1" s="37" t="s">
        <v>4</v>
      </c>
      <c r="G1" s="37" t="s">
        <v>5</v>
      </c>
      <c r="H1" s="37" t="s">
        <v>13</v>
      </c>
      <c r="I1" s="37" t="s">
        <v>14</v>
      </c>
      <c r="J1" s="37" t="s">
        <v>15</v>
      </c>
      <c r="K1" s="37" t="s">
        <v>16</v>
      </c>
      <c r="L1" s="37" t="s">
        <v>17</v>
      </c>
      <c r="M1" s="37" t="s">
        <v>39</v>
      </c>
      <c r="N1" s="37" t="s">
        <v>40</v>
      </c>
      <c r="O1" s="37" t="s">
        <v>41</v>
      </c>
      <c r="P1" s="37" t="s">
        <v>42</v>
      </c>
      <c r="Q1" s="37" t="s">
        <v>43</v>
      </c>
      <c r="R1" s="37" t="s">
        <v>44</v>
      </c>
      <c r="S1" s="37" t="s">
        <v>45</v>
      </c>
      <c r="T1" s="37" t="s">
        <v>46</v>
      </c>
      <c r="U1" s="37" t="s">
        <v>47</v>
      </c>
      <c r="V1" s="37" t="s">
        <v>48</v>
      </c>
      <c r="W1" s="38" t="s">
        <v>49</v>
      </c>
      <c r="X1" s="37" t="s">
        <v>50</v>
      </c>
      <c r="Y1" s="37" t="s">
        <v>51</v>
      </c>
      <c r="Z1" s="37" t="s">
        <v>55</v>
      </c>
    </row>
    <row r="2" spans="1:26" ht="15.5" x14ac:dyDescent="0.35">
      <c r="A2" s="11" t="s">
        <v>63</v>
      </c>
      <c r="B2" s="10" t="s">
        <v>31</v>
      </c>
      <c r="D2" s="37" t="s">
        <v>0</v>
      </c>
      <c r="E2" s="39">
        <v>326</v>
      </c>
      <c r="F2" s="36">
        <v>405</v>
      </c>
      <c r="G2" s="36">
        <v>471</v>
      </c>
      <c r="H2" s="36">
        <v>544</v>
      </c>
      <c r="I2" s="36">
        <v>602</v>
      </c>
      <c r="J2" s="36">
        <v>711</v>
      </c>
      <c r="K2" s="36">
        <v>820</v>
      </c>
      <c r="L2" s="36">
        <v>895</v>
      </c>
      <c r="M2" s="39">
        <v>970</v>
      </c>
      <c r="N2" s="39">
        <v>1063</v>
      </c>
      <c r="O2" s="39">
        <v>1159</v>
      </c>
      <c r="P2" s="39">
        <v>1245</v>
      </c>
      <c r="Q2" s="36">
        <v>1348</v>
      </c>
      <c r="R2" s="36">
        <v>1397</v>
      </c>
      <c r="S2" s="36">
        <v>1443</v>
      </c>
      <c r="T2" s="36">
        <v>1526</v>
      </c>
      <c r="U2" s="36">
        <v>1609</v>
      </c>
      <c r="V2" s="36">
        <v>1641</v>
      </c>
      <c r="W2" s="36">
        <v>1700</v>
      </c>
      <c r="X2" s="36">
        <v>1775</v>
      </c>
      <c r="Y2" s="36">
        <v>1851</v>
      </c>
      <c r="Z2" s="36">
        <v>1919</v>
      </c>
    </row>
    <row r="3" spans="1:26" ht="15.5" x14ac:dyDescent="0.35">
      <c r="A3" s="11" t="s">
        <v>64</v>
      </c>
      <c r="B3" s="10" t="s">
        <v>15</v>
      </c>
      <c r="D3" s="37" t="s">
        <v>1</v>
      </c>
      <c r="E3" s="39">
        <v>369</v>
      </c>
      <c r="F3" s="36">
        <v>449</v>
      </c>
      <c r="G3" s="36">
        <v>518</v>
      </c>
      <c r="H3" s="36">
        <v>595</v>
      </c>
      <c r="I3" s="36">
        <v>652</v>
      </c>
      <c r="J3" s="36">
        <v>761</v>
      </c>
      <c r="K3" s="36">
        <v>870</v>
      </c>
      <c r="L3" s="36">
        <v>945</v>
      </c>
      <c r="M3" s="39">
        <v>1023</v>
      </c>
      <c r="N3" s="39">
        <v>1121</v>
      </c>
      <c r="O3" s="39">
        <v>1220</v>
      </c>
      <c r="P3" s="39">
        <v>1309</v>
      </c>
      <c r="Q3" s="36">
        <v>1417</v>
      </c>
      <c r="R3" s="36">
        <v>1467</v>
      </c>
      <c r="S3" s="36">
        <v>1513</v>
      </c>
      <c r="T3" s="36">
        <v>1596</v>
      </c>
      <c r="U3" s="36">
        <v>1679</v>
      </c>
      <c r="V3" s="36">
        <v>1712</v>
      </c>
      <c r="W3" s="36">
        <v>1773</v>
      </c>
      <c r="X3" s="36">
        <v>1853</v>
      </c>
      <c r="Y3" s="36">
        <v>1933</v>
      </c>
      <c r="Z3" s="36">
        <v>2002</v>
      </c>
    </row>
    <row r="4" spans="1:26" ht="15.5" x14ac:dyDescent="0.35">
      <c r="A4" s="12" t="s">
        <v>65</v>
      </c>
      <c r="B4" s="13">
        <v>37</v>
      </c>
      <c r="D4" s="37" t="s">
        <v>2</v>
      </c>
      <c r="E4" s="39">
        <v>412</v>
      </c>
      <c r="F4" s="36">
        <v>493</v>
      </c>
      <c r="G4" s="36">
        <v>566</v>
      </c>
      <c r="H4" s="36">
        <v>647</v>
      </c>
      <c r="I4" s="36">
        <v>716</v>
      </c>
      <c r="J4" s="36">
        <v>828</v>
      </c>
      <c r="K4" s="36">
        <v>939</v>
      </c>
      <c r="L4" s="36">
        <v>1015</v>
      </c>
      <c r="M4" s="39">
        <v>1099</v>
      </c>
      <c r="N4" s="39">
        <v>1203</v>
      </c>
      <c r="O4" s="39">
        <v>1295</v>
      </c>
      <c r="P4" s="39">
        <v>1388</v>
      </c>
      <c r="Q4" s="36">
        <v>1501</v>
      </c>
      <c r="R4" s="36">
        <v>1554</v>
      </c>
      <c r="S4" s="36">
        <v>1600</v>
      </c>
      <c r="T4" s="36">
        <v>1684</v>
      </c>
      <c r="U4" s="36">
        <v>1768</v>
      </c>
      <c r="V4" s="36">
        <v>1801</v>
      </c>
      <c r="W4" s="36">
        <v>1847</v>
      </c>
      <c r="X4" s="36">
        <v>1930</v>
      </c>
      <c r="Y4" s="36">
        <v>2014</v>
      </c>
      <c r="Z4" s="36">
        <v>2086</v>
      </c>
    </row>
    <row r="5" spans="1:26" ht="15.5" x14ac:dyDescent="0.35">
      <c r="A5" s="11" t="s">
        <v>61</v>
      </c>
      <c r="B5" s="35">
        <f>INDEX(D1:Z22,MATCH(B2,$D$1:$D$22,0),MATCH(B3,$D$1:$Z$1,0))</f>
        <v>1351</v>
      </c>
      <c r="D5" s="37" t="s">
        <v>7</v>
      </c>
      <c r="E5" s="39">
        <v>455</v>
      </c>
      <c r="F5" s="36">
        <v>536</v>
      </c>
      <c r="G5" s="36">
        <v>613</v>
      </c>
      <c r="H5" s="36">
        <v>698</v>
      </c>
      <c r="I5" s="36">
        <v>775</v>
      </c>
      <c r="J5" s="36">
        <v>888</v>
      </c>
      <c r="K5" s="36">
        <v>1000</v>
      </c>
      <c r="L5" s="36">
        <v>1077</v>
      </c>
      <c r="M5" s="39">
        <v>1164</v>
      </c>
      <c r="N5" s="39">
        <v>1275</v>
      </c>
      <c r="O5" s="39">
        <v>1371</v>
      </c>
      <c r="P5" s="39">
        <v>1468</v>
      </c>
      <c r="Q5" s="36">
        <v>1586</v>
      </c>
      <c r="R5" s="36">
        <v>1641</v>
      </c>
      <c r="S5" s="36">
        <v>1688</v>
      </c>
      <c r="T5" s="36">
        <v>1773</v>
      </c>
      <c r="U5" s="36">
        <v>1858</v>
      </c>
      <c r="V5" s="36">
        <v>1891</v>
      </c>
      <c r="W5" s="36">
        <v>1921</v>
      </c>
      <c r="X5" s="36">
        <v>2008</v>
      </c>
      <c r="Y5" s="36">
        <v>2095</v>
      </c>
      <c r="Z5" s="36">
        <v>2169</v>
      </c>
    </row>
    <row r="6" spans="1:26" ht="15.5" x14ac:dyDescent="0.35">
      <c r="A6" s="23" t="s">
        <v>52</v>
      </c>
      <c r="B6" s="24" t="s">
        <v>23</v>
      </c>
      <c r="D6" s="37" t="s">
        <v>8</v>
      </c>
      <c r="E6" s="39">
        <v>498</v>
      </c>
      <c r="F6" s="36">
        <v>580</v>
      </c>
      <c r="G6" s="36">
        <v>661</v>
      </c>
      <c r="H6" s="36">
        <v>750</v>
      </c>
      <c r="I6" s="36">
        <v>826</v>
      </c>
      <c r="J6" s="36">
        <v>939</v>
      </c>
      <c r="K6" s="36">
        <v>1052</v>
      </c>
      <c r="L6" s="36">
        <v>1129</v>
      </c>
      <c r="M6" s="39">
        <v>1219</v>
      </c>
      <c r="N6" s="39">
        <v>1335</v>
      </c>
      <c r="O6" s="39">
        <v>1434</v>
      </c>
      <c r="P6" s="39">
        <v>1534</v>
      </c>
      <c r="Q6" s="36">
        <v>1657</v>
      </c>
      <c r="R6" s="36">
        <v>1713</v>
      </c>
      <c r="S6" s="36">
        <v>1760</v>
      </c>
      <c r="T6" s="36">
        <v>1845</v>
      </c>
      <c r="U6" s="36">
        <v>1930</v>
      </c>
      <c r="V6" s="36">
        <v>1963</v>
      </c>
      <c r="W6" s="36">
        <v>1994</v>
      </c>
      <c r="X6" s="36">
        <v>2085</v>
      </c>
      <c r="Y6" s="36">
        <v>2177</v>
      </c>
      <c r="Z6" s="36">
        <v>2252</v>
      </c>
    </row>
    <row r="7" spans="1:26" ht="15.5" x14ac:dyDescent="0.35">
      <c r="A7" s="25" t="s">
        <v>53</v>
      </c>
      <c r="B7" s="34">
        <f>IF(B6="oui",B8-B5,0)</f>
        <v>189.13999999999987</v>
      </c>
      <c r="D7" s="37" t="s">
        <v>9</v>
      </c>
      <c r="E7" s="39">
        <v>541</v>
      </c>
      <c r="F7" s="36">
        <v>623</v>
      </c>
      <c r="G7" s="36">
        <v>709</v>
      </c>
      <c r="H7" s="36">
        <v>801</v>
      </c>
      <c r="I7" s="36">
        <v>878</v>
      </c>
      <c r="J7" s="36">
        <v>991</v>
      </c>
      <c r="K7" s="36">
        <v>1103</v>
      </c>
      <c r="L7" s="36">
        <v>1180</v>
      </c>
      <c r="M7" s="39">
        <v>1274</v>
      </c>
      <c r="N7" s="39">
        <v>1395</v>
      </c>
      <c r="O7" s="39">
        <v>1497</v>
      </c>
      <c r="P7" s="39">
        <v>1600</v>
      </c>
      <c r="Q7" s="36">
        <v>1727</v>
      </c>
      <c r="R7" s="36">
        <v>1785</v>
      </c>
      <c r="S7" s="36">
        <v>1832</v>
      </c>
      <c r="T7" s="36">
        <v>1916</v>
      </c>
      <c r="U7" s="36">
        <v>2002</v>
      </c>
      <c r="V7" s="36">
        <v>2035</v>
      </c>
      <c r="W7" s="36">
        <v>2068</v>
      </c>
      <c r="X7" s="36">
        <v>2163</v>
      </c>
      <c r="Y7" s="36">
        <v>2258</v>
      </c>
      <c r="Z7" s="36">
        <v>2336</v>
      </c>
    </row>
    <row r="8" spans="1:26" ht="15.5" x14ac:dyDescent="0.35">
      <c r="A8" s="25" t="s">
        <v>57</v>
      </c>
      <c r="B8" s="34">
        <f>IF(B6="oui",B5*1.14,0)</f>
        <v>1540.1399999999999</v>
      </c>
      <c r="D8" s="37" t="s">
        <v>10</v>
      </c>
      <c r="E8" s="39">
        <v>584</v>
      </c>
      <c r="F8" s="36">
        <v>667</v>
      </c>
      <c r="G8" s="36">
        <v>756</v>
      </c>
      <c r="H8" s="36">
        <v>853</v>
      </c>
      <c r="I8" s="36">
        <v>929</v>
      </c>
      <c r="J8" s="36">
        <v>1042</v>
      </c>
      <c r="K8" s="36">
        <v>1155</v>
      </c>
      <c r="L8" s="36">
        <v>1231</v>
      </c>
      <c r="M8" s="39">
        <v>1328</v>
      </c>
      <c r="N8" s="39">
        <v>1455</v>
      </c>
      <c r="O8" s="39">
        <v>1560</v>
      </c>
      <c r="P8" s="39">
        <v>1666</v>
      </c>
      <c r="Q8" s="36">
        <v>1797</v>
      </c>
      <c r="R8" s="36">
        <v>1857</v>
      </c>
      <c r="S8" s="36">
        <v>1904</v>
      </c>
      <c r="T8" s="36">
        <v>1988</v>
      </c>
      <c r="U8" s="36">
        <v>2073</v>
      </c>
      <c r="V8" s="36">
        <v>2107</v>
      </c>
      <c r="W8" s="36">
        <v>2142</v>
      </c>
      <c r="X8" s="36">
        <v>2240</v>
      </c>
      <c r="Y8" s="36">
        <v>2339</v>
      </c>
      <c r="Z8" s="36">
        <v>2419</v>
      </c>
    </row>
    <row r="9" spans="1:26" ht="15.5" x14ac:dyDescent="0.35">
      <c r="A9" s="16" t="s">
        <v>54</v>
      </c>
      <c r="B9" s="15" t="s">
        <v>23</v>
      </c>
      <c r="D9" s="37" t="s">
        <v>11</v>
      </c>
      <c r="E9" s="39">
        <v>627</v>
      </c>
      <c r="F9" s="36">
        <v>710</v>
      </c>
      <c r="G9" s="36">
        <v>803</v>
      </c>
      <c r="H9" s="36">
        <v>904</v>
      </c>
      <c r="I9" s="36">
        <v>981</v>
      </c>
      <c r="J9" s="36">
        <v>1093</v>
      </c>
      <c r="K9" s="36">
        <v>1206</v>
      </c>
      <c r="L9" s="36">
        <v>1283</v>
      </c>
      <c r="M9" s="39">
        <v>1383</v>
      </c>
      <c r="N9" s="39">
        <v>1515</v>
      </c>
      <c r="O9" s="39">
        <v>1623</v>
      </c>
      <c r="P9" s="39">
        <v>1732</v>
      </c>
      <c r="Q9" s="36">
        <v>1867</v>
      </c>
      <c r="R9" s="36">
        <v>1929</v>
      </c>
      <c r="S9" s="36">
        <v>1976</v>
      </c>
      <c r="T9" s="36">
        <v>2060</v>
      </c>
      <c r="U9" s="36">
        <v>2145</v>
      </c>
      <c r="V9" s="36">
        <v>2178</v>
      </c>
      <c r="W9" s="36">
        <v>2216</v>
      </c>
      <c r="X9" s="36">
        <v>2317</v>
      </c>
      <c r="Y9" s="36">
        <v>2421</v>
      </c>
      <c r="Z9" s="36">
        <v>2502</v>
      </c>
    </row>
    <row r="10" spans="1:26" ht="15.5" x14ac:dyDescent="0.35">
      <c r="A10" s="14" t="s">
        <v>60</v>
      </c>
      <c r="B10" s="15">
        <v>1</v>
      </c>
      <c r="D10" s="37" t="s">
        <v>12</v>
      </c>
      <c r="E10" s="39">
        <v>670</v>
      </c>
      <c r="F10" s="36">
        <v>754</v>
      </c>
      <c r="G10" s="36">
        <v>851</v>
      </c>
      <c r="H10" s="36">
        <v>956</v>
      </c>
      <c r="I10" s="36">
        <v>1032</v>
      </c>
      <c r="J10" s="36">
        <v>1145</v>
      </c>
      <c r="K10" s="36">
        <v>1258</v>
      </c>
      <c r="L10" s="36">
        <v>1334</v>
      </c>
      <c r="M10" s="39">
        <v>1437</v>
      </c>
      <c r="N10" s="39">
        <v>1575</v>
      </c>
      <c r="O10" s="39">
        <v>1686</v>
      </c>
      <c r="P10" s="39">
        <v>1798</v>
      </c>
      <c r="Q10" s="36">
        <v>1938</v>
      </c>
      <c r="R10" s="36">
        <v>2001</v>
      </c>
      <c r="S10" s="36">
        <v>2048</v>
      </c>
      <c r="T10" s="36">
        <v>2132</v>
      </c>
      <c r="U10" s="36">
        <v>2217</v>
      </c>
      <c r="V10" s="36">
        <v>2250</v>
      </c>
      <c r="W10" s="36">
        <v>2289</v>
      </c>
      <c r="X10" s="36">
        <v>2395</v>
      </c>
      <c r="Y10" s="36">
        <v>2502</v>
      </c>
      <c r="Z10" s="36">
        <v>2585</v>
      </c>
    </row>
    <row r="11" spans="1:26" ht="15.5" x14ac:dyDescent="0.35">
      <c r="A11" s="14" t="s">
        <v>25</v>
      </c>
      <c r="B11" s="26">
        <f>IF(B9="non",0,B10*1.5*B4)</f>
        <v>55.5</v>
      </c>
      <c r="D11" s="37" t="s">
        <v>28</v>
      </c>
      <c r="E11" s="39">
        <v>713</v>
      </c>
      <c r="F11" s="36">
        <v>798</v>
      </c>
      <c r="G11" s="36">
        <v>898</v>
      </c>
      <c r="H11" s="36">
        <v>1007</v>
      </c>
      <c r="I11" s="36">
        <v>1084</v>
      </c>
      <c r="J11" s="36">
        <v>1196</v>
      </c>
      <c r="K11" s="36">
        <v>1309</v>
      </c>
      <c r="L11" s="36">
        <v>1386</v>
      </c>
      <c r="M11" s="39">
        <v>1492</v>
      </c>
      <c r="N11" s="39">
        <v>1634</v>
      </c>
      <c r="O11" s="39">
        <v>1748</v>
      </c>
      <c r="P11" s="39">
        <v>1864</v>
      </c>
      <c r="Q11" s="36">
        <v>2008</v>
      </c>
      <c r="R11" s="36">
        <v>2073</v>
      </c>
      <c r="S11" s="36">
        <v>2120</v>
      </c>
      <c r="T11" s="36">
        <v>2204</v>
      </c>
      <c r="U11" s="36">
        <v>2289</v>
      </c>
      <c r="V11" s="36">
        <v>2322</v>
      </c>
      <c r="W11" s="36">
        <v>2363</v>
      </c>
      <c r="X11" s="36">
        <v>2472</v>
      </c>
      <c r="Y11" s="36">
        <v>2583</v>
      </c>
      <c r="Z11" s="36">
        <v>2669</v>
      </c>
    </row>
    <row r="12" spans="1:26" ht="15.5" x14ac:dyDescent="0.35">
      <c r="A12" s="18" t="s">
        <v>18</v>
      </c>
      <c r="B12" s="19" t="s">
        <v>23</v>
      </c>
      <c r="D12" s="37" t="s">
        <v>29</v>
      </c>
      <c r="E12" s="39">
        <v>756</v>
      </c>
      <c r="F12" s="36">
        <v>841</v>
      </c>
      <c r="G12" s="36">
        <v>946</v>
      </c>
      <c r="H12" s="36">
        <v>1058</v>
      </c>
      <c r="I12" s="36">
        <v>1135</v>
      </c>
      <c r="J12" s="36">
        <v>1248</v>
      </c>
      <c r="K12" s="36">
        <v>1360</v>
      </c>
      <c r="L12" s="36">
        <v>1437</v>
      </c>
      <c r="M12" s="39">
        <v>1547</v>
      </c>
      <c r="N12" s="39">
        <v>1694</v>
      </c>
      <c r="O12" s="39">
        <v>1811</v>
      </c>
      <c r="P12" s="39">
        <v>1930</v>
      </c>
      <c r="Q12" s="36">
        <v>2078</v>
      </c>
      <c r="R12" s="36">
        <v>2145</v>
      </c>
      <c r="S12" s="36">
        <v>2192</v>
      </c>
      <c r="T12" s="36">
        <v>2276</v>
      </c>
      <c r="U12" s="36">
        <v>2361</v>
      </c>
      <c r="V12" s="36">
        <v>2394</v>
      </c>
      <c r="W12" s="36">
        <v>2437</v>
      </c>
      <c r="X12" s="36">
        <v>2550</v>
      </c>
      <c r="Y12" s="36">
        <v>2664</v>
      </c>
      <c r="Z12" s="36">
        <v>2752</v>
      </c>
    </row>
    <row r="13" spans="1:26" ht="15.5" x14ac:dyDescent="0.35">
      <c r="A13" s="18" t="s">
        <v>21</v>
      </c>
      <c r="B13" s="19">
        <v>1</v>
      </c>
      <c r="D13" s="37" t="s">
        <v>30</v>
      </c>
      <c r="E13" s="39">
        <v>799</v>
      </c>
      <c r="F13" s="36">
        <v>885</v>
      </c>
      <c r="G13" s="36">
        <v>993</v>
      </c>
      <c r="H13" s="36">
        <v>1110</v>
      </c>
      <c r="I13" s="36">
        <v>1187</v>
      </c>
      <c r="J13" s="36">
        <v>1299</v>
      </c>
      <c r="K13" s="36">
        <v>1412</v>
      </c>
      <c r="L13" s="36">
        <v>1489</v>
      </c>
      <c r="M13" s="39">
        <v>1601</v>
      </c>
      <c r="N13" s="39">
        <v>1754</v>
      </c>
      <c r="O13" s="39">
        <v>1874</v>
      </c>
      <c r="P13" s="39">
        <v>1996</v>
      </c>
      <c r="Q13" s="36">
        <v>2148</v>
      </c>
      <c r="R13" s="36">
        <v>2217</v>
      </c>
      <c r="S13" s="36">
        <v>2264</v>
      </c>
      <c r="T13" s="36">
        <v>2348</v>
      </c>
      <c r="U13" s="36">
        <v>2433</v>
      </c>
      <c r="V13" s="36">
        <v>2466</v>
      </c>
      <c r="W13" s="36">
        <v>2511</v>
      </c>
      <c r="X13" s="36">
        <v>2627</v>
      </c>
      <c r="Y13" s="36">
        <v>2746</v>
      </c>
      <c r="Z13" s="36">
        <v>2835</v>
      </c>
    </row>
    <row r="14" spans="1:26" ht="15.5" x14ac:dyDescent="0.35">
      <c r="A14" s="18" t="s">
        <v>26</v>
      </c>
      <c r="B14" s="20">
        <v>1</v>
      </c>
      <c r="D14" s="37" t="s">
        <v>31</v>
      </c>
      <c r="E14" s="39">
        <v>842</v>
      </c>
      <c r="F14" s="36">
        <v>928</v>
      </c>
      <c r="G14" s="36">
        <v>1041</v>
      </c>
      <c r="H14" s="36">
        <v>1161</v>
      </c>
      <c r="I14" s="36">
        <v>1238</v>
      </c>
      <c r="J14" s="36">
        <v>1351</v>
      </c>
      <c r="K14" s="36">
        <v>1463</v>
      </c>
      <c r="L14" s="36">
        <v>1540</v>
      </c>
      <c r="M14" s="39">
        <v>1656</v>
      </c>
      <c r="N14" s="39">
        <v>1814</v>
      </c>
      <c r="O14" s="39">
        <v>1937</v>
      </c>
      <c r="P14" s="39">
        <v>2062</v>
      </c>
      <c r="Q14" s="36">
        <v>2219</v>
      </c>
      <c r="R14" s="36">
        <v>2289</v>
      </c>
      <c r="S14" s="36">
        <v>2336</v>
      </c>
      <c r="T14" s="36">
        <v>2420</v>
      </c>
      <c r="U14" s="36">
        <v>2505</v>
      </c>
      <c r="V14" s="36">
        <v>2538</v>
      </c>
      <c r="W14" s="36">
        <v>2584</v>
      </c>
      <c r="X14" s="36">
        <v>2705</v>
      </c>
      <c r="Y14" s="36">
        <v>2827</v>
      </c>
      <c r="Z14" s="36">
        <v>2919</v>
      </c>
    </row>
    <row r="15" spans="1:26" ht="15.5" x14ac:dyDescent="0.35">
      <c r="A15" s="21" t="s">
        <v>22</v>
      </c>
      <c r="B15" s="19">
        <f>IF(B12="oui",IF(B13&gt;1,175,300)*B14,0)</f>
        <v>300</v>
      </c>
      <c r="D15" s="37" t="s">
        <v>32</v>
      </c>
      <c r="E15" s="39">
        <v>885</v>
      </c>
      <c r="F15" s="40">
        <v>959</v>
      </c>
      <c r="G15" s="36">
        <v>1075</v>
      </c>
      <c r="H15" s="36">
        <v>1197</v>
      </c>
      <c r="I15" s="36">
        <v>1273</v>
      </c>
      <c r="J15" s="36">
        <v>1384</v>
      </c>
      <c r="K15" s="36">
        <v>1496</v>
      </c>
      <c r="L15" s="36">
        <v>1571</v>
      </c>
      <c r="M15" s="39">
        <v>1711</v>
      </c>
      <c r="N15" s="39">
        <v>1874</v>
      </c>
      <c r="O15" s="39">
        <v>2000</v>
      </c>
      <c r="P15" s="39">
        <v>2128</v>
      </c>
      <c r="Q15" s="36">
        <v>2289</v>
      </c>
      <c r="R15" s="36">
        <v>2361</v>
      </c>
      <c r="S15" s="36">
        <v>2408</v>
      </c>
      <c r="T15" s="36">
        <v>2492</v>
      </c>
      <c r="U15" s="36">
        <v>2577</v>
      </c>
      <c r="V15" s="36">
        <v>2610</v>
      </c>
      <c r="W15" s="36">
        <v>2658</v>
      </c>
      <c r="X15" s="36">
        <v>2782</v>
      </c>
      <c r="Y15" s="36">
        <v>2908</v>
      </c>
      <c r="Z15" s="36">
        <v>3002</v>
      </c>
    </row>
    <row r="16" spans="1:26" ht="15.5" x14ac:dyDescent="0.35">
      <c r="A16" s="17" t="s">
        <v>19</v>
      </c>
      <c r="B16" s="22" t="s">
        <v>23</v>
      </c>
      <c r="D16" s="37" t="s">
        <v>33</v>
      </c>
      <c r="E16" s="39">
        <v>916</v>
      </c>
      <c r="F16" s="39">
        <v>1002</v>
      </c>
      <c r="G16" s="39">
        <v>1121</v>
      </c>
      <c r="H16" s="39">
        <v>1248</v>
      </c>
      <c r="I16" s="39">
        <v>1324</v>
      </c>
      <c r="J16" s="39">
        <v>1435</v>
      </c>
      <c r="K16" s="39">
        <v>1546</v>
      </c>
      <c r="L16" s="39">
        <v>1622</v>
      </c>
      <c r="M16" s="39">
        <v>1765</v>
      </c>
      <c r="N16" s="39">
        <v>1934</v>
      </c>
      <c r="O16" s="39">
        <v>2063</v>
      </c>
      <c r="P16" s="39">
        <v>2195</v>
      </c>
      <c r="Q16" s="36">
        <v>2359</v>
      </c>
      <c r="R16" s="36">
        <v>2433</v>
      </c>
      <c r="S16" s="36">
        <v>2480</v>
      </c>
      <c r="T16" s="36">
        <v>2564</v>
      </c>
      <c r="U16" s="36">
        <v>2649</v>
      </c>
      <c r="V16" s="36">
        <v>2682</v>
      </c>
      <c r="W16" s="36">
        <v>2732</v>
      </c>
      <c r="X16" s="36">
        <v>2859</v>
      </c>
      <c r="Y16" s="36">
        <v>2990</v>
      </c>
      <c r="Z16" s="36">
        <v>3085</v>
      </c>
    </row>
    <row r="17" spans="1:26" ht="15.5" x14ac:dyDescent="0.35">
      <c r="A17" s="31" t="s">
        <v>26</v>
      </c>
      <c r="B17" s="30">
        <v>1</v>
      </c>
      <c r="D17" s="37" t="s">
        <v>34</v>
      </c>
      <c r="E17" s="39">
        <v>958</v>
      </c>
      <c r="F17" s="39">
        <v>1045</v>
      </c>
      <c r="G17" s="39">
        <v>1168</v>
      </c>
      <c r="H17" s="39">
        <v>1299</v>
      </c>
      <c r="I17" s="39">
        <v>1375</v>
      </c>
      <c r="J17" s="39">
        <v>1486</v>
      </c>
      <c r="K17" s="39">
        <v>1597</v>
      </c>
      <c r="L17" s="39">
        <v>1673</v>
      </c>
      <c r="M17" s="39">
        <v>1820</v>
      </c>
      <c r="N17" s="39">
        <v>1994</v>
      </c>
      <c r="O17" s="39">
        <v>2126</v>
      </c>
      <c r="P17" s="39">
        <v>2261</v>
      </c>
      <c r="Q17" s="36">
        <v>2429</v>
      </c>
      <c r="R17" s="36">
        <v>2505</v>
      </c>
      <c r="S17" s="36">
        <v>2552</v>
      </c>
      <c r="T17" s="36">
        <v>2636</v>
      </c>
      <c r="U17" s="36">
        <v>2721</v>
      </c>
      <c r="V17" s="36">
        <v>2754</v>
      </c>
      <c r="W17" s="36">
        <v>2806</v>
      </c>
      <c r="X17" s="36">
        <v>2937</v>
      </c>
      <c r="Y17" s="36">
        <v>3071</v>
      </c>
      <c r="Z17" s="36">
        <v>3168</v>
      </c>
    </row>
    <row r="18" spans="1:26" ht="20.25" customHeight="1" x14ac:dyDescent="0.35">
      <c r="A18" s="31" t="s">
        <v>22</v>
      </c>
      <c r="B18" s="29">
        <f>IF(B16="oui",IF(B17&gt;=0,1,2)*B17*98,0)</f>
        <v>98</v>
      </c>
      <c r="D18" s="37" t="s">
        <v>35</v>
      </c>
      <c r="E18" s="39">
        <v>1001</v>
      </c>
      <c r="F18" s="39">
        <v>1088</v>
      </c>
      <c r="G18" s="39">
        <v>1215</v>
      </c>
      <c r="H18" s="39">
        <v>1350</v>
      </c>
      <c r="I18" s="39">
        <v>1426</v>
      </c>
      <c r="J18" s="39">
        <v>1537</v>
      </c>
      <c r="K18" s="39">
        <v>1648</v>
      </c>
      <c r="L18" s="39">
        <v>1724</v>
      </c>
      <c r="M18" s="39">
        <v>1874</v>
      </c>
      <c r="N18" s="39">
        <v>2054</v>
      </c>
      <c r="O18" s="39">
        <v>2189</v>
      </c>
      <c r="P18" s="39">
        <v>2327</v>
      </c>
      <c r="Q18" s="36">
        <v>2499</v>
      </c>
      <c r="R18" s="36">
        <v>2577</v>
      </c>
      <c r="S18" s="36">
        <v>2623</v>
      </c>
      <c r="T18" s="36">
        <v>2708</v>
      </c>
      <c r="U18" s="36">
        <v>2793</v>
      </c>
      <c r="V18" s="36">
        <v>2826</v>
      </c>
      <c r="W18" s="36">
        <v>2879</v>
      </c>
      <c r="X18" s="36">
        <v>3014</v>
      </c>
      <c r="Y18" s="36">
        <v>3152</v>
      </c>
      <c r="Z18" s="36">
        <v>3252</v>
      </c>
    </row>
    <row r="19" spans="1:26" ht="15.5" x14ac:dyDescent="0.35">
      <c r="A19" s="32" t="s">
        <v>59</v>
      </c>
      <c r="B19" s="27">
        <f>IF(B6="oui",B8,B5)+B11+B15+B18</f>
        <v>1993.6399999999999</v>
      </c>
      <c r="D19" s="37" t="s">
        <v>36</v>
      </c>
      <c r="E19" s="39">
        <v>1043</v>
      </c>
      <c r="F19" s="39">
        <v>1131</v>
      </c>
      <c r="G19" s="39">
        <v>1262</v>
      </c>
      <c r="H19" s="39">
        <v>1401</v>
      </c>
      <c r="I19" s="39">
        <v>1477</v>
      </c>
      <c r="J19" s="39">
        <v>1588</v>
      </c>
      <c r="K19" s="39">
        <v>1699</v>
      </c>
      <c r="L19" s="39">
        <v>1775</v>
      </c>
      <c r="M19" s="39">
        <v>1929</v>
      </c>
      <c r="N19" s="39">
        <v>2114</v>
      </c>
      <c r="O19" s="39">
        <v>2252</v>
      </c>
      <c r="P19" s="39">
        <v>2393</v>
      </c>
      <c r="Q19" s="36">
        <v>2570</v>
      </c>
      <c r="R19" s="36">
        <v>2648</v>
      </c>
      <c r="S19" s="36">
        <v>2695</v>
      </c>
      <c r="T19" s="36">
        <v>2780</v>
      </c>
      <c r="U19" s="36">
        <v>2865</v>
      </c>
      <c r="V19" s="36">
        <v>2898</v>
      </c>
      <c r="W19" s="36">
        <v>2953</v>
      </c>
      <c r="X19" s="36">
        <v>3092</v>
      </c>
      <c r="Y19" s="36">
        <v>3234</v>
      </c>
      <c r="Z19" s="36">
        <v>3335</v>
      </c>
    </row>
    <row r="20" spans="1:26" ht="16.5" customHeight="1" x14ac:dyDescent="0.35">
      <c r="A20" s="33" t="s">
        <v>66</v>
      </c>
      <c r="B20" s="28">
        <f>B19-B21</f>
        <v>239.2367999999999</v>
      </c>
      <c r="D20" s="37" t="s">
        <v>37</v>
      </c>
      <c r="E20" s="39">
        <v>1086</v>
      </c>
      <c r="F20" s="39">
        <v>1174</v>
      </c>
      <c r="G20" s="39">
        <v>1309</v>
      </c>
      <c r="H20" s="39">
        <v>1451</v>
      </c>
      <c r="I20" s="39">
        <v>1527</v>
      </c>
      <c r="J20" s="39">
        <v>1639</v>
      </c>
      <c r="K20" s="39">
        <v>1750</v>
      </c>
      <c r="L20" s="39">
        <v>1826</v>
      </c>
      <c r="M20" s="39">
        <v>1984</v>
      </c>
      <c r="N20" s="39">
        <v>2174</v>
      </c>
      <c r="O20" s="39">
        <v>2315</v>
      </c>
      <c r="P20" s="39">
        <v>2459</v>
      </c>
      <c r="Q20" s="36">
        <v>2640</v>
      </c>
      <c r="R20" s="36">
        <v>2720</v>
      </c>
      <c r="S20" s="36">
        <v>2767</v>
      </c>
      <c r="T20" s="36">
        <v>2852</v>
      </c>
      <c r="U20" s="36">
        <v>2937</v>
      </c>
      <c r="V20" s="36">
        <v>2970</v>
      </c>
      <c r="W20" s="36">
        <v>3027</v>
      </c>
      <c r="X20" s="36">
        <v>3169</v>
      </c>
      <c r="Y20" s="36">
        <v>3315</v>
      </c>
      <c r="Z20" s="36">
        <v>3418</v>
      </c>
    </row>
    <row r="21" spans="1:26" ht="15.5" x14ac:dyDescent="0.35">
      <c r="A21" s="32" t="s">
        <v>58</v>
      </c>
      <c r="B21" s="27">
        <f>B19*0.88</f>
        <v>1754.4032</v>
      </c>
      <c r="D21" s="37" t="s">
        <v>38</v>
      </c>
      <c r="E21" s="39">
        <v>1128</v>
      </c>
      <c r="F21" s="39">
        <v>1217</v>
      </c>
      <c r="G21" s="39">
        <v>1356</v>
      </c>
      <c r="H21" s="39">
        <v>1502</v>
      </c>
      <c r="I21" s="39">
        <v>1578</v>
      </c>
      <c r="J21" s="39">
        <v>1689</v>
      </c>
      <c r="K21" s="39">
        <v>1800</v>
      </c>
      <c r="L21" s="39">
        <v>1876</v>
      </c>
      <c r="M21" s="39">
        <v>2038</v>
      </c>
      <c r="N21" s="39">
        <v>2233</v>
      </c>
      <c r="O21" s="39">
        <v>2377</v>
      </c>
      <c r="P21" s="39">
        <v>2525</v>
      </c>
      <c r="Q21" s="36">
        <v>2710</v>
      </c>
      <c r="R21" s="36">
        <v>2792</v>
      </c>
      <c r="S21" s="36">
        <v>2839</v>
      </c>
      <c r="T21" s="36">
        <v>2924</v>
      </c>
      <c r="U21" s="36">
        <v>3009</v>
      </c>
      <c r="V21" s="36">
        <v>3042</v>
      </c>
      <c r="W21" s="36">
        <v>3101</v>
      </c>
      <c r="X21" s="36">
        <v>3247</v>
      </c>
      <c r="Y21" s="36">
        <v>3396</v>
      </c>
      <c r="Z21" s="36">
        <v>3502</v>
      </c>
    </row>
    <row r="22" spans="1:26" ht="15.5" x14ac:dyDescent="0.35">
      <c r="A22" s="41" t="s">
        <v>69</v>
      </c>
      <c r="B22" s="42">
        <f>IF(COUNTIF(E16:P22,B5)+COUNTIF(E2:E15,B5)+COUNTIF(M2:P15,B5)=1,0.09,0.12)</f>
        <v>0.12</v>
      </c>
      <c r="D22" s="37" t="s">
        <v>56</v>
      </c>
      <c r="E22" s="39">
        <v>79</v>
      </c>
      <c r="F22" s="39">
        <v>85</v>
      </c>
      <c r="G22" s="39">
        <v>95</v>
      </c>
      <c r="H22" s="39">
        <v>105</v>
      </c>
      <c r="I22" s="39">
        <v>110</v>
      </c>
      <c r="J22" s="39">
        <v>118</v>
      </c>
      <c r="K22" s="39">
        <v>126</v>
      </c>
      <c r="L22" s="39">
        <v>131</v>
      </c>
      <c r="M22" s="39">
        <v>137</v>
      </c>
      <c r="N22" s="39">
        <v>150</v>
      </c>
      <c r="O22" s="39">
        <v>159</v>
      </c>
      <c r="P22" s="39">
        <v>169</v>
      </c>
      <c r="Q22" s="36">
        <v>182</v>
      </c>
      <c r="R22" s="36">
        <v>187</v>
      </c>
      <c r="S22" s="36">
        <v>187</v>
      </c>
      <c r="T22" s="36">
        <v>193</v>
      </c>
      <c r="U22" s="36">
        <v>199</v>
      </c>
      <c r="V22" s="36">
        <v>201</v>
      </c>
      <c r="W22" s="36">
        <v>205</v>
      </c>
      <c r="X22" s="36">
        <v>211</v>
      </c>
      <c r="Y22" s="36">
        <v>221</v>
      </c>
      <c r="Z22" s="36">
        <v>228</v>
      </c>
    </row>
    <row r="23" spans="1:26" ht="15.5" x14ac:dyDescent="0.35">
      <c r="A23" s="32" t="s">
        <v>67</v>
      </c>
      <c r="B23" s="27">
        <f>B21*(1+B22)</f>
        <v>1964.9315840000002</v>
      </c>
    </row>
    <row r="25" spans="1:26" ht="15.5" x14ac:dyDescent="0.35">
      <c r="A25" s="43" t="s">
        <v>68</v>
      </c>
    </row>
    <row r="26" spans="1:26" ht="15.5" x14ac:dyDescent="0.35">
      <c r="A26" s="44" t="s">
        <v>70</v>
      </c>
    </row>
    <row r="33" spans="1:4" x14ac:dyDescent="0.35">
      <c r="A33" s="8" t="s">
        <v>27</v>
      </c>
      <c r="B33" s="2" t="s">
        <v>23</v>
      </c>
      <c r="C33" s="2">
        <v>0</v>
      </c>
      <c r="D33" s="2">
        <v>0</v>
      </c>
    </row>
    <row r="34" spans="1:4" x14ac:dyDescent="0.35">
      <c r="A34" s="1"/>
      <c r="B34" s="2" t="s">
        <v>24</v>
      </c>
      <c r="C34" s="6" t="s">
        <v>20</v>
      </c>
      <c r="D34" s="2">
        <v>1</v>
      </c>
    </row>
    <row r="35" spans="1:4" x14ac:dyDescent="0.35">
      <c r="A35" s="1"/>
      <c r="B35" s="3"/>
      <c r="C35" s="7">
        <v>1</v>
      </c>
      <c r="D35" s="2">
        <v>2</v>
      </c>
    </row>
    <row r="36" spans="1:4" x14ac:dyDescent="0.35">
      <c r="A36" s="1"/>
      <c r="D36" s="2">
        <v>3</v>
      </c>
    </row>
    <row r="37" spans="1:4" x14ac:dyDescent="0.35">
      <c r="A37" s="1"/>
      <c r="D37" s="9">
        <v>4</v>
      </c>
    </row>
    <row r="38" spans="1:4" x14ac:dyDescent="0.35">
      <c r="A38" s="5"/>
      <c r="D38" s="9">
        <v>5</v>
      </c>
    </row>
    <row r="39" spans="1:4" x14ac:dyDescent="0.35">
      <c r="A39" s="5"/>
      <c r="D39" s="9">
        <v>6</v>
      </c>
    </row>
    <row r="40" spans="1:4" x14ac:dyDescent="0.35">
      <c r="A40" s="5"/>
    </row>
    <row r="41" spans="1:4" x14ac:dyDescent="0.35">
      <c r="A41" s="5"/>
    </row>
    <row r="42" spans="1:4" x14ac:dyDescent="0.35">
      <c r="A42" s="5"/>
    </row>
    <row r="43" spans="1:4" x14ac:dyDescent="0.35">
      <c r="A43" s="5"/>
    </row>
    <row r="44" spans="1:4" x14ac:dyDescent="0.35">
      <c r="A44" s="5"/>
    </row>
    <row r="45" spans="1:4" x14ac:dyDescent="0.35">
      <c r="A45" s="5"/>
    </row>
    <row r="46" spans="1:4" x14ac:dyDescent="0.35">
      <c r="A46" s="5"/>
    </row>
    <row r="47" spans="1:4" x14ac:dyDescent="0.35">
      <c r="A47" s="5"/>
    </row>
    <row r="48" spans="1:4" x14ac:dyDescent="0.35">
      <c r="A48" s="5"/>
    </row>
    <row r="49" spans="1:1" x14ac:dyDescent="0.35">
      <c r="A49" s="5"/>
    </row>
    <row r="50" spans="1:1" x14ac:dyDescent="0.35">
      <c r="A50" s="5"/>
    </row>
    <row r="51" spans="1:1" x14ac:dyDescent="0.35">
      <c r="A51" s="5"/>
    </row>
    <row r="52" spans="1:1" x14ac:dyDescent="0.35">
      <c r="A52" s="5"/>
    </row>
    <row r="53" spans="1:1" x14ac:dyDescent="0.35">
      <c r="A53" s="5"/>
    </row>
    <row r="54" spans="1:1" x14ac:dyDescent="0.35">
      <c r="A54" s="5"/>
    </row>
  </sheetData>
  <dataConsolidate/>
  <conditionalFormatting sqref="E2:Z22">
    <cfRule type="cellIs" dxfId="0" priority="1" operator="equal">
      <formula>$B$5</formula>
    </cfRule>
  </conditionalFormatting>
  <dataValidations count="9">
    <dataValidation type="list" allowBlank="1" showDropDown="1" showErrorMessage="1" sqref="F14:F16" xr:uid="{00000000-0002-0000-0000-000000000000}">
      <formula1>$F$14:$F$16</formula1>
    </dataValidation>
    <dataValidation type="list" allowBlank="1" showInputMessage="1" showErrorMessage="1" sqref="B34 B12 B6 B9 B16" xr:uid="{00000000-0002-0000-0000-000001000000}">
      <formula1>$B$33:$B$34</formula1>
    </dataValidation>
    <dataValidation type="list" allowBlank="1" showErrorMessage="1" sqref="D34" xr:uid="{00000000-0002-0000-0000-000002000000}">
      <formula1>$D$33:$D$34</formula1>
    </dataValidation>
    <dataValidation type="list" showInputMessage="1" showErrorMessage="1" sqref="B13" xr:uid="{00000000-0002-0000-0000-000003000000}">
      <formula1>$C$33:$C$35</formula1>
    </dataValidation>
    <dataValidation type="list" allowBlank="1" showErrorMessage="1" sqref="B14 B17" xr:uid="{00000000-0002-0000-0000-000004000000}">
      <formula1>$D$33:$D$35</formula1>
    </dataValidation>
    <dataValidation type="list" allowBlank="1" showInputMessage="1" showErrorMessage="1" sqref="B10" xr:uid="{00000000-0002-0000-0000-000005000000}">
      <formula1>$D$33:$D$39</formula1>
    </dataValidation>
    <dataValidation type="list" allowBlank="1" showInputMessage="1" showErrorMessage="1" sqref="A38:A54" xr:uid="{00000000-0002-0000-0000-000006000000}">
      <formula1>$D$2:$D$11</formula1>
    </dataValidation>
    <dataValidation type="list" allowBlank="1" showInputMessage="1" showErrorMessage="1" sqref="B3" xr:uid="{00000000-0002-0000-0000-000007000000}">
      <formula1>$E$1:$Y$1</formula1>
    </dataValidation>
    <dataValidation type="list" allowBlank="1" showInputMessage="1" showErrorMessage="1" sqref="B2" xr:uid="{00000000-0002-0000-0000-000008000000}">
      <formula1>$D$2:$D$21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Test</vt:lpstr>
      <vt:lpstr>Test!Print_Area</vt:lpstr>
      <vt:lpstr>ZoneNoire</vt:lpstr>
    </vt:vector>
  </TitlesOfParts>
  <Company>DEMEPOOL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KJAKJOU Karim</dc:creator>
  <cp:lastModifiedBy>James</cp:lastModifiedBy>
  <cp:lastPrinted>2019-12-09T15:31:57Z</cp:lastPrinted>
  <dcterms:created xsi:type="dcterms:W3CDTF">2019-12-09T14:25:04Z</dcterms:created>
  <dcterms:modified xsi:type="dcterms:W3CDTF">2019-12-13T08:07:02Z</dcterms:modified>
</cp:coreProperties>
</file>