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Override PartName="/xl/ctrlProps/ctrlProp18.xml" ContentType="application/vnd.ms-excel.controlproperties+xml"/>
  <Override PartName="/xl/ctrlProps/ctrlProp17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omments4.xml" ContentType="application/vnd.openxmlformats-officedocument.spreadsheetml.comments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2.xml" ContentType="application/vnd.ms-excel.controlproperties+xml"/>
  <Override PartName="/xl/ctrlProps/ctrlProp11.xml" ContentType="application/vnd.ms-excel.controlproperties+xml"/>
  <Override PartName="/xl/ctrlProps/ctrlProp20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1720" windowHeight="13620" tabRatio="602" activeTab="4"/>
  </bookViews>
  <sheets>
    <sheet name="FORMULAIRE 2019-2020" sheetId="6" r:id="rId1"/>
    <sheet name="FACTURE" sheetId="2" r:id="rId2"/>
    <sheet name="REÇU IMPÔT 2019" sheetId="4" r:id="rId3"/>
    <sheet name="REÇU IMPÔT 2020" sheetId="8" r:id="rId4"/>
    <sheet name="LOCATION" sheetId="9" r:id="rId5"/>
    <sheet name="FORMULAIRE ÉTÉ 2019" sheetId="11" r:id="rId6"/>
    <sheet name="Divers" sheetId="10" r:id="rId7"/>
  </sheets>
  <definedNames>
    <definedName name="_xlnm.Print_Area" localSheetId="0">'FORMULAIRE 2019-2020'!$A$1:$L$40</definedName>
    <definedName name="_xlnm.Print_Area" localSheetId="5">'FORMULAIRE ÉTÉ 2019'!$A$1:$L$40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0" i="9"/>
  <c r="C44"/>
  <c r="C18" l="1"/>
  <c r="C51" i="2"/>
  <c r="C19" i="9" l="1"/>
  <c r="C52" i="2"/>
  <c r="C53" s="1"/>
  <c r="C78" l="1"/>
  <c r="C69"/>
  <c r="C61"/>
  <c r="D31" i="11"/>
  <c r="C31"/>
  <c r="G31" s="1"/>
  <c r="D30"/>
  <c r="C30"/>
  <c r="G30" s="1"/>
  <c r="G28"/>
  <c r="D28"/>
  <c r="C28"/>
  <c r="J25"/>
  <c r="F25"/>
  <c r="D29" s="1"/>
  <c r="L24"/>
  <c r="J24"/>
  <c r="L23"/>
  <c r="J23"/>
  <c r="G23"/>
  <c r="L22"/>
  <c r="J22"/>
  <c r="B22"/>
  <c r="G22" s="1"/>
  <c r="H22" s="1"/>
  <c r="L21"/>
  <c r="J21"/>
  <c r="L20"/>
  <c r="J20"/>
  <c r="K19"/>
  <c r="I19"/>
  <c r="C79" i="2" l="1"/>
  <c r="C19"/>
  <c r="F28" i="11"/>
  <c r="H23"/>
  <c r="H24" s="1"/>
  <c r="H25" s="1"/>
  <c r="I4" s="1"/>
  <c r="C29"/>
  <c r="F30"/>
  <c r="F31"/>
  <c r="E20" i="4"/>
  <c r="E22" s="1"/>
  <c r="E24" s="1"/>
  <c r="G29" i="11" l="1"/>
  <c r="F29"/>
  <c r="L24" i="6"/>
  <c r="L23"/>
  <c r="L22"/>
  <c r="L21"/>
  <c r="L20"/>
  <c r="J24"/>
  <c r="J23"/>
  <c r="J22"/>
  <c r="J21"/>
  <c r="J20"/>
  <c r="J25"/>
  <c r="G23"/>
  <c r="F25"/>
  <c r="C18" i="2" s="1"/>
  <c r="K19" i="6" l="1"/>
  <c r="I19"/>
  <c r="B22" l="1"/>
  <c r="G22" l="1"/>
  <c r="G28" l="1"/>
  <c r="D29" l="1"/>
  <c r="D31"/>
  <c r="D30"/>
  <c r="D28"/>
  <c r="A20" i="8"/>
  <c r="A20" i="4"/>
  <c r="C14" i="10"/>
  <c r="C13"/>
  <c r="C8"/>
  <c r="C14" i="9"/>
  <c r="C13"/>
  <c r="C14" i="2"/>
  <c r="C13"/>
  <c r="C8" i="9"/>
  <c r="C8" i="2"/>
  <c r="K29" i="10"/>
  <c r="K28"/>
  <c r="K27"/>
  <c r="K26"/>
  <c r="K25"/>
  <c r="K24"/>
  <c r="K23"/>
  <c r="K22"/>
  <c r="K21"/>
  <c r="K20"/>
  <c r="C30"/>
  <c r="K19"/>
  <c r="F15" l="1"/>
  <c r="C15"/>
  <c r="C12"/>
  <c r="G11"/>
  <c r="C11"/>
  <c r="C10"/>
  <c r="C9"/>
  <c r="E8"/>
  <c r="C43" i="9" l="1"/>
  <c r="C35"/>
  <c r="C28"/>
  <c r="F15"/>
  <c r="C15"/>
  <c r="C12"/>
  <c r="G11"/>
  <c r="C11"/>
  <c r="C10"/>
  <c r="C9"/>
  <c r="E8"/>
  <c r="H22" i="6"/>
  <c r="F15" i="2"/>
  <c r="G11"/>
  <c r="C11"/>
  <c r="C10"/>
  <c r="C31" i="6" l="1"/>
  <c r="C29"/>
  <c r="C30"/>
  <c r="H23"/>
  <c r="J6" i="9"/>
  <c r="D8" i="2"/>
  <c r="C15" l="1"/>
  <c r="D20" i="8" l="1"/>
  <c r="C20"/>
  <c r="B20"/>
  <c r="A17"/>
  <c r="A16"/>
  <c r="A15"/>
  <c r="A14"/>
  <c r="I15" i="2" l="1"/>
  <c r="I15" i="10"/>
  <c r="I15" i="9"/>
  <c r="B20" i="4"/>
  <c r="C45" i="2" l="1"/>
  <c r="F20" i="8" s="1"/>
  <c r="F21" s="1"/>
  <c r="C36" i="2"/>
  <c r="G24" i="4" s="1"/>
  <c r="C28" i="2"/>
  <c r="G22" i="4" s="1"/>
  <c r="C46" i="2" l="1"/>
  <c r="A17" i="4"/>
  <c r="A16"/>
  <c r="A15"/>
  <c r="A14"/>
  <c r="C12" i="2" l="1"/>
  <c r="C20" i="4" l="1"/>
  <c r="C9" i="2"/>
  <c r="H24" i="6" l="1"/>
  <c r="C28" l="1"/>
  <c r="H25"/>
  <c r="G25" i="4"/>
  <c r="G23" l="1"/>
  <c r="C17" i="2" l="1"/>
  <c r="C20" s="1"/>
  <c r="J5" s="1"/>
  <c r="F28" i="6"/>
  <c r="I4" s="1"/>
  <c r="F31"/>
  <c r="G31"/>
  <c r="G29"/>
  <c r="F29"/>
  <c r="G30"/>
  <c r="F30"/>
</calcChain>
</file>

<file path=xl/comments1.xml><?xml version="1.0" encoding="utf-8"?>
<comments xmlns="http://schemas.openxmlformats.org/spreadsheetml/2006/main">
  <authors>
    <author>Martin Egan</author>
  </authors>
  <commentList>
    <comment ref="B16" authorId="0">
      <text>
        <r>
          <rPr>
            <sz val="9"/>
            <color indexed="81"/>
            <rFont val="Tahoma"/>
            <family val="2"/>
          </rPr>
          <t>année/mois/jour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>
      <text>
        <r>
          <rPr>
            <sz val="9"/>
            <color indexed="81"/>
            <rFont val="Tahoma"/>
            <family val="2"/>
          </rPr>
          <t xml:space="preserve">année/mois/jour
</t>
        </r>
      </text>
    </comment>
    <comment ref="K3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>
  <authors>
    <author>Martin Egan</author>
  </authors>
  <commentList>
    <comment ref="A22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8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5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>
  <authors>
    <author>Martin Egan</author>
  </authors>
  <commentList>
    <comment ref="B16" authorId="0">
      <text>
        <r>
          <rPr>
            <sz val="9"/>
            <color indexed="81"/>
            <rFont val="Tahoma"/>
            <family val="2"/>
          </rPr>
          <t>année/mois/jour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>
      <text>
        <r>
          <rPr>
            <sz val="9"/>
            <color indexed="81"/>
            <rFont val="Tahoma"/>
            <family val="2"/>
          </rPr>
          <t xml:space="preserve">année/mois/jour
</t>
        </r>
      </text>
    </comment>
    <comment ref="K3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4.xml><?xml version="1.0" encoding="utf-8"?>
<comments xmlns="http://schemas.openxmlformats.org/spreadsheetml/2006/main">
  <authors>
    <author>Martin Egan</author>
  </authors>
  <commentList>
    <comment ref="A18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<sst xmlns="http://schemas.openxmlformats.org/spreadsheetml/2006/main" count="553" uniqueCount="124">
  <si>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</si>
  <si>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</si>
  <si>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</si>
  <si>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</si>
  <si>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</si>
  <si>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</si>
  <si>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</si>
  <si>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</si>
  <si>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</si>
  <si>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</si>
  <si>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</si>
  <si>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</si>
  <si>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</si>
  <si>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</si>
  <si>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</si>
  <si>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</si>
  <si>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</si>
  <si>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</si>
  <si>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</si>
  <si>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</si>
  <si>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</si>
  <si>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</si>
  <si>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</si>
  <si>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</si>
  <si>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</si>
  <si>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</si>
  <si>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</si>
  <si>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</si>
  <si>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</si>
  <si>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</si>
  <si>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</si>
  <si>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</si>
  <si>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</si>
  <si>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</si>
  <si>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</si>
  <si>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</si>
  <si>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</si>
  <si>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</si>
  <si>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</si>
  <si>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</si>
  <si>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</si>
  <si>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</si>
  <si>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</si>
  <si>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</si>
  <si>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</si>
  <si>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</si>
  <si>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</si>
  <si>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</si>
  <si>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</si>
  <si>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</si>
  <si>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</si>
  <si>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</si>
  <si>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</si>
  <si>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</si>
  <si>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</si>
  <si>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</si>
  <si>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</si>
  <si>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</si>
  <si>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</si>
  <si>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</si>
  <si>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</si>
  <si>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</si>
  <si>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</si>
  <si>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</si>
  <si>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</si>
  <si>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</si>
  <si>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</si>
  <si>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</si>
  <si>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</si>
  <si>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</si>
  <si>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</si>
  <si>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</si>
  <si>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</si>
  <si>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</si>
  <si>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</si>
  <si>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</si>
  <si>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</si>
  <si>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</si>
  <si>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</si>
  <si>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</si>
  <si>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</si>
  <si>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</si>
  <si>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</si>
  <si>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</si>
  <si>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</si>
  <si>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</si>
  <si>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</si>
  <si>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</si>
  <si>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</si>
  <si>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</si>
  <si>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</si>
  <si>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</si>
  <si>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</si>
  <si>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2 paiements</t>
  </si>
  <si>
    <t>4 paiements</t>
  </si>
  <si>
    <t>9 paiements</t>
  </si>
  <si>
    <t>COÛTS</t>
  </si>
  <si>
    <t>PRIX</t>
  </si>
  <si>
    <t>RABAIS</t>
  </si>
  <si>
    <t>INSCRIPTION</t>
  </si>
  <si>
    <t>SEPT.OCT.NOV.DÉC 2019</t>
  </si>
  <si>
    <t>JUIN,JUILLET,AOÛT 2019</t>
  </si>
  <si>
    <t xml:space="preserve">        Élève: </t>
  </si>
  <si>
    <t xml:space="preserve">  </t>
  </si>
  <si>
    <t>Cel:</t>
  </si>
  <si>
    <t xml:space="preserve">Prénom </t>
  </si>
  <si>
    <t>Nombre de semaines</t>
  </si>
  <si>
    <t>bb</t>
  </si>
  <si>
    <t>Janvier à mai</t>
  </si>
  <si>
    <t xml:space="preserve">Service </t>
  </si>
  <si>
    <t xml:space="preserve">Cours </t>
  </si>
  <si>
    <t>JAN.FÉV.MARS,AVRIL,MAI,2020</t>
  </si>
  <si>
    <t>ÉTÉ 2019</t>
  </si>
  <si>
    <t>Inscription automne, hiver</t>
  </si>
  <si>
    <t>Inscription été</t>
  </si>
  <si>
    <t>LOCATION D'INSTRUMENT</t>
  </si>
  <si>
    <t>TPS</t>
  </si>
  <si>
    <t>TVQ</t>
  </si>
  <si>
    <t>TOTAL:</t>
  </si>
  <si>
    <t>Total sept .à déc. 2020</t>
  </si>
  <si>
    <t>Bonjour</t>
  </si>
  <si>
    <t>La formule dans J6 ne fonctionne pas sur cette feuille (LOCATION).</t>
  </si>
  <si>
    <t>Mais dans la feuille FACTURE, elle fontionne. Je ne comprends pas</t>
  </si>
  <si>
    <t>Merci</t>
  </si>
</sst>
</file>

<file path=xl/styles.xml><?xml version="1.0" encoding="utf-8"?>
<styleSheet xmlns="http://schemas.openxmlformats.org/spreadsheetml/2006/main">
  <numFmts count="16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  <numFmt numFmtId="177" formatCode="0.0%"/>
    <numFmt numFmtId="180" formatCode="_([$$-409]* #,##0.00000_);_([$$-409]* \(#,##0.00000\);_([$$-409]* &quot;-&quot;??_);_(@_)"/>
  </numFmts>
  <fonts count="59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6"/>
      <color theme="0"/>
      <name val="Arial Narrow"/>
      <family val="2"/>
    </font>
    <font>
      <i/>
      <sz val="8"/>
      <color theme="0"/>
      <name val="Arial Narrow"/>
      <family val="2"/>
    </font>
    <font>
      <sz val="8"/>
      <color rgb="FF000000"/>
      <name val="Segoe UI"/>
      <family val="2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8"/>
      <color rgb="FFFF0000"/>
      <name val="Arial Narrow"/>
      <family val="2"/>
    </font>
    <font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35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0" fillId="0" borderId="0" xfId="0" applyFont="1" applyAlignment="1">
      <alignment horizontal="right" vertical="center"/>
    </xf>
    <xf numFmtId="166" fontId="19" fillId="0" borderId="0" xfId="0" applyNumberFormat="1" applyFont="1" applyAlignment="1" applyProtection="1">
      <alignment vertical="center"/>
      <protection locked="0"/>
    </xf>
    <xf numFmtId="166" fontId="0" fillId="0" borderId="0" xfId="0" applyNumberFormat="1" applyAlignment="1">
      <alignment horizontal="center"/>
    </xf>
    <xf numFmtId="167" fontId="20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7" fillId="0" borderId="0" xfId="0" applyFont="1" applyAlignment="1" applyProtection="1">
      <alignment horizontal="center" vertical="top"/>
      <protection locked="0"/>
    </xf>
    <xf numFmtId="0" fontId="28" fillId="0" borderId="0" xfId="0" applyFont="1" applyAlignment="1">
      <alignment horizontal="left" vertical="center"/>
    </xf>
    <xf numFmtId="0" fontId="29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0" fillId="0" borderId="0" xfId="0" applyFont="1"/>
    <xf numFmtId="165" fontId="4" fillId="0" borderId="0" xfId="0" applyNumberFormat="1" applyFont="1" applyAlignment="1">
      <alignment horizontal="center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2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0" fontId="19" fillId="0" borderId="0" xfId="0" applyFont="1" applyBorder="1" applyAlignment="1" applyProtection="1">
      <alignment vertical="center"/>
      <protection locked="0"/>
    </xf>
    <xf numFmtId="0" fontId="20" fillId="2" borderId="0" xfId="0" applyFont="1" applyFill="1" applyBorder="1" applyAlignment="1" applyProtection="1">
      <alignment vertical="center"/>
      <protection locked="0"/>
    </xf>
    <xf numFmtId="0" fontId="20" fillId="0" borderId="0" xfId="0" applyFont="1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0" fillId="0" borderId="20" xfId="0" applyNumberFormat="1" applyFont="1" applyBorder="1" applyAlignment="1" applyProtection="1">
      <alignment vertical="center"/>
      <protection hidden="1"/>
    </xf>
    <xf numFmtId="167" fontId="23" fillId="0" borderId="9" xfId="1" applyNumberFormat="1" applyFont="1" applyBorder="1" applyAlignment="1" applyProtection="1">
      <alignment vertical="center"/>
      <protection hidden="1"/>
    </xf>
    <xf numFmtId="167" fontId="23" fillId="0" borderId="10" xfId="1" applyNumberFormat="1" applyFont="1" applyBorder="1" applyAlignment="1" applyProtection="1">
      <alignment vertical="center"/>
      <protection hidden="1"/>
    </xf>
    <xf numFmtId="10" fontId="20" fillId="0" borderId="5" xfId="2" applyNumberFormat="1" applyFont="1" applyBorder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right" vertical="center"/>
      <protection hidden="1"/>
    </xf>
    <xf numFmtId="167" fontId="19" fillId="0" borderId="17" xfId="0" applyNumberFormat="1" applyFont="1" applyBorder="1" applyAlignment="1" applyProtection="1">
      <alignment vertical="center"/>
      <protection hidden="1"/>
    </xf>
    <xf numFmtId="167" fontId="21" fillId="0" borderId="14" xfId="0" applyNumberFormat="1" applyFont="1" applyBorder="1" applyAlignment="1" applyProtection="1">
      <alignment vertical="center"/>
      <protection hidden="1"/>
    </xf>
    <xf numFmtId="167" fontId="19" fillId="0" borderId="11" xfId="0" applyNumberFormat="1" applyFont="1" applyBorder="1" applyAlignment="1" applyProtection="1">
      <alignment vertical="center"/>
      <protection hidden="1"/>
    </xf>
    <xf numFmtId="167" fontId="21" fillId="0" borderId="9" xfId="0" applyNumberFormat="1" applyFont="1" applyBorder="1" applyAlignment="1" applyProtection="1">
      <alignment vertical="center"/>
      <protection hidden="1"/>
    </xf>
    <xf numFmtId="167" fontId="18" fillId="0" borderId="13" xfId="0" applyNumberFormat="1" applyFont="1" applyBorder="1" applyAlignment="1" applyProtection="1">
      <alignment horizontal="center" vertical="center"/>
      <protection hidden="1"/>
    </xf>
    <xf numFmtId="167" fontId="21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1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0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0" fillId="0" borderId="0" xfId="0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0" fillId="0" borderId="7" xfId="0" applyFont="1" applyBorder="1" applyAlignment="1">
      <alignment horizontal="left" vertic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8" fillId="0" borderId="0" xfId="0" applyFont="1" applyAlignment="1"/>
    <xf numFmtId="0" fontId="8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19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6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38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3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0" fillId="0" borderId="0" xfId="0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2" fillId="0" borderId="0" xfId="0" applyFont="1" applyAlignment="1"/>
    <xf numFmtId="0" fontId="32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41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2" fillId="3" borderId="3" xfId="0" applyFont="1" applyFill="1" applyBorder="1" applyAlignment="1" applyProtection="1">
      <alignment horizontal="center" vertical="center"/>
      <protection locked="0"/>
    </xf>
    <xf numFmtId="167" fontId="20" fillId="0" borderId="0" xfId="0" applyNumberFormat="1" applyFont="1" applyBorder="1" applyAlignment="1" applyProtection="1">
      <alignment vertical="center"/>
      <protection hidden="1"/>
    </xf>
    <xf numFmtId="167" fontId="20" fillId="0" borderId="22" xfId="0" applyNumberFormat="1" applyFont="1" applyBorder="1" applyAlignment="1" applyProtection="1">
      <alignment vertical="center"/>
      <protection hidden="1"/>
    </xf>
    <xf numFmtId="0" fontId="0" fillId="0" borderId="0" xfId="0" applyFill="1" applyBorder="1" applyAlignment="1">
      <alignment vertical="center"/>
    </xf>
    <xf numFmtId="176" fontId="20" fillId="0" borderId="0" xfId="2" applyNumberFormat="1" applyFont="1" applyBorder="1" applyAlignment="1" applyProtection="1">
      <alignment horizontal="center" vertical="center"/>
      <protection locked="0"/>
    </xf>
    <xf numFmtId="0" fontId="19" fillId="0" borderId="13" xfId="0" applyFont="1" applyBorder="1" applyAlignment="1" applyProtection="1">
      <alignment horizontal="center" vertical="center"/>
      <protection hidden="1"/>
    </xf>
    <xf numFmtId="0" fontId="43" fillId="0" borderId="0" xfId="0" applyFont="1" applyAlignment="1">
      <alignment vertical="center"/>
    </xf>
    <xf numFmtId="0" fontId="53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54" fillId="0" borderId="0" xfId="0" applyFont="1" applyAlignment="1">
      <alignment vertical="center"/>
    </xf>
    <xf numFmtId="0" fontId="15" fillId="0" borderId="0" xfId="0" applyFont="1" applyBorder="1" applyAlignment="1" applyProtection="1">
      <alignment horizontal="right" vertical="center"/>
      <protection hidden="1"/>
    </xf>
    <xf numFmtId="167" fontId="0" fillId="0" borderId="0" xfId="0" applyNumberFormat="1" applyProtection="1">
      <protection locked="0"/>
    </xf>
    <xf numFmtId="167" fontId="53" fillId="0" borderId="0" xfId="0" applyNumberFormat="1" applyFont="1" applyAlignment="1" applyProtection="1">
      <alignment vertical="center"/>
      <protection locked="0"/>
    </xf>
    <xf numFmtId="167" fontId="32" fillId="0" borderId="0" xfId="0" applyNumberFormat="1" applyFont="1" applyAlignment="1">
      <alignment vertical="center"/>
    </xf>
    <xf numFmtId="0" fontId="2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/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7" fontId="0" fillId="0" borderId="0" xfId="0" applyNumberFormat="1" applyBorder="1" applyAlignment="1">
      <alignment horizontal="center"/>
    </xf>
    <xf numFmtId="9" fontId="0" fillId="0" borderId="0" xfId="2" applyFont="1" applyAlignment="1">
      <alignment horizontal="center" vertical="center"/>
    </xf>
    <xf numFmtId="167" fontId="32" fillId="0" borderId="0" xfId="0" applyNumberFormat="1" applyFont="1" applyAlignment="1">
      <alignment horizontal="center" vertical="center"/>
    </xf>
    <xf numFmtId="0" fontId="28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/>
      <protection locked="0"/>
    </xf>
    <xf numFmtId="167" fontId="19" fillId="0" borderId="5" xfId="0" applyNumberFormat="1" applyFont="1" applyBorder="1" applyAlignment="1" applyProtection="1">
      <alignment vertical="center"/>
      <protection hidden="1"/>
    </xf>
    <xf numFmtId="0" fontId="20" fillId="2" borderId="0" xfId="0" applyFont="1" applyFill="1" applyBorder="1" applyAlignment="1" applyProtection="1">
      <alignment horizontal="right" vertical="center"/>
      <protection locked="0"/>
    </xf>
    <xf numFmtId="0" fontId="15" fillId="0" borderId="0" xfId="0" applyFont="1" applyBorder="1" applyAlignment="1">
      <alignment horizontal="right" vertical="center"/>
    </xf>
    <xf numFmtId="0" fontId="32" fillId="0" borderId="0" xfId="0" applyFont="1" applyAlignment="1">
      <alignment horizontal="center" vertical="center"/>
    </xf>
    <xf numFmtId="167" fontId="20" fillId="3" borderId="5" xfId="0" applyNumberFormat="1" applyFont="1" applyFill="1" applyBorder="1" applyAlignment="1">
      <alignment horizontal="right" vertical="center"/>
    </xf>
    <xf numFmtId="0" fontId="20" fillId="3" borderId="3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right" vertical="center"/>
      <protection hidden="1"/>
    </xf>
    <xf numFmtId="0" fontId="15" fillId="2" borderId="0" xfId="0" applyFont="1" applyFill="1" applyBorder="1" applyAlignment="1">
      <alignment horizontal="left" vertical="center"/>
    </xf>
    <xf numFmtId="174" fontId="10" fillId="3" borderId="14" xfId="0" applyNumberFormat="1" applyFont="1" applyFill="1" applyBorder="1" applyAlignment="1" applyProtection="1">
      <alignment vertical="center"/>
      <protection locked="0"/>
    </xf>
    <xf numFmtId="0" fontId="2" fillId="0" borderId="0" xfId="0" applyFont="1" applyBorder="1" applyAlignment="1"/>
    <xf numFmtId="0" fontId="8" fillId="0" borderId="26" xfId="0" applyFont="1" applyBorder="1" applyAlignment="1">
      <alignment horizontal="center" vertical="center"/>
    </xf>
    <xf numFmtId="0" fontId="8" fillId="3" borderId="15" xfId="0" applyFont="1" applyFill="1" applyBorder="1" applyAlignment="1" applyProtection="1">
      <alignment horizontal="center" vertical="center"/>
      <protection locked="0"/>
    </xf>
    <xf numFmtId="170" fontId="12" fillId="0" borderId="26" xfId="0" applyNumberFormat="1" applyFont="1" applyBorder="1" applyAlignment="1">
      <alignment horizontal="center" vertical="center"/>
    </xf>
    <xf numFmtId="170" fontId="12" fillId="0" borderId="27" xfId="2" applyNumberFormat="1" applyFont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5" fontId="1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28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54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3" xfId="0" applyBorder="1" applyAlignment="1" applyProtection="1">
      <alignment horizontal="center"/>
      <protection locked="0"/>
    </xf>
    <xf numFmtId="167" fontId="12" fillId="4" borderId="15" xfId="0" applyNumberFormat="1" applyFont="1" applyFill="1" applyBorder="1" applyAlignment="1">
      <alignment vertical="center"/>
    </xf>
    <xf numFmtId="167" fontId="12" fillId="4" borderId="25" xfId="0" applyNumberFormat="1" applyFont="1" applyFill="1" applyBorder="1" applyAlignment="1">
      <alignment vertical="center"/>
    </xf>
    <xf numFmtId="167" fontId="12" fillId="5" borderId="15" xfId="0" applyNumberFormat="1" applyFont="1" applyFill="1" applyBorder="1" applyAlignment="1">
      <alignment vertical="center"/>
    </xf>
    <xf numFmtId="167" fontId="12" fillId="5" borderId="25" xfId="0" applyNumberFormat="1" applyFont="1" applyFill="1" applyBorder="1" applyAlignment="1">
      <alignment vertical="center"/>
    </xf>
    <xf numFmtId="167" fontId="0" fillId="5" borderId="3" xfId="0" applyNumberFormat="1" applyFill="1" applyBorder="1" applyProtection="1">
      <protection locked="0"/>
    </xf>
    <xf numFmtId="167" fontId="0" fillId="4" borderId="3" xfId="0" applyNumberFormat="1" applyFill="1" applyBorder="1" applyProtection="1">
      <protection locked="0"/>
    </xf>
    <xf numFmtId="167" fontId="0" fillId="4" borderId="3" xfId="0" applyNumberFormat="1" applyFill="1" applyBorder="1" applyAlignment="1" applyProtection="1">
      <alignment vertical="center"/>
      <protection locked="0"/>
    </xf>
    <xf numFmtId="167" fontId="53" fillId="5" borderId="3" xfId="0" applyNumberFormat="1" applyFont="1" applyFill="1" applyBorder="1" applyAlignment="1" applyProtection="1">
      <alignment vertical="center"/>
      <protection locked="0"/>
    </xf>
    <xf numFmtId="0" fontId="57" fillId="0" borderId="0" xfId="0" applyFont="1" applyAlignment="1">
      <alignment vertical="center"/>
    </xf>
    <xf numFmtId="167" fontId="0" fillId="0" borderId="9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167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right"/>
    </xf>
    <xf numFmtId="9" fontId="0" fillId="0" borderId="0" xfId="2" applyFont="1"/>
    <xf numFmtId="0" fontId="2" fillId="0" borderId="1" xfId="0" applyFont="1" applyBorder="1" applyAlignment="1">
      <alignment horizontal="right"/>
    </xf>
    <xf numFmtId="167" fontId="0" fillId="0" borderId="28" xfId="0" applyNumberFormat="1" applyFont="1" applyBorder="1" applyAlignment="1">
      <alignment horizontal="center"/>
    </xf>
    <xf numFmtId="0" fontId="2" fillId="0" borderId="5" xfId="0" applyFont="1" applyBorder="1" applyAlignment="1">
      <alignment horizontal="right"/>
    </xf>
    <xf numFmtId="167" fontId="0" fillId="0" borderId="14" xfId="0" applyNumberFormat="1" applyBorder="1" applyAlignment="1">
      <alignment horizontal="center"/>
    </xf>
    <xf numFmtId="177" fontId="0" fillId="0" borderId="0" xfId="2" applyNumberFormat="1" applyFont="1"/>
    <xf numFmtId="9" fontId="0" fillId="0" borderId="0" xfId="2" applyNumberFormat="1" applyFont="1"/>
    <xf numFmtId="0" fontId="40" fillId="6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0" fontId="51" fillId="3" borderId="23" xfId="0" applyFont="1" applyFill="1" applyBorder="1" applyAlignment="1" applyProtection="1">
      <alignment horizontal="center" vertical="center"/>
      <protection hidden="1"/>
    </xf>
    <xf numFmtId="0" fontId="51" fillId="3" borderId="24" xfId="0" applyFont="1" applyFill="1" applyBorder="1" applyAlignment="1" applyProtection="1">
      <alignment horizontal="center" vertical="center"/>
      <protection hidden="1"/>
    </xf>
    <xf numFmtId="0" fontId="16" fillId="0" borderId="3" xfId="0" applyFont="1" applyBorder="1" applyAlignment="1">
      <alignment horizontal="center" vertical="center"/>
    </xf>
    <xf numFmtId="0" fontId="10" fillId="3" borderId="3" xfId="0" applyFont="1" applyFill="1" applyBorder="1" applyAlignment="1" applyProtection="1">
      <alignment horizontal="left" vertical="center"/>
      <protection locked="0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66" fontId="8" fillId="0" borderId="3" xfId="0" applyNumberFormat="1" applyFont="1" applyBorder="1" applyAlignment="1">
      <alignment horizontal="center" vertical="center"/>
    </xf>
    <xf numFmtId="166" fontId="8" fillId="0" borderId="4" xfId="0" applyNumberFormat="1" applyFont="1" applyBorder="1" applyAlignment="1">
      <alignment horizontal="center" vertical="center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19" fillId="0" borderId="16" xfId="0" applyNumberFormat="1" applyFont="1" applyBorder="1" applyAlignment="1" applyProtection="1">
      <alignment horizontal="center" vertical="center"/>
      <protection hidden="1"/>
    </xf>
    <xf numFmtId="167" fontId="20" fillId="0" borderId="0" xfId="0" applyNumberFormat="1" applyFont="1" applyBorder="1" applyAlignment="1">
      <alignment horizontal="center" vertical="center"/>
    </xf>
    <xf numFmtId="0" fontId="20" fillId="3" borderId="4" xfId="0" applyFont="1" applyFill="1" applyBorder="1" applyAlignment="1">
      <alignment horizontal="right" vertical="center"/>
    </xf>
    <xf numFmtId="0" fontId="20" fillId="3" borderId="6" xfId="0" applyFont="1" applyFill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0" fillId="3" borderId="4" xfId="0" applyFont="1" applyFill="1" applyBorder="1" applyAlignment="1">
      <alignment horizontal="left" vertical="center"/>
    </xf>
    <xf numFmtId="0" fontId="20" fillId="3" borderId="5" xfId="0" applyFont="1" applyFill="1" applyBorder="1" applyAlignment="1">
      <alignment horizontal="left" vertical="center"/>
    </xf>
    <xf numFmtId="0" fontId="20" fillId="3" borderId="4" xfId="0" applyFont="1" applyFill="1" applyBorder="1" applyAlignment="1">
      <alignment vertical="center"/>
    </xf>
    <xf numFmtId="0" fontId="20" fillId="3" borderId="5" xfId="0" applyFont="1" applyFill="1" applyBorder="1" applyAlignment="1">
      <alignment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0" fontId="8" fillId="0" borderId="7" xfId="0" applyFont="1" applyBorder="1" applyAlignment="1">
      <alignment horizontal="center" vertical="center"/>
    </xf>
    <xf numFmtId="169" fontId="34" fillId="3" borderId="3" xfId="0" applyNumberFormat="1" applyFont="1" applyFill="1" applyBorder="1" applyAlignment="1" applyProtection="1">
      <alignment horizontal="left" vertical="center"/>
      <protection locked="0"/>
    </xf>
    <xf numFmtId="0" fontId="13" fillId="0" borderId="9" xfId="0" applyFont="1" applyBorder="1" applyAlignment="1" applyProtection="1">
      <alignment horizontal="center" vertical="center"/>
    </xf>
    <xf numFmtId="0" fontId="13" fillId="0" borderId="3" xfId="0" applyFont="1" applyBorder="1" applyAlignment="1" applyProtection="1">
      <alignment horizontal="center" vertical="center"/>
    </xf>
    <xf numFmtId="171" fontId="10" fillId="3" borderId="4" xfId="0" applyNumberFormat="1" applyFont="1" applyFill="1" applyBorder="1" applyAlignment="1" applyProtection="1">
      <alignment horizontal="left" vertical="center"/>
      <protection locked="0"/>
    </xf>
    <xf numFmtId="167" fontId="18" fillId="0" borderId="3" xfId="0" applyNumberFormat="1" applyFont="1" applyBorder="1" applyAlignment="1">
      <alignment horizontal="center" vertical="center"/>
    </xf>
    <xf numFmtId="167" fontId="24" fillId="0" borderId="3" xfId="0" applyNumberFormat="1" applyFont="1" applyBorder="1" applyAlignment="1">
      <alignment horizontal="left" vertical="center"/>
    </xf>
    <xf numFmtId="167" fontId="24" fillId="0" borderId="6" xfId="0" applyNumberFormat="1" applyFont="1" applyBorder="1" applyAlignment="1">
      <alignment horizontal="left" vertical="center"/>
    </xf>
    <xf numFmtId="167" fontId="24" fillId="0" borderId="5" xfId="0" applyNumberFormat="1" applyFont="1" applyBorder="1" applyAlignment="1">
      <alignment horizontal="left" vertical="center"/>
    </xf>
    <xf numFmtId="167" fontId="21" fillId="0" borderId="3" xfId="0" applyNumberFormat="1" applyFont="1" applyBorder="1" applyAlignment="1">
      <alignment horizontal="center" vertical="center"/>
    </xf>
    <xf numFmtId="167" fontId="20" fillId="0" borderId="6" xfId="0" applyNumberFormat="1" applyFont="1" applyBorder="1" applyAlignment="1">
      <alignment horizontal="center" vertical="center"/>
    </xf>
    <xf numFmtId="166" fontId="20" fillId="3" borderId="13" xfId="1" applyNumberFormat="1" applyFont="1" applyFill="1" applyBorder="1" applyAlignment="1">
      <alignment horizontal="right" vertical="center"/>
    </xf>
    <xf numFmtId="166" fontId="20" fillId="3" borderId="1" xfId="1" applyNumberFormat="1" applyFont="1" applyFill="1" applyBorder="1" applyAlignment="1">
      <alignment horizontal="right" vertical="center"/>
    </xf>
    <xf numFmtId="166" fontId="20" fillId="3" borderId="5" xfId="1" applyNumberFormat="1" applyFont="1" applyFill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20" fillId="0" borderId="3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 vertical="top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28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/>
      <protection locked="0"/>
    </xf>
    <xf numFmtId="0" fontId="56" fillId="3" borderId="3" xfId="3" applyFont="1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4" fillId="3" borderId="3" xfId="0" applyFont="1" applyFill="1" applyBorder="1" applyAlignment="1" applyProtection="1">
      <alignment horizontal="left" vertical="center"/>
      <protection locked="0"/>
    </xf>
    <xf numFmtId="171" fontId="10" fillId="0" borderId="6" xfId="0" applyNumberFormat="1" applyFont="1" applyFill="1" applyBorder="1" applyAlignment="1" applyProtection="1">
      <alignment horizontal="center" vertical="center"/>
    </xf>
    <xf numFmtId="171" fontId="10" fillId="0" borderId="5" xfId="0" applyNumberFormat="1" applyFont="1" applyFill="1" applyBorder="1" applyAlignment="1" applyProtection="1">
      <alignment horizontal="center" vertical="center"/>
    </xf>
    <xf numFmtId="0" fontId="50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25" fillId="0" borderId="3" xfId="0" applyFont="1" applyBorder="1" applyAlignment="1">
      <alignment horizontal="left" vertical="center"/>
    </xf>
    <xf numFmtId="0" fontId="37" fillId="0" borderId="0" xfId="0" applyFont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54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171" fontId="48" fillId="0" borderId="3" xfId="0" applyNumberFormat="1" applyFont="1" applyBorder="1" applyAlignment="1" applyProtection="1">
      <alignment horizontal="center"/>
      <protection locked="0"/>
    </xf>
    <xf numFmtId="171" fontId="49" fillId="0" borderId="0" xfId="0" applyNumberFormat="1" applyFont="1" applyAlignment="1">
      <alignment horizontal="right"/>
    </xf>
    <xf numFmtId="171" fontId="48" fillId="0" borderId="0" xfId="0" applyNumberFormat="1" applyFont="1" applyAlignment="1">
      <alignment horizontal="right"/>
    </xf>
    <xf numFmtId="0" fontId="0" fillId="0" borderId="3" xfId="0" applyBorder="1" applyAlignment="1">
      <alignment horizontal="center"/>
    </xf>
    <xf numFmtId="0" fontId="0" fillId="2" borderId="3" xfId="0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171" fontId="48" fillId="0" borderId="9" xfId="0" applyNumberFormat="1" applyFont="1" applyBorder="1" applyAlignment="1" applyProtection="1">
      <alignment horizontal="center"/>
      <protection locked="0"/>
    </xf>
    <xf numFmtId="171" fontId="48" fillId="0" borderId="10" xfId="0" applyNumberFormat="1" applyFont="1" applyBorder="1" applyAlignment="1" applyProtection="1">
      <alignment horizontal="center"/>
      <protection locked="0"/>
    </xf>
    <xf numFmtId="171" fontId="48" fillId="0" borderId="13" xfId="0" applyNumberFormat="1" applyFont="1" applyBorder="1" applyAlignment="1" applyProtection="1">
      <alignment horizontal="center"/>
      <protection locked="0"/>
    </xf>
    <xf numFmtId="171" fontId="48" fillId="0" borderId="16" xfId="0" applyNumberFormat="1" applyFont="1" applyBorder="1" applyAlignment="1" applyProtection="1">
      <alignment horizontal="center"/>
      <protection locked="0"/>
    </xf>
    <xf numFmtId="171" fontId="48" fillId="0" borderId="1" xfId="0" applyNumberFormat="1" applyFont="1" applyBorder="1" applyAlignment="1" applyProtection="1">
      <alignment horizontal="center"/>
      <protection locked="0"/>
    </xf>
    <xf numFmtId="171" fontId="48" fillId="0" borderId="4" xfId="0" applyNumberFormat="1" applyFont="1" applyBorder="1" applyAlignment="1" applyProtection="1">
      <alignment horizontal="center"/>
      <protection locked="0"/>
    </xf>
    <xf numFmtId="171" fontId="48" fillId="0" borderId="5" xfId="0" applyNumberFormat="1" applyFont="1" applyBorder="1" applyAlignment="1" applyProtection="1">
      <alignment horizontal="center"/>
      <protection locked="0"/>
    </xf>
    <xf numFmtId="171" fontId="46" fillId="0" borderId="3" xfId="0" applyNumberFormat="1" applyFont="1" applyBorder="1" applyAlignment="1" applyProtection="1">
      <alignment horizontal="center"/>
      <protection locked="0"/>
    </xf>
    <xf numFmtId="171" fontId="47" fillId="0" borderId="0" xfId="0" applyNumberFormat="1" applyFont="1" applyAlignment="1">
      <alignment horizontal="right"/>
    </xf>
    <xf numFmtId="171" fontId="49" fillId="0" borderId="1" xfId="0" applyNumberFormat="1" applyFont="1" applyBorder="1" applyAlignment="1">
      <alignment horizontal="center"/>
    </xf>
    <xf numFmtId="0" fontId="0" fillId="2" borderId="9" xfId="0" applyFill="1" applyBorder="1" applyAlignment="1" applyProtection="1">
      <alignment horizontal="center"/>
      <protection locked="0"/>
    </xf>
    <xf numFmtId="171" fontId="46" fillId="0" borderId="13" xfId="0" applyNumberFormat="1" applyFont="1" applyBorder="1" applyAlignment="1" applyProtection="1">
      <alignment horizontal="center"/>
      <protection locked="0"/>
    </xf>
    <xf numFmtId="171" fontId="46" fillId="0" borderId="16" xfId="0" applyNumberFormat="1" applyFont="1" applyBorder="1" applyAlignment="1" applyProtection="1">
      <alignment horizontal="center"/>
      <protection locked="0"/>
    </xf>
    <xf numFmtId="171" fontId="46" fillId="0" borderId="1" xfId="0" applyNumberFormat="1" applyFont="1" applyBorder="1" applyAlignment="1" applyProtection="1">
      <alignment horizontal="center"/>
      <protection locked="0"/>
    </xf>
    <xf numFmtId="171" fontId="45" fillId="0" borderId="0" xfId="0" applyNumberFormat="1" applyFont="1" applyAlignment="1">
      <alignment horizontal="right"/>
    </xf>
    <xf numFmtId="171" fontId="44" fillId="0" borderId="0" xfId="0" applyNumberFormat="1" applyFont="1" applyAlignment="1">
      <alignment horizontal="right"/>
    </xf>
    <xf numFmtId="171" fontId="47" fillId="0" borderId="1" xfId="0" applyNumberFormat="1" applyFont="1" applyBorder="1" applyAlignment="1">
      <alignment horizontal="center"/>
    </xf>
    <xf numFmtId="171" fontId="46" fillId="0" borderId="4" xfId="0" applyNumberFormat="1" applyFont="1" applyBorder="1" applyAlignment="1" applyProtection="1">
      <alignment horizontal="center"/>
      <protection locked="0"/>
    </xf>
    <xf numFmtId="171" fontId="46" fillId="0" borderId="5" xfId="0" applyNumberFormat="1" applyFont="1" applyBorder="1" applyAlignment="1" applyProtection="1">
      <alignment horizontal="center"/>
      <protection locked="0"/>
    </xf>
    <xf numFmtId="171" fontId="44" fillId="0" borderId="13" xfId="0" applyNumberFormat="1" applyFont="1" applyBorder="1" applyAlignment="1">
      <alignment horizontal="center"/>
    </xf>
    <xf numFmtId="171" fontId="44" fillId="0" borderId="16" xfId="0" applyNumberFormat="1" applyFont="1" applyBorder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left"/>
      <protection locked="0"/>
    </xf>
    <xf numFmtId="171" fontId="44" fillId="0" borderId="4" xfId="0" applyNumberFormat="1" applyFont="1" applyBorder="1" applyAlignment="1">
      <alignment horizontal="center"/>
    </xf>
    <xf numFmtId="171" fontId="44" fillId="0" borderId="5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45" fillId="0" borderId="3" xfId="0" applyFont="1" applyBorder="1" applyAlignment="1">
      <alignment horizontal="center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38" fillId="0" borderId="0" xfId="0" applyFont="1" applyAlignment="1">
      <alignment horizontal="left" vertical="center"/>
    </xf>
    <xf numFmtId="0" fontId="0" fillId="0" borderId="0" xfId="0" applyAlignment="1">
      <alignment horizontal="right"/>
    </xf>
    <xf numFmtId="0" fontId="2" fillId="0" borderId="0" xfId="0" applyFont="1" applyBorder="1" applyAlignment="1">
      <alignment horizontal="right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top"/>
    </xf>
    <xf numFmtId="0" fontId="55" fillId="0" borderId="0" xfId="0" applyFont="1" applyAlignment="1">
      <alignment horizontal="center" vertical="center"/>
    </xf>
    <xf numFmtId="169" fontId="38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171" fontId="2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171" fontId="0" fillId="0" borderId="16" xfId="0" applyNumberFormat="1" applyBorder="1" applyAlignment="1" applyProtection="1">
      <alignment horizontal="center"/>
      <protection locked="0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171" fontId="0" fillId="0" borderId="13" xfId="0" applyNumberFormat="1" applyBorder="1" applyAlignment="1">
      <alignment horizontal="center"/>
    </xf>
    <xf numFmtId="171" fontId="0" fillId="0" borderId="16" xfId="0" applyNumberFormat="1" applyBorder="1" applyAlignment="1">
      <alignment horizontal="center"/>
    </xf>
    <xf numFmtId="0" fontId="6" fillId="0" borderId="3" xfId="0" applyFont="1" applyBorder="1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166" fontId="58" fillId="2" borderId="13" xfId="1" applyNumberFormat="1" applyFont="1" applyFill="1" applyBorder="1" applyAlignment="1">
      <alignment horizontal="right" vertical="center"/>
    </xf>
    <xf numFmtId="166" fontId="58" fillId="2" borderId="1" xfId="1" applyNumberFormat="1" applyFont="1" applyFill="1" applyBorder="1" applyAlignment="1">
      <alignment horizontal="right" vertical="center"/>
    </xf>
    <xf numFmtId="166" fontId="58" fillId="2" borderId="5" xfId="1" applyNumberFormat="1" applyFont="1" applyFill="1" applyBorder="1" applyAlignment="1">
      <alignment horizontal="right" vertical="center"/>
    </xf>
    <xf numFmtId="0" fontId="2" fillId="0" borderId="3" xfId="0" applyFont="1" applyBorder="1" applyAlignment="1">
      <alignment horizontal="center"/>
    </xf>
    <xf numFmtId="0" fontId="0" fillId="0" borderId="6" xfId="0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center"/>
      <protection locked="0"/>
    </xf>
    <xf numFmtId="180" fontId="2" fillId="7" borderId="0" xfId="0" applyNumberFormat="1" applyFont="1" applyFill="1"/>
    <xf numFmtId="180" fontId="2" fillId="7" borderId="14" xfId="0" applyNumberFormat="1" applyFont="1" applyFill="1" applyBorder="1" applyAlignment="1">
      <alignment horizontal="center"/>
    </xf>
  </cellXfs>
  <cellStyles count="4">
    <cellStyle name="Currency" xfId="1" builtinId="4"/>
    <cellStyle name="Hyperlink" xfId="3" builtinId="8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firstButton="1" fmlaLink="$M$28" lockText="1"/>
</file>

<file path=xl/ctrlProps/ctrlProp5.xml><?xml version="1.0" encoding="utf-8"?>
<formControlPr xmlns="http://schemas.microsoft.com/office/spreadsheetml/2009/9/main" objectType="Radio" checked="Checked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lockText="1"/>
</file>

<file path=xl/ctrlProps/ctrlProp8.xml><?xml version="1.0" encoding="utf-8"?>
<formControlPr xmlns="http://schemas.microsoft.com/office/spreadsheetml/2009/9/main" objectType="Radio" checked="Checked" firstButton="1" fmlaLink="$F$22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CheckBox" checked="Checked" fmlaLink="$A$25" lockText="1"/>
</file>

<file path=xl/ctrlProps/ctrlProp12.xml><?xml version="1.0" encoding="utf-8"?>
<formControlPr xmlns="http://schemas.microsoft.com/office/spreadsheetml/2009/9/main" objectType="CheckBox" fmlaLink="A23" lockText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firstButton="1" fmlaLink="$M$28" lockText="1"/>
</file>

<file path=xl/ctrlProps/ctrlProp15.xml><?xml version="1.0" encoding="utf-8"?>
<formControlPr xmlns="http://schemas.microsoft.com/office/spreadsheetml/2009/9/main" objectType="Radio" checked="Checked" lockText="1"/>
</file>

<file path=xl/ctrlProps/ctrlProp16.xml><?xml version="1.0" encoding="utf-8"?>
<formControlPr xmlns="http://schemas.microsoft.com/office/spreadsheetml/2009/9/main" objectType="Radio" lockText="1"/>
</file>

<file path=xl/ctrlProps/ctrlProp17.xml><?xml version="1.0" encoding="utf-8"?>
<formControlPr xmlns="http://schemas.microsoft.com/office/spreadsheetml/2009/9/main" objectType="Radio" lockText="1"/>
</file>

<file path=xl/ctrlProps/ctrlProp18.xml><?xml version="1.0" encoding="utf-8"?>
<formControlPr xmlns="http://schemas.microsoft.com/office/spreadsheetml/2009/9/main" objectType="Radio" checked="Checked" firstButton="1" fmlaLink="$F$22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 txBox="1"/>
      </xdr:nvSpPr>
      <xdr:spPr>
        <a:xfrm>
          <a:off x="3730625" y="5924550"/>
          <a:ext cx="2289175" cy="276225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 txBox="1"/>
      </xdr:nvSpPr>
      <xdr:spPr>
        <a:xfrm>
          <a:off x="22226" y="6784975"/>
          <a:ext cx="59848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 txBox="1"/>
      </xdr:nvSpPr>
      <xdr:spPr>
        <a:xfrm>
          <a:off x="3749675" y="61785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 txBox="1"/>
      </xdr:nvSpPr>
      <xdr:spPr>
        <a:xfrm>
          <a:off x="3743325" y="648970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omments" Target="../comments1.x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14" Type="http://schemas.openxmlformats.org/officeDocument/2006/relationships/ctrlProp" Target="../ctrlProps/ctrlProp1.x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13" Type="http://schemas.openxmlformats.org/officeDocument/2006/relationships/ctrlProp" Target="../ctrlProps/ctrlProp19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13.xml"/><Relationship Id="rId12" Type="http://schemas.openxmlformats.org/officeDocument/2006/relationships/ctrlProp" Target="../ctrlProps/ctrlProp18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12.xml"/><Relationship Id="rId11" Type="http://schemas.openxmlformats.org/officeDocument/2006/relationships/ctrlProp" Target="../ctrlProps/ctrlProp17.xml"/><Relationship Id="rId5" Type="http://schemas.openxmlformats.org/officeDocument/2006/relationships/comments" Target="../comments3.xml"/><Relationship Id="rId15" Type="http://schemas.openxmlformats.org/officeDocument/2006/relationships/ctrlProp" Target="../ctrlProps/ctrlProp20.xml"/><Relationship Id="rId10" Type="http://schemas.openxmlformats.org/officeDocument/2006/relationships/ctrlProp" Target="../ctrlProps/ctrlProp16.xml"/><Relationship Id="rId4" Type="http://schemas.openxmlformats.org/officeDocument/2006/relationships/vmlDrawing" Target="../drawings/vmlDrawing3.vml"/><Relationship Id="rId14" Type="http://schemas.openxmlformats.org/officeDocument/2006/relationships/ctrlProp" Target="../ctrlProps/ctrlProp11.xml"/><Relationship Id="rId9" Type="http://schemas.openxmlformats.org/officeDocument/2006/relationships/ctrlProp" Target="../ctrlProps/ctrlProp1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S40"/>
  <sheetViews>
    <sheetView showZeros="0" topLeftCell="A23" zoomScale="120" zoomScaleNormal="120" workbookViewId="0">
      <selection activeCell="W18" sqref="W18"/>
    </sheetView>
  </sheetViews>
  <sheetFormatPr defaultColWidth="11.42578125" defaultRowHeight="1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  <col min="13" max="16" width="11.42578125" hidden="1" customWidth="1"/>
    <col min="17" max="17" width="12.85546875" hidden="1" customWidth="1"/>
    <col min="18" max="18" width="13.5703125" customWidth="1"/>
  </cols>
  <sheetData>
    <row r="1" spans="1:12" ht="15.75" customHeight="1">
      <c r="A1" s="255" t="s">
        <v>1</v>
      </c>
      <c r="B1" s="255"/>
      <c r="C1" s="255"/>
      <c r="D1" s="255"/>
      <c r="E1" s="255"/>
      <c r="F1" s="255"/>
      <c r="G1" s="255"/>
      <c r="H1" s="255"/>
      <c r="I1" s="255"/>
      <c r="J1" s="255"/>
      <c r="K1" s="255"/>
      <c r="L1" s="255"/>
    </row>
    <row r="2" spans="1:12" ht="15.75" customHeight="1">
      <c r="A2" s="265" t="s">
        <v>46</v>
      </c>
      <c r="B2" s="265"/>
      <c r="C2" s="265"/>
      <c r="D2" s="265"/>
      <c r="E2" s="265"/>
      <c r="F2" s="265"/>
      <c r="G2" s="265"/>
      <c r="H2" s="265"/>
      <c r="I2" s="265"/>
      <c r="J2" s="265"/>
      <c r="K2" s="265"/>
      <c r="L2" s="265"/>
    </row>
    <row r="3" spans="1:12" ht="6" hidden="1" customHeight="1">
      <c r="A3" s="266"/>
      <c r="B3" s="266"/>
      <c r="C3" s="266"/>
      <c r="D3" s="266"/>
      <c r="E3" s="266"/>
      <c r="F3" s="266"/>
      <c r="G3" s="266"/>
      <c r="H3" s="266"/>
      <c r="I3" s="266"/>
      <c r="J3" s="266"/>
      <c r="K3" s="266"/>
      <c r="L3" s="266"/>
    </row>
    <row r="4" spans="1:12" ht="17.25" customHeight="1">
      <c r="A4" s="259" t="s">
        <v>2</v>
      </c>
      <c r="B4" s="259"/>
      <c r="C4" s="259"/>
      <c r="D4" s="259"/>
      <c r="E4" s="259"/>
      <c r="F4" s="259"/>
      <c r="G4" s="259"/>
      <c r="H4" s="14" t="s">
        <v>0</v>
      </c>
      <c r="I4" s="270" t="str">
        <f>IF(F28=H25,"PAYÉ","")</f>
        <v/>
      </c>
      <c r="J4" s="270"/>
      <c r="K4" s="35"/>
      <c r="L4" s="15"/>
    </row>
    <row r="5" spans="1:12" ht="16.5" customHeight="1">
      <c r="A5" s="14" t="s">
        <v>3</v>
      </c>
      <c r="B5" s="14"/>
      <c r="C5" s="14"/>
      <c r="D5" s="14"/>
      <c r="E5" s="14"/>
      <c r="F5" s="273" t="s">
        <v>0</v>
      </c>
      <c r="G5" s="273"/>
      <c r="H5" s="273"/>
      <c r="I5" s="270"/>
      <c r="J5" s="270"/>
      <c r="K5" s="35"/>
      <c r="L5" s="22"/>
    </row>
    <row r="6" spans="1:12" ht="16.5" customHeight="1">
      <c r="A6" s="14" t="s">
        <v>4</v>
      </c>
      <c r="B6" s="14"/>
      <c r="C6" s="14"/>
      <c r="D6" s="14"/>
      <c r="E6" s="14"/>
      <c r="F6" s="273"/>
      <c r="G6" s="273"/>
      <c r="H6" s="273"/>
      <c r="I6" s="35"/>
      <c r="J6" s="35"/>
      <c r="K6" s="35"/>
      <c r="L6" s="20"/>
    </row>
    <row r="7" spans="1:12" ht="3" customHeight="1">
      <c r="A7" s="14"/>
      <c r="B7" s="14"/>
      <c r="C7" s="14"/>
      <c r="D7" s="14"/>
      <c r="E7" s="14"/>
      <c r="F7" s="14"/>
      <c r="G7" s="21"/>
      <c r="H7" s="20"/>
      <c r="I7" s="33"/>
      <c r="J7" s="33"/>
      <c r="K7" s="33"/>
      <c r="L7" s="20"/>
    </row>
    <row r="8" spans="1:12" ht="17.25" customHeight="1">
      <c r="A8" s="261" t="s">
        <v>54</v>
      </c>
      <c r="B8" s="262"/>
      <c r="C8" s="262"/>
      <c r="D8" s="262"/>
      <c r="E8" s="262"/>
      <c r="F8" s="262"/>
      <c r="G8" s="262"/>
      <c r="H8" s="262"/>
      <c r="I8" s="262"/>
      <c r="J8" s="262"/>
      <c r="K8" s="262"/>
      <c r="L8" s="262"/>
    </row>
    <row r="9" spans="1:12" ht="17.25" customHeight="1">
      <c r="A9" s="162" t="s">
        <v>55</v>
      </c>
      <c r="B9" s="162"/>
      <c r="C9" s="162"/>
      <c r="D9" s="162"/>
      <c r="E9" s="162"/>
      <c r="F9" s="162"/>
      <c r="G9" s="162"/>
      <c r="H9" s="163"/>
      <c r="I9" s="32"/>
      <c r="J9" s="32"/>
      <c r="K9" s="32"/>
      <c r="L9" s="32"/>
    </row>
    <row r="10" spans="1:12" ht="3" hidden="1" customHeight="1">
      <c r="A10" s="34"/>
      <c r="B10" s="34"/>
      <c r="C10" s="34"/>
      <c r="D10" s="34"/>
      <c r="E10" s="34"/>
      <c r="F10" s="34"/>
      <c r="G10" s="34"/>
      <c r="H10" s="32"/>
      <c r="I10" s="32"/>
      <c r="J10" s="32"/>
      <c r="K10" s="32"/>
      <c r="L10" s="32"/>
    </row>
    <row r="11" spans="1:12" ht="19.5" customHeight="1">
      <c r="A11" s="271" t="s">
        <v>5</v>
      </c>
      <c r="B11" s="271"/>
      <c r="C11" s="271"/>
      <c r="D11" s="271"/>
      <c r="E11" s="271"/>
      <c r="F11" s="271"/>
      <c r="G11" s="271"/>
      <c r="H11" s="271"/>
      <c r="I11" s="271"/>
      <c r="J11" s="271"/>
      <c r="K11" s="271"/>
      <c r="L11" s="271"/>
    </row>
    <row r="12" spans="1:12" ht="21.95" customHeight="1">
      <c r="A12" s="89" t="s">
        <v>43</v>
      </c>
      <c r="B12" s="223" t="s">
        <v>0</v>
      </c>
      <c r="C12" s="223"/>
      <c r="D12" s="223"/>
      <c r="E12" s="223"/>
      <c r="F12" s="223"/>
      <c r="G12" s="166" t="s">
        <v>105</v>
      </c>
      <c r="H12" s="267" t="s">
        <v>0</v>
      </c>
      <c r="I12" s="267"/>
      <c r="J12" s="267"/>
      <c r="K12" s="267"/>
      <c r="L12" s="267"/>
    </row>
    <row r="13" spans="1:12" ht="21.95" customHeight="1">
      <c r="A13" s="89" t="s">
        <v>6</v>
      </c>
      <c r="B13" s="223"/>
      <c r="C13" s="223"/>
      <c r="D13" s="223"/>
      <c r="E13" s="223"/>
      <c r="F13" s="223"/>
      <c r="G13" s="166" t="s">
        <v>92</v>
      </c>
      <c r="H13" s="242" t="s">
        <v>0</v>
      </c>
      <c r="I13" s="242"/>
      <c r="J13" s="242"/>
      <c r="K13" s="242"/>
      <c r="L13" s="242"/>
    </row>
    <row r="14" spans="1:12" ht="21.95" customHeight="1">
      <c r="A14" s="89" t="s">
        <v>21</v>
      </c>
      <c r="B14" s="223" t="s">
        <v>0</v>
      </c>
      <c r="C14" s="223"/>
      <c r="D14" s="223"/>
      <c r="E14" s="223"/>
      <c r="F14" s="223"/>
      <c r="G14" s="166" t="s">
        <v>104</v>
      </c>
      <c r="H14" s="242" t="s">
        <v>0</v>
      </c>
      <c r="I14" s="242"/>
      <c r="J14" s="242"/>
      <c r="K14" s="242"/>
      <c r="L14" s="242"/>
    </row>
    <row r="15" spans="1:12" ht="21.95" customHeight="1">
      <c r="A15" s="89" t="s">
        <v>42</v>
      </c>
      <c r="B15" s="260" t="s">
        <v>0</v>
      </c>
      <c r="C15" s="260"/>
      <c r="D15" s="92"/>
      <c r="E15" s="92"/>
      <c r="F15" s="92"/>
      <c r="G15" s="166" t="s">
        <v>17</v>
      </c>
      <c r="H15" s="263" t="s">
        <v>103</v>
      </c>
      <c r="I15" s="264"/>
      <c r="J15" s="264"/>
      <c r="K15" s="264"/>
      <c r="L15" s="264"/>
    </row>
    <row r="16" spans="1:12" ht="21.95" customHeight="1">
      <c r="A16" s="90" t="s">
        <v>10</v>
      </c>
      <c r="B16" s="258" t="s">
        <v>0</v>
      </c>
      <c r="C16" s="258"/>
      <c r="D16" s="93" t="s">
        <v>22</v>
      </c>
      <c r="E16" s="139" t="s">
        <v>0</v>
      </c>
      <c r="F16" s="90" t="s">
        <v>56</v>
      </c>
      <c r="G16" s="89" t="s">
        <v>0</v>
      </c>
      <c r="H16" s="94" t="s">
        <v>0</v>
      </c>
      <c r="I16" s="89" t="s">
        <v>0</v>
      </c>
      <c r="J16" s="94"/>
      <c r="K16" s="94"/>
      <c r="L16" s="94"/>
    </row>
    <row r="17" spans="1:19" ht="21.95" customHeight="1" thickBot="1">
      <c r="A17" s="89" t="s">
        <v>23</v>
      </c>
      <c r="B17" s="223" t="s">
        <v>0</v>
      </c>
      <c r="C17" s="223"/>
      <c r="D17" s="223"/>
      <c r="E17" s="223"/>
      <c r="F17" s="170" t="s">
        <v>63</v>
      </c>
      <c r="G17" s="267" t="s">
        <v>0</v>
      </c>
      <c r="H17" s="267"/>
      <c r="I17" s="274" t="s">
        <v>96</v>
      </c>
      <c r="J17" s="275"/>
      <c r="K17" s="275"/>
      <c r="L17" s="275"/>
    </row>
    <row r="18" spans="1:19" ht="21.95" customHeight="1">
      <c r="A18" s="89" t="s">
        <v>24</v>
      </c>
      <c r="B18" s="223" t="s">
        <v>0</v>
      </c>
      <c r="C18" s="223"/>
      <c r="D18" s="223"/>
      <c r="E18" s="223"/>
      <c r="F18" s="149" t="s">
        <v>25</v>
      </c>
      <c r="G18" s="172" t="s">
        <v>0</v>
      </c>
      <c r="H18" s="56" t="s">
        <v>0</v>
      </c>
      <c r="I18" s="220" t="s">
        <v>26</v>
      </c>
      <c r="J18" s="221"/>
      <c r="K18" s="220" t="s">
        <v>64</v>
      </c>
      <c r="L18" s="221"/>
      <c r="M18" s="13" t="s">
        <v>0</v>
      </c>
      <c r="N18" s="13"/>
      <c r="O18" s="13"/>
      <c r="P18" s="13"/>
      <c r="Q18" s="13" t="s">
        <v>0</v>
      </c>
      <c r="R18" s="13"/>
      <c r="S18" s="148" t="s">
        <v>0</v>
      </c>
    </row>
    <row r="19" spans="1:19" ht="21.95" customHeight="1">
      <c r="A19" s="89" t="s">
        <v>70</v>
      </c>
      <c r="B19" s="224" t="s">
        <v>0</v>
      </c>
      <c r="C19" s="224"/>
      <c r="D19" s="224"/>
      <c r="E19" s="224"/>
      <c r="F19" s="149" t="s">
        <v>71</v>
      </c>
      <c r="G19" s="224" t="s">
        <v>0</v>
      </c>
      <c r="H19" s="245"/>
      <c r="I19" s="174" t="str">
        <f>IF(F22=2,"","Durée")</f>
        <v>Durée</v>
      </c>
      <c r="J19" s="175">
        <v>45</v>
      </c>
      <c r="K19" s="178" t="str">
        <f>IF(F22=1,"","Durée")</f>
        <v/>
      </c>
      <c r="L19" s="175">
        <v>45</v>
      </c>
      <c r="M19" s="173" t="s">
        <v>0</v>
      </c>
      <c r="N19" s="217" t="s">
        <v>97</v>
      </c>
      <c r="O19" s="217"/>
    </row>
    <row r="20" spans="1:19" ht="21.95" customHeight="1">
      <c r="A20" s="89" t="s">
        <v>69</v>
      </c>
      <c r="B20" s="232" t="s">
        <v>0</v>
      </c>
      <c r="C20" s="233"/>
      <c r="D20" s="233"/>
      <c r="E20" s="233"/>
      <c r="F20" s="233"/>
      <c r="G20" s="233"/>
      <c r="H20" s="233"/>
      <c r="I20" s="176">
        <v>30</v>
      </c>
      <c r="J20" s="198">
        <f>IF($F$22=1,(N20),0)</f>
        <v>23</v>
      </c>
      <c r="K20" s="176">
        <v>30</v>
      </c>
      <c r="L20" s="196">
        <f>IF($F$22=2,(O20),0)</f>
        <v>0</v>
      </c>
      <c r="M20" s="150" t="s">
        <v>0</v>
      </c>
      <c r="N20" s="200">
        <v>23</v>
      </c>
      <c r="O20" s="201">
        <v>20</v>
      </c>
      <c r="P20" t="s">
        <v>0</v>
      </c>
    </row>
    <row r="21" spans="1:19" s="13" customFormat="1" ht="15.95" customHeight="1">
      <c r="A21" s="171" t="s">
        <v>28</v>
      </c>
      <c r="B21" s="256" t="s">
        <v>44</v>
      </c>
      <c r="C21" s="256"/>
      <c r="D21" s="256"/>
      <c r="E21" s="256"/>
      <c r="F21" s="95"/>
      <c r="G21" s="225" t="s">
        <v>26</v>
      </c>
      <c r="H21" s="226"/>
      <c r="I21" s="176">
        <v>45</v>
      </c>
      <c r="J21" s="198">
        <f t="shared" ref="J21:J24" si="0">IF($F$22=1,(N21),0)</f>
        <v>32</v>
      </c>
      <c r="K21" s="176">
        <v>45</v>
      </c>
      <c r="L21" s="196">
        <f t="shared" ref="L21:L24" si="1">IF($F$22=2,(O21),0)</f>
        <v>0</v>
      </c>
      <c r="M21" s="150" t="s">
        <v>0</v>
      </c>
      <c r="N21" s="200">
        <v>32</v>
      </c>
      <c r="O21" s="201">
        <v>211</v>
      </c>
      <c r="P21"/>
      <c r="Q21"/>
      <c r="R21"/>
    </row>
    <row r="22" spans="1:19" s="13" customFormat="1" ht="15.95" customHeight="1">
      <c r="A22" s="169">
        <v>8</v>
      </c>
      <c r="B22" s="257">
        <f>IF(F22=1,J19,L19)</f>
        <v>45</v>
      </c>
      <c r="C22" s="257"/>
      <c r="D22" s="257"/>
      <c r="E22" s="257"/>
      <c r="F22" s="143">
        <v>1</v>
      </c>
      <c r="G22" s="74">
        <f>IF(F22=1,INDEX($J$20:$J$24,MATCH(B22,$I$20:$I$24,0)),INDEX($L$20:$L$24,MATCH(B22,$K$20:$K$24,0)))</f>
        <v>32</v>
      </c>
      <c r="H22" s="75">
        <f>G22*A22</f>
        <v>256</v>
      </c>
      <c r="I22" s="176">
        <v>60</v>
      </c>
      <c r="J22" s="198">
        <f t="shared" si="0"/>
        <v>40</v>
      </c>
      <c r="K22" s="176">
        <v>60</v>
      </c>
      <c r="L22" s="196">
        <f t="shared" si="1"/>
        <v>0</v>
      </c>
      <c r="M22" s="150" t="s">
        <v>0</v>
      </c>
      <c r="N22" s="200">
        <v>40</v>
      </c>
      <c r="O22" s="201">
        <v>20</v>
      </c>
      <c r="P22" s="153" t="s">
        <v>98</v>
      </c>
      <c r="Q22"/>
      <c r="R22"/>
    </row>
    <row r="23" spans="1:19" s="13" customFormat="1" ht="15.95" customHeight="1" thickBot="1">
      <c r="A23" s="143" t="b">
        <v>0</v>
      </c>
      <c r="B23" s="165"/>
      <c r="C23" s="252" t="s">
        <v>68</v>
      </c>
      <c r="D23" s="253"/>
      <c r="E23" s="253"/>
      <c r="F23" s="254"/>
      <c r="G23" s="76">
        <f>IF(A23,(P23),0)</f>
        <v>0</v>
      </c>
      <c r="H23" s="73">
        <f>A23*H22*-G23</f>
        <v>0</v>
      </c>
      <c r="I23" s="176">
        <v>75</v>
      </c>
      <c r="J23" s="198">
        <f t="shared" si="0"/>
        <v>50</v>
      </c>
      <c r="K23" s="176">
        <v>75</v>
      </c>
      <c r="L23" s="196">
        <f t="shared" si="1"/>
        <v>0</v>
      </c>
      <c r="M23" s="150" t="s">
        <v>0</v>
      </c>
      <c r="N23" s="200">
        <v>50</v>
      </c>
      <c r="O23" s="202">
        <v>35</v>
      </c>
      <c r="P23" s="160">
        <v>0.05</v>
      </c>
    </row>
    <row r="24" spans="1:19" s="13" customFormat="1" ht="15.95" customHeight="1" thickTop="1" thickBot="1">
      <c r="A24" s="57"/>
      <c r="B24" s="58" t="s">
        <v>0</v>
      </c>
      <c r="C24" s="59" t="s">
        <v>0</v>
      </c>
      <c r="D24" s="229" t="s">
        <v>0</v>
      </c>
      <c r="E24" s="229"/>
      <c r="F24" s="23"/>
      <c r="G24" s="77" t="s">
        <v>62</v>
      </c>
      <c r="H24" s="141">
        <f>H22+H23</f>
        <v>256</v>
      </c>
      <c r="I24" s="177">
        <v>90</v>
      </c>
      <c r="J24" s="199">
        <f t="shared" si="0"/>
        <v>60</v>
      </c>
      <c r="K24" s="177">
        <v>90</v>
      </c>
      <c r="L24" s="197">
        <f t="shared" si="1"/>
        <v>0</v>
      </c>
      <c r="M24" s="151" t="s">
        <v>0</v>
      </c>
      <c r="N24" s="203">
        <v>60</v>
      </c>
      <c r="O24" s="202">
        <v>20</v>
      </c>
      <c r="P24" s="156" t="s">
        <v>0</v>
      </c>
      <c r="Q24" s="156" t="s">
        <v>99</v>
      </c>
    </row>
    <row r="25" spans="1:19" s="13" customFormat="1" ht="15.95" customHeight="1" thickTop="1">
      <c r="A25" s="143" t="b">
        <v>1</v>
      </c>
      <c r="B25" s="58"/>
      <c r="C25" s="230" t="s">
        <v>13</v>
      </c>
      <c r="D25" s="231"/>
      <c r="E25" s="231"/>
      <c r="F25" s="168">
        <f>IF(A25,(Q25),0)</f>
        <v>25</v>
      </c>
      <c r="G25" s="77" t="s">
        <v>14</v>
      </c>
      <c r="H25" s="140">
        <f>A25*F25+H24</f>
        <v>281</v>
      </c>
      <c r="J25" s="13" t="str">
        <f t="shared" ref="J25" si="2">IF($F$22=1,(M25),0)</f>
        <v xml:space="preserve"> </v>
      </c>
      <c r="M25" s="146" t="s">
        <v>0</v>
      </c>
      <c r="N25" s="147"/>
      <c r="O25" s="147"/>
      <c r="P25" s="152" t="s">
        <v>0</v>
      </c>
      <c r="Q25" s="161">
        <v>25</v>
      </c>
      <c r="R25" s="147"/>
    </row>
    <row r="26" spans="1:19" s="13" customFormat="1">
      <c r="A26" s="57"/>
      <c r="B26" s="58" t="s">
        <v>0</v>
      </c>
      <c r="C26" s="59" t="s">
        <v>0</v>
      </c>
      <c r="D26" s="251" t="s">
        <v>0</v>
      </c>
      <c r="E26" s="251"/>
      <c r="F26" s="23"/>
      <c r="G26" s="26" t="s">
        <v>0</v>
      </c>
      <c r="H26" s="24"/>
      <c r="M26" s="146"/>
      <c r="N26" s="147"/>
      <c r="O26" s="147"/>
      <c r="P26" s="147"/>
      <c r="Q26" s="147"/>
      <c r="R26" s="167"/>
    </row>
    <row r="27" spans="1:19" ht="16.5" customHeight="1">
      <c r="A27" s="243" t="s">
        <v>40</v>
      </c>
      <c r="B27" s="243"/>
      <c r="C27" s="244"/>
      <c r="D27" s="222" t="s">
        <v>66</v>
      </c>
      <c r="E27" s="222"/>
      <c r="F27" s="222"/>
      <c r="G27" s="222" t="s">
        <v>65</v>
      </c>
      <c r="H27" s="222"/>
      <c r="I27" s="222"/>
      <c r="J27" s="222"/>
      <c r="K27" s="222"/>
      <c r="L27" s="222"/>
      <c r="M27" s="145"/>
      <c r="N27" s="13"/>
      <c r="O27" s="13"/>
      <c r="P27" s="13"/>
      <c r="Q27" s="13"/>
    </row>
    <row r="28" spans="1:19" ht="21.95" customHeight="1">
      <c r="A28" s="234" t="s">
        <v>38</v>
      </c>
      <c r="B28" s="235"/>
      <c r="C28" s="78">
        <f>IF($M$28=ROW()-27,H24,0)</f>
        <v>0</v>
      </c>
      <c r="D28" s="227">
        <f>IF(AND($A$25,$M$28=ROW()-27),$F$25,0)</f>
        <v>0</v>
      </c>
      <c r="E28" s="228"/>
      <c r="F28" s="79">
        <f>C28+D28</f>
        <v>0</v>
      </c>
      <c r="G28" s="144" t="str">
        <f>IF($M$28=ROW()-27,"aucun","")</f>
        <v/>
      </c>
      <c r="H28" s="272" t="s">
        <v>47</v>
      </c>
      <c r="I28" s="272"/>
      <c r="J28" s="272"/>
      <c r="K28" s="272"/>
      <c r="L28" s="272"/>
      <c r="M28" s="143">
        <v>2</v>
      </c>
      <c r="N28" s="142"/>
    </row>
    <row r="29" spans="1:19" ht="21.95" customHeight="1">
      <c r="A29" s="236" t="s">
        <v>93</v>
      </c>
      <c r="B29" s="237"/>
      <c r="C29" s="80">
        <f>IF($M$28=ROW()-27,$H$22/VALUE(LEFT(A29,1)),0)</f>
        <v>128</v>
      </c>
      <c r="D29" s="227">
        <f t="shared" ref="D29:D31" si="3">IF(AND($A$25,$M$28=ROW()-27),$F$25,0)</f>
        <v>25</v>
      </c>
      <c r="E29" s="228"/>
      <c r="F29" s="81">
        <f t="shared" ref="F29:F31" si="4">C29+D29</f>
        <v>153</v>
      </c>
      <c r="G29" s="82">
        <f>C29</f>
        <v>128</v>
      </c>
      <c r="H29" s="247" t="s">
        <v>0</v>
      </c>
      <c r="I29" s="248"/>
      <c r="J29" s="248"/>
      <c r="K29" s="248"/>
      <c r="L29" s="249"/>
      <c r="M29" s="143"/>
      <c r="N29" s="142"/>
    </row>
    <row r="30" spans="1:19" ht="21.95" customHeight="1">
      <c r="A30" s="234" t="s">
        <v>94</v>
      </c>
      <c r="B30" s="235"/>
      <c r="C30" s="80">
        <f>IF($M$28=ROW()-27,$H$22/VALUE(LEFT(A30,1)),0)</f>
        <v>0</v>
      </c>
      <c r="D30" s="227">
        <f t="shared" si="3"/>
        <v>0</v>
      </c>
      <c r="E30" s="228"/>
      <c r="F30" s="81">
        <f t="shared" si="4"/>
        <v>0</v>
      </c>
      <c r="G30" s="82">
        <f t="shared" ref="G30:G31" si="5">C30</f>
        <v>0</v>
      </c>
      <c r="H30" s="250"/>
      <c r="I30" s="250"/>
      <c r="J30" s="250"/>
      <c r="K30" s="250"/>
      <c r="L30" s="250"/>
      <c r="M30" s="143"/>
      <c r="N30" s="142"/>
    </row>
    <row r="31" spans="1:19" ht="21.95" customHeight="1">
      <c r="A31" s="234" t="s">
        <v>95</v>
      </c>
      <c r="B31" s="235"/>
      <c r="C31" s="164">
        <f>IF($M$28=ROW()-27,$H$22/VALUE(LEFT(A31,1)),0)</f>
        <v>0</v>
      </c>
      <c r="D31" s="227">
        <f t="shared" si="3"/>
        <v>0</v>
      </c>
      <c r="E31" s="228"/>
      <c r="F31" s="83">
        <f t="shared" si="4"/>
        <v>0</v>
      </c>
      <c r="G31" s="82">
        <f t="shared" si="5"/>
        <v>0</v>
      </c>
      <c r="H31" s="246" t="s">
        <v>0</v>
      </c>
      <c r="I31" s="246"/>
      <c r="J31" s="246"/>
      <c r="K31" s="246"/>
      <c r="L31" s="246"/>
      <c r="M31" s="143"/>
      <c r="N31" s="142"/>
    </row>
    <row r="32" spans="1:19" ht="16.5">
      <c r="A32" s="16"/>
      <c r="B32" s="16"/>
      <c r="C32" s="18"/>
      <c r="D32" s="18"/>
      <c r="E32" s="18"/>
      <c r="F32" s="18"/>
      <c r="G32" s="18"/>
      <c r="H32" s="18"/>
      <c r="I32" s="19"/>
      <c r="J32" s="18"/>
      <c r="K32" s="17" t="s">
        <v>0</v>
      </c>
      <c r="L32" s="17"/>
      <c r="M32" s="142"/>
    </row>
    <row r="33" spans="1:12" ht="16.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</row>
    <row r="34" spans="1:12" ht="16.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</row>
    <row r="35" spans="1:12" ht="16.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</row>
    <row r="36" spans="1:12" ht="16.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</row>
    <row r="37" spans="1:12" ht="42" customHeight="1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</row>
    <row r="38" spans="1:12" ht="0.75" customHeight="1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</row>
    <row r="39" spans="1:12" ht="27" customHeight="1">
      <c r="A39" s="238" t="s">
        <v>0</v>
      </c>
      <c r="B39" s="239"/>
      <c r="C39" s="239"/>
      <c r="D39" s="240"/>
      <c r="E39" s="268"/>
      <c r="F39" s="268"/>
      <c r="G39" s="268"/>
      <c r="H39" s="268"/>
      <c r="I39" s="268"/>
      <c r="J39" s="269"/>
      <c r="K39" s="218">
        <v>43498</v>
      </c>
      <c r="L39" s="219"/>
    </row>
    <row r="40" spans="1:12" ht="15" customHeight="1">
      <c r="A40" s="241" t="s">
        <v>35</v>
      </c>
      <c r="B40" s="241"/>
      <c r="C40" s="241"/>
      <c r="D40" s="241" t="s">
        <v>36</v>
      </c>
      <c r="E40" s="241"/>
      <c r="F40" s="241"/>
      <c r="G40" s="241"/>
      <c r="H40" s="241"/>
      <c r="I40" s="241"/>
      <c r="J40" s="241"/>
      <c r="K40" s="241" t="s">
        <v>37</v>
      </c>
      <c r="L40" s="241"/>
    </row>
  </sheetData>
  <mergeCells count="55">
    <mergeCell ref="E39:J39"/>
    <mergeCell ref="I4:J5"/>
    <mergeCell ref="A11:L11"/>
    <mergeCell ref="H28:L28"/>
    <mergeCell ref="G27:L27"/>
    <mergeCell ref="F5:H6"/>
    <mergeCell ref="I17:L17"/>
    <mergeCell ref="A1:L1"/>
    <mergeCell ref="B21:E21"/>
    <mergeCell ref="B22:E22"/>
    <mergeCell ref="B16:C16"/>
    <mergeCell ref="A4:G4"/>
    <mergeCell ref="B15:C15"/>
    <mergeCell ref="A8:L8"/>
    <mergeCell ref="H15:L15"/>
    <mergeCell ref="A2:L2"/>
    <mergeCell ref="A3:L3"/>
    <mergeCell ref="G17:H17"/>
    <mergeCell ref="B17:E17"/>
    <mergeCell ref="H12:L12"/>
    <mergeCell ref="B12:F12"/>
    <mergeCell ref="B13:F13"/>
    <mergeCell ref="B14:F14"/>
    <mergeCell ref="A40:C40"/>
    <mergeCell ref="H14:L14"/>
    <mergeCell ref="H13:L13"/>
    <mergeCell ref="K40:L40"/>
    <mergeCell ref="D40:J40"/>
    <mergeCell ref="A27:C27"/>
    <mergeCell ref="K18:L18"/>
    <mergeCell ref="G19:H19"/>
    <mergeCell ref="H31:L31"/>
    <mergeCell ref="H29:L29"/>
    <mergeCell ref="H30:L30"/>
    <mergeCell ref="D30:E30"/>
    <mergeCell ref="D31:E31"/>
    <mergeCell ref="D26:E26"/>
    <mergeCell ref="C23:F23"/>
    <mergeCell ref="A30:B30"/>
    <mergeCell ref="N19:O19"/>
    <mergeCell ref="K39:L39"/>
    <mergeCell ref="I18:J18"/>
    <mergeCell ref="D27:F27"/>
    <mergeCell ref="B18:E18"/>
    <mergeCell ref="B19:E19"/>
    <mergeCell ref="G21:H21"/>
    <mergeCell ref="D28:E28"/>
    <mergeCell ref="D29:E29"/>
    <mergeCell ref="D24:E24"/>
    <mergeCell ref="C25:E25"/>
    <mergeCell ref="B20:H20"/>
    <mergeCell ref="A28:B28"/>
    <mergeCell ref="A29:B29"/>
    <mergeCell ref="A31:B31"/>
    <mergeCell ref="A39:D39"/>
  </mergeCells>
  <hyperlinks>
    <hyperlink ref="H15" r:id="rId1" display="nitramusik@gmail.com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M79"/>
  <sheetViews>
    <sheetView workbookViewId="0">
      <pane ySplit="21" topLeftCell="A41" activePane="bottomLeft" state="frozenSplit"/>
      <selection pane="bottomLeft" activeCell="C46" sqref="C46"/>
    </sheetView>
  </sheetViews>
  <sheetFormatPr defaultColWidth="11.42578125" defaultRowHeight="15"/>
  <cols>
    <col min="1" max="1" width="5.7109375" customWidth="1"/>
    <col min="2" max="2" width="22.28515625" customWidth="1"/>
    <col min="3" max="3" width="11.7109375" customWidth="1"/>
    <col min="4" max="4" width="6.7109375" customWidth="1"/>
    <col min="5" max="6" width="5.42578125" customWidth="1"/>
    <col min="7" max="7" width="7.42578125" customWidth="1"/>
    <col min="8" max="8" width="8.85546875" customWidth="1"/>
    <col min="9" max="9" width="2.7109375" customWidth="1"/>
    <col min="10" max="10" width="51.7109375" customWidth="1"/>
  </cols>
  <sheetData>
    <row r="1" spans="1:13" ht="14.25" customHeight="1">
      <c r="A1" s="321" t="s">
        <v>77</v>
      </c>
      <c r="B1" s="321"/>
      <c r="C1" s="321"/>
      <c r="D1" s="321"/>
      <c r="E1" s="321"/>
      <c r="F1" s="321"/>
      <c r="G1" s="321"/>
      <c r="H1" s="321"/>
      <c r="I1" s="321"/>
      <c r="J1" s="321"/>
    </row>
    <row r="2" spans="1:13" ht="9" customHeight="1">
      <c r="A2" s="322" t="s">
        <v>46</v>
      </c>
      <c r="B2" s="322"/>
      <c r="C2" s="322"/>
      <c r="D2" s="322"/>
      <c r="E2" s="322"/>
      <c r="F2" s="322"/>
      <c r="G2" s="322"/>
      <c r="H2" s="322"/>
      <c r="I2" s="322"/>
      <c r="J2" s="322"/>
    </row>
    <row r="3" spans="1:13" ht="18" customHeight="1">
      <c r="A3" s="104" t="s">
        <v>74</v>
      </c>
      <c r="B3" s="97"/>
      <c r="C3" s="97"/>
      <c r="D3" s="97"/>
      <c r="E3" s="97"/>
      <c r="F3" s="97"/>
      <c r="G3" s="97"/>
      <c r="H3" s="97"/>
      <c r="I3" s="97"/>
      <c r="J3" s="96" t="s">
        <v>0</v>
      </c>
    </row>
    <row r="4" spans="1:13" ht="12.95" customHeight="1">
      <c r="A4" s="323" t="s">
        <v>76</v>
      </c>
      <c r="B4" s="323"/>
      <c r="C4" s="323"/>
      <c r="D4" s="323"/>
      <c r="E4" s="323"/>
      <c r="F4" s="323"/>
      <c r="G4" s="323"/>
      <c r="H4" s="86"/>
      <c r="I4" s="86"/>
      <c r="J4" s="100" t="s">
        <v>0</v>
      </c>
    </row>
    <row r="5" spans="1:13" ht="12.75" customHeight="1">
      <c r="A5" s="100" t="s">
        <v>75</v>
      </c>
      <c r="B5" s="91"/>
      <c r="C5" s="106"/>
      <c r="D5" s="106"/>
      <c r="E5" s="107"/>
      <c r="F5" s="107"/>
      <c r="G5" s="107"/>
      <c r="H5" s="105"/>
      <c r="I5" s="105"/>
      <c r="J5" s="325" t="str">
        <f>IF(C46=C20,"PAYÉ","")</f>
        <v>PAYÉ</v>
      </c>
    </row>
    <row r="6" spans="1:13" ht="3" customHeight="1">
      <c r="A6" s="105"/>
      <c r="B6" s="91"/>
      <c r="C6" s="106"/>
      <c r="D6" s="106"/>
      <c r="E6" s="107"/>
      <c r="F6" s="107"/>
      <c r="G6" s="107"/>
      <c r="H6" s="105"/>
      <c r="I6" s="105"/>
      <c r="J6" s="325"/>
      <c r="M6" s="122" t="s">
        <v>0</v>
      </c>
    </row>
    <row r="7" spans="1:13" ht="15.75" customHeight="1">
      <c r="A7" s="324" t="s">
        <v>78</v>
      </c>
      <c r="B7" s="324"/>
      <c r="C7" s="106"/>
      <c r="D7" s="106"/>
      <c r="E7" s="107"/>
      <c r="F7" s="107"/>
      <c r="G7" s="107"/>
      <c r="H7" s="105"/>
      <c r="I7" s="105"/>
      <c r="J7" s="325"/>
    </row>
    <row r="8" spans="1:13" ht="12.95" customHeight="1">
      <c r="A8" s="319" t="s">
        <v>102</v>
      </c>
      <c r="B8" s="319"/>
      <c r="C8" s="99" t="str">
        <f>'FORMULAIRE 2019-2020'!H12</f>
        <v xml:space="preserve"> </v>
      </c>
      <c r="D8" s="312" t="str">
        <f>'FORMULAIRE 2019-2020'!B12</f>
        <v xml:space="preserve"> </v>
      </c>
      <c r="E8" s="312"/>
      <c r="F8" s="312"/>
      <c r="G8" s="312"/>
      <c r="H8" s="312"/>
      <c r="I8" s="85" t="s">
        <v>0</v>
      </c>
      <c r="J8" s="325"/>
    </row>
    <row r="9" spans="1:13" ht="12.95" customHeight="1">
      <c r="A9" s="319" t="s">
        <v>33</v>
      </c>
      <c r="B9" s="319"/>
      <c r="C9" s="312" t="str">
        <f>'FORMULAIRE 2019-2020'!A39</f>
        <v xml:space="preserve"> </v>
      </c>
      <c r="D9" s="312"/>
      <c r="E9" s="312"/>
      <c r="F9" s="312"/>
      <c r="G9" s="312"/>
      <c r="H9" s="312"/>
      <c r="I9" s="85" t="s">
        <v>0</v>
      </c>
      <c r="J9" s="325"/>
    </row>
    <row r="10" spans="1:13" ht="12.95" customHeight="1">
      <c r="A10" s="319" t="s">
        <v>6</v>
      </c>
      <c r="B10" s="319"/>
      <c r="C10" s="312">
        <f>'FORMULAIRE 2019-2020'!B13</f>
        <v>0</v>
      </c>
      <c r="D10" s="312"/>
      <c r="E10" s="312"/>
      <c r="F10" s="312"/>
      <c r="G10" s="114"/>
      <c r="H10" s="114"/>
      <c r="I10" s="85"/>
      <c r="J10" s="325"/>
    </row>
    <row r="11" spans="1:13" ht="12.95" customHeight="1">
      <c r="A11" s="319" t="s">
        <v>21</v>
      </c>
      <c r="B11" s="319"/>
      <c r="C11" s="312" t="str">
        <f>'FORMULAIRE 2019-2020'!B14</f>
        <v xml:space="preserve"> </v>
      </c>
      <c r="D11" s="312"/>
      <c r="E11" s="124" t="s">
        <v>79</v>
      </c>
      <c r="F11" s="124"/>
      <c r="G11" s="114" t="str">
        <f>'FORMULAIRE 2019-2020'!B15</f>
        <v xml:space="preserve"> </v>
      </c>
      <c r="H11" s="114"/>
      <c r="I11" s="85"/>
      <c r="J11" s="325"/>
    </row>
    <row r="12" spans="1:13" ht="12.95" customHeight="1">
      <c r="A12" s="319" t="s">
        <v>17</v>
      </c>
      <c r="B12" s="319"/>
      <c r="C12" s="312" t="str">
        <f>'FORMULAIRE 2019-2020'!H15</f>
        <v xml:space="preserve">  </v>
      </c>
      <c r="D12" s="312"/>
      <c r="E12" s="312"/>
      <c r="F12" s="99"/>
      <c r="G12" s="99"/>
      <c r="H12" s="99"/>
      <c r="I12" s="99"/>
      <c r="J12" s="102" t="s">
        <v>0</v>
      </c>
    </row>
    <row r="13" spans="1:13" ht="12.95" customHeight="1">
      <c r="A13" s="319" t="s">
        <v>48</v>
      </c>
      <c r="B13" s="319"/>
      <c r="C13" s="326" t="str">
        <f>'FORMULAIRE 2019-2020'!H13</f>
        <v xml:space="preserve"> </v>
      </c>
      <c r="D13" s="326"/>
      <c r="E13" s="326"/>
      <c r="F13" s="88"/>
      <c r="G13" s="88"/>
      <c r="H13" s="88"/>
      <c r="I13" s="88"/>
      <c r="J13" s="14" t="s">
        <v>0</v>
      </c>
    </row>
    <row r="14" spans="1:13" ht="12.95" customHeight="1">
      <c r="A14" s="319" t="s">
        <v>49</v>
      </c>
      <c r="B14" s="319"/>
      <c r="C14" s="326" t="str">
        <f>'FORMULAIRE 2019-2020'!H14</f>
        <v xml:space="preserve"> </v>
      </c>
      <c r="D14" s="326"/>
      <c r="E14" s="326"/>
      <c r="F14" s="45"/>
      <c r="G14" s="45"/>
      <c r="H14" s="45"/>
      <c r="I14" s="45"/>
      <c r="J14" s="14" t="s">
        <v>0</v>
      </c>
    </row>
    <row r="15" spans="1:13" ht="12.95" customHeight="1">
      <c r="A15" s="319" t="s">
        <v>63</v>
      </c>
      <c r="B15" s="319"/>
      <c r="C15" s="312" t="str">
        <f>'FORMULAIRE 2019-2020'!G17</f>
        <v xml:space="preserve"> </v>
      </c>
      <c r="D15" s="312"/>
      <c r="E15" s="124" t="s">
        <v>80</v>
      </c>
      <c r="F15" s="318" t="str">
        <f>'FORMULAIRE 2019-2020'!B17</f>
        <v xml:space="preserve"> </v>
      </c>
      <c r="G15" s="318"/>
      <c r="H15" s="98" t="s">
        <v>39</v>
      </c>
      <c r="I15" s="123">
        <f>'FORMULAIRE 2019-2020'!B22</f>
        <v>45</v>
      </c>
      <c r="J15" s="125" t="s">
        <v>81</v>
      </c>
    </row>
    <row r="16" spans="1:13" ht="1.5" customHeight="1">
      <c r="A16" s="112"/>
      <c r="B16" s="112"/>
      <c r="E16" t="s">
        <v>0</v>
      </c>
      <c r="G16" s="3" t="s">
        <v>0</v>
      </c>
      <c r="H16" s="1" t="s">
        <v>0</v>
      </c>
      <c r="I16" s="1"/>
      <c r="J16" s="101" t="s">
        <v>0</v>
      </c>
      <c r="K16" s="116"/>
    </row>
    <row r="17" spans="1:13" ht="14.1" customHeight="1">
      <c r="A17" s="315" t="s">
        <v>12</v>
      </c>
      <c r="B17" s="315"/>
      <c r="C17" s="42">
        <f>'FORMULAIRE 2019-2020'!H24</f>
        <v>256</v>
      </c>
      <c r="D17" s="25" t="s">
        <v>0</v>
      </c>
      <c r="E17" s="313" t="s">
        <v>0</v>
      </c>
      <c r="F17" s="313"/>
      <c r="G17" s="1" t="s">
        <v>0</v>
      </c>
      <c r="H17" s="1" t="s">
        <v>0</v>
      </c>
      <c r="I17" s="1"/>
      <c r="J17" s="3" t="s">
        <v>0</v>
      </c>
      <c r="M17" s="155"/>
    </row>
    <row r="18" spans="1:13" ht="14.1" customHeight="1">
      <c r="A18" s="316" t="s">
        <v>113</v>
      </c>
      <c r="B18" s="317"/>
      <c r="C18" s="205">
        <f>'FORMULAIRE 2019-2020'!F25</f>
        <v>25</v>
      </c>
      <c r="D18" s="25"/>
      <c r="E18" s="187"/>
      <c r="F18" s="187"/>
      <c r="G18" s="187"/>
      <c r="H18" s="187"/>
      <c r="I18" s="187"/>
      <c r="J18" s="194"/>
      <c r="M18" s="155"/>
    </row>
    <row r="19" spans="1:13" ht="14.1" customHeight="1" thickBot="1">
      <c r="A19" s="316" t="s">
        <v>114</v>
      </c>
      <c r="B19" s="317"/>
      <c r="C19" s="43">
        <f>'FORMULAIRE ÉTÉ 2019'!F25</f>
        <v>10</v>
      </c>
      <c r="D19" s="25"/>
      <c r="E19" s="1"/>
      <c r="F19" s="1"/>
      <c r="G19" s="1"/>
      <c r="H19" s="1"/>
      <c r="I19" s="1"/>
      <c r="J19" s="3"/>
    </row>
    <row r="20" spans="1:13" ht="14.1" customHeight="1" thickTop="1">
      <c r="A20" s="320" t="s">
        <v>14</v>
      </c>
      <c r="B20" s="320"/>
      <c r="C20" s="159">
        <f>SUM(C17:C19)</f>
        <v>291</v>
      </c>
      <c r="D20" s="158"/>
      <c r="E20" s="313" t="s">
        <v>0</v>
      </c>
      <c r="F20" s="313"/>
      <c r="G20" s="1"/>
      <c r="H20" s="1"/>
      <c r="I20" s="1"/>
      <c r="J20" s="3"/>
    </row>
    <row r="21" spans="1:13" ht="11.25" customHeight="1">
      <c r="A21" s="311" t="s">
        <v>18</v>
      </c>
      <c r="B21" s="311"/>
      <c r="C21" s="157" t="s">
        <v>0</v>
      </c>
      <c r="D21" s="157" t="s">
        <v>0</v>
      </c>
      <c r="E21" s="311" t="s">
        <v>0</v>
      </c>
      <c r="F21" s="311"/>
      <c r="G21" s="157" t="s">
        <v>0</v>
      </c>
      <c r="H21" s="157" t="s">
        <v>0</v>
      </c>
      <c r="I21" s="311" t="s">
        <v>0</v>
      </c>
      <c r="J21" s="311"/>
    </row>
    <row r="22" spans="1:13" ht="14.1" customHeight="1">
      <c r="A22" s="314" t="s">
        <v>101</v>
      </c>
      <c r="B22" s="314"/>
      <c r="C22" s="154" t="s">
        <v>31</v>
      </c>
      <c r="D22" s="154" t="s">
        <v>32</v>
      </c>
      <c r="E22" s="281" t="s">
        <v>29</v>
      </c>
      <c r="F22" s="281"/>
      <c r="G22" s="154" t="s">
        <v>30</v>
      </c>
      <c r="H22" s="154" t="s">
        <v>19</v>
      </c>
      <c r="I22" s="281" t="s">
        <v>27</v>
      </c>
      <c r="J22" s="281"/>
    </row>
    <row r="23" spans="1:13" ht="14.1" customHeight="1">
      <c r="A23" s="304">
        <v>43617</v>
      </c>
      <c r="B23" s="305"/>
      <c r="C23" s="47">
        <v>0</v>
      </c>
      <c r="D23" s="67"/>
      <c r="E23" s="306" t="s">
        <v>0</v>
      </c>
      <c r="F23" s="307"/>
      <c r="G23" s="64" t="s">
        <v>0</v>
      </c>
      <c r="H23" s="64"/>
      <c r="I23" s="308" t="s">
        <v>72</v>
      </c>
      <c r="J23" s="308"/>
    </row>
    <row r="24" spans="1:13" ht="14.1" customHeight="1">
      <c r="A24" s="304">
        <v>43647</v>
      </c>
      <c r="B24" s="305"/>
      <c r="C24" s="47">
        <v>0</v>
      </c>
      <c r="D24" s="67"/>
      <c r="E24" s="306" t="s">
        <v>0</v>
      </c>
      <c r="F24" s="307"/>
      <c r="G24" s="64"/>
      <c r="H24" s="64"/>
      <c r="I24" s="308"/>
      <c r="J24" s="308"/>
    </row>
    <row r="25" spans="1:13" ht="14.1" customHeight="1">
      <c r="A25" s="304">
        <v>43678</v>
      </c>
      <c r="B25" s="305"/>
      <c r="C25" s="47">
        <v>291</v>
      </c>
      <c r="D25" s="67"/>
      <c r="E25" s="306" t="s">
        <v>0</v>
      </c>
      <c r="F25" s="307"/>
      <c r="G25" s="64">
        <v>1000</v>
      </c>
      <c r="H25" s="64"/>
      <c r="I25" s="308" t="s">
        <v>84</v>
      </c>
      <c r="J25" s="308"/>
    </row>
    <row r="26" spans="1:13" ht="14.1" customHeight="1">
      <c r="A26" s="304" t="s">
        <v>0</v>
      </c>
      <c r="B26" s="305"/>
      <c r="C26" s="47">
        <v>0</v>
      </c>
      <c r="D26" s="67"/>
      <c r="E26" s="306"/>
      <c r="F26" s="307"/>
      <c r="G26" s="64"/>
      <c r="H26" s="64"/>
      <c r="I26" s="308"/>
      <c r="J26" s="308"/>
    </row>
    <row r="27" spans="1:13" ht="14.1" customHeight="1" thickBot="1">
      <c r="A27" s="309" t="s">
        <v>0</v>
      </c>
      <c r="B27" s="310"/>
      <c r="C27" s="48">
        <v>0</v>
      </c>
      <c r="D27" s="67"/>
      <c r="E27" s="306" t="s">
        <v>0</v>
      </c>
      <c r="F27" s="307"/>
      <c r="G27" s="64"/>
      <c r="H27" s="64"/>
      <c r="I27" s="283"/>
      <c r="J27" s="284"/>
    </row>
    <row r="28" spans="1:13" ht="13.5" customHeight="1" thickTop="1">
      <c r="A28" s="299" t="s">
        <v>14</v>
      </c>
      <c r="B28" s="300"/>
      <c r="C28" s="44">
        <f>SUM(C23:C27)</f>
        <v>291</v>
      </c>
      <c r="D28" s="68"/>
      <c r="E28" s="53"/>
      <c r="F28" s="53"/>
      <c r="G28" s="53"/>
      <c r="H28" s="53"/>
      <c r="I28" s="53"/>
      <c r="J28" s="84"/>
    </row>
    <row r="29" spans="1:13" ht="13.5" customHeight="1">
      <c r="A29" s="301" t="s">
        <v>100</v>
      </c>
      <c r="B29" s="301"/>
      <c r="C29" s="44"/>
      <c r="D29" s="68"/>
      <c r="E29" s="53"/>
      <c r="F29" s="53"/>
      <c r="G29" s="53"/>
      <c r="H29" s="53"/>
      <c r="I29" s="53"/>
      <c r="J29" s="84"/>
    </row>
    <row r="30" spans="1:13" ht="14.1" customHeight="1">
      <c r="A30" s="302">
        <v>43709</v>
      </c>
      <c r="B30" s="303"/>
      <c r="C30" s="49">
        <v>0</v>
      </c>
      <c r="D30" s="69"/>
      <c r="E30" s="282" t="s">
        <v>0</v>
      </c>
      <c r="F30" s="282"/>
      <c r="G30" s="65"/>
      <c r="H30" s="65"/>
      <c r="I30" s="283"/>
      <c r="J30" s="284"/>
    </row>
    <row r="31" spans="1:13" ht="14.1" customHeight="1">
      <c r="A31" s="296">
        <v>43739</v>
      </c>
      <c r="B31" s="297"/>
      <c r="C31" s="49">
        <v>0</v>
      </c>
      <c r="D31" s="69"/>
      <c r="E31" s="282" t="s">
        <v>0</v>
      </c>
      <c r="F31" s="282"/>
      <c r="G31" s="65"/>
      <c r="H31" s="65"/>
      <c r="I31" s="283"/>
      <c r="J31" s="284"/>
    </row>
    <row r="32" spans="1:13" ht="14.1" customHeight="1">
      <c r="A32" s="296">
        <v>43770</v>
      </c>
      <c r="B32" s="298"/>
      <c r="C32" s="50">
        <v>0</v>
      </c>
      <c r="D32" s="69"/>
      <c r="E32" s="282" t="s">
        <v>0</v>
      </c>
      <c r="F32" s="282"/>
      <c r="G32" s="65"/>
      <c r="H32" s="65"/>
      <c r="I32" s="283"/>
      <c r="J32" s="284"/>
    </row>
    <row r="33" spans="1:10" ht="14.1" customHeight="1">
      <c r="A33" s="292">
        <v>43800</v>
      </c>
      <c r="B33" s="292"/>
      <c r="C33" s="51">
        <v>0</v>
      </c>
      <c r="D33" s="69"/>
      <c r="E33" s="295" t="s">
        <v>0</v>
      </c>
      <c r="F33" s="295"/>
      <c r="G33" s="66"/>
      <c r="H33" s="66"/>
      <c r="I33" s="283" t="s">
        <v>0</v>
      </c>
      <c r="J33" s="284"/>
    </row>
    <row r="34" spans="1:10" ht="14.1" customHeight="1">
      <c r="A34" s="292" t="s">
        <v>0</v>
      </c>
      <c r="B34" s="292"/>
      <c r="C34" s="51">
        <v>0</v>
      </c>
      <c r="D34" s="69"/>
      <c r="E34" s="295" t="s">
        <v>0</v>
      </c>
      <c r="F34" s="295"/>
      <c r="G34" s="66"/>
      <c r="H34" s="66"/>
      <c r="I34" s="283" t="s">
        <v>0</v>
      </c>
      <c r="J34" s="284"/>
    </row>
    <row r="35" spans="1:10" ht="14.1" customHeight="1" thickBot="1">
      <c r="A35" s="292" t="s">
        <v>0</v>
      </c>
      <c r="B35" s="292"/>
      <c r="C35" s="52">
        <v>0</v>
      </c>
      <c r="D35" s="69"/>
      <c r="E35" s="282" t="s">
        <v>0</v>
      </c>
      <c r="F35" s="282"/>
      <c r="G35" s="65"/>
      <c r="H35" s="65"/>
      <c r="I35" s="283" t="s">
        <v>0</v>
      </c>
      <c r="J35" s="284"/>
    </row>
    <row r="36" spans="1:10" ht="14.1" customHeight="1" thickTop="1">
      <c r="A36" s="293" t="s">
        <v>14</v>
      </c>
      <c r="B36" s="293"/>
      <c r="C36" s="41">
        <f>SUM(C30:C35)</f>
        <v>0</v>
      </c>
      <c r="D36" s="70"/>
      <c r="E36" s="55"/>
      <c r="F36" s="55"/>
      <c r="G36" s="55"/>
      <c r="H36" s="55"/>
      <c r="I36" s="55"/>
      <c r="J36" s="54"/>
    </row>
    <row r="37" spans="1:10" ht="14.1" customHeight="1">
      <c r="A37" s="294" t="s">
        <v>111</v>
      </c>
      <c r="B37" s="294"/>
      <c r="C37" s="41"/>
      <c r="D37" s="70"/>
      <c r="E37" s="55"/>
      <c r="F37" s="55"/>
      <c r="G37" s="55"/>
      <c r="H37" s="55"/>
      <c r="I37" s="55"/>
      <c r="J37" s="54"/>
    </row>
    <row r="38" spans="1:10" ht="14.1" customHeight="1">
      <c r="A38" s="290">
        <v>43831</v>
      </c>
      <c r="B38" s="291"/>
      <c r="C38" s="51">
        <v>0</v>
      </c>
      <c r="D38" s="69" t="s">
        <v>0</v>
      </c>
      <c r="E38" s="282" t="s">
        <v>0</v>
      </c>
      <c r="F38" s="282"/>
      <c r="G38" s="65"/>
      <c r="H38" s="65"/>
      <c r="I38" s="283" t="s">
        <v>0</v>
      </c>
      <c r="J38" s="284"/>
    </row>
    <row r="39" spans="1:10" ht="14.1" customHeight="1">
      <c r="A39" s="287">
        <v>43862</v>
      </c>
      <c r="B39" s="288"/>
      <c r="C39" s="51">
        <v>0</v>
      </c>
      <c r="D39" s="69"/>
      <c r="E39" s="282" t="s">
        <v>0</v>
      </c>
      <c r="F39" s="282"/>
      <c r="G39" s="65"/>
      <c r="H39" s="65"/>
      <c r="I39" s="283"/>
      <c r="J39" s="284"/>
    </row>
    <row r="40" spans="1:10" ht="14.1" customHeight="1">
      <c r="A40" s="287">
        <v>43891</v>
      </c>
      <c r="B40" s="288"/>
      <c r="C40" s="51">
        <v>0</v>
      </c>
      <c r="D40" s="69"/>
      <c r="E40" s="282" t="s">
        <v>0</v>
      </c>
      <c r="F40" s="282"/>
      <c r="G40" s="65"/>
      <c r="H40" s="65"/>
      <c r="I40" s="283"/>
      <c r="J40" s="284"/>
    </row>
    <row r="41" spans="1:10" ht="14.1" customHeight="1">
      <c r="A41" s="287">
        <v>43922</v>
      </c>
      <c r="B41" s="289"/>
      <c r="C41" s="51">
        <v>0</v>
      </c>
      <c r="D41" s="71"/>
      <c r="E41" s="282" t="s">
        <v>0</v>
      </c>
      <c r="F41" s="282"/>
      <c r="G41" s="65" t="s">
        <v>0</v>
      </c>
      <c r="H41" s="65"/>
      <c r="I41" s="283" t="s">
        <v>0</v>
      </c>
      <c r="J41" s="284"/>
    </row>
    <row r="42" spans="1:10" ht="14.1" customHeight="1">
      <c r="A42" s="285">
        <v>43952</v>
      </c>
      <c r="B42" s="286"/>
      <c r="C42" s="51">
        <v>0</v>
      </c>
      <c r="D42" s="71"/>
      <c r="E42" s="282" t="s">
        <v>0</v>
      </c>
      <c r="F42" s="282"/>
      <c r="G42" s="66"/>
      <c r="H42" s="66" t="s">
        <v>0</v>
      </c>
      <c r="I42" s="283" t="s">
        <v>0</v>
      </c>
      <c r="J42" s="284"/>
    </row>
    <row r="43" spans="1:10" ht="14.1" customHeight="1">
      <c r="A43" s="285" t="s">
        <v>0</v>
      </c>
      <c r="B43" s="286"/>
      <c r="C43" s="51">
        <v>0</v>
      </c>
      <c r="D43" s="72"/>
      <c r="E43" s="282" t="s">
        <v>0</v>
      </c>
      <c r="F43" s="282"/>
      <c r="G43" s="66"/>
      <c r="H43" s="66"/>
      <c r="I43" s="283"/>
      <c r="J43" s="284"/>
    </row>
    <row r="44" spans="1:10" ht="14.1" customHeight="1" thickBot="1">
      <c r="A44" s="278" t="s">
        <v>0</v>
      </c>
      <c r="B44" s="278"/>
      <c r="C44" s="52">
        <v>0</v>
      </c>
      <c r="D44" s="69"/>
      <c r="E44" s="282" t="s">
        <v>0</v>
      </c>
      <c r="F44" s="282"/>
      <c r="G44" s="65"/>
      <c r="H44" s="65"/>
      <c r="I44" s="283"/>
      <c r="J44" s="284"/>
    </row>
    <row r="45" spans="1:10" ht="14.1" customHeight="1" thickTop="1" thickBot="1">
      <c r="A45" s="279" t="s">
        <v>14</v>
      </c>
      <c r="B45" s="280"/>
      <c r="C45" s="103">
        <f>SUM(C38:C44)</f>
        <v>0</v>
      </c>
      <c r="D45" s="27"/>
      <c r="E45" s="28"/>
      <c r="F45" s="28"/>
      <c r="G45" s="28"/>
      <c r="H45" s="28"/>
      <c r="I45" s="28"/>
      <c r="J45" s="3"/>
    </row>
    <row r="46" spans="1:10" ht="14.1" customHeight="1" thickTop="1">
      <c r="A46" s="276" t="s">
        <v>59</v>
      </c>
      <c r="B46" s="276"/>
      <c r="C46" s="38">
        <f>C45+C36+C28</f>
        <v>291</v>
      </c>
      <c r="J46" s="87"/>
    </row>
    <row r="47" spans="1:10" ht="14.1" customHeight="1">
      <c r="A47" s="193"/>
      <c r="B47" s="193"/>
      <c r="C47" s="38"/>
      <c r="J47" s="187"/>
    </row>
    <row r="49" spans="1:11" ht="18.75" hidden="1">
      <c r="A49" s="277" t="s">
        <v>115</v>
      </c>
      <c r="B49" s="277"/>
      <c r="C49" s="277"/>
      <c r="D49" s="277"/>
      <c r="E49" s="277"/>
      <c r="F49" s="277"/>
      <c r="G49" s="277"/>
      <c r="H49" s="277"/>
      <c r="I49" s="277"/>
      <c r="J49" s="277"/>
    </row>
    <row r="50" spans="1:11" ht="15" hidden="1" customHeight="1">
      <c r="A50" s="206"/>
      <c r="B50" s="208" t="s">
        <v>97</v>
      </c>
      <c r="C50" s="207">
        <v>60</v>
      </c>
      <c r="D50" s="206"/>
      <c r="E50" s="206"/>
      <c r="F50" s="206"/>
      <c r="G50" s="206"/>
      <c r="H50" s="206"/>
      <c r="I50" s="206"/>
      <c r="J50" s="206"/>
    </row>
    <row r="51" spans="1:11" ht="15" hidden="1" customHeight="1">
      <c r="A51" s="206"/>
      <c r="B51" s="208" t="s">
        <v>116</v>
      </c>
      <c r="C51" s="207">
        <f>C50*K51</f>
        <v>3</v>
      </c>
      <c r="D51" s="206"/>
      <c r="E51" s="206"/>
      <c r="F51" s="206"/>
      <c r="G51" s="206"/>
      <c r="H51" s="206"/>
      <c r="I51" s="206"/>
      <c r="J51" s="206"/>
      <c r="K51" s="209">
        <v>0.05</v>
      </c>
    </row>
    <row r="52" spans="1:11" ht="15" hidden="1" customHeight="1" thickBot="1">
      <c r="A52" s="206"/>
      <c r="B52" s="208" t="s">
        <v>117</v>
      </c>
      <c r="C52" s="211">
        <f>(C50+C51)*K52</f>
        <v>5.9850000000000003</v>
      </c>
      <c r="D52" s="206"/>
      <c r="E52" s="206"/>
      <c r="F52" s="206"/>
      <c r="G52" s="206"/>
      <c r="H52" s="206"/>
      <c r="I52" s="206"/>
      <c r="J52" s="206"/>
      <c r="K52" s="209">
        <v>9.5000000000000001E-2</v>
      </c>
    </row>
    <row r="53" spans="1:11" ht="15" hidden="1" customHeight="1" thickTop="1">
      <c r="A53" s="206"/>
      <c r="B53" s="210" t="s">
        <v>118</v>
      </c>
      <c r="C53" s="207">
        <f>SUM(C50:C52)</f>
        <v>68.984999999999999</v>
      </c>
      <c r="D53" s="206"/>
      <c r="E53" s="206"/>
      <c r="F53" s="206"/>
      <c r="G53" s="206"/>
      <c r="H53" s="206"/>
      <c r="I53" s="206"/>
      <c r="J53" s="206"/>
    </row>
    <row r="54" spans="1:11" ht="15" hidden="1" customHeight="1">
      <c r="A54" s="206"/>
      <c r="B54" s="210"/>
      <c r="C54" s="207"/>
      <c r="D54" s="206"/>
      <c r="E54" s="206"/>
      <c r="F54" s="206"/>
      <c r="G54" s="206"/>
      <c r="H54" s="206"/>
      <c r="I54" s="206"/>
      <c r="J54" s="206"/>
    </row>
    <row r="55" spans="1:11" hidden="1">
      <c r="A55" s="314" t="s">
        <v>101</v>
      </c>
      <c r="B55" s="314"/>
      <c r="C55" s="188" t="s">
        <v>31</v>
      </c>
      <c r="D55" s="188" t="s">
        <v>32</v>
      </c>
      <c r="E55" s="281" t="s">
        <v>29</v>
      </c>
      <c r="F55" s="281"/>
      <c r="G55" s="188" t="s">
        <v>30</v>
      </c>
      <c r="H55" s="188" t="s">
        <v>19</v>
      </c>
      <c r="I55" s="281" t="s">
        <v>27</v>
      </c>
      <c r="J55" s="281"/>
    </row>
    <row r="56" spans="1:11" ht="15" hidden="1" customHeight="1">
      <c r="A56" s="304">
        <v>43617</v>
      </c>
      <c r="B56" s="305"/>
      <c r="C56" s="47">
        <v>0</v>
      </c>
      <c r="D56" s="67"/>
      <c r="E56" s="306" t="s">
        <v>0</v>
      </c>
      <c r="F56" s="307"/>
      <c r="G56" s="195" t="s">
        <v>0</v>
      </c>
      <c r="H56" s="195"/>
      <c r="I56" s="308" t="s">
        <v>72</v>
      </c>
      <c r="J56" s="308"/>
    </row>
    <row r="57" spans="1:11" hidden="1">
      <c r="A57" s="304">
        <v>43647</v>
      </c>
      <c r="B57" s="305"/>
      <c r="C57" s="47">
        <v>10</v>
      </c>
      <c r="D57" s="67"/>
      <c r="E57" s="306" t="s">
        <v>0</v>
      </c>
      <c r="F57" s="307"/>
      <c r="G57" s="195"/>
      <c r="H57" s="195"/>
      <c r="I57" s="308"/>
      <c r="J57" s="308"/>
    </row>
    <row r="58" spans="1:11" hidden="1">
      <c r="A58" s="304">
        <v>43678</v>
      </c>
      <c r="B58" s="305"/>
      <c r="C58" s="47">
        <v>0</v>
      </c>
      <c r="D58" s="67"/>
      <c r="E58" s="306" t="s">
        <v>0</v>
      </c>
      <c r="F58" s="307"/>
      <c r="G58" s="195">
        <v>1000</v>
      </c>
      <c r="H58" s="195"/>
      <c r="I58" s="308" t="s">
        <v>84</v>
      </c>
      <c r="J58" s="308"/>
    </row>
    <row r="59" spans="1:11" hidden="1">
      <c r="A59" s="304" t="s">
        <v>0</v>
      </c>
      <c r="B59" s="305"/>
      <c r="C59" s="47">
        <v>0</v>
      </c>
      <c r="D59" s="67"/>
      <c r="E59" s="306"/>
      <c r="F59" s="307"/>
      <c r="G59" s="195"/>
      <c r="H59" s="195"/>
      <c r="I59" s="308"/>
      <c r="J59" s="308"/>
    </row>
    <row r="60" spans="1:11" ht="15.75" hidden="1" thickBot="1">
      <c r="A60" s="309" t="s">
        <v>0</v>
      </c>
      <c r="B60" s="310"/>
      <c r="C60" s="48">
        <v>0</v>
      </c>
      <c r="D60" s="67"/>
      <c r="E60" s="306" t="s">
        <v>0</v>
      </c>
      <c r="F60" s="307"/>
      <c r="G60" s="195"/>
      <c r="H60" s="195"/>
      <c r="I60" s="283"/>
      <c r="J60" s="284"/>
    </row>
    <row r="61" spans="1:11" ht="15.75" hidden="1" thickTop="1">
      <c r="A61" s="299" t="s">
        <v>14</v>
      </c>
      <c r="B61" s="300"/>
      <c r="C61" s="44">
        <f>SUM(C56:C60)</f>
        <v>10</v>
      </c>
      <c r="D61" s="68"/>
      <c r="E61" s="53"/>
      <c r="F61" s="53"/>
      <c r="G61" s="53"/>
      <c r="H61" s="53"/>
      <c r="I61" s="53"/>
      <c r="J61" s="84"/>
    </row>
    <row r="62" spans="1:11" hidden="1">
      <c r="A62" s="301" t="s">
        <v>100</v>
      </c>
      <c r="B62" s="301"/>
      <c r="C62" s="44"/>
      <c r="D62" s="68"/>
      <c r="E62" s="53"/>
      <c r="F62" s="53"/>
      <c r="G62" s="53"/>
      <c r="H62" s="53"/>
      <c r="I62" s="53"/>
      <c r="J62" s="84"/>
    </row>
    <row r="63" spans="1:11" hidden="1">
      <c r="A63" s="302">
        <v>43709</v>
      </c>
      <c r="B63" s="303"/>
      <c r="C63" s="49">
        <v>0</v>
      </c>
      <c r="D63" s="69"/>
      <c r="E63" s="282" t="s">
        <v>0</v>
      </c>
      <c r="F63" s="282"/>
      <c r="G63" s="189"/>
      <c r="H63" s="189"/>
      <c r="I63" s="283"/>
      <c r="J63" s="284"/>
    </row>
    <row r="64" spans="1:11" hidden="1">
      <c r="A64" s="296">
        <v>43739</v>
      </c>
      <c r="B64" s="297"/>
      <c r="C64" s="49">
        <v>0</v>
      </c>
      <c r="D64" s="69"/>
      <c r="E64" s="282" t="s">
        <v>0</v>
      </c>
      <c r="F64" s="282"/>
      <c r="G64" s="189"/>
      <c r="H64" s="189"/>
      <c r="I64" s="283"/>
      <c r="J64" s="284"/>
    </row>
    <row r="65" spans="1:10" hidden="1">
      <c r="A65" s="296">
        <v>43770</v>
      </c>
      <c r="B65" s="298"/>
      <c r="C65" s="50">
        <v>0</v>
      </c>
      <c r="D65" s="69"/>
      <c r="E65" s="282" t="s">
        <v>0</v>
      </c>
      <c r="F65" s="282"/>
      <c r="G65" s="189"/>
      <c r="H65" s="189"/>
      <c r="I65" s="283"/>
      <c r="J65" s="284"/>
    </row>
    <row r="66" spans="1:10" hidden="1">
      <c r="A66" s="292">
        <v>43800</v>
      </c>
      <c r="B66" s="292"/>
      <c r="C66" s="51">
        <v>0</v>
      </c>
      <c r="D66" s="69"/>
      <c r="E66" s="295" t="s">
        <v>0</v>
      </c>
      <c r="F66" s="295"/>
      <c r="G66" s="190"/>
      <c r="H66" s="190"/>
      <c r="I66" s="283" t="s">
        <v>0</v>
      </c>
      <c r="J66" s="284"/>
    </row>
    <row r="67" spans="1:10" hidden="1">
      <c r="A67" s="292" t="s">
        <v>0</v>
      </c>
      <c r="B67" s="292"/>
      <c r="C67" s="51">
        <v>0</v>
      </c>
      <c r="D67" s="69"/>
      <c r="E67" s="295" t="s">
        <v>0</v>
      </c>
      <c r="F67" s="295"/>
      <c r="G67" s="190"/>
      <c r="H67" s="190"/>
      <c r="I67" s="283" t="s">
        <v>0</v>
      </c>
      <c r="J67" s="284"/>
    </row>
    <row r="68" spans="1:10" ht="15.75" hidden="1" thickBot="1">
      <c r="A68" s="292" t="s">
        <v>0</v>
      </c>
      <c r="B68" s="292"/>
      <c r="C68" s="52">
        <v>0</v>
      </c>
      <c r="D68" s="69"/>
      <c r="E68" s="282" t="s">
        <v>0</v>
      </c>
      <c r="F68" s="282"/>
      <c r="G68" s="189"/>
      <c r="H68" s="189"/>
      <c r="I68" s="283" t="s">
        <v>0</v>
      </c>
      <c r="J68" s="284"/>
    </row>
    <row r="69" spans="1:10" ht="15.75" hidden="1" thickTop="1">
      <c r="A69" s="293" t="s">
        <v>14</v>
      </c>
      <c r="B69" s="293"/>
      <c r="C69" s="41">
        <f>SUM(C63:C68)</f>
        <v>0</v>
      </c>
      <c r="D69" s="70"/>
      <c r="E69" s="55"/>
      <c r="F69" s="55"/>
      <c r="G69" s="55"/>
      <c r="H69" s="55"/>
      <c r="I69" s="55"/>
      <c r="J69" s="54"/>
    </row>
    <row r="70" spans="1:10" hidden="1">
      <c r="A70" s="294" t="s">
        <v>111</v>
      </c>
      <c r="B70" s="294"/>
      <c r="C70" s="41"/>
      <c r="D70" s="70"/>
      <c r="E70" s="55"/>
      <c r="F70" s="55"/>
      <c r="G70" s="55"/>
      <c r="H70" s="55"/>
      <c r="I70" s="55"/>
      <c r="J70" s="54"/>
    </row>
    <row r="71" spans="1:10" hidden="1">
      <c r="A71" s="290">
        <v>43831</v>
      </c>
      <c r="B71" s="291"/>
      <c r="C71" s="51">
        <v>0</v>
      </c>
      <c r="D71" s="69" t="s">
        <v>0</v>
      </c>
      <c r="E71" s="282" t="s">
        <v>0</v>
      </c>
      <c r="F71" s="282"/>
      <c r="G71" s="189"/>
      <c r="H71" s="189"/>
      <c r="I71" s="283" t="s">
        <v>0</v>
      </c>
      <c r="J71" s="284"/>
    </row>
    <row r="72" spans="1:10" hidden="1">
      <c r="A72" s="287">
        <v>43862</v>
      </c>
      <c r="B72" s="288"/>
      <c r="C72" s="51">
        <v>0</v>
      </c>
      <c r="D72" s="69"/>
      <c r="E72" s="282" t="s">
        <v>0</v>
      </c>
      <c r="F72" s="282"/>
      <c r="G72" s="189"/>
      <c r="H72" s="189"/>
      <c r="I72" s="283"/>
      <c r="J72" s="284"/>
    </row>
    <row r="73" spans="1:10" hidden="1">
      <c r="A73" s="287">
        <v>43891</v>
      </c>
      <c r="B73" s="288"/>
      <c r="C73" s="51">
        <v>0</v>
      </c>
      <c r="D73" s="69"/>
      <c r="E73" s="282" t="s">
        <v>0</v>
      </c>
      <c r="F73" s="282"/>
      <c r="G73" s="189"/>
      <c r="H73" s="189"/>
      <c r="I73" s="283"/>
      <c r="J73" s="284"/>
    </row>
    <row r="74" spans="1:10" hidden="1">
      <c r="A74" s="287">
        <v>43922</v>
      </c>
      <c r="B74" s="289"/>
      <c r="C74" s="51">
        <v>0</v>
      </c>
      <c r="D74" s="71"/>
      <c r="E74" s="282" t="s">
        <v>0</v>
      </c>
      <c r="F74" s="282"/>
      <c r="G74" s="189" t="s">
        <v>0</v>
      </c>
      <c r="H74" s="189"/>
      <c r="I74" s="283" t="s">
        <v>0</v>
      </c>
      <c r="J74" s="284"/>
    </row>
    <row r="75" spans="1:10" hidden="1">
      <c r="A75" s="285">
        <v>43952</v>
      </c>
      <c r="B75" s="286"/>
      <c r="C75" s="51">
        <v>0</v>
      </c>
      <c r="D75" s="71"/>
      <c r="E75" s="282" t="s">
        <v>0</v>
      </c>
      <c r="F75" s="282"/>
      <c r="G75" s="190"/>
      <c r="H75" s="190" t="s">
        <v>0</v>
      </c>
      <c r="I75" s="283" t="s">
        <v>0</v>
      </c>
      <c r="J75" s="284"/>
    </row>
    <row r="76" spans="1:10" hidden="1">
      <c r="A76" s="285" t="s">
        <v>0</v>
      </c>
      <c r="B76" s="286"/>
      <c r="C76" s="51">
        <v>0</v>
      </c>
      <c r="D76" s="72"/>
      <c r="E76" s="282" t="s">
        <v>0</v>
      </c>
      <c r="F76" s="282"/>
      <c r="G76" s="190"/>
      <c r="H76" s="190"/>
      <c r="I76" s="283"/>
      <c r="J76" s="284"/>
    </row>
    <row r="77" spans="1:10" ht="15.75" hidden="1" thickBot="1">
      <c r="A77" s="278" t="s">
        <v>0</v>
      </c>
      <c r="B77" s="278"/>
      <c r="C77" s="52">
        <v>0</v>
      </c>
      <c r="D77" s="69"/>
      <c r="E77" s="282" t="s">
        <v>0</v>
      </c>
      <c r="F77" s="282"/>
      <c r="G77" s="189"/>
      <c r="H77" s="189"/>
      <c r="I77" s="283"/>
      <c r="J77" s="284"/>
    </row>
    <row r="78" spans="1:10" ht="16.5" hidden="1" thickTop="1" thickBot="1">
      <c r="A78" s="279" t="s">
        <v>14</v>
      </c>
      <c r="B78" s="280"/>
      <c r="C78" s="103">
        <f>SUM(C71:C77)</f>
        <v>0</v>
      </c>
      <c r="D78" s="27"/>
      <c r="E78" s="28"/>
      <c r="F78" s="28"/>
      <c r="G78" s="28"/>
      <c r="H78" s="28"/>
      <c r="I78" s="28"/>
      <c r="J78" s="194"/>
    </row>
    <row r="79" spans="1:10" ht="15.75" hidden="1" thickTop="1">
      <c r="A79" s="276" t="s">
        <v>59</v>
      </c>
      <c r="B79" s="276"/>
      <c r="C79" s="38">
        <f>C78+C69+C61</f>
        <v>10</v>
      </c>
      <c r="J79" s="187"/>
    </row>
  </sheetData>
  <mergeCells count="158">
    <mergeCell ref="I44:J44"/>
    <mergeCell ref="E27:F27"/>
    <mergeCell ref="E30:F30"/>
    <mergeCell ref="E31:F31"/>
    <mergeCell ref="E26:F26"/>
    <mergeCell ref="I41:J41"/>
    <mergeCell ref="E34:F34"/>
    <mergeCell ref="I27:J27"/>
    <mergeCell ref="I42:J42"/>
    <mergeCell ref="I43:J43"/>
    <mergeCell ref="I32:J32"/>
    <mergeCell ref="I33:J33"/>
    <mergeCell ref="I34:J34"/>
    <mergeCell ref="I35:J35"/>
    <mergeCell ref="I30:J30"/>
    <mergeCell ref="I31:J31"/>
    <mergeCell ref="C14:E14"/>
    <mergeCell ref="A46:B46"/>
    <mergeCell ref="E35:F35"/>
    <mergeCell ref="A45:B45"/>
    <mergeCell ref="A35:B35"/>
    <mergeCell ref="A40:B40"/>
    <mergeCell ref="A44:B44"/>
    <mergeCell ref="E40:F40"/>
    <mergeCell ref="A37:B37"/>
    <mergeCell ref="E44:F44"/>
    <mergeCell ref="E38:F38"/>
    <mergeCell ref="E39:F39"/>
    <mergeCell ref="E42:F42"/>
    <mergeCell ref="E41:F41"/>
    <mergeCell ref="E43:F43"/>
    <mergeCell ref="A43:B43"/>
    <mergeCell ref="A39:B39"/>
    <mergeCell ref="A36:B36"/>
    <mergeCell ref="A38:B38"/>
    <mergeCell ref="A15:B15"/>
    <mergeCell ref="A28:B28"/>
    <mergeCell ref="A26:B26"/>
    <mergeCell ref="A19:B19"/>
    <mergeCell ref="A23:B23"/>
    <mergeCell ref="A20:B20"/>
    <mergeCell ref="A1:J1"/>
    <mergeCell ref="A2:J2"/>
    <mergeCell ref="C9:H9"/>
    <mergeCell ref="A9:B9"/>
    <mergeCell ref="A4:G4"/>
    <mergeCell ref="A7:B7"/>
    <mergeCell ref="J5:J11"/>
    <mergeCell ref="A8:B8"/>
    <mergeCell ref="D8:H8"/>
    <mergeCell ref="C11:D11"/>
    <mergeCell ref="A13:B13"/>
    <mergeCell ref="A14:B14"/>
    <mergeCell ref="A10:B10"/>
    <mergeCell ref="A11:B11"/>
    <mergeCell ref="C10:F10"/>
    <mergeCell ref="A12:B12"/>
    <mergeCell ref="C12:E12"/>
    <mergeCell ref="C13:E13"/>
    <mergeCell ref="A17:B17"/>
    <mergeCell ref="A27:B27"/>
    <mergeCell ref="A18:B18"/>
    <mergeCell ref="A55:B55"/>
    <mergeCell ref="A56:B56"/>
    <mergeCell ref="A21:B21"/>
    <mergeCell ref="A24:B24"/>
    <mergeCell ref="A25:B25"/>
    <mergeCell ref="A41:B41"/>
    <mergeCell ref="A33:B33"/>
    <mergeCell ref="A30:B30"/>
    <mergeCell ref="A31:B31"/>
    <mergeCell ref="A32:B32"/>
    <mergeCell ref="I38:J38"/>
    <mergeCell ref="I39:J39"/>
    <mergeCell ref="I40:J40"/>
    <mergeCell ref="I25:J25"/>
    <mergeCell ref="I26:J26"/>
    <mergeCell ref="A34:B34"/>
    <mergeCell ref="A42:B42"/>
    <mergeCell ref="A29:B29"/>
    <mergeCell ref="A22:B22"/>
    <mergeCell ref="E32:F32"/>
    <mergeCell ref="E33:F33"/>
    <mergeCell ref="E25:F25"/>
    <mergeCell ref="I21:J21"/>
    <mergeCell ref="I23:J23"/>
    <mergeCell ref="I24:J24"/>
    <mergeCell ref="C15:D15"/>
    <mergeCell ref="E17:F17"/>
    <mergeCell ref="E20:F20"/>
    <mergeCell ref="E23:F23"/>
    <mergeCell ref="E24:F24"/>
    <mergeCell ref="E21:F21"/>
    <mergeCell ref="E22:F22"/>
    <mergeCell ref="I22:J22"/>
    <mergeCell ref="F15:G15"/>
    <mergeCell ref="A59:B59"/>
    <mergeCell ref="E59:F59"/>
    <mergeCell ref="I59:J59"/>
    <mergeCell ref="A60:B60"/>
    <mergeCell ref="E60:F60"/>
    <mergeCell ref="I60:J60"/>
    <mergeCell ref="I56:J56"/>
    <mergeCell ref="A57:B57"/>
    <mergeCell ref="E57:F57"/>
    <mergeCell ref="I57:J57"/>
    <mergeCell ref="A58:B58"/>
    <mergeCell ref="E58:F58"/>
    <mergeCell ref="I58:J58"/>
    <mergeCell ref="E56:F56"/>
    <mergeCell ref="A64:B64"/>
    <mergeCell ref="E64:F64"/>
    <mergeCell ref="I64:J64"/>
    <mergeCell ref="A65:B65"/>
    <mergeCell ref="E65:F65"/>
    <mergeCell ref="I65:J65"/>
    <mergeCell ref="A61:B61"/>
    <mergeCell ref="A62:B62"/>
    <mergeCell ref="A63:B63"/>
    <mergeCell ref="E63:F63"/>
    <mergeCell ref="I63:J63"/>
    <mergeCell ref="E72:F72"/>
    <mergeCell ref="I72:J72"/>
    <mergeCell ref="A68:B68"/>
    <mergeCell ref="E68:F68"/>
    <mergeCell ref="I68:J68"/>
    <mergeCell ref="A69:B69"/>
    <mergeCell ref="A70:B70"/>
    <mergeCell ref="A66:B66"/>
    <mergeCell ref="E66:F66"/>
    <mergeCell ref="I66:J66"/>
    <mergeCell ref="A67:B67"/>
    <mergeCell ref="E67:F67"/>
    <mergeCell ref="I67:J67"/>
    <mergeCell ref="A79:B79"/>
    <mergeCell ref="A49:J49"/>
    <mergeCell ref="A77:B77"/>
    <mergeCell ref="A78:B78"/>
    <mergeCell ref="E55:F55"/>
    <mergeCell ref="I55:J55"/>
    <mergeCell ref="E77:F77"/>
    <mergeCell ref="I77:J77"/>
    <mergeCell ref="A75:B75"/>
    <mergeCell ref="E75:F75"/>
    <mergeCell ref="I75:J75"/>
    <mergeCell ref="A76:B76"/>
    <mergeCell ref="E76:F76"/>
    <mergeCell ref="I76:J76"/>
    <mergeCell ref="A73:B73"/>
    <mergeCell ref="E73:F73"/>
    <mergeCell ref="I73:J73"/>
    <mergeCell ref="A74:B74"/>
    <mergeCell ref="E74:F74"/>
    <mergeCell ref="I74:J74"/>
    <mergeCell ref="A71:B71"/>
    <mergeCell ref="E71:F71"/>
    <mergeCell ref="I71:J71"/>
    <mergeCell ref="A72:B72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-0.249977111117893"/>
  </sheetPr>
  <dimension ref="A1:I31"/>
  <sheetViews>
    <sheetView workbookViewId="0">
      <selection activeCell="F2" sqref="F2"/>
    </sheetView>
  </sheetViews>
  <sheetFormatPr defaultColWidth="11.42578125" defaultRowHeight="15"/>
  <cols>
    <col min="1" max="1" width="15.7109375" customWidth="1"/>
    <col min="2" max="2" width="15.85546875" customWidth="1"/>
    <col min="3" max="3" width="16.28515625" customWidth="1"/>
    <col min="4" max="5" width="12.28515625" customWidth="1"/>
    <col min="6" max="7" width="13.28515625" customWidth="1"/>
    <col min="8" max="8" width="7.5703125" customWidth="1"/>
  </cols>
  <sheetData>
    <row r="1" spans="1:6" ht="23.25">
      <c r="A1" s="2" t="s">
        <v>20</v>
      </c>
      <c r="B1" s="2"/>
    </row>
    <row r="2" spans="1:6">
      <c r="A2" t="s">
        <v>60</v>
      </c>
      <c r="D2" s="3">
        <v>1164959448</v>
      </c>
      <c r="E2" s="183"/>
      <c r="F2" s="3" t="s">
        <v>0</v>
      </c>
    </row>
    <row r="3" spans="1:6">
      <c r="A3" t="s">
        <v>3</v>
      </c>
    </row>
    <row r="4" spans="1:6">
      <c r="A4" t="s">
        <v>7</v>
      </c>
    </row>
    <row r="5" spans="1:6">
      <c r="A5" t="s">
        <v>8</v>
      </c>
    </row>
    <row r="13" spans="1:6">
      <c r="A13" s="4" t="s">
        <v>67</v>
      </c>
      <c r="B13" s="4"/>
    </row>
    <row r="14" spans="1:6">
      <c r="A14" s="329" t="str">
        <f>'FORMULAIRE 2019-2020'!A39</f>
        <v xml:space="preserve"> </v>
      </c>
      <c r="B14" s="329"/>
    </row>
    <row r="15" spans="1:6">
      <c r="A15" s="329">
        <f>'FORMULAIRE 2019-2020'!B13</f>
        <v>0</v>
      </c>
      <c r="B15" s="329"/>
      <c r="C15" s="5"/>
    </row>
    <row r="16" spans="1:6">
      <c r="A16" s="329" t="str">
        <f>'FORMULAIRE 2019-2020'!B14</f>
        <v xml:space="preserve"> </v>
      </c>
      <c r="B16" s="329"/>
      <c r="C16" s="5"/>
    </row>
    <row r="17" spans="1:9">
      <c r="A17" s="329" t="str">
        <f>'FORMULAIRE 2019-2020'!B15</f>
        <v xml:space="preserve"> </v>
      </c>
      <c r="B17" s="329"/>
      <c r="C17" s="5"/>
    </row>
    <row r="18" spans="1:9">
      <c r="C18" s="5"/>
    </row>
    <row r="19" spans="1:9">
      <c r="A19" s="328" t="s">
        <v>73</v>
      </c>
      <c r="B19" s="328"/>
      <c r="C19" s="46" t="s">
        <v>10</v>
      </c>
      <c r="D19" s="327" t="s">
        <v>109</v>
      </c>
      <c r="E19" s="327"/>
      <c r="F19" s="6" t="s">
        <v>11</v>
      </c>
      <c r="G19" s="6" t="s">
        <v>57</v>
      </c>
      <c r="H19" s="327" t="s">
        <v>106</v>
      </c>
      <c r="I19" s="327"/>
    </row>
    <row r="20" spans="1:9">
      <c r="A20" t="str">
        <f>'FORMULAIRE 2019-2020'!H12</f>
        <v xml:space="preserve"> </v>
      </c>
      <c r="B20" t="str">
        <f>'FORMULAIRE 2019-2020'!B12</f>
        <v xml:space="preserve"> </v>
      </c>
      <c r="C20" s="36" t="str">
        <f>'FORMULAIRE 2019-2020'!B16</f>
        <v xml:space="preserve"> </v>
      </c>
      <c r="D20" s="182" t="s">
        <v>110</v>
      </c>
      <c r="E20" s="181" t="str">
        <f>'FORMULAIRE 2019-2020'!B17</f>
        <v xml:space="preserve"> </v>
      </c>
      <c r="F20" s="1" t="s">
        <v>108</v>
      </c>
      <c r="G20" s="37">
        <v>0</v>
      </c>
      <c r="H20" s="313">
        <v>2</v>
      </c>
      <c r="I20" s="313"/>
    </row>
    <row r="21" spans="1:9">
      <c r="C21" s="36"/>
      <c r="D21" s="182" t="s">
        <v>13</v>
      </c>
      <c r="E21" s="181"/>
      <c r="F21" s="179"/>
      <c r="G21" s="37"/>
      <c r="H21" s="179"/>
      <c r="I21" s="179"/>
    </row>
    <row r="22" spans="1:9">
      <c r="A22" t="s">
        <v>0</v>
      </c>
      <c r="C22" s="29"/>
      <c r="D22" s="182" t="s">
        <v>50</v>
      </c>
      <c r="E22" s="181" t="str">
        <f>E20</f>
        <v xml:space="preserve"> </v>
      </c>
      <c r="F22" s="1" t="s">
        <v>53</v>
      </c>
      <c r="G22" s="37">
        <f>FACTURE!C28</f>
        <v>291</v>
      </c>
      <c r="H22" s="313">
        <v>2</v>
      </c>
      <c r="I22" s="313"/>
    </row>
    <row r="23" spans="1:9" hidden="1">
      <c r="D23" s="1" t="s">
        <v>13</v>
      </c>
      <c r="E23" s="181"/>
      <c r="F23" s="29" t="s">
        <v>52</v>
      </c>
      <c r="G23" s="38">
        <f>FACTURE!C19</f>
        <v>10</v>
      </c>
      <c r="H23" t="s">
        <v>0</v>
      </c>
    </row>
    <row r="24" spans="1:9" ht="15.75" thickBot="1">
      <c r="C24" s="8"/>
      <c r="D24" s="182" t="s">
        <v>50</v>
      </c>
      <c r="E24" s="181" t="str">
        <f>E22</f>
        <v xml:space="preserve"> </v>
      </c>
      <c r="F24" s="30" t="s">
        <v>61</v>
      </c>
      <c r="G24" s="39">
        <f>FACTURE!C36</f>
        <v>0</v>
      </c>
      <c r="H24" t="s">
        <v>0</v>
      </c>
    </row>
    <row r="25" spans="1:9" ht="19.5" thickTop="1">
      <c r="C25" s="7"/>
      <c r="F25" s="180" t="s">
        <v>14</v>
      </c>
      <c r="G25" s="40">
        <f>G20+G22+G24</f>
        <v>291</v>
      </c>
    </row>
    <row r="26" spans="1:9" ht="18.75">
      <c r="C26" s="7"/>
      <c r="F26" s="9"/>
      <c r="G26" s="40"/>
    </row>
    <row r="27" spans="1:9" ht="18.75">
      <c r="C27" s="7"/>
      <c r="F27" s="9"/>
      <c r="G27" s="40"/>
    </row>
    <row r="28" spans="1:9" ht="18.75">
      <c r="C28" s="7"/>
      <c r="F28" s="9"/>
      <c r="G28" s="40"/>
    </row>
    <row r="29" spans="1:9" ht="18.75">
      <c r="C29" s="7"/>
      <c r="F29" s="9"/>
      <c r="G29" s="10"/>
    </row>
    <row r="30" spans="1:9">
      <c r="A30" s="11" t="s">
        <v>15</v>
      </c>
      <c r="B30" s="11"/>
      <c r="C30" s="7"/>
      <c r="F30" s="7"/>
      <c r="G30" s="8"/>
    </row>
    <row r="31" spans="1:9">
      <c r="F31" s="12"/>
      <c r="G31" s="8"/>
    </row>
  </sheetData>
  <mergeCells count="9">
    <mergeCell ref="H19:I19"/>
    <mergeCell ref="H20:I20"/>
    <mergeCell ref="H22:I22"/>
    <mergeCell ref="A19:B19"/>
    <mergeCell ref="A14:B14"/>
    <mergeCell ref="A15:B15"/>
    <mergeCell ref="A16:B16"/>
    <mergeCell ref="A17:B17"/>
    <mergeCell ref="D19:E19"/>
  </mergeCells>
  <pageMargins left="0.7" right="0.7" top="0.75" bottom="0.75" header="0.3" footer="0.3"/>
  <pageSetup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>
    <tabColor rgb="FF00B0F0"/>
  </sheetPr>
  <dimension ref="A1:G27"/>
  <sheetViews>
    <sheetView workbookViewId="0">
      <selection activeCell="E33" sqref="E33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58</v>
      </c>
      <c r="B1" s="2"/>
    </row>
    <row r="2" spans="1:5">
      <c r="A2" t="s">
        <v>60</v>
      </c>
      <c r="D2" s="60">
        <v>1164959448</v>
      </c>
      <c r="E2" s="60" t="s">
        <v>0</v>
      </c>
    </row>
    <row r="3" spans="1:5">
      <c r="A3" t="s">
        <v>3</v>
      </c>
    </row>
    <row r="4" spans="1:5">
      <c r="A4" t="s">
        <v>7</v>
      </c>
    </row>
    <row r="5" spans="1:5">
      <c r="A5" t="s">
        <v>8</v>
      </c>
    </row>
    <row r="13" spans="1:5">
      <c r="A13" s="4" t="s">
        <v>9</v>
      </c>
      <c r="B13" s="4"/>
    </row>
    <row r="14" spans="1:5">
      <c r="A14" s="329" t="str">
        <f>'FORMULAIRE 2019-2020'!A39</f>
        <v xml:space="preserve"> </v>
      </c>
      <c r="B14" s="329"/>
    </row>
    <row r="15" spans="1:5">
      <c r="A15" s="329">
        <f>'FORMULAIRE 2019-2020'!B13</f>
        <v>0</v>
      </c>
      <c r="B15" s="329"/>
      <c r="C15" s="5"/>
    </row>
    <row r="16" spans="1:5">
      <c r="A16" s="329" t="str">
        <f>'FORMULAIRE 2019-2020'!B14</f>
        <v xml:space="preserve"> </v>
      </c>
      <c r="B16" s="329"/>
      <c r="C16" s="5"/>
    </row>
    <row r="17" spans="1:7">
      <c r="A17" s="329" t="str">
        <f>'FORMULAIRE 2019-2020'!B15</f>
        <v xml:space="preserve"> </v>
      </c>
      <c r="B17" s="329"/>
      <c r="C17" s="5"/>
    </row>
    <row r="18" spans="1:7">
      <c r="C18" s="5"/>
    </row>
    <row r="19" spans="1:7">
      <c r="A19" s="327" t="s">
        <v>41</v>
      </c>
      <c r="B19" s="327"/>
      <c r="C19" s="46" t="s">
        <v>10</v>
      </c>
      <c r="D19" s="63" t="s">
        <v>50</v>
      </c>
      <c r="E19" s="63" t="s">
        <v>11</v>
      </c>
      <c r="F19" s="63" t="s">
        <v>57</v>
      </c>
      <c r="G19" s="31" t="s">
        <v>0</v>
      </c>
    </row>
    <row r="20" spans="1:7">
      <c r="A20" t="str">
        <f>'FORMULAIRE 2019-2020'!H12</f>
        <v xml:space="preserve"> </v>
      </c>
      <c r="B20" t="str">
        <f>'FORMULAIRE 2019-2020'!B12</f>
        <v xml:space="preserve"> </v>
      </c>
      <c r="C20" s="36" t="str">
        <f>'FORMULAIRE 2019-2020'!B16</f>
        <v xml:space="preserve"> </v>
      </c>
      <c r="D20" s="61" t="str">
        <f>'FORMULAIRE 2019-2020'!B17</f>
        <v xml:space="preserve"> </v>
      </c>
      <c r="E20" s="61" t="s">
        <v>51</v>
      </c>
      <c r="F20" s="37">
        <f>FACTURE!C45</f>
        <v>0</v>
      </c>
      <c r="G20" s="62" t="s">
        <v>0</v>
      </c>
    </row>
    <row r="21" spans="1:7" ht="18.75">
      <c r="C21" s="7"/>
      <c r="E21" s="9" t="s">
        <v>14</v>
      </c>
      <c r="F21" s="40">
        <f>F20</f>
        <v>0</v>
      </c>
    </row>
    <row r="22" spans="1:7" ht="18.75">
      <c r="C22" s="7"/>
      <c r="E22" s="9"/>
      <c r="F22" s="40"/>
    </row>
    <row r="23" spans="1:7" ht="18.75">
      <c r="C23" s="7"/>
      <c r="E23" s="9"/>
      <c r="F23" s="40"/>
    </row>
    <row r="24" spans="1:7" ht="18.75">
      <c r="C24" s="7"/>
      <c r="E24" s="9"/>
      <c r="F24" s="40"/>
    </row>
    <row r="25" spans="1:7" ht="18.75">
      <c r="C25" s="7"/>
      <c r="E25" s="9"/>
      <c r="F25" s="10"/>
    </row>
    <row r="26" spans="1:7">
      <c r="A26" s="11" t="s">
        <v>15</v>
      </c>
      <c r="B26" s="11"/>
      <c r="C26" s="7"/>
      <c r="E26" s="7"/>
      <c r="F26" s="8"/>
    </row>
    <row r="27" spans="1:7">
      <c r="E27" s="12"/>
      <c r="F27" s="8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>
    <tabColor theme="9" tint="-0.249977111117893"/>
  </sheetPr>
  <dimension ref="A1:Q44"/>
  <sheetViews>
    <sheetView tabSelected="1" workbookViewId="0">
      <pane ySplit="22" topLeftCell="A37" activePane="bottomLeft" state="frozenSplit"/>
      <selection pane="bottomLeft" activeCell="J6" sqref="J6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  <col min="11" max="11" width="11.42578125" hidden="1" customWidth="1"/>
  </cols>
  <sheetData>
    <row r="1" spans="1:17" ht="14.25" customHeight="1">
      <c r="A1" s="346" t="s">
        <v>77</v>
      </c>
      <c r="B1" s="346"/>
      <c r="C1" s="346"/>
      <c r="D1" s="346"/>
      <c r="E1" s="346"/>
      <c r="F1" s="346"/>
      <c r="G1" s="346"/>
      <c r="H1" s="346"/>
      <c r="I1" s="346"/>
      <c r="J1" s="346"/>
    </row>
    <row r="2" spans="1:17" ht="10.5" customHeight="1">
      <c r="A2" s="322" t="s">
        <v>85</v>
      </c>
      <c r="B2" s="322"/>
      <c r="C2" s="322"/>
      <c r="D2" s="322"/>
      <c r="E2" s="322"/>
      <c r="F2" s="322"/>
      <c r="G2" s="322"/>
      <c r="H2" s="322"/>
      <c r="I2" s="322"/>
      <c r="J2" s="322"/>
    </row>
    <row r="3" spans="1:17" ht="15.75" customHeight="1">
      <c r="A3" s="108" t="s">
        <v>74</v>
      </c>
      <c r="B3" s="105"/>
      <c r="C3" s="105"/>
      <c r="D3" s="105"/>
      <c r="E3" s="105"/>
      <c r="F3" s="105"/>
      <c r="G3" s="105"/>
      <c r="H3" s="105"/>
      <c r="I3" s="105"/>
      <c r="J3" s="108" t="s">
        <v>0</v>
      </c>
    </row>
    <row r="4" spans="1:17" ht="12.95" customHeight="1">
      <c r="A4" s="323" t="s">
        <v>76</v>
      </c>
      <c r="B4" s="323"/>
      <c r="C4" s="323"/>
      <c r="D4" s="323"/>
      <c r="E4" s="323"/>
      <c r="F4" s="323"/>
      <c r="G4" s="323"/>
      <c r="H4" s="105"/>
      <c r="I4" s="105"/>
      <c r="J4" s="115" t="s">
        <v>0</v>
      </c>
    </row>
    <row r="5" spans="1:17" ht="12.95" customHeight="1">
      <c r="A5" s="115" t="s">
        <v>75</v>
      </c>
      <c r="B5" s="91"/>
      <c r="C5" s="106"/>
      <c r="D5" s="106"/>
      <c r="E5" s="107"/>
      <c r="F5" s="107"/>
      <c r="G5" s="107"/>
      <c r="H5" s="105"/>
      <c r="I5" s="105"/>
      <c r="J5" s="115" t="s">
        <v>0</v>
      </c>
    </row>
    <row r="6" spans="1:17" ht="22.5" customHeight="1">
      <c r="A6" s="105"/>
      <c r="B6" s="91"/>
      <c r="C6" s="106"/>
      <c r="D6" s="106"/>
      <c r="E6" s="107"/>
      <c r="F6" s="107"/>
      <c r="G6" s="107"/>
      <c r="H6" s="105"/>
      <c r="I6" s="105"/>
      <c r="J6" s="216" t="str">
        <f>IF(C44=C20,"PAYÉ","")</f>
        <v/>
      </c>
      <c r="L6" s="45" t="s">
        <v>120</v>
      </c>
      <c r="M6" s="45"/>
      <c r="N6" s="45"/>
      <c r="O6" s="45"/>
      <c r="P6" s="45"/>
      <c r="Q6" s="45"/>
    </row>
    <row r="7" spans="1:17" ht="20.25" customHeight="1">
      <c r="A7" s="347" t="s">
        <v>78</v>
      </c>
      <c r="B7" s="347"/>
      <c r="C7" s="106"/>
      <c r="D7" s="106"/>
      <c r="E7" s="107"/>
      <c r="F7" s="107"/>
      <c r="G7" s="107"/>
      <c r="H7" s="105"/>
      <c r="I7" s="105"/>
      <c r="J7" s="115"/>
      <c r="L7" s="45" t="s">
        <v>121</v>
      </c>
      <c r="M7" s="45"/>
      <c r="N7" s="45"/>
      <c r="O7" s="45"/>
      <c r="P7" s="45"/>
      <c r="Q7" s="45"/>
    </row>
    <row r="8" spans="1:17" ht="12.95" customHeight="1">
      <c r="A8" t="s">
        <v>16</v>
      </c>
      <c r="C8" s="312" t="str">
        <f>'FORMULAIRE 2019-2020'!H12</f>
        <v xml:space="preserve"> </v>
      </c>
      <c r="D8" s="312"/>
      <c r="E8" s="312" t="str">
        <f>'FORMULAIRE 2019-2020'!B12</f>
        <v xml:space="preserve"> </v>
      </c>
      <c r="F8" s="312"/>
      <c r="G8" s="312"/>
      <c r="H8" s="312"/>
      <c r="I8" s="85" t="s">
        <v>0</v>
      </c>
      <c r="J8" s="115" t="s">
        <v>0</v>
      </c>
      <c r="L8" s="45" t="s">
        <v>122</v>
      </c>
      <c r="M8" s="45"/>
      <c r="N8" s="45"/>
      <c r="O8" s="45"/>
      <c r="P8" s="45"/>
      <c r="Q8" s="45"/>
    </row>
    <row r="9" spans="1:17" ht="12.95" customHeight="1">
      <c r="A9" s="329" t="s">
        <v>33</v>
      </c>
      <c r="B9" s="329"/>
      <c r="C9" s="312" t="str">
        <f>'FORMULAIRE 2019-2020'!A39</f>
        <v xml:space="preserve"> </v>
      </c>
      <c r="D9" s="312"/>
      <c r="E9" s="312"/>
      <c r="F9" s="312"/>
      <c r="G9" s="312"/>
      <c r="H9" s="312"/>
      <c r="I9" s="85" t="s">
        <v>0</v>
      </c>
      <c r="J9" s="115" t="s">
        <v>0</v>
      </c>
      <c r="L9" s="45" t="s">
        <v>123</v>
      </c>
      <c r="M9" s="45"/>
      <c r="N9" s="45"/>
      <c r="O9" s="45"/>
      <c r="P9" s="45"/>
      <c r="Q9" s="45"/>
    </row>
    <row r="10" spans="1:17" ht="12.95" customHeight="1">
      <c r="A10" s="329" t="s">
        <v>6</v>
      </c>
      <c r="B10" s="329"/>
      <c r="C10" s="312">
        <f>'FORMULAIRE 2019-2020'!B13</f>
        <v>0</v>
      </c>
      <c r="D10" s="312"/>
      <c r="E10" s="312"/>
      <c r="F10" s="312"/>
      <c r="G10" s="114"/>
      <c r="H10" s="114"/>
      <c r="I10" s="85"/>
      <c r="J10" s="115"/>
    </row>
    <row r="11" spans="1:17" ht="12.95" customHeight="1">
      <c r="A11" s="329" t="s">
        <v>21</v>
      </c>
      <c r="B11" s="329"/>
      <c r="C11" s="99" t="str">
        <f>'FORMULAIRE 2019-2020'!B14</f>
        <v xml:space="preserve"> </v>
      </c>
      <c r="D11" s="99"/>
      <c r="E11" s="124" t="s">
        <v>79</v>
      </c>
      <c r="F11" s="124"/>
      <c r="G11" s="114" t="str">
        <f>'FORMULAIRE 2019-2020'!B15</f>
        <v xml:space="preserve"> </v>
      </c>
      <c r="H11" s="114"/>
      <c r="I11" s="85"/>
      <c r="J11" s="115"/>
    </row>
    <row r="12" spans="1:17" ht="12.95" customHeight="1">
      <c r="A12" t="s">
        <v>17</v>
      </c>
      <c r="C12" s="99" t="str">
        <f>'FORMULAIRE 2019-2020'!H15</f>
        <v xml:space="preserve">  </v>
      </c>
      <c r="D12" s="99"/>
      <c r="E12" s="99"/>
      <c r="F12" s="99"/>
      <c r="G12" s="99"/>
      <c r="H12" s="99"/>
      <c r="I12" s="99"/>
      <c r="J12" s="102" t="s">
        <v>0</v>
      </c>
      <c r="O12" s="131" t="s">
        <v>0</v>
      </c>
    </row>
    <row r="13" spans="1:17" ht="12.95" customHeight="1">
      <c r="A13" s="329" t="s">
        <v>48</v>
      </c>
      <c r="B13" s="329"/>
      <c r="C13" s="326" t="str">
        <f>'FORMULAIRE 2019-2020'!H13</f>
        <v xml:space="preserve"> </v>
      </c>
      <c r="D13" s="326"/>
      <c r="E13" s="326"/>
      <c r="F13" s="88"/>
      <c r="G13" s="88"/>
      <c r="H13" s="88"/>
      <c r="I13" s="88"/>
      <c r="J13" s="14" t="s">
        <v>0</v>
      </c>
    </row>
    <row r="14" spans="1:17" ht="12.95" customHeight="1">
      <c r="A14" s="329" t="s">
        <v>49</v>
      </c>
      <c r="B14" s="329"/>
      <c r="C14" s="326" t="str">
        <f>'FORMULAIRE 2019-2020'!H14</f>
        <v xml:space="preserve"> </v>
      </c>
      <c r="D14" s="326"/>
      <c r="E14" s="326"/>
      <c r="F14" s="45"/>
      <c r="G14" s="45"/>
      <c r="H14" s="45"/>
      <c r="I14" s="45"/>
      <c r="J14" s="14" t="s">
        <v>0</v>
      </c>
    </row>
    <row r="15" spans="1:17" ht="12.95" customHeight="1">
      <c r="A15" s="329" t="s">
        <v>63</v>
      </c>
      <c r="B15" s="329"/>
      <c r="C15" s="312" t="str">
        <f>'FORMULAIRE 2019-2020'!G17</f>
        <v xml:space="preserve"> </v>
      </c>
      <c r="D15" s="312"/>
      <c r="E15" s="124" t="s">
        <v>80</v>
      </c>
      <c r="F15" s="318" t="str">
        <f>'FORMULAIRE 2019-2020'!B17</f>
        <v xml:space="preserve"> </v>
      </c>
      <c r="G15" s="318"/>
      <c r="H15" s="112" t="s">
        <v>39</v>
      </c>
      <c r="I15" s="123">
        <f>'FORMULAIRE 2019-2020'!B22</f>
        <v>45</v>
      </c>
      <c r="J15" s="125" t="s">
        <v>81</v>
      </c>
    </row>
    <row r="16" spans="1:17" ht="9.75" customHeight="1">
      <c r="E16" t="s">
        <v>0</v>
      </c>
      <c r="G16" s="111" t="s">
        <v>0</v>
      </c>
      <c r="H16" s="116" t="s">
        <v>0</v>
      </c>
      <c r="I16" s="116"/>
      <c r="J16" s="101" t="s">
        <v>0</v>
      </c>
      <c r="K16" s="116"/>
    </row>
    <row r="17" spans="1:11" ht="14.1" customHeight="1">
      <c r="A17" s="345" t="s">
        <v>97</v>
      </c>
      <c r="B17" s="345"/>
      <c r="C17" s="42">
        <v>60</v>
      </c>
      <c r="D17" s="25" t="s">
        <v>0</v>
      </c>
      <c r="E17" s="313" t="s">
        <v>0</v>
      </c>
      <c r="F17" s="313"/>
      <c r="G17" s="116" t="s">
        <v>0</v>
      </c>
      <c r="H17" s="116" t="s">
        <v>0</v>
      </c>
      <c r="I17" s="116"/>
      <c r="J17" s="111" t="s">
        <v>0</v>
      </c>
    </row>
    <row r="18" spans="1:11" ht="14.1" customHeight="1">
      <c r="A18" s="191"/>
      <c r="B18" s="192" t="s">
        <v>116</v>
      </c>
      <c r="C18" s="213">
        <f>C17*K18</f>
        <v>3</v>
      </c>
      <c r="D18" s="25"/>
      <c r="E18" s="187"/>
      <c r="F18" s="187"/>
      <c r="G18" s="187"/>
      <c r="H18" s="187"/>
      <c r="I18" s="187"/>
      <c r="J18" s="194"/>
      <c r="K18" s="215">
        <v>0.05</v>
      </c>
    </row>
    <row r="19" spans="1:11" ht="14.1" customHeight="1" thickBot="1">
      <c r="A19" s="191"/>
      <c r="B19" s="192" t="s">
        <v>117</v>
      </c>
      <c r="C19" s="43">
        <f>(C17+C18)*K19</f>
        <v>5.9850000000000003</v>
      </c>
      <c r="D19" s="25"/>
      <c r="E19" s="187"/>
      <c r="F19" s="187"/>
      <c r="G19" s="187"/>
      <c r="H19" s="187"/>
      <c r="I19" s="187"/>
      <c r="J19" s="194"/>
      <c r="K19" s="214">
        <v>9.5000000000000001E-2</v>
      </c>
    </row>
    <row r="20" spans="1:11" ht="14.1" customHeight="1" thickTop="1">
      <c r="A20" s="191"/>
      <c r="B20" s="212" t="s">
        <v>14</v>
      </c>
      <c r="C20" s="355">
        <f>SUM(C17:C19)</f>
        <v>68.984999999999999</v>
      </c>
      <c r="D20" s="25"/>
      <c r="E20" s="187"/>
      <c r="F20" s="187"/>
      <c r="G20" s="187"/>
      <c r="H20" s="187"/>
      <c r="I20" s="187"/>
      <c r="J20" s="194"/>
    </row>
    <row r="21" spans="1:11" ht="14.1" customHeight="1">
      <c r="A21" s="191"/>
      <c r="B21" s="192"/>
      <c r="C21" s="205"/>
      <c r="D21" s="25"/>
      <c r="E21" s="187"/>
      <c r="F21" s="187"/>
      <c r="G21" s="187"/>
      <c r="H21" s="187"/>
      <c r="I21" s="187"/>
      <c r="J21" s="194"/>
    </row>
    <row r="22" spans="1:11" ht="14.1" customHeight="1">
      <c r="A22" s="281" t="s">
        <v>18</v>
      </c>
      <c r="B22" s="281"/>
      <c r="C22" s="113" t="s">
        <v>31</v>
      </c>
      <c r="D22" s="113" t="s">
        <v>32</v>
      </c>
      <c r="E22" s="281" t="s">
        <v>29</v>
      </c>
      <c r="F22" s="281"/>
      <c r="G22" s="113" t="s">
        <v>30</v>
      </c>
      <c r="H22" s="113" t="s">
        <v>19</v>
      </c>
      <c r="I22" s="281" t="s">
        <v>27</v>
      </c>
      <c r="J22" s="281"/>
    </row>
    <row r="23" spans="1:11" ht="14.1" customHeight="1">
      <c r="A23" s="343">
        <v>43617</v>
      </c>
      <c r="B23" s="344"/>
      <c r="C23" s="47">
        <v>0</v>
      </c>
      <c r="D23" s="67"/>
      <c r="E23" s="306" t="s">
        <v>0</v>
      </c>
      <c r="F23" s="307"/>
      <c r="G23" s="64" t="s">
        <v>0</v>
      </c>
      <c r="H23" s="64"/>
      <c r="I23" s="308" t="s">
        <v>72</v>
      </c>
      <c r="J23" s="308"/>
    </row>
    <row r="24" spans="1:11" ht="14.1" customHeight="1">
      <c r="A24" s="343">
        <v>43647</v>
      </c>
      <c r="B24" s="344"/>
      <c r="C24" s="47">
        <v>68.989999999999995</v>
      </c>
      <c r="D24" s="67"/>
      <c r="E24" s="306" t="s">
        <v>0</v>
      </c>
      <c r="F24" s="307"/>
      <c r="G24" s="64"/>
      <c r="H24" s="64"/>
      <c r="I24" s="308"/>
      <c r="J24" s="308"/>
    </row>
    <row r="25" spans="1:11" ht="14.1" customHeight="1">
      <c r="A25" s="343">
        <v>43648</v>
      </c>
      <c r="B25" s="344"/>
      <c r="C25" s="47">
        <v>0</v>
      </c>
      <c r="D25" s="67"/>
      <c r="E25" s="306" t="s">
        <v>0</v>
      </c>
      <c r="F25" s="307"/>
      <c r="G25" s="64">
        <v>1000</v>
      </c>
      <c r="H25" s="64"/>
      <c r="I25" s="308" t="s">
        <v>84</v>
      </c>
      <c r="J25" s="308"/>
    </row>
    <row r="26" spans="1:11" ht="14.1" customHeight="1">
      <c r="A26" s="343" t="s">
        <v>0</v>
      </c>
      <c r="B26" s="344"/>
      <c r="C26" s="47">
        <v>0</v>
      </c>
      <c r="D26" s="67"/>
      <c r="E26" s="306"/>
      <c r="F26" s="307"/>
      <c r="G26" s="64"/>
      <c r="H26" s="64"/>
      <c r="I26" s="308"/>
      <c r="J26" s="308"/>
    </row>
    <row r="27" spans="1:11" ht="14.1" customHeight="1" thickBot="1">
      <c r="A27" s="341" t="s">
        <v>0</v>
      </c>
      <c r="B27" s="342"/>
      <c r="C27" s="48">
        <v>0</v>
      </c>
      <c r="D27" s="67"/>
      <c r="E27" s="306" t="s">
        <v>0</v>
      </c>
      <c r="F27" s="307"/>
      <c r="G27" s="64"/>
      <c r="H27" s="64"/>
      <c r="I27" s="283"/>
      <c r="J27" s="284"/>
    </row>
    <row r="28" spans="1:11" ht="13.5" customHeight="1" thickTop="1">
      <c r="A28" s="330" t="s">
        <v>82</v>
      </c>
      <c r="B28" s="331"/>
      <c r="C28" s="44">
        <f>SUM(C23:C27)</f>
        <v>68.989999999999995</v>
      </c>
      <c r="D28" s="68"/>
      <c r="E28" s="53"/>
      <c r="F28" s="53"/>
      <c r="G28" s="53"/>
      <c r="H28" s="53"/>
      <c r="I28" s="53"/>
      <c r="J28" s="84"/>
    </row>
    <row r="29" spans="1:11" ht="14.1" customHeight="1">
      <c r="A29" s="339">
        <v>43709</v>
      </c>
      <c r="B29" s="340"/>
      <c r="C29" s="49">
        <v>0</v>
      </c>
      <c r="D29" s="69"/>
      <c r="E29" s="282" t="s">
        <v>0</v>
      </c>
      <c r="F29" s="282"/>
      <c r="G29" s="109"/>
      <c r="H29" s="109"/>
      <c r="I29" s="283"/>
      <c r="J29" s="284"/>
    </row>
    <row r="30" spans="1:11" ht="14.1" customHeight="1">
      <c r="A30" s="336">
        <v>43739</v>
      </c>
      <c r="B30" s="338"/>
      <c r="C30" s="49">
        <v>0</v>
      </c>
      <c r="D30" s="69"/>
      <c r="E30" s="282" t="s">
        <v>0</v>
      </c>
      <c r="F30" s="282"/>
      <c r="G30" s="109"/>
      <c r="H30" s="109"/>
      <c r="I30" s="283"/>
      <c r="J30" s="284"/>
    </row>
    <row r="31" spans="1:11" ht="14.1" customHeight="1">
      <c r="A31" s="336">
        <v>43770</v>
      </c>
      <c r="B31" s="337"/>
      <c r="C31" s="50">
        <v>0</v>
      </c>
      <c r="D31" s="69"/>
      <c r="E31" s="282" t="s">
        <v>0</v>
      </c>
      <c r="F31" s="282"/>
      <c r="G31" s="109"/>
      <c r="H31" s="109"/>
      <c r="I31" s="283"/>
      <c r="J31" s="284"/>
    </row>
    <row r="32" spans="1:11" ht="14.1" customHeight="1">
      <c r="A32" s="335">
        <v>43800</v>
      </c>
      <c r="B32" s="335"/>
      <c r="C32" s="51">
        <v>0</v>
      </c>
      <c r="D32" s="69"/>
      <c r="E32" s="295" t="s">
        <v>0</v>
      </c>
      <c r="F32" s="295"/>
      <c r="G32" s="110"/>
      <c r="H32" s="110"/>
      <c r="I32" s="283" t="s">
        <v>0</v>
      </c>
      <c r="J32" s="284"/>
    </row>
    <row r="33" spans="1:10" ht="14.1" customHeight="1">
      <c r="A33" s="335" t="s">
        <v>0</v>
      </c>
      <c r="B33" s="335"/>
      <c r="C33" s="51">
        <v>0</v>
      </c>
      <c r="D33" s="69"/>
      <c r="E33" s="295" t="s">
        <v>0</v>
      </c>
      <c r="F33" s="295"/>
      <c r="G33" s="110"/>
      <c r="H33" s="110"/>
      <c r="I33" s="283" t="s">
        <v>0</v>
      </c>
      <c r="J33" s="284"/>
    </row>
    <row r="34" spans="1:10" ht="14.1" customHeight="1" thickBot="1">
      <c r="A34" s="335" t="s">
        <v>0</v>
      </c>
      <c r="B34" s="335"/>
      <c r="C34" s="52">
        <v>0</v>
      </c>
      <c r="D34" s="69"/>
      <c r="E34" s="282" t="s">
        <v>0</v>
      </c>
      <c r="F34" s="282"/>
      <c r="G34" s="109"/>
      <c r="H34" s="109"/>
      <c r="I34" s="283" t="s">
        <v>0</v>
      </c>
      <c r="J34" s="284"/>
    </row>
    <row r="35" spans="1:10" ht="14.1" customHeight="1" thickTop="1">
      <c r="A35" s="330" t="s">
        <v>119</v>
      </c>
      <c r="B35" s="330"/>
      <c r="C35" s="41">
        <f>SUM(C29:C34)</f>
        <v>0</v>
      </c>
      <c r="D35" s="70"/>
      <c r="E35" s="55"/>
      <c r="F35" s="55"/>
      <c r="G35" s="55"/>
      <c r="H35" s="55"/>
      <c r="I35" s="55"/>
      <c r="J35" s="54"/>
    </row>
    <row r="36" spans="1:10" ht="14.1" customHeight="1">
      <c r="A36" s="339">
        <v>43831</v>
      </c>
      <c r="B36" s="340"/>
      <c r="C36" s="51">
        <v>0</v>
      </c>
      <c r="D36" s="69" t="s">
        <v>0</v>
      </c>
      <c r="E36" s="282" t="s">
        <v>0</v>
      </c>
      <c r="F36" s="282"/>
      <c r="G36" s="109"/>
      <c r="H36" s="109"/>
      <c r="I36" s="283" t="s">
        <v>0</v>
      </c>
      <c r="J36" s="284"/>
    </row>
    <row r="37" spans="1:10" ht="14.1" customHeight="1">
      <c r="A37" s="336">
        <v>43862</v>
      </c>
      <c r="B37" s="338"/>
      <c r="C37" s="51">
        <v>0</v>
      </c>
      <c r="D37" s="69"/>
      <c r="E37" s="282" t="s">
        <v>0</v>
      </c>
      <c r="F37" s="282"/>
      <c r="G37" s="109"/>
      <c r="H37" s="109"/>
      <c r="I37" s="283"/>
      <c r="J37" s="284"/>
    </row>
    <row r="38" spans="1:10" ht="14.1" customHeight="1">
      <c r="A38" s="336">
        <v>43891</v>
      </c>
      <c r="B38" s="338"/>
      <c r="C38" s="51">
        <v>0</v>
      </c>
      <c r="D38" s="69"/>
      <c r="E38" s="282" t="s">
        <v>0</v>
      </c>
      <c r="F38" s="282"/>
      <c r="G38" s="109"/>
      <c r="H38" s="109"/>
      <c r="I38" s="283"/>
      <c r="J38" s="284"/>
    </row>
    <row r="39" spans="1:10" ht="14.1" customHeight="1">
      <c r="A39" s="336">
        <v>43922</v>
      </c>
      <c r="B39" s="337"/>
      <c r="C39" s="51">
        <v>0</v>
      </c>
      <c r="D39" s="71"/>
      <c r="E39" s="282" t="s">
        <v>0</v>
      </c>
      <c r="F39" s="282"/>
      <c r="G39" s="109" t="s">
        <v>0</v>
      </c>
      <c r="H39" s="109"/>
      <c r="I39" s="283" t="s">
        <v>0</v>
      </c>
      <c r="J39" s="284"/>
    </row>
    <row r="40" spans="1:10" ht="14.1" customHeight="1">
      <c r="A40" s="333">
        <v>43952</v>
      </c>
      <c r="B40" s="334"/>
      <c r="C40" s="51">
        <v>0</v>
      </c>
      <c r="D40" s="71"/>
      <c r="E40" s="282" t="s">
        <v>0</v>
      </c>
      <c r="F40" s="282"/>
      <c r="G40" s="110"/>
      <c r="H40" s="110" t="s">
        <v>0</v>
      </c>
      <c r="I40" s="283" t="s">
        <v>0</v>
      </c>
      <c r="J40" s="284"/>
    </row>
    <row r="41" spans="1:10" ht="14.1" customHeight="1">
      <c r="A41" s="333" t="s">
        <v>0</v>
      </c>
      <c r="B41" s="334"/>
      <c r="C41" s="51">
        <v>0</v>
      </c>
      <c r="D41" s="72"/>
      <c r="E41" s="282" t="s">
        <v>0</v>
      </c>
      <c r="F41" s="282"/>
      <c r="G41" s="110"/>
      <c r="H41" s="110"/>
      <c r="I41" s="283"/>
      <c r="J41" s="284"/>
    </row>
    <row r="42" spans="1:10" ht="14.1" customHeight="1" thickBot="1">
      <c r="A42" s="335" t="s">
        <v>0</v>
      </c>
      <c r="B42" s="335"/>
      <c r="C42" s="52">
        <v>0</v>
      </c>
      <c r="D42" s="69"/>
      <c r="E42" s="282" t="s">
        <v>0</v>
      </c>
      <c r="F42" s="282"/>
      <c r="G42" s="109"/>
      <c r="H42" s="109"/>
      <c r="I42" s="283"/>
      <c r="J42" s="284"/>
    </row>
    <row r="43" spans="1:10" ht="14.1" customHeight="1" thickTop="1" thickBot="1">
      <c r="A43" s="330" t="s">
        <v>83</v>
      </c>
      <c r="B43" s="331"/>
      <c r="C43" s="103">
        <f>SUM(C36:C42)</f>
        <v>0</v>
      </c>
      <c r="D43" s="27"/>
      <c r="E43" s="28"/>
      <c r="F43" s="28"/>
      <c r="G43" s="28"/>
      <c r="H43" s="28"/>
      <c r="I43" s="28"/>
      <c r="J43" s="111"/>
    </row>
    <row r="44" spans="1:10" ht="14.1" customHeight="1" thickTop="1">
      <c r="A44" s="332" t="s">
        <v>59</v>
      </c>
      <c r="B44" s="332"/>
      <c r="C44" s="354">
        <f>C43+C35+C28</f>
        <v>68.989999999999995</v>
      </c>
      <c r="J44" s="116"/>
    </row>
  </sheetData>
  <mergeCells count="81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I22:J22"/>
    <mergeCell ref="A14:B14"/>
    <mergeCell ref="C14:E14"/>
    <mergeCell ref="A15:B15"/>
    <mergeCell ref="C15:D15"/>
    <mergeCell ref="F15:G15"/>
    <mergeCell ref="A17:B17"/>
    <mergeCell ref="E17:F17"/>
    <mergeCell ref="A22:B22"/>
    <mergeCell ref="E22:F22"/>
    <mergeCell ref="A23:B23"/>
    <mergeCell ref="E23:F23"/>
    <mergeCell ref="I23:J23"/>
    <mergeCell ref="A24:B24"/>
    <mergeCell ref="E24:F24"/>
    <mergeCell ref="I24:J24"/>
    <mergeCell ref="A25:B25"/>
    <mergeCell ref="E25:F25"/>
    <mergeCell ref="I25:J25"/>
    <mergeCell ref="A26:B26"/>
    <mergeCell ref="E26:F26"/>
    <mergeCell ref="I26:J26"/>
    <mergeCell ref="A27:B27"/>
    <mergeCell ref="E27:F27"/>
    <mergeCell ref="I27:J27"/>
    <mergeCell ref="A28:B28"/>
    <mergeCell ref="A29:B29"/>
    <mergeCell ref="E29:F29"/>
    <mergeCell ref="I29:J29"/>
    <mergeCell ref="A30:B30"/>
    <mergeCell ref="E30:F30"/>
    <mergeCell ref="I30:J30"/>
    <mergeCell ref="A31:B31"/>
    <mergeCell ref="E31:F31"/>
    <mergeCell ref="I31:J31"/>
    <mergeCell ref="A32:B32"/>
    <mergeCell ref="E32:F32"/>
    <mergeCell ref="I32:J32"/>
    <mergeCell ref="A33:B33"/>
    <mergeCell ref="E33:F33"/>
    <mergeCell ref="I33:J33"/>
    <mergeCell ref="A34:B34"/>
    <mergeCell ref="E34:F34"/>
    <mergeCell ref="I34:J34"/>
    <mergeCell ref="A35:B35"/>
    <mergeCell ref="A36:B36"/>
    <mergeCell ref="E36:F36"/>
    <mergeCell ref="I36:J36"/>
    <mergeCell ref="A37:B37"/>
    <mergeCell ref="E37:F37"/>
    <mergeCell ref="I37:J37"/>
    <mergeCell ref="A38:B38"/>
    <mergeCell ref="E38:F38"/>
    <mergeCell ref="I38:J38"/>
    <mergeCell ref="A39:B39"/>
    <mergeCell ref="E39:F39"/>
    <mergeCell ref="I39:J39"/>
    <mergeCell ref="A40:B40"/>
    <mergeCell ref="E40:F40"/>
    <mergeCell ref="I40:J40"/>
    <mergeCell ref="A43:B43"/>
    <mergeCell ref="A44:B44"/>
    <mergeCell ref="A41:B41"/>
    <mergeCell ref="E41:F41"/>
    <mergeCell ref="I41:J41"/>
    <mergeCell ref="A42:B42"/>
    <mergeCell ref="E42:F42"/>
    <mergeCell ref="I42:J42"/>
  </mergeCells>
  <pageMargins left="0.75" right="0" top="0" bottom="0" header="2.0499999999999998" footer="0.3"/>
  <pageSetup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T40"/>
  <sheetViews>
    <sheetView showZeros="0" zoomScale="120" zoomScaleNormal="120" workbookViewId="0">
      <selection activeCell="U19" sqref="U19"/>
    </sheetView>
  </sheetViews>
  <sheetFormatPr defaultColWidth="11.42578125" defaultRowHeight="1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  <col min="13" max="16" width="11.42578125" hidden="1" customWidth="1"/>
    <col min="17" max="17" width="12.85546875" hidden="1" customWidth="1"/>
    <col min="18" max="18" width="13.5703125" customWidth="1"/>
  </cols>
  <sheetData>
    <row r="1" spans="1:12" ht="15.75" customHeight="1">
      <c r="A1" s="255" t="s">
        <v>1</v>
      </c>
      <c r="B1" s="255"/>
      <c r="C1" s="255"/>
      <c r="D1" s="255"/>
      <c r="E1" s="255"/>
      <c r="F1" s="255"/>
      <c r="G1" s="255"/>
      <c r="H1" s="255"/>
      <c r="I1" s="255"/>
      <c r="J1" s="255"/>
      <c r="K1" s="255"/>
      <c r="L1" s="255"/>
    </row>
    <row r="2" spans="1:12" ht="15.75" customHeight="1">
      <c r="A2" s="265" t="s">
        <v>112</v>
      </c>
      <c r="B2" s="265"/>
      <c r="C2" s="265"/>
      <c r="D2" s="265"/>
      <c r="E2" s="265"/>
      <c r="F2" s="265"/>
      <c r="G2" s="265"/>
      <c r="H2" s="265"/>
      <c r="I2" s="265"/>
      <c r="J2" s="265"/>
      <c r="K2" s="265"/>
      <c r="L2" s="265"/>
    </row>
    <row r="3" spans="1:12" ht="6" hidden="1" customHeight="1">
      <c r="A3" s="266"/>
      <c r="B3" s="266"/>
      <c r="C3" s="266"/>
      <c r="D3" s="266"/>
      <c r="E3" s="266"/>
      <c r="F3" s="266"/>
      <c r="G3" s="266"/>
      <c r="H3" s="266"/>
      <c r="I3" s="266"/>
      <c r="J3" s="266"/>
      <c r="K3" s="266"/>
      <c r="L3" s="266"/>
    </row>
    <row r="4" spans="1:12" ht="17.25" customHeight="1">
      <c r="A4" s="259" t="s">
        <v>2</v>
      </c>
      <c r="B4" s="259"/>
      <c r="C4" s="259"/>
      <c r="D4" s="259"/>
      <c r="E4" s="259"/>
      <c r="F4" s="259"/>
      <c r="G4" s="259"/>
      <c r="H4" s="14" t="s">
        <v>0</v>
      </c>
      <c r="I4" s="270" t="str">
        <f>IF(F28=H25,"PAYÉ","")</f>
        <v/>
      </c>
      <c r="J4" s="270"/>
      <c r="K4" s="35"/>
      <c r="L4" s="15"/>
    </row>
    <row r="5" spans="1:12" ht="16.5" customHeight="1">
      <c r="A5" s="14" t="s">
        <v>3</v>
      </c>
      <c r="B5" s="14"/>
      <c r="C5" s="14"/>
      <c r="D5" s="14"/>
      <c r="E5" s="14"/>
      <c r="F5" s="273" t="s">
        <v>0</v>
      </c>
      <c r="G5" s="273"/>
      <c r="H5" s="273"/>
      <c r="I5" s="270"/>
      <c r="J5" s="270"/>
      <c r="K5" s="35"/>
      <c r="L5" s="22"/>
    </row>
    <row r="6" spans="1:12" ht="16.5" customHeight="1">
      <c r="A6" s="14" t="s">
        <v>4</v>
      </c>
      <c r="B6" s="14"/>
      <c r="C6" s="14"/>
      <c r="D6" s="14"/>
      <c r="E6" s="14"/>
      <c r="F6" s="273"/>
      <c r="G6" s="273"/>
      <c r="H6" s="273"/>
      <c r="I6" s="35"/>
      <c r="J6" s="35"/>
      <c r="K6" s="35"/>
      <c r="L6" s="20"/>
    </row>
    <row r="7" spans="1:12" ht="3" customHeight="1">
      <c r="A7" s="14"/>
      <c r="B7" s="14"/>
      <c r="C7" s="14"/>
      <c r="D7" s="14"/>
      <c r="E7" s="14"/>
      <c r="F7" s="14"/>
      <c r="G7" s="21"/>
      <c r="H7" s="20"/>
      <c r="I7" s="33"/>
      <c r="J7" s="33"/>
      <c r="K7" s="33"/>
      <c r="L7" s="20"/>
    </row>
    <row r="8" spans="1:12" ht="17.25" customHeight="1">
      <c r="A8" s="261" t="s">
        <v>54</v>
      </c>
      <c r="B8" s="262"/>
      <c r="C8" s="262"/>
      <c r="D8" s="262"/>
      <c r="E8" s="262"/>
      <c r="F8" s="262"/>
      <c r="G8" s="262"/>
      <c r="H8" s="262"/>
      <c r="I8" s="262"/>
      <c r="J8" s="262"/>
      <c r="K8" s="262"/>
      <c r="L8" s="262"/>
    </row>
    <row r="9" spans="1:12" ht="17.25" customHeight="1">
      <c r="A9" s="185" t="s">
        <v>55</v>
      </c>
      <c r="B9" s="185"/>
      <c r="C9" s="185"/>
      <c r="D9" s="185"/>
      <c r="E9" s="185"/>
      <c r="F9" s="185"/>
      <c r="G9" s="185"/>
      <c r="H9" s="186"/>
      <c r="I9" s="32"/>
      <c r="J9" s="32"/>
      <c r="K9" s="32"/>
      <c r="L9" s="32"/>
    </row>
    <row r="10" spans="1:12" ht="3" hidden="1" customHeight="1">
      <c r="A10" s="34"/>
      <c r="B10" s="34"/>
      <c r="C10" s="34"/>
      <c r="D10" s="34"/>
      <c r="E10" s="34"/>
      <c r="F10" s="34"/>
      <c r="G10" s="34"/>
      <c r="H10" s="32"/>
      <c r="I10" s="32"/>
      <c r="J10" s="32"/>
      <c r="K10" s="32"/>
      <c r="L10" s="32"/>
    </row>
    <row r="11" spans="1:12" ht="19.5" customHeight="1">
      <c r="A11" s="271" t="s">
        <v>5</v>
      </c>
      <c r="B11" s="271"/>
      <c r="C11" s="271"/>
      <c r="D11" s="271"/>
      <c r="E11" s="271"/>
      <c r="F11" s="271"/>
      <c r="G11" s="271"/>
      <c r="H11" s="271"/>
      <c r="I11" s="271"/>
      <c r="J11" s="271"/>
      <c r="K11" s="271"/>
      <c r="L11" s="271"/>
    </row>
    <row r="12" spans="1:12" ht="21.95" customHeight="1">
      <c r="A12" s="89" t="s">
        <v>43</v>
      </c>
      <c r="B12" s="223" t="s">
        <v>0</v>
      </c>
      <c r="C12" s="223"/>
      <c r="D12" s="223"/>
      <c r="E12" s="223"/>
      <c r="F12" s="223"/>
      <c r="G12" s="166" t="s">
        <v>105</v>
      </c>
      <c r="H12" s="267" t="s">
        <v>107</v>
      </c>
      <c r="I12" s="267"/>
      <c r="J12" s="267"/>
      <c r="K12" s="267"/>
      <c r="L12" s="267"/>
    </row>
    <row r="13" spans="1:12" ht="21.95" customHeight="1">
      <c r="A13" s="89" t="s">
        <v>6</v>
      </c>
      <c r="B13" s="223"/>
      <c r="C13" s="223"/>
      <c r="D13" s="223"/>
      <c r="E13" s="223"/>
      <c r="F13" s="223"/>
      <c r="G13" s="166" t="s">
        <v>92</v>
      </c>
      <c r="H13" s="242" t="s">
        <v>0</v>
      </c>
      <c r="I13" s="242"/>
      <c r="J13" s="242"/>
      <c r="K13" s="242"/>
      <c r="L13" s="242"/>
    </row>
    <row r="14" spans="1:12" ht="21.95" customHeight="1">
      <c r="A14" s="89" t="s">
        <v>21</v>
      </c>
      <c r="B14" s="223" t="s">
        <v>0</v>
      </c>
      <c r="C14" s="223"/>
      <c r="D14" s="223"/>
      <c r="E14" s="223"/>
      <c r="F14" s="223"/>
      <c r="G14" s="166" t="s">
        <v>104</v>
      </c>
      <c r="H14" s="242" t="s">
        <v>0</v>
      </c>
      <c r="I14" s="242"/>
      <c r="J14" s="242"/>
      <c r="K14" s="242"/>
      <c r="L14" s="242"/>
    </row>
    <row r="15" spans="1:12" ht="21.95" customHeight="1">
      <c r="A15" s="89" t="s">
        <v>42</v>
      </c>
      <c r="B15" s="260" t="s">
        <v>0</v>
      </c>
      <c r="C15" s="260"/>
      <c r="D15" s="92"/>
      <c r="E15" s="92"/>
      <c r="F15" s="92"/>
      <c r="G15" s="166" t="s">
        <v>17</v>
      </c>
      <c r="H15" s="263" t="s">
        <v>103</v>
      </c>
      <c r="I15" s="264"/>
      <c r="J15" s="264"/>
      <c r="K15" s="264"/>
      <c r="L15" s="264"/>
    </row>
    <row r="16" spans="1:12" ht="21.95" customHeight="1">
      <c r="A16" s="90" t="s">
        <v>10</v>
      </c>
      <c r="B16" s="258" t="s">
        <v>0</v>
      </c>
      <c r="C16" s="258"/>
      <c r="D16" s="93" t="s">
        <v>22</v>
      </c>
      <c r="E16" s="139" t="s">
        <v>0</v>
      </c>
      <c r="F16" s="90" t="s">
        <v>56</v>
      </c>
      <c r="G16" s="89" t="s">
        <v>0</v>
      </c>
      <c r="H16" s="94" t="s">
        <v>0</v>
      </c>
      <c r="I16" s="89" t="s">
        <v>0</v>
      </c>
      <c r="J16" s="94"/>
      <c r="K16" s="94"/>
      <c r="L16" s="94"/>
    </row>
    <row r="17" spans="1:20" ht="21.95" customHeight="1" thickBot="1">
      <c r="A17" s="89" t="s">
        <v>23</v>
      </c>
      <c r="B17" s="223" t="s">
        <v>0</v>
      </c>
      <c r="C17" s="223"/>
      <c r="D17" s="223"/>
      <c r="E17" s="223"/>
      <c r="F17" s="170" t="s">
        <v>63</v>
      </c>
      <c r="G17" s="267" t="s">
        <v>0</v>
      </c>
      <c r="H17" s="267"/>
      <c r="I17" s="274" t="s">
        <v>96</v>
      </c>
      <c r="J17" s="275"/>
      <c r="K17" s="275"/>
      <c r="L17" s="275"/>
    </row>
    <row r="18" spans="1:20" ht="21.95" customHeight="1">
      <c r="A18" s="89" t="s">
        <v>24</v>
      </c>
      <c r="B18" s="223" t="s">
        <v>0</v>
      </c>
      <c r="C18" s="223"/>
      <c r="D18" s="223"/>
      <c r="E18" s="223"/>
      <c r="F18" s="149" t="s">
        <v>25</v>
      </c>
      <c r="G18" s="172" t="s">
        <v>0</v>
      </c>
      <c r="H18" s="56" t="s">
        <v>0</v>
      </c>
      <c r="I18" s="220" t="s">
        <v>26</v>
      </c>
      <c r="J18" s="221"/>
      <c r="K18" s="220" t="s">
        <v>64</v>
      </c>
      <c r="L18" s="221"/>
      <c r="M18" s="13" t="s">
        <v>0</v>
      </c>
      <c r="N18" s="13"/>
      <c r="O18" s="13"/>
      <c r="P18" s="13"/>
      <c r="Q18" s="13" t="s">
        <v>0</v>
      </c>
      <c r="R18" s="13"/>
      <c r="S18" s="148" t="s">
        <v>0</v>
      </c>
    </row>
    <row r="19" spans="1:20" ht="21.95" customHeight="1">
      <c r="A19" s="89" t="s">
        <v>70</v>
      </c>
      <c r="B19" s="224" t="s">
        <v>0</v>
      </c>
      <c r="C19" s="224"/>
      <c r="D19" s="224"/>
      <c r="E19" s="224"/>
      <c r="F19" s="149" t="s">
        <v>71</v>
      </c>
      <c r="G19" s="224" t="s">
        <v>0</v>
      </c>
      <c r="H19" s="245"/>
      <c r="I19" s="174" t="str">
        <f>IF(F22=2,"","Durée")</f>
        <v>Durée</v>
      </c>
      <c r="J19" s="175">
        <v>45</v>
      </c>
      <c r="K19" s="178" t="str">
        <f>IF(F22=1,"","Durée")</f>
        <v/>
      </c>
      <c r="L19" s="175">
        <v>45</v>
      </c>
      <c r="M19" s="173" t="s">
        <v>0</v>
      </c>
      <c r="N19" s="217" t="s">
        <v>97</v>
      </c>
      <c r="O19" s="217"/>
    </row>
    <row r="20" spans="1:20" ht="21.95" customHeight="1">
      <c r="A20" s="89" t="s">
        <v>69</v>
      </c>
      <c r="B20" s="232" t="s">
        <v>0</v>
      </c>
      <c r="C20" s="233"/>
      <c r="D20" s="233"/>
      <c r="E20" s="233"/>
      <c r="F20" s="233"/>
      <c r="G20" s="233"/>
      <c r="H20" s="233"/>
      <c r="I20" s="176">
        <v>30</v>
      </c>
      <c r="J20" s="198">
        <f>IF($F$22=1,(N20),0)</f>
        <v>23</v>
      </c>
      <c r="K20" s="176">
        <v>30</v>
      </c>
      <c r="L20" s="196">
        <f>IF($F$22=2,(O20),0)</f>
        <v>0</v>
      </c>
      <c r="M20" s="150" t="s">
        <v>0</v>
      </c>
      <c r="N20" s="200">
        <v>23</v>
      </c>
      <c r="O20" s="201">
        <v>20</v>
      </c>
      <c r="P20" t="s">
        <v>0</v>
      </c>
    </row>
    <row r="21" spans="1:20" s="13" customFormat="1" ht="15.95" customHeight="1">
      <c r="A21" s="171" t="s">
        <v>28</v>
      </c>
      <c r="B21" s="256" t="s">
        <v>44</v>
      </c>
      <c r="C21" s="256"/>
      <c r="D21" s="256"/>
      <c r="E21" s="256"/>
      <c r="F21" s="95"/>
      <c r="G21" s="225" t="s">
        <v>26</v>
      </c>
      <c r="H21" s="226"/>
      <c r="I21" s="176">
        <v>45</v>
      </c>
      <c r="J21" s="198">
        <f t="shared" ref="J21:J24" si="0">IF($F$22=1,(N21),0)</f>
        <v>32</v>
      </c>
      <c r="K21" s="176">
        <v>45</v>
      </c>
      <c r="L21" s="196">
        <f t="shared" ref="L21:L24" si="1">IF($F$22=2,(O21),0)</f>
        <v>0</v>
      </c>
      <c r="M21" s="150" t="s">
        <v>0</v>
      </c>
      <c r="N21" s="200">
        <v>32</v>
      </c>
      <c r="O21" s="201">
        <v>211</v>
      </c>
      <c r="P21"/>
      <c r="Q21"/>
      <c r="R21"/>
      <c r="T21" s="204"/>
    </row>
    <row r="22" spans="1:20" s="13" customFormat="1" ht="15.95" customHeight="1">
      <c r="A22" s="169">
        <v>8</v>
      </c>
      <c r="B22" s="257">
        <f>IF(F22=1,J19,L19)</f>
        <v>45</v>
      </c>
      <c r="C22" s="257"/>
      <c r="D22" s="257"/>
      <c r="E22" s="257"/>
      <c r="F22" s="143">
        <v>1</v>
      </c>
      <c r="G22" s="74">
        <f>IF(F22=1,INDEX($J$20:$J$24,MATCH(B22,$I$20:$I$24,0)),INDEX($L$20:$L$24,MATCH(B22,$K$20:$K$24,0)))</f>
        <v>32</v>
      </c>
      <c r="H22" s="75">
        <f>G22*A22</f>
        <v>256</v>
      </c>
      <c r="I22" s="176">
        <v>60</v>
      </c>
      <c r="J22" s="198">
        <f t="shared" si="0"/>
        <v>40</v>
      </c>
      <c r="K22" s="176">
        <v>60</v>
      </c>
      <c r="L22" s="196">
        <f t="shared" si="1"/>
        <v>0</v>
      </c>
      <c r="M22" s="150" t="s">
        <v>0</v>
      </c>
      <c r="N22" s="200">
        <v>40</v>
      </c>
      <c r="O22" s="201">
        <v>20</v>
      </c>
      <c r="P22" s="184" t="s">
        <v>98</v>
      </c>
      <c r="Q22"/>
      <c r="R22"/>
    </row>
    <row r="23" spans="1:20" s="13" customFormat="1" ht="15.95" customHeight="1" thickBot="1">
      <c r="A23" s="143" t="b">
        <v>0</v>
      </c>
      <c r="B23" s="165"/>
      <c r="C23" s="348" t="s">
        <v>68</v>
      </c>
      <c r="D23" s="349"/>
      <c r="E23" s="349"/>
      <c r="F23" s="350"/>
      <c r="G23" s="76">
        <f>IF(A23,(P23),0)</f>
        <v>0</v>
      </c>
      <c r="H23" s="73">
        <f>A23*H22*-G23</f>
        <v>0</v>
      </c>
      <c r="I23" s="176">
        <v>75</v>
      </c>
      <c r="J23" s="198">
        <f t="shared" si="0"/>
        <v>50</v>
      </c>
      <c r="K23" s="176">
        <v>75</v>
      </c>
      <c r="L23" s="196">
        <f t="shared" si="1"/>
        <v>0</v>
      </c>
      <c r="M23" s="150" t="s">
        <v>0</v>
      </c>
      <c r="N23" s="200">
        <v>50</v>
      </c>
      <c r="O23" s="202">
        <v>35</v>
      </c>
      <c r="P23" s="160">
        <v>0.05</v>
      </c>
    </row>
    <row r="24" spans="1:20" s="13" customFormat="1" ht="15.95" customHeight="1" thickTop="1" thickBot="1">
      <c r="A24" s="57"/>
      <c r="B24" s="58" t="s">
        <v>0</v>
      </c>
      <c r="C24" s="59" t="s">
        <v>0</v>
      </c>
      <c r="D24" s="229" t="s">
        <v>0</v>
      </c>
      <c r="E24" s="229"/>
      <c r="F24" s="23"/>
      <c r="G24" s="77" t="s">
        <v>62</v>
      </c>
      <c r="H24" s="141">
        <f>H22+H23</f>
        <v>256</v>
      </c>
      <c r="I24" s="177">
        <v>90</v>
      </c>
      <c r="J24" s="199">
        <f t="shared" si="0"/>
        <v>60</v>
      </c>
      <c r="K24" s="177">
        <v>90</v>
      </c>
      <c r="L24" s="197">
        <f t="shared" si="1"/>
        <v>0</v>
      </c>
      <c r="M24" s="151" t="s">
        <v>0</v>
      </c>
      <c r="N24" s="203">
        <v>60</v>
      </c>
      <c r="O24" s="202">
        <v>20</v>
      </c>
      <c r="P24" s="156" t="s">
        <v>0</v>
      </c>
      <c r="Q24" s="156" t="s">
        <v>99</v>
      </c>
    </row>
    <row r="25" spans="1:20" s="13" customFormat="1" ht="15.95" customHeight="1" thickTop="1">
      <c r="A25" s="143" t="b">
        <v>1</v>
      </c>
      <c r="B25" s="58"/>
      <c r="C25" s="230" t="s">
        <v>13</v>
      </c>
      <c r="D25" s="231"/>
      <c r="E25" s="231"/>
      <c r="F25" s="168">
        <f>IF(A25,(Q25),0)</f>
        <v>10</v>
      </c>
      <c r="G25" s="77" t="s">
        <v>14</v>
      </c>
      <c r="H25" s="140">
        <f>A25*F25+H24</f>
        <v>266</v>
      </c>
      <c r="J25" s="13" t="str">
        <f t="shared" ref="J25" si="2">IF($F$22=1,(M25),0)</f>
        <v xml:space="preserve"> </v>
      </c>
      <c r="M25" s="146" t="s">
        <v>0</v>
      </c>
      <c r="N25" s="147"/>
      <c r="O25" s="147"/>
      <c r="P25" s="152" t="s">
        <v>0</v>
      </c>
      <c r="Q25" s="161">
        <v>10</v>
      </c>
      <c r="R25" s="147"/>
    </row>
    <row r="26" spans="1:20" s="13" customFormat="1">
      <c r="A26" s="57"/>
      <c r="B26" s="58" t="s">
        <v>0</v>
      </c>
      <c r="C26" s="59" t="s">
        <v>0</v>
      </c>
      <c r="D26" s="251" t="s">
        <v>0</v>
      </c>
      <c r="E26" s="251"/>
      <c r="F26" s="23"/>
      <c r="G26" s="26" t="s">
        <v>0</v>
      </c>
      <c r="H26" s="24"/>
      <c r="M26" s="146"/>
      <c r="N26" s="147"/>
      <c r="O26" s="147"/>
      <c r="P26" s="147"/>
      <c r="Q26" s="147"/>
      <c r="R26" s="167"/>
    </row>
    <row r="27" spans="1:20" ht="16.5" customHeight="1">
      <c r="A27" s="243" t="s">
        <v>40</v>
      </c>
      <c r="B27" s="243"/>
      <c r="C27" s="244"/>
      <c r="D27" s="222" t="s">
        <v>66</v>
      </c>
      <c r="E27" s="222"/>
      <c r="F27" s="222"/>
      <c r="G27" s="222" t="s">
        <v>65</v>
      </c>
      <c r="H27" s="222"/>
      <c r="I27" s="222"/>
      <c r="J27" s="222"/>
      <c r="K27" s="222"/>
      <c r="L27" s="222"/>
      <c r="M27" s="145"/>
      <c r="N27" s="13"/>
      <c r="O27" s="13"/>
      <c r="P27" s="13"/>
      <c r="Q27" s="13"/>
    </row>
    <row r="28" spans="1:20" ht="21.95" customHeight="1">
      <c r="A28" s="234" t="s">
        <v>38</v>
      </c>
      <c r="B28" s="235"/>
      <c r="C28" s="78">
        <f>IF($M$28=ROW()-27,H24,0)</f>
        <v>0</v>
      </c>
      <c r="D28" s="227">
        <f>IF(AND($A$25,$M$28=ROW()-27),$F$25,0)</f>
        <v>0</v>
      </c>
      <c r="E28" s="228"/>
      <c r="F28" s="79">
        <f>C28+D28</f>
        <v>0</v>
      </c>
      <c r="G28" s="144" t="str">
        <f>IF($M$28=ROW()-27,"aucun","")</f>
        <v/>
      </c>
      <c r="H28" s="272" t="s">
        <v>47</v>
      </c>
      <c r="I28" s="272"/>
      <c r="J28" s="272"/>
      <c r="K28" s="272"/>
      <c r="L28" s="272"/>
      <c r="M28" s="143">
        <v>2</v>
      </c>
      <c r="N28" s="142"/>
    </row>
    <row r="29" spans="1:20" ht="21.95" customHeight="1">
      <c r="A29" s="236" t="s">
        <v>93</v>
      </c>
      <c r="B29" s="237"/>
      <c r="C29" s="80">
        <f>IF($M$28=ROW()-27,$H$22/VALUE(LEFT(A29,1)),0)</f>
        <v>128</v>
      </c>
      <c r="D29" s="227">
        <f t="shared" ref="D29:D31" si="3">IF(AND($A$25,$M$28=ROW()-27),$F$25,0)</f>
        <v>10</v>
      </c>
      <c r="E29" s="228"/>
      <c r="F29" s="81">
        <f t="shared" ref="F29:F31" si="4">C29+D29</f>
        <v>138</v>
      </c>
      <c r="G29" s="82">
        <f>C29</f>
        <v>128</v>
      </c>
      <c r="H29" s="247" t="s">
        <v>0</v>
      </c>
      <c r="I29" s="248"/>
      <c r="J29" s="248"/>
      <c r="K29" s="248"/>
      <c r="L29" s="249"/>
      <c r="M29" s="143"/>
      <c r="N29" s="142"/>
    </row>
    <row r="30" spans="1:20" ht="21.95" customHeight="1">
      <c r="A30" s="234" t="s">
        <v>94</v>
      </c>
      <c r="B30" s="235"/>
      <c r="C30" s="80">
        <f>IF($M$28=ROW()-27,$H$22/VALUE(LEFT(A30,1)),0)</f>
        <v>0</v>
      </c>
      <c r="D30" s="227">
        <f t="shared" si="3"/>
        <v>0</v>
      </c>
      <c r="E30" s="228"/>
      <c r="F30" s="81">
        <f t="shared" si="4"/>
        <v>0</v>
      </c>
      <c r="G30" s="82">
        <f t="shared" ref="G30:G31" si="5">C30</f>
        <v>0</v>
      </c>
      <c r="H30" s="250"/>
      <c r="I30" s="250"/>
      <c r="J30" s="250"/>
      <c r="K30" s="250"/>
      <c r="L30" s="250"/>
      <c r="M30" s="143"/>
      <c r="N30" s="142"/>
    </row>
    <row r="31" spans="1:20" ht="21.95" customHeight="1">
      <c r="A31" s="234" t="s">
        <v>95</v>
      </c>
      <c r="B31" s="235"/>
      <c r="C31" s="164">
        <f>IF($M$28=ROW()-27,$H$22/VALUE(LEFT(A31,1)),0)</f>
        <v>0</v>
      </c>
      <c r="D31" s="227">
        <f t="shared" si="3"/>
        <v>0</v>
      </c>
      <c r="E31" s="228"/>
      <c r="F31" s="83">
        <f t="shared" si="4"/>
        <v>0</v>
      </c>
      <c r="G31" s="82">
        <f t="shared" si="5"/>
        <v>0</v>
      </c>
      <c r="H31" s="246" t="s">
        <v>0</v>
      </c>
      <c r="I31" s="246"/>
      <c r="J31" s="246"/>
      <c r="K31" s="246"/>
      <c r="L31" s="246"/>
      <c r="M31" s="143"/>
      <c r="N31" s="142"/>
    </row>
    <row r="32" spans="1:20" ht="16.5">
      <c r="A32" s="16"/>
      <c r="B32" s="16"/>
      <c r="C32" s="18"/>
      <c r="D32" s="18"/>
      <c r="E32" s="18"/>
      <c r="F32" s="18"/>
      <c r="G32" s="18"/>
      <c r="H32" s="18"/>
      <c r="I32" s="19"/>
      <c r="J32" s="18"/>
      <c r="K32" s="17" t="s">
        <v>0</v>
      </c>
      <c r="L32" s="17"/>
      <c r="M32" s="142"/>
    </row>
    <row r="33" spans="1:12" ht="16.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</row>
    <row r="34" spans="1:12" ht="16.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</row>
    <row r="35" spans="1:12" ht="16.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</row>
    <row r="36" spans="1:12" ht="16.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</row>
    <row r="37" spans="1:12" ht="42" customHeight="1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</row>
    <row r="38" spans="1:12" ht="0.75" customHeight="1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</row>
    <row r="39" spans="1:12" ht="27" customHeight="1">
      <c r="A39" s="238" t="s">
        <v>0</v>
      </c>
      <c r="B39" s="239"/>
      <c r="C39" s="239"/>
      <c r="D39" s="240"/>
      <c r="E39" s="268"/>
      <c r="F39" s="268"/>
      <c r="G39" s="268"/>
      <c r="H39" s="268"/>
      <c r="I39" s="268"/>
      <c r="J39" s="269"/>
      <c r="K39" s="218">
        <v>43617</v>
      </c>
      <c r="L39" s="219"/>
    </row>
    <row r="40" spans="1:12" ht="15" customHeight="1">
      <c r="A40" s="241" t="s">
        <v>35</v>
      </c>
      <c r="B40" s="241"/>
      <c r="C40" s="241"/>
      <c r="D40" s="241" t="s">
        <v>36</v>
      </c>
      <c r="E40" s="241"/>
      <c r="F40" s="241"/>
      <c r="G40" s="241"/>
      <c r="H40" s="241"/>
      <c r="I40" s="241"/>
      <c r="J40" s="241"/>
      <c r="K40" s="241" t="s">
        <v>37</v>
      </c>
      <c r="L40" s="241"/>
    </row>
  </sheetData>
  <mergeCells count="55">
    <mergeCell ref="A1:L1"/>
    <mergeCell ref="A2:L2"/>
    <mergeCell ref="A3:L3"/>
    <mergeCell ref="A4:G4"/>
    <mergeCell ref="I4:J5"/>
    <mergeCell ref="F5:H6"/>
    <mergeCell ref="A8:L8"/>
    <mergeCell ref="A11:L11"/>
    <mergeCell ref="B12:F12"/>
    <mergeCell ref="H12:L12"/>
    <mergeCell ref="B13:F13"/>
    <mergeCell ref="H13:L13"/>
    <mergeCell ref="N19:O19"/>
    <mergeCell ref="B14:F14"/>
    <mergeCell ref="H14:L14"/>
    <mergeCell ref="B15:C15"/>
    <mergeCell ref="H15:L15"/>
    <mergeCell ref="B16:C16"/>
    <mergeCell ref="B17:E17"/>
    <mergeCell ref="G17:H17"/>
    <mergeCell ref="I17:L17"/>
    <mergeCell ref="B18:E18"/>
    <mergeCell ref="I18:J18"/>
    <mergeCell ref="K18:L18"/>
    <mergeCell ref="B19:E19"/>
    <mergeCell ref="G19:H19"/>
    <mergeCell ref="A28:B28"/>
    <mergeCell ref="D28:E28"/>
    <mergeCell ref="H28:L28"/>
    <mergeCell ref="B20:H20"/>
    <mergeCell ref="B21:E21"/>
    <mergeCell ref="G21:H21"/>
    <mergeCell ref="B22:E22"/>
    <mergeCell ref="C23:F23"/>
    <mergeCell ref="D24:E24"/>
    <mergeCell ref="C25:E25"/>
    <mergeCell ref="D26:E26"/>
    <mergeCell ref="A27:C27"/>
    <mergeCell ref="D27:F27"/>
    <mergeCell ref="G27:L27"/>
    <mergeCell ref="A29:B29"/>
    <mergeCell ref="D29:E29"/>
    <mergeCell ref="H29:L29"/>
    <mergeCell ref="A30:B30"/>
    <mergeCell ref="D30:E30"/>
    <mergeCell ref="H30:L30"/>
    <mergeCell ref="A40:C40"/>
    <mergeCell ref="D40:J40"/>
    <mergeCell ref="K40:L40"/>
    <mergeCell ref="A31:B31"/>
    <mergeCell ref="D31:E31"/>
    <mergeCell ref="H31:L31"/>
    <mergeCell ref="A39:D39"/>
    <mergeCell ref="E39:J39"/>
    <mergeCell ref="K39:L39"/>
  </mergeCells>
  <hyperlinks>
    <hyperlink ref="H15" r:id="rId1" display="nitramusik@gmail.com"/>
  </hyperlinks>
  <pageMargins left="0.7" right="0.7" top="0.75" bottom="0.75" header="0.3" footer="0.3"/>
  <pageSetup orientation="portrait" r:id="rId2"/>
  <drawing r:id="rId3"/>
  <legacyDrawing r:id="rId4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2"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>
      <c r="A1" s="346" t="s">
        <v>77</v>
      </c>
      <c r="B1" s="346"/>
      <c r="C1" s="346"/>
      <c r="D1" s="346"/>
      <c r="E1" s="346"/>
      <c r="F1" s="346"/>
      <c r="G1" s="346"/>
      <c r="H1" s="346"/>
      <c r="I1" s="346"/>
      <c r="J1" s="346"/>
      <c r="K1" s="128"/>
    </row>
    <row r="2" spans="1:12" ht="14.25" customHeight="1">
      <c r="A2" s="322" t="s">
        <v>86</v>
      </c>
      <c r="B2" s="322"/>
      <c r="C2" s="322"/>
      <c r="D2" s="322"/>
      <c r="E2" s="322"/>
      <c r="F2" s="322"/>
      <c r="G2" s="322"/>
      <c r="H2" s="322"/>
      <c r="I2" s="322"/>
      <c r="J2" s="322"/>
      <c r="K2" s="129"/>
    </row>
    <row r="3" spans="1:12" ht="18" customHeight="1">
      <c r="A3" s="117" t="s">
        <v>74</v>
      </c>
      <c r="B3" s="105"/>
      <c r="C3" s="105"/>
      <c r="D3" s="105"/>
      <c r="E3" s="105"/>
      <c r="F3" s="105"/>
      <c r="G3" s="105"/>
      <c r="H3" s="105"/>
      <c r="I3" s="105"/>
      <c r="J3" s="117" t="s">
        <v>0</v>
      </c>
      <c r="K3" s="126"/>
    </row>
    <row r="4" spans="1:12" ht="12.95" customHeight="1">
      <c r="A4" s="323" t="s">
        <v>76</v>
      </c>
      <c r="B4" s="323"/>
      <c r="C4" s="323"/>
      <c r="D4" s="323"/>
      <c r="E4" s="323"/>
      <c r="F4" s="323"/>
      <c r="G4" s="323"/>
      <c r="H4" s="105"/>
      <c r="I4" s="105"/>
      <c r="J4" s="121" t="s">
        <v>0</v>
      </c>
      <c r="K4" s="130"/>
    </row>
    <row r="5" spans="1:12" ht="12.95" customHeight="1">
      <c r="A5" s="121" t="s">
        <v>75</v>
      </c>
      <c r="B5" s="91"/>
      <c r="C5" s="106"/>
      <c r="D5" s="106"/>
      <c r="E5" s="107"/>
      <c r="F5" s="107"/>
      <c r="G5" s="107"/>
      <c r="H5" s="105"/>
      <c r="I5" s="105"/>
      <c r="J5" s="121" t="s">
        <v>0</v>
      </c>
      <c r="K5" s="130"/>
    </row>
    <row r="6" spans="1:12" ht="26.25" customHeight="1">
      <c r="A6" s="105"/>
      <c r="B6" s="91"/>
      <c r="C6" s="106"/>
      <c r="D6" s="106"/>
      <c r="E6" s="107"/>
      <c r="F6" s="107"/>
      <c r="G6" s="107"/>
      <c r="H6" s="105"/>
      <c r="I6" s="105"/>
      <c r="J6" s="122"/>
      <c r="K6" s="122"/>
    </row>
    <row r="7" spans="1:12" ht="20.25" customHeight="1">
      <c r="A7" s="347" t="s">
        <v>78</v>
      </c>
      <c r="B7" s="347"/>
      <c r="C7" s="106"/>
      <c r="D7" s="106"/>
      <c r="E7" s="107"/>
      <c r="F7" s="107"/>
      <c r="G7" s="107"/>
      <c r="H7" s="105"/>
      <c r="I7" s="105"/>
      <c r="J7" s="121"/>
      <c r="K7" s="130"/>
    </row>
    <row r="8" spans="1:12" ht="12.95" customHeight="1">
      <c r="A8" t="s">
        <v>16</v>
      </c>
      <c r="C8" s="312" t="str">
        <f>'FORMULAIRE 2019-2020'!H12</f>
        <v xml:space="preserve"> </v>
      </c>
      <c r="D8" s="312"/>
      <c r="E8" s="312" t="str">
        <f>'FORMULAIRE 2019-2020'!B12</f>
        <v xml:space="preserve"> </v>
      </c>
      <c r="F8" s="312"/>
      <c r="G8" s="312"/>
      <c r="H8" s="312"/>
      <c r="I8" s="85" t="s">
        <v>0</v>
      </c>
      <c r="J8" s="121" t="s">
        <v>0</v>
      </c>
      <c r="K8" s="130"/>
    </row>
    <row r="9" spans="1:12" ht="12.95" customHeight="1">
      <c r="A9" s="329" t="s">
        <v>33</v>
      </c>
      <c r="B9" s="329"/>
      <c r="C9" s="312" t="str">
        <f>'FORMULAIRE 2019-2020'!A39</f>
        <v xml:space="preserve"> </v>
      </c>
      <c r="D9" s="312"/>
      <c r="E9" s="312"/>
      <c r="F9" s="312"/>
      <c r="G9" s="312"/>
      <c r="H9" s="312"/>
      <c r="I9" s="85" t="s">
        <v>0</v>
      </c>
      <c r="J9" s="121" t="s">
        <v>0</v>
      </c>
      <c r="K9" s="130"/>
    </row>
    <row r="10" spans="1:12" ht="12.95" customHeight="1">
      <c r="A10" s="329" t="s">
        <v>6</v>
      </c>
      <c r="B10" s="329"/>
      <c r="C10" s="312">
        <f>'FORMULAIRE 2019-2020'!B13</f>
        <v>0</v>
      </c>
      <c r="D10" s="312"/>
      <c r="E10" s="312"/>
      <c r="F10" s="312"/>
      <c r="G10" s="119"/>
      <c r="H10" s="119"/>
      <c r="I10" s="85"/>
      <c r="J10" s="121"/>
      <c r="K10" s="130"/>
    </row>
    <row r="11" spans="1:12" ht="12.95" customHeight="1">
      <c r="A11" s="329" t="s">
        <v>21</v>
      </c>
      <c r="B11" s="329"/>
      <c r="C11" s="99" t="str">
        <f>'FORMULAIRE 2019-2020'!B14</f>
        <v xml:space="preserve"> </v>
      </c>
      <c r="D11" s="99"/>
      <c r="E11" s="124" t="s">
        <v>79</v>
      </c>
      <c r="F11" s="124"/>
      <c r="G11" s="119" t="str">
        <f>'FORMULAIRE 2019-2020'!B15</f>
        <v xml:space="preserve"> </v>
      </c>
      <c r="H11" s="119"/>
      <c r="I11" s="85"/>
      <c r="J11" s="121"/>
      <c r="K11" s="130"/>
    </row>
    <row r="12" spans="1:12" ht="12.95" customHeight="1">
      <c r="A12" t="s">
        <v>17</v>
      </c>
      <c r="C12" s="99" t="str">
        <f>'FORMULAIRE 2019-2020'!H15</f>
        <v xml:space="preserve">  </v>
      </c>
      <c r="D12" s="99"/>
      <c r="E12" s="99"/>
      <c r="F12" s="99"/>
      <c r="G12" s="99"/>
      <c r="H12" s="99"/>
      <c r="I12" s="99"/>
      <c r="J12" s="102" t="s">
        <v>0</v>
      </c>
      <c r="K12" s="102"/>
    </row>
    <row r="13" spans="1:12" ht="12.95" customHeight="1">
      <c r="A13" s="329" t="s">
        <v>48</v>
      </c>
      <c r="B13" s="329"/>
      <c r="C13" s="326" t="str">
        <f>'FORMULAIRE 2019-2020'!H13</f>
        <v xml:space="preserve"> </v>
      </c>
      <c r="D13" s="326"/>
      <c r="E13" s="326"/>
      <c r="F13" s="88"/>
      <c r="G13" s="88"/>
      <c r="H13" s="88"/>
      <c r="I13" s="88"/>
      <c r="J13" s="14" t="s">
        <v>0</v>
      </c>
      <c r="K13" s="14"/>
    </row>
    <row r="14" spans="1:12" ht="12.95" customHeight="1">
      <c r="A14" s="329" t="s">
        <v>49</v>
      </c>
      <c r="B14" s="329"/>
      <c r="C14" s="326" t="str">
        <f>'FORMULAIRE 2019-2020'!H14</f>
        <v xml:space="preserve"> </v>
      </c>
      <c r="D14" s="326"/>
      <c r="E14" s="326"/>
      <c r="F14" s="45"/>
      <c r="G14" s="45"/>
      <c r="H14" s="45"/>
      <c r="I14" s="45"/>
      <c r="J14" s="14" t="s">
        <v>0</v>
      </c>
      <c r="K14" s="14"/>
    </row>
    <row r="15" spans="1:12" ht="12.95" customHeight="1">
      <c r="A15" s="329" t="s">
        <v>63</v>
      </c>
      <c r="B15" s="329"/>
      <c r="C15" s="312" t="str">
        <f>'FORMULAIRE 2019-2020'!G17</f>
        <v xml:space="preserve"> </v>
      </c>
      <c r="D15" s="312"/>
      <c r="E15" s="124" t="s">
        <v>80</v>
      </c>
      <c r="F15" s="318" t="str">
        <f>'FORMULAIRE 2019-2020'!B17</f>
        <v xml:space="preserve"> </v>
      </c>
      <c r="G15" s="318"/>
      <c r="H15" s="112" t="s">
        <v>39</v>
      </c>
      <c r="I15" s="123">
        <f>'FORMULAIRE 2019-2020'!B22</f>
        <v>45</v>
      </c>
      <c r="J15" s="125" t="s">
        <v>81</v>
      </c>
      <c r="K15" s="125"/>
    </row>
    <row r="16" spans="1:12" ht="18" customHeight="1">
      <c r="E16" t="s">
        <v>0</v>
      </c>
      <c r="G16" s="118" t="s">
        <v>0</v>
      </c>
      <c r="H16" s="120" t="s">
        <v>0</v>
      </c>
      <c r="I16" s="120"/>
      <c r="J16" s="101" t="s">
        <v>0</v>
      </c>
      <c r="K16" s="101"/>
      <c r="L16" s="120"/>
    </row>
    <row r="17" spans="1:12" ht="14.1" hidden="1" customHeight="1" thickBot="1">
      <c r="A17" s="316" t="s">
        <v>45</v>
      </c>
      <c r="B17" s="317"/>
      <c r="C17" s="43">
        <v>0</v>
      </c>
      <c r="D17" s="25"/>
      <c r="E17" s="120"/>
      <c r="F17" s="120"/>
      <c r="G17" s="120"/>
      <c r="H17" s="120"/>
      <c r="I17" s="120"/>
      <c r="J17" s="118"/>
      <c r="K17" s="127"/>
    </row>
    <row r="18" spans="1:12" ht="14.1" customHeight="1" thickBot="1">
      <c r="A18" s="351" t="s">
        <v>18</v>
      </c>
      <c r="B18" s="351"/>
      <c r="C18" s="133" t="s">
        <v>31</v>
      </c>
      <c r="D18" s="133" t="s">
        <v>32</v>
      </c>
      <c r="E18" s="351" t="s">
        <v>29</v>
      </c>
      <c r="F18" s="351"/>
      <c r="G18" s="133" t="s">
        <v>30</v>
      </c>
      <c r="H18" s="133" t="s">
        <v>19</v>
      </c>
      <c r="I18" s="351" t="s">
        <v>27</v>
      </c>
      <c r="J18" s="351"/>
      <c r="K18" s="135" t="s">
        <v>91</v>
      </c>
      <c r="L18" s="134" t="s">
        <v>34</v>
      </c>
    </row>
    <row r="19" spans="1:12" ht="14.1" customHeight="1" thickBot="1">
      <c r="A19" s="341">
        <v>43617</v>
      </c>
      <c r="B19" s="342"/>
      <c r="C19" s="47">
        <v>20</v>
      </c>
      <c r="D19" s="67"/>
      <c r="E19" s="306" t="s">
        <v>0</v>
      </c>
      <c r="F19" s="307"/>
      <c r="G19" s="64" t="s">
        <v>0</v>
      </c>
      <c r="H19" s="64"/>
      <c r="I19" s="283" t="s">
        <v>87</v>
      </c>
      <c r="J19" s="352"/>
      <c r="K19" s="137" t="str">
        <f>IF(L19="x","PAYÉ","")</f>
        <v/>
      </c>
      <c r="L19" s="136" t="s">
        <v>0</v>
      </c>
    </row>
    <row r="20" spans="1:12" ht="16.5" thickBot="1">
      <c r="A20" s="341">
        <v>43617</v>
      </c>
      <c r="B20" s="342"/>
      <c r="C20" s="47">
        <v>0</v>
      </c>
      <c r="D20" s="131"/>
      <c r="E20" s="353" t="s">
        <v>0</v>
      </c>
      <c r="F20" s="353"/>
      <c r="G20" s="131"/>
      <c r="H20" s="131"/>
      <c r="I20" s="283" t="s">
        <v>88</v>
      </c>
      <c r="J20" s="352"/>
      <c r="K20" s="137" t="str">
        <f t="shared" ref="K20:K29" si="0">IF(L20="x","PAYÉ","")</f>
        <v/>
      </c>
      <c r="L20" s="136" t="s">
        <v>0</v>
      </c>
    </row>
    <row r="21" spans="1:12" ht="16.5" thickBot="1">
      <c r="A21" s="341">
        <v>43617</v>
      </c>
      <c r="B21" s="342"/>
      <c r="C21" s="47">
        <v>0</v>
      </c>
      <c r="D21" s="131"/>
      <c r="E21" s="353" t="s">
        <v>0</v>
      </c>
      <c r="F21" s="353"/>
      <c r="G21" s="131"/>
      <c r="H21" s="131"/>
      <c r="I21" s="283" t="s">
        <v>89</v>
      </c>
      <c r="J21" s="352"/>
      <c r="K21" s="137" t="str">
        <f t="shared" si="0"/>
        <v/>
      </c>
      <c r="L21" s="136" t="s">
        <v>0</v>
      </c>
    </row>
    <row r="22" spans="1:12" ht="16.5" thickBot="1">
      <c r="A22" s="341">
        <v>43617</v>
      </c>
      <c r="B22" s="342"/>
      <c r="C22" s="47">
        <v>0</v>
      </c>
      <c r="D22" s="131"/>
      <c r="E22" s="353" t="s">
        <v>0</v>
      </c>
      <c r="F22" s="353"/>
      <c r="G22" s="131"/>
      <c r="H22" s="131"/>
      <c r="I22" s="283" t="s">
        <v>90</v>
      </c>
      <c r="J22" s="352"/>
      <c r="K22" s="137" t="str">
        <f t="shared" si="0"/>
        <v/>
      </c>
      <c r="L22" s="136" t="s">
        <v>0</v>
      </c>
    </row>
    <row r="23" spans="1:12" ht="16.5" thickBot="1">
      <c r="A23" s="341">
        <v>43617</v>
      </c>
      <c r="B23" s="342"/>
      <c r="C23" s="47">
        <v>0</v>
      </c>
      <c r="D23" s="131"/>
      <c r="E23" s="353" t="s">
        <v>0</v>
      </c>
      <c r="F23" s="353"/>
      <c r="G23" s="131"/>
      <c r="H23" s="131"/>
      <c r="I23" s="283" t="s">
        <v>0</v>
      </c>
      <c r="J23" s="352"/>
      <c r="K23" s="137" t="str">
        <f t="shared" si="0"/>
        <v/>
      </c>
      <c r="L23" s="136" t="s">
        <v>0</v>
      </c>
    </row>
    <row r="24" spans="1:12" ht="16.5" thickBot="1">
      <c r="A24" s="341">
        <v>43617</v>
      </c>
      <c r="B24" s="342"/>
      <c r="C24" s="47">
        <v>0</v>
      </c>
      <c r="D24" s="131"/>
      <c r="E24" s="353" t="s">
        <v>0</v>
      </c>
      <c r="F24" s="353"/>
      <c r="G24" s="131"/>
      <c r="H24" s="131"/>
      <c r="I24" s="283" t="s">
        <v>0</v>
      </c>
      <c r="J24" s="352"/>
      <c r="K24" s="137" t="str">
        <f t="shared" si="0"/>
        <v/>
      </c>
      <c r="L24" s="136" t="s">
        <v>0</v>
      </c>
    </row>
    <row r="25" spans="1:12" ht="16.5" thickBot="1">
      <c r="A25" s="341">
        <v>43617</v>
      </c>
      <c r="B25" s="342"/>
      <c r="C25" s="47">
        <v>0</v>
      </c>
      <c r="D25" s="131"/>
      <c r="E25" s="353" t="s">
        <v>0</v>
      </c>
      <c r="F25" s="353"/>
      <c r="G25" s="131"/>
      <c r="H25" s="131"/>
      <c r="I25" s="283" t="s">
        <v>0</v>
      </c>
      <c r="J25" s="352"/>
      <c r="K25" s="137" t="str">
        <f t="shared" si="0"/>
        <v/>
      </c>
      <c r="L25" s="136" t="s">
        <v>0</v>
      </c>
    </row>
    <row r="26" spans="1:12" ht="16.5" thickBot="1">
      <c r="A26" s="341">
        <v>43617</v>
      </c>
      <c r="B26" s="342"/>
      <c r="C26" s="47">
        <v>0</v>
      </c>
      <c r="D26" s="131"/>
      <c r="E26" s="353" t="s">
        <v>0</v>
      </c>
      <c r="F26" s="353"/>
      <c r="G26" s="131"/>
      <c r="H26" s="131"/>
      <c r="I26" s="283" t="s">
        <v>0</v>
      </c>
      <c r="J26" s="352"/>
      <c r="K26" s="137" t="str">
        <f t="shared" si="0"/>
        <v/>
      </c>
      <c r="L26" s="136" t="s">
        <v>0</v>
      </c>
    </row>
    <row r="27" spans="1:12" ht="16.5" thickBot="1">
      <c r="A27" s="341">
        <v>43617</v>
      </c>
      <c r="B27" s="342"/>
      <c r="C27" s="47">
        <v>0</v>
      </c>
      <c r="D27" s="131"/>
      <c r="E27" s="353" t="s">
        <v>0</v>
      </c>
      <c r="F27" s="353"/>
      <c r="G27" s="131"/>
      <c r="H27" s="131"/>
      <c r="I27" s="283" t="s">
        <v>0</v>
      </c>
      <c r="J27" s="352"/>
      <c r="K27" s="137" t="str">
        <f t="shared" si="0"/>
        <v/>
      </c>
      <c r="L27" s="136" t="s">
        <v>0</v>
      </c>
    </row>
    <row r="28" spans="1:12" ht="16.5" thickBot="1">
      <c r="A28" s="341">
        <v>43617</v>
      </c>
      <c r="B28" s="342"/>
      <c r="C28" s="47">
        <v>0</v>
      </c>
      <c r="D28" s="131"/>
      <c r="E28" s="353" t="s">
        <v>0</v>
      </c>
      <c r="F28" s="353"/>
      <c r="G28" s="131"/>
      <c r="H28" s="131"/>
      <c r="I28" s="283" t="s">
        <v>0</v>
      </c>
      <c r="J28" s="352"/>
      <c r="K28" s="137" t="str">
        <f t="shared" si="0"/>
        <v/>
      </c>
      <c r="L28" s="136" t="s">
        <v>0</v>
      </c>
    </row>
    <row r="29" spans="1:12" ht="16.5" thickBot="1">
      <c r="A29" s="341">
        <v>43617</v>
      </c>
      <c r="B29" s="342"/>
      <c r="C29" s="47">
        <v>0</v>
      </c>
      <c r="D29" s="131"/>
      <c r="E29" s="353" t="s">
        <v>0</v>
      </c>
      <c r="F29" s="353"/>
      <c r="G29" s="131"/>
      <c r="H29" s="131"/>
      <c r="I29" s="283" t="s">
        <v>0</v>
      </c>
      <c r="J29" s="352"/>
      <c r="K29" s="137" t="str">
        <f t="shared" si="0"/>
        <v/>
      </c>
      <c r="L29" s="132" t="s">
        <v>0</v>
      </c>
    </row>
    <row r="30" spans="1:12">
      <c r="C30" s="38">
        <f>SUM(C19:C29)</f>
        <v>20</v>
      </c>
      <c r="L30" s="138" t="s">
        <v>0</v>
      </c>
    </row>
  </sheetData>
  <mergeCells count="55">
    <mergeCell ref="E25:F25"/>
    <mergeCell ref="E26:F26"/>
    <mergeCell ref="E27:F27"/>
    <mergeCell ref="E28:F28"/>
    <mergeCell ref="E29:F29"/>
    <mergeCell ref="E20:F20"/>
    <mergeCell ref="E21:F21"/>
    <mergeCell ref="E22:F22"/>
    <mergeCell ref="E23:F23"/>
    <mergeCell ref="E24:F24"/>
    <mergeCell ref="I29:J29"/>
    <mergeCell ref="I21:J21"/>
    <mergeCell ref="I22:J22"/>
    <mergeCell ref="I23:J23"/>
    <mergeCell ref="I24:J24"/>
    <mergeCell ref="I25:J25"/>
    <mergeCell ref="I26:J26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2</vt:i4>
      </vt:variant>
    </vt:vector>
  </HeadingPairs>
  <TitlesOfParts>
    <vt:vector size="9" baseType="lpstr">
      <vt:lpstr>FORMULAIRE 2019-2020</vt:lpstr>
      <vt:lpstr>FACTURE</vt:lpstr>
      <vt:lpstr>REÇU IMPÔT 2019</vt:lpstr>
      <vt:lpstr>REÇU IMPÔT 2020</vt:lpstr>
      <vt:lpstr>LOCATION</vt:lpstr>
      <vt:lpstr>FORMULAIRE ÉTÉ 2019</vt:lpstr>
      <vt:lpstr>Divers</vt:lpstr>
      <vt:lpstr>'FORMULAIRE 2019-2020'!Print_Area</vt:lpstr>
      <vt:lpstr>'FORMULAIRE ÉTÉ 2019'!Print_Area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Carim</cp:lastModifiedBy>
  <cp:lastPrinted>2019-05-11T17:46:45Z</cp:lastPrinted>
  <dcterms:created xsi:type="dcterms:W3CDTF">2019-03-14T12:07:41Z</dcterms:created>
  <dcterms:modified xsi:type="dcterms:W3CDTF">2019-05-11T18:02:35Z</dcterms:modified>
</cp:coreProperties>
</file>