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620" tabRatio="602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8" i="6"/>
  <c r="H22"/>
  <c r="C30" s="1"/>
  <c r="F25"/>
  <c r="D30" s="1"/>
  <c r="G23"/>
  <c r="H23" s="1"/>
  <c r="D31"/>
  <c r="I4"/>
  <c r="C31" l="1"/>
  <c r="C29"/>
  <c r="D29"/>
  <c r="D28"/>
  <c r="A20" i="8"/>
  <c r="A20" i="4"/>
  <c r="C14" i="10"/>
  <c r="C13"/>
  <c r="C8"/>
  <c r="C14" i="9"/>
  <c r="C13"/>
  <c r="C14" i="2"/>
  <c r="C13"/>
  <c r="C8" i="9"/>
  <c r="C8" i="2"/>
  <c r="K29" i="10"/>
  <c r="K28"/>
  <c r="K27"/>
  <c r="K26"/>
  <c r="K25"/>
  <c r="K24"/>
  <c r="K23"/>
  <c r="K22"/>
  <c r="K21"/>
  <c r="K20"/>
  <c r="C30"/>
  <c r="K19"/>
  <c r="F15" l="1"/>
  <c r="C15"/>
  <c r="C12"/>
  <c r="G11"/>
  <c r="C11"/>
  <c r="C10"/>
  <c r="C9"/>
  <c r="E8"/>
  <c r="C40" i="9" l="1"/>
  <c r="C32"/>
  <c r="C25"/>
  <c r="F15"/>
  <c r="C15"/>
  <c r="C12"/>
  <c r="G11"/>
  <c r="C11"/>
  <c r="C10"/>
  <c r="C9"/>
  <c r="E8"/>
  <c r="G22" i="6"/>
  <c r="F15" i="2"/>
  <c r="G11"/>
  <c r="C11"/>
  <c r="C10"/>
  <c r="C41" i="9" l="1"/>
  <c r="J6" s="1"/>
  <c r="E8" i="2"/>
  <c r="C15" l="1"/>
  <c r="D20" i="8" l="1"/>
  <c r="C20"/>
  <c r="B20"/>
  <c r="A17"/>
  <c r="A16"/>
  <c r="A15"/>
  <c r="A14"/>
  <c r="B22" i="6" l="1"/>
  <c r="I15" i="2" l="1"/>
  <c r="I15" i="10"/>
  <c r="I15" i="9"/>
  <c r="B20" i="4"/>
  <c r="C41" i="2" l="1"/>
  <c r="F20" i="8" s="1"/>
  <c r="F21" s="1"/>
  <c r="C33" i="2"/>
  <c r="F23" i="4" s="1"/>
  <c r="C26" i="2"/>
  <c r="F21" i="4" s="1"/>
  <c r="C42" i="2" l="1"/>
  <c r="A17" i="4"/>
  <c r="A16"/>
  <c r="A15"/>
  <c r="A14"/>
  <c r="C12" i="2" l="1"/>
  <c r="D21" i="4" l="1"/>
  <c r="C20"/>
  <c r="D23"/>
  <c r="D20"/>
  <c r="C9" i="2"/>
  <c r="H24" i="6" l="1"/>
  <c r="C28" s="1"/>
  <c r="F24" i="4" l="1"/>
  <c r="C18" i="2" l="1"/>
  <c r="F22" i="4" s="1"/>
  <c r="H25" i="6" l="1"/>
  <c r="C17" i="2" l="1"/>
  <c r="C19" s="1"/>
  <c r="J6" s="1"/>
  <c r="F28" i="6"/>
  <c r="F31"/>
  <c r="G31"/>
  <c r="G29"/>
  <c r="F29"/>
  <c r="G30"/>
  <c r="F30"/>
</calcChain>
</file>

<file path=xl/comments1.xml><?xml version="1.0" encoding="utf-8"?>
<comments xmlns="http://schemas.openxmlformats.org/spreadsheetml/2006/main">
  <authors>
    <author>Martin Egan</author>
  </authors>
  <commentList>
    <comment ref="B16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>
  <authors>
    <author>Martin Egan</author>
  </authors>
  <commentList>
    <comment ref="A20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3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>
  <authors>
    <author>Martin Egan</author>
  </authors>
  <commentList>
    <comment ref="A19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>
  <authors>
    <author>Martin Egan</author>
  </authors>
  <commentList>
    <comment ref="A18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<sst xmlns="http://schemas.openxmlformats.org/spreadsheetml/2006/main" count="376" uniqueCount="105">
  <si>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</si>
  <si>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</si>
  <si>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</si>
  <si>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</si>
  <si>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</si>
  <si>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</si>
  <si>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</si>
  <si>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</si>
  <si>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</si>
  <si>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</si>
  <si>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</si>
  <si>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</si>
  <si>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</si>
  <si>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</si>
  <si>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</si>
  <si>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</si>
  <si>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</si>
  <si>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</si>
  <si>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</si>
  <si>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</si>
  <si>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</si>
  <si>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</si>
  <si>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</si>
  <si>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</si>
  <si>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</si>
  <si>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</si>
  <si>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</si>
  <si>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</si>
  <si>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</si>
  <si>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</si>
  <si>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</si>
  <si>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</si>
  <si>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</si>
  <si>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</si>
  <si>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</si>
  <si>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</si>
  <si>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</si>
  <si>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</si>
  <si>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</si>
  <si>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</si>
  <si>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</si>
  <si>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</si>
  <si>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</si>
  <si>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</si>
  <si>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</si>
  <si>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</si>
  <si>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</si>
  <si>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</si>
  <si>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</si>
  <si>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</si>
  <si>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</si>
  <si>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</si>
  <si>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</si>
  <si>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</si>
  <si>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</si>
  <si>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</si>
  <si>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</si>
  <si>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</si>
  <si>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</si>
  <si>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</si>
  <si>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</si>
  <si>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</si>
  <si>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</si>
  <si>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</si>
  <si>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</si>
  <si>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</si>
  <si>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</si>
  <si>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</si>
  <si>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</si>
  <si>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</si>
  <si>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</si>
  <si>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</si>
  <si>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</si>
  <si>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</si>
  <si>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</si>
  <si>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</si>
  <si>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</si>
  <si>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</si>
  <si>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</si>
  <si>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</si>
  <si>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</si>
  <si>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</si>
  <si>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</si>
  <si>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</si>
  <si>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</si>
  <si>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</si>
  <si>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</si>
  <si>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</si>
  <si>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</si>
  <si>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</si>
  <si>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</si>
  <si>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</si>
  <si>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</si>
  <si>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</si>
  <si>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</si>
  <si>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</si>
  <si>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</si>
  <si>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</si>
  <si>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Aux deux semaines</t>
  </si>
  <si>
    <t>2 paiements</t>
  </si>
  <si>
    <t>4 paiements</t>
  </si>
  <si>
    <t>9 paiements</t>
  </si>
  <si>
    <t xml:space="preserve">   La checkBox de l'inscription déclenche tout</t>
  </si>
  <si>
    <t xml:space="preserve">   Les checkBoxes sont liées à des cellules cachées</t>
  </si>
  <si>
    <t xml:space="preserve">   qui modifient les formules et les calculs …</t>
  </si>
</sst>
</file>

<file path=xl/styles.xml><?xml version="1.0" encoding="utf-8"?>
<styleSheet xmlns="http://schemas.openxmlformats.org/spreadsheetml/2006/main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4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b/>
      <sz val="16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1" fillId="0" borderId="4" xfId="0" applyFont="1" applyBorder="1" applyAlignment="1">
      <alignment horizontal="left" vertical="center"/>
    </xf>
    <xf numFmtId="0" fontId="21" fillId="3" borderId="12" xfId="0" applyFont="1" applyFill="1" applyBorder="1" applyAlignment="1" applyProtection="1">
      <alignment vertical="center"/>
      <protection locked="0"/>
    </xf>
    <xf numFmtId="0" fontId="21" fillId="0" borderId="0" xfId="0" applyFont="1" applyAlignment="1">
      <alignment horizontal="right" vertical="center"/>
    </xf>
    <xf numFmtId="166" fontId="20" fillId="0" borderId="0" xfId="0" applyNumberFormat="1" applyFont="1" applyAlignment="1" applyProtection="1">
      <alignment vertical="center"/>
      <protection locked="0"/>
    </xf>
    <xf numFmtId="0" fontId="21" fillId="0" borderId="10" xfId="0" applyFont="1" applyBorder="1" applyAlignment="1">
      <alignment horizontal="left" vertical="center"/>
    </xf>
    <xf numFmtId="167" fontId="12" fillId="0" borderId="17" xfId="0" applyNumberFormat="1" applyFont="1" applyBorder="1" applyAlignment="1">
      <alignment horizontal="center" vertical="center"/>
    </xf>
    <xf numFmtId="167" fontId="12" fillId="0" borderId="18" xfId="2" applyNumberFormat="1" applyFont="1" applyBorder="1" applyAlignment="1">
      <alignment horizontal="center" vertical="center"/>
    </xf>
    <xf numFmtId="170" fontId="12" fillId="0" borderId="15" xfId="0" applyNumberFormat="1" applyFont="1" applyBorder="1" applyAlignment="1">
      <alignment horizontal="center" vertical="center"/>
    </xf>
    <xf numFmtId="170" fontId="12" fillId="0" borderId="16" xfId="2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21" xfId="0" applyNumberFormat="1" applyBorder="1" applyAlignment="1">
      <alignment horizontal="center"/>
    </xf>
    <xf numFmtId="167" fontId="21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9" fillId="0" borderId="0" xfId="0" applyFont="1" applyAlignment="1" applyProtection="1">
      <alignment horizontal="center" vertical="top"/>
      <protection locked="0"/>
    </xf>
    <xf numFmtId="0" fontId="30" fillId="0" borderId="0" xfId="0" applyFont="1" applyAlignment="1">
      <alignment horizontal="left" vertical="center"/>
    </xf>
    <xf numFmtId="0" fontId="31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20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2" fillId="0" borderId="0" xfId="0" applyFont="1"/>
    <xf numFmtId="165" fontId="4" fillId="0" borderId="0" xfId="0" applyNumberFormat="1" applyFont="1" applyAlignment="1">
      <alignment horizontal="center"/>
    </xf>
    <xf numFmtId="0" fontId="21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4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3" borderId="22" xfId="0" applyFont="1" applyFill="1" applyBorder="1" applyAlignment="1">
      <alignment horizontal="center" vertical="center"/>
    </xf>
    <xf numFmtId="0" fontId="10" fillId="2" borderId="0" xfId="0" applyFont="1" applyFill="1" applyBorder="1" applyAlignment="1" applyProtection="1">
      <alignment vertical="center"/>
      <protection locked="0"/>
    </xf>
    <xf numFmtId="167" fontId="25" fillId="0" borderId="0" xfId="1" applyNumberFormat="1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vertical="center"/>
      <protection locked="0"/>
    </xf>
    <xf numFmtId="0" fontId="21" fillId="0" borderId="0" xfId="0" applyFont="1" applyBorder="1" applyAlignment="1">
      <alignment horizontal="right" vertical="center"/>
    </xf>
    <xf numFmtId="0" fontId="21" fillId="0" borderId="2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1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70" fontId="12" fillId="0" borderId="25" xfId="2" applyNumberFormat="1" applyFont="1" applyBorder="1" applyAlignment="1">
      <alignment horizontal="center" vertical="center"/>
    </xf>
    <xf numFmtId="167" fontId="12" fillId="0" borderId="17" xfId="0" applyNumberFormat="1" applyFont="1" applyBorder="1" applyAlignment="1">
      <alignment vertical="center"/>
    </xf>
    <xf numFmtId="167" fontId="12" fillId="0" borderId="22" xfId="0" applyNumberFormat="1" applyFont="1" applyBorder="1" applyAlignment="1">
      <alignment vertical="center"/>
    </xf>
    <xf numFmtId="167" fontId="12" fillId="0" borderId="18" xfId="0" applyNumberFormat="1" applyFont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1" fillId="0" borderId="24" xfId="0" applyNumberFormat="1" applyFont="1" applyBorder="1" applyAlignment="1" applyProtection="1">
      <alignment vertical="center"/>
      <protection hidden="1"/>
    </xf>
    <xf numFmtId="167" fontId="24" fillId="0" borderId="9" xfId="1" applyNumberFormat="1" applyFont="1" applyBorder="1" applyAlignment="1" applyProtection="1">
      <alignment vertical="center"/>
      <protection hidden="1"/>
    </xf>
    <xf numFmtId="167" fontId="24" fillId="0" borderId="10" xfId="1" applyNumberFormat="1" applyFont="1" applyBorder="1" applyAlignment="1" applyProtection="1">
      <alignment vertical="center"/>
      <protection hidden="1"/>
    </xf>
    <xf numFmtId="10" fontId="21" fillId="0" borderId="5" xfId="2" applyNumberFormat="1" applyFont="1" applyBorder="1" applyAlignment="1" applyProtection="1">
      <alignment horizontal="right" vertical="center"/>
      <protection hidden="1"/>
    </xf>
    <xf numFmtId="0" fontId="21" fillId="0" borderId="0" xfId="0" applyFont="1" applyAlignment="1" applyProtection="1">
      <alignment horizontal="right" vertical="center"/>
      <protection hidden="1"/>
    </xf>
    <xf numFmtId="167" fontId="20" fillId="0" borderId="20" xfId="0" applyNumberFormat="1" applyFont="1" applyBorder="1" applyAlignment="1" applyProtection="1">
      <alignment vertical="center"/>
      <protection hidden="1"/>
    </xf>
    <xf numFmtId="167" fontId="22" fillId="0" borderId="14" xfId="0" applyNumberFormat="1" applyFont="1" applyBorder="1" applyAlignment="1" applyProtection="1">
      <alignment vertical="center"/>
      <protection hidden="1"/>
    </xf>
    <xf numFmtId="167" fontId="20" fillId="0" borderId="11" xfId="0" applyNumberFormat="1" applyFont="1" applyBorder="1" applyAlignment="1" applyProtection="1">
      <alignment vertical="center"/>
      <protection hidden="1"/>
    </xf>
    <xf numFmtId="167" fontId="22" fillId="0" borderId="9" xfId="0" applyNumberFormat="1" applyFont="1" applyBorder="1" applyAlignment="1" applyProtection="1">
      <alignment vertical="center"/>
      <protection hidden="1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22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1" fillId="0" borderId="7" xfId="0" applyFont="1" applyBorder="1" applyAlignment="1">
      <alignment horizontal="left" vertical="center"/>
    </xf>
    <xf numFmtId="0" fontId="8" fillId="3" borderId="22" xfId="0" applyFont="1" applyFill="1" applyBorder="1" applyAlignment="1" applyProtection="1">
      <alignment horizontal="center" vertical="center"/>
      <protection locked="0"/>
    </xf>
    <xf numFmtId="0" fontId="21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40" fillId="0" borderId="0" xfId="0" applyFont="1" applyAlignment="1"/>
    <xf numFmtId="0" fontId="8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3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40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4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4" fillId="0" borderId="0" xfId="0" applyFont="1" applyAlignment="1"/>
    <xf numFmtId="0" fontId="34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43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4" fillId="3" borderId="3" xfId="0" applyFont="1" applyFill="1" applyBorder="1" applyAlignment="1" applyProtection="1">
      <alignment horizontal="center" vertical="center"/>
      <protection locked="0"/>
    </xf>
    <xf numFmtId="167" fontId="21" fillId="0" borderId="0" xfId="0" applyNumberFormat="1" applyFont="1" applyBorder="1" applyAlignment="1" applyProtection="1">
      <alignment vertical="center"/>
      <protection hidden="1"/>
    </xf>
    <xf numFmtId="167" fontId="21" fillId="0" borderId="31" xfId="0" applyNumberFormat="1" applyFont="1" applyBorder="1" applyAlignment="1" applyProtection="1">
      <alignment vertical="center"/>
      <protection hidden="1"/>
    </xf>
    <xf numFmtId="0" fontId="8" fillId="0" borderId="32" xfId="0" applyFont="1" applyBorder="1" applyAlignment="1">
      <alignment horizontal="center" vertical="center"/>
    </xf>
    <xf numFmtId="174" fontId="10" fillId="3" borderId="30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8" fillId="0" borderId="28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167" fontId="20" fillId="0" borderId="13" xfId="0" applyNumberFormat="1" applyFont="1" applyBorder="1" applyAlignment="1" applyProtection="1">
      <alignment horizontal="center" vertical="center"/>
      <protection hidden="1"/>
    </xf>
    <xf numFmtId="167" fontId="20" fillId="0" borderId="19" xfId="0" applyNumberFormat="1" applyFont="1" applyBorder="1" applyAlignment="1" applyProtection="1">
      <alignment horizontal="center" vertical="center"/>
      <protection hidden="1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3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21" fillId="0" borderId="3" xfId="0" applyFont="1" applyBorder="1" applyAlignment="1">
      <alignment horizontal="left" vertical="center"/>
    </xf>
    <xf numFmtId="0" fontId="21" fillId="0" borderId="11" xfId="0" applyFont="1" applyBorder="1" applyAlignment="1" applyProtection="1">
      <alignment horizontal="center" vertical="center"/>
      <protection hidden="1"/>
    </xf>
    <xf numFmtId="0" fontId="21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6" fillId="3" borderId="3" xfId="0" applyFont="1" applyFill="1" applyBorder="1" applyAlignment="1" applyProtection="1">
      <alignment horizontal="left" vertical="center"/>
      <protection locked="0"/>
    </xf>
    <xf numFmtId="0" fontId="10" fillId="3" borderId="3" xfId="0" applyFont="1" applyFill="1" applyBorder="1" applyAlignment="1" applyProtection="1">
      <alignment horizontal="left" vertical="center"/>
      <protection locked="0"/>
    </xf>
    <xf numFmtId="0" fontId="11" fillId="0" borderId="0" xfId="0" applyFont="1" applyBorder="1" applyAlignment="1">
      <alignment horizont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9" fillId="0" borderId="3" xfId="0" applyNumberFormat="1" applyFont="1" applyBorder="1" applyAlignment="1">
      <alignment horizontal="center" vertical="center"/>
    </xf>
    <xf numFmtId="167" fontId="26" fillId="0" borderId="3" xfId="0" applyNumberFormat="1" applyFont="1" applyBorder="1" applyAlignment="1">
      <alignment horizontal="left" vertical="center"/>
    </xf>
    <xf numFmtId="167" fontId="22" fillId="0" borderId="3" xfId="0" applyNumberFormat="1" applyFont="1" applyBorder="1" applyAlignment="1">
      <alignment horizontal="center" vertical="center"/>
    </xf>
    <xf numFmtId="167" fontId="21" fillId="0" borderId="6" xfId="0" applyNumberFormat="1" applyFont="1" applyBorder="1" applyAlignment="1">
      <alignment horizontal="center" vertical="center"/>
    </xf>
    <xf numFmtId="166" fontId="21" fillId="0" borderId="6" xfId="1" applyNumberFormat="1" applyFont="1" applyBorder="1" applyAlignment="1">
      <alignment horizontal="right" vertical="center"/>
    </xf>
    <xf numFmtId="166" fontId="21" fillId="0" borderId="5" xfId="1" applyNumberFormat="1" applyFont="1" applyBorder="1" applyAlignment="1">
      <alignment horizontal="right" vertical="center"/>
    </xf>
    <xf numFmtId="167" fontId="21" fillId="0" borderId="0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7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9" fontId="36" fillId="3" borderId="3" xfId="0" applyNumberFormat="1" applyFont="1" applyFill="1" applyBorder="1" applyAlignment="1">
      <alignment horizontal="left" vertical="center"/>
    </xf>
    <xf numFmtId="0" fontId="36" fillId="3" borderId="3" xfId="0" applyFont="1" applyFill="1" applyBorder="1" applyAlignment="1">
      <alignment horizontal="left" vertic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18" fillId="0" borderId="26" xfId="0" applyFont="1" applyBorder="1" applyAlignment="1">
      <alignment horizontal="center" vertical="center"/>
    </xf>
    <xf numFmtId="166" fontId="21" fillId="0" borderId="3" xfId="0" applyNumberFormat="1" applyFont="1" applyBorder="1" applyAlignment="1">
      <alignment horizontal="center" vertical="center"/>
    </xf>
    <xf numFmtId="166" fontId="2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9" xfId="0" applyNumberForma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4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9" fontId="40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3" xfId="0" applyBorder="1" applyAlignment="1">
      <alignment horizontal="right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0" fontId="40" fillId="0" borderId="0" xfId="0" applyFont="1" applyAlignment="1">
      <alignment horizontal="left" vertical="center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71" fontId="0" fillId="0" borderId="13" xfId="0" applyNumberFormat="1" applyBorder="1" applyAlignment="1">
      <alignment horizontal="center"/>
    </xf>
    <xf numFmtId="171" fontId="0" fillId="0" borderId="19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6" fillId="0" borderId="3" xfId="0" applyFont="1" applyBorder="1" applyAlignment="1">
      <alignment horizontal="right"/>
    </xf>
    <xf numFmtId="0" fontId="0" fillId="0" borderId="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76" fontId="21" fillId="0" borderId="0" xfId="2" applyNumberFormat="1" applyFont="1" applyBorder="1" applyAlignment="1" applyProtection="1">
      <alignment horizontal="center" vertical="center"/>
      <protection locked="0"/>
    </xf>
    <xf numFmtId="167" fontId="26" fillId="0" borderId="6" xfId="0" applyNumberFormat="1" applyFont="1" applyBorder="1" applyAlignment="1">
      <alignment horizontal="left" vertical="center"/>
    </xf>
    <xf numFmtId="167" fontId="26" fillId="0" borderId="5" xfId="0" applyNumberFormat="1" applyFont="1" applyBorder="1" applyAlignment="1">
      <alignment horizontal="left" vertical="center"/>
    </xf>
    <xf numFmtId="0" fontId="20" fillId="0" borderId="13" xfId="0" applyFont="1" applyBorder="1" applyAlignment="1" applyProtection="1">
      <alignment horizontal="center" vertical="center"/>
      <protection hidden="1"/>
    </xf>
    <xf numFmtId="0" fontId="45" fillId="0" borderId="0" xfId="0" applyFont="1" applyAlignment="1">
      <alignment vertical="center"/>
    </xf>
    <xf numFmtId="167" fontId="20" fillId="0" borderId="33" xfId="0" applyNumberFormat="1" applyFont="1" applyBorder="1" applyAlignment="1" applyProtection="1">
      <alignment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12700</xdr:rowOff>
    </xdr:from>
    <xdr:to>
      <xdr:col>12</xdr:col>
      <xdr:colOff>12700</xdr:colOff>
      <xdr:row>28</xdr:row>
      <xdr:rowOff>273050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4D5D8C0A-B89B-4536-B389-9C56DB867649}"/>
            </a:ext>
          </a:extLst>
        </xdr:cNvPr>
        <xdr:cNvSpPr txBox="1"/>
      </xdr:nvSpPr>
      <xdr:spPr>
        <a:xfrm>
          <a:off x="3752850" y="5962650"/>
          <a:ext cx="2317750" cy="26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F8048B55-0091-4A2B-B4D8-DCAA056D83B8}"/>
            </a:ext>
          </a:extLst>
        </xdr:cNvPr>
        <xdr:cNvSpPr txBox="1"/>
      </xdr:nvSpPr>
      <xdr:spPr>
        <a:xfrm>
          <a:off x="3765550" y="62039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E20E260F-72A6-49E3-9D1A-D8A9868000BF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xdr:twoCellAnchor>
    <xdr:from>
      <xdr:col>2</xdr:col>
      <xdr:colOff>469900</xdr:colOff>
      <xdr:row>24</xdr:row>
      <xdr:rowOff>95250</xdr:rowOff>
    </xdr:from>
    <xdr:to>
      <xdr:col>12</xdr:col>
      <xdr:colOff>63500</xdr:colOff>
      <xdr:row>24</xdr:row>
      <xdr:rowOff>120650</xdr:rowOff>
    </xdr:to>
    <xdr:cxnSp macro="">
      <xdr:nvCxnSpPr>
        <xdr:cNvPr id="13" name="Straight Arrow Connector 12"/>
        <xdr:cNvCxnSpPr/>
      </xdr:nvCxnSpPr>
      <xdr:spPr>
        <a:xfrm flipH="1" flipV="1">
          <a:off x="1606550" y="5238750"/>
          <a:ext cx="4514850" cy="25400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5.xml"/><Relationship Id="rId5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40"/>
  <sheetViews>
    <sheetView showZeros="0" tabSelected="1" topLeftCell="A13" zoomScale="150" zoomScaleNormal="150" workbookViewId="0">
      <selection activeCell="B25" sqref="B25"/>
    </sheetView>
  </sheetViews>
  <sheetFormatPr defaultColWidth="11.42578125" defaultRowHeight="1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</cols>
  <sheetData>
    <row r="1" spans="1:12" ht="15.75" customHeight="1">
      <c r="A1" s="178" t="s">
        <v>1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ht="15.75" customHeight="1">
      <c r="A2" s="190" t="s">
        <v>47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spans="1:12" ht="6" customHeight="1">
      <c r="A3" s="191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</row>
    <row r="4" spans="1:12" ht="15.75" customHeight="1">
      <c r="A4" s="183" t="s">
        <v>2</v>
      </c>
      <c r="B4" s="183"/>
      <c r="C4" s="183"/>
      <c r="D4" s="183"/>
      <c r="E4" s="183"/>
      <c r="F4" s="183"/>
      <c r="G4" s="183"/>
      <c r="H4" s="16" t="s">
        <v>0</v>
      </c>
      <c r="I4" s="271" t="str">
        <f>IF(M28,"PAYÉ","")</f>
        <v/>
      </c>
      <c r="J4" s="271"/>
      <c r="K4" s="45"/>
      <c r="L4" s="17"/>
    </row>
    <row r="5" spans="1:12" ht="16.5" customHeight="1">
      <c r="A5" s="16" t="s">
        <v>3</v>
      </c>
      <c r="B5" s="16"/>
      <c r="C5" s="16"/>
      <c r="D5" s="16"/>
      <c r="E5" s="16"/>
      <c r="F5" s="177" t="s">
        <v>0</v>
      </c>
      <c r="G5" s="177"/>
      <c r="H5" s="177"/>
      <c r="I5" s="271"/>
      <c r="J5" s="271"/>
      <c r="K5" s="45"/>
      <c r="L5" s="24"/>
    </row>
    <row r="6" spans="1:12" ht="16.5" customHeight="1">
      <c r="A6" s="16" t="s">
        <v>4</v>
      </c>
      <c r="B6" s="16"/>
      <c r="C6" s="16"/>
      <c r="D6" s="16"/>
      <c r="E6" s="16"/>
      <c r="F6" s="177"/>
      <c r="G6" s="177"/>
      <c r="H6" s="177"/>
      <c r="I6" s="45"/>
      <c r="J6" s="45"/>
      <c r="K6" s="45"/>
      <c r="L6" s="22"/>
    </row>
    <row r="7" spans="1:12" ht="3" customHeight="1">
      <c r="A7" s="16"/>
      <c r="B7" s="16"/>
      <c r="C7" s="16"/>
      <c r="D7" s="16"/>
      <c r="E7" s="16"/>
      <c r="F7" s="16"/>
      <c r="G7" s="23"/>
      <c r="H7" s="22"/>
      <c r="I7" s="43"/>
      <c r="J7" s="43"/>
      <c r="K7" s="43"/>
      <c r="L7" s="22"/>
    </row>
    <row r="8" spans="1:12" ht="17.25" customHeight="1">
      <c r="A8" s="185" t="s">
        <v>56</v>
      </c>
      <c r="B8" s="186"/>
      <c r="C8" s="186"/>
      <c r="D8" s="186"/>
      <c r="E8" s="186"/>
      <c r="F8" s="186"/>
      <c r="G8" s="186"/>
      <c r="H8" s="186"/>
      <c r="I8" s="186"/>
      <c r="J8" s="186"/>
      <c r="K8" s="186"/>
      <c r="L8" s="186"/>
    </row>
    <row r="9" spans="1:12" ht="17.25" customHeight="1">
      <c r="A9" s="44" t="s">
        <v>57</v>
      </c>
      <c r="B9" s="44"/>
      <c r="C9" s="44"/>
      <c r="D9" s="44"/>
      <c r="E9" s="44"/>
      <c r="F9" s="44"/>
      <c r="G9" s="44"/>
      <c r="H9" s="42"/>
      <c r="I9" s="42"/>
      <c r="J9" s="42"/>
      <c r="K9" s="42"/>
      <c r="L9" s="42"/>
    </row>
    <row r="10" spans="1:12" ht="3" customHeight="1">
      <c r="A10" s="44"/>
      <c r="B10" s="44"/>
      <c r="C10" s="44"/>
      <c r="D10" s="44"/>
      <c r="E10" s="44"/>
      <c r="F10" s="44"/>
      <c r="G10" s="44"/>
      <c r="H10" s="42"/>
      <c r="I10" s="42"/>
      <c r="J10" s="42"/>
      <c r="K10" s="42"/>
      <c r="L10" s="42"/>
    </row>
    <row r="11" spans="1:12" ht="15" customHeight="1">
      <c r="A11" s="194" t="s">
        <v>5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</row>
    <row r="12" spans="1:12" ht="21.95" customHeight="1">
      <c r="A12" s="111" t="s">
        <v>44</v>
      </c>
      <c r="B12" s="193" t="s">
        <v>0</v>
      </c>
      <c r="C12" s="193"/>
      <c r="D12" s="193"/>
      <c r="E12" s="193"/>
      <c r="F12" s="193"/>
      <c r="G12" s="112" t="s">
        <v>6</v>
      </c>
      <c r="H12" s="214" t="s">
        <v>0</v>
      </c>
      <c r="I12" s="214"/>
      <c r="J12" s="214"/>
      <c r="K12" s="214"/>
      <c r="L12" s="214"/>
    </row>
    <row r="13" spans="1:12" ht="21.95" customHeight="1">
      <c r="A13" s="111" t="s">
        <v>7</v>
      </c>
      <c r="B13" s="193" t="s">
        <v>0</v>
      </c>
      <c r="C13" s="193"/>
      <c r="D13" s="193"/>
      <c r="E13" s="193"/>
      <c r="F13" s="193"/>
      <c r="G13" s="112" t="s">
        <v>95</v>
      </c>
      <c r="H13" s="213" t="s">
        <v>0</v>
      </c>
      <c r="I13" s="213"/>
      <c r="J13" s="213"/>
      <c r="K13" s="213"/>
      <c r="L13" s="213"/>
    </row>
    <row r="14" spans="1:12" ht="21.95" customHeight="1">
      <c r="A14" s="111" t="s">
        <v>22</v>
      </c>
      <c r="B14" s="193" t="s">
        <v>0</v>
      </c>
      <c r="C14" s="193"/>
      <c r="D14" s="193"/>
      <c r="E14" s="193"/>
      <c r="F14" s="193"/>
      <c r="G14" s="112" t="s">
        <v>96</v>
      </c>
      <c r="H14" s="213" t="s">
        <v>0</v>
      </c>
      <c r="I14" s="213"/>
      <c r="J14" s="213"/>
      <c r="K14" s="213"/>
      <c r="L14" s="213"/>
    </row>
    <row r="15" spans="1:12" ht="21.95" customHeight="1">
      <c r="A15" s="111" t="s">
        <v>43</v>
      </c>
      <c r="B15" s="184" t="s">
        <v>0</v>
      </c>
      <c r="C15" s="184"/>
      <c r="D15" s="115"/>
      <c r="E15" s="115"/>
      <c r="F15" s="115"/>
      <c r="G15" s="112" t="s">
        <v>55</v>
      </c>
      <c r="H15" s="188" t="s">
        <v>0</v>
      </c>
      <c r="I15" s="189"/>
      <c r="J15" s="189"/>
      <c r="K15" s="189"/>
      <c r="L15" s="189"/>
    </row>
    <row r="16" spans="1:12" ht="21.95" customHeight="1">
      <c r="A16" s="112" t="s">
        <v>11</v>
      </c>
      <c r="B16" s="182" t="s">
        <v>0</v>
      </c>
      <c r="C16" s="182"/>
      <c r="D16" s="116" t="s">
        <v>23</v>
      </c>
      <c r="E16" s="164">
        <v>12</v>
      </c>
      <c r="F16" s="112" t="s">
        <v>58</v>
      </c>
      <c r="G16" s="111" t="s">
        <v>0</v>
      </c>
      <c r="H16" s="117" t="s">
        <v>0</v>
      </c>
      <c r="I16" s="111" t="s">
        <v>0</v>
      </c>
      <c r="J16" s="117"/>
      <c r="K16" s="117"/>
      <c r="L16" s="117"/>
    </row>
    <row r="17" spans="1:17" ht="21.95" customHeight="1" thickBot="1">
      <c r="A17" s="111" t="s">
        <v>24</v>
      </c>
      <c r="B17" s="193" t="s">
        <v>0</v>
      </c>
      <c r="C17" s="193"/>
      <c r="D17" s="193"/>
      <c r="E17" s="193"/>
      <c r="F17" s="169" t="s">
        <v>65</v>
      </c>
      <c r="G17" s="192" t="s">
        <v>0</v>
      </c>
      <c r="H17" s="192"/>
      <c r="I17" s="187" t="s">
        <v>0</v>
      </c>
      <c r="J17" s="187"/>
      <c r="K17" s="187" t="s">
        <v>0</v>
      </c>
      <c r="L17" s="187"/>
    </row>
    <row r="18" spans="1:17" ht="21.95" customHeight="1">
      <c r="A18" s="111" t="s">
        <v>25</v>
      </c>
      <c r="B18" s="193" t="s">
        <v>0</v>
      </c>
      <c r="C18" s="193"/>
      <c r="D18" s="193"/>
      <c r="E18" s="193"/>
      <c r="F18" s="114" t="s">
        <v>26</v>
      </c>
      <c r="G18" s="168" t="s">
        <v>0</v>
      </c>
      <c r="H18" s="69" t="s">
        <v>0</v>
      </c>
      <c r="I18" s="220" t="s">
        <v>27</v>
      </c>
      <c r="J18" s="171"/>
      <c r="K18" s="171" t="s">
        <v>66</v>
      </c>
      <c r="L18" s="172"/>
    </row>
    <row r="19" spans="1:17" ht="21.95" customHeight="1">
      <c r="A19" s="111" t="s">
        <v>72</v>
      </c>
      <c r="B19" s="198" t="s">
        <v>0</v>
      </c>
      <c r="C19" s="198"/>
      <c r="D19" s="198"/>
      <c r="E19" s="198"/>
      <c r="F19" s="114" t="s">
        <v>73</v>
      </c>
      <c r="G19" s="198" t="s">
        <v>0</v>
      </c>
      <c r="H19" s="199"/>
      <c r="I19" s="167" t="s">
        <v>40</v>
      </c>
      <c r="J19" s="119">
        <v>45</v>
      </c>
      <c r="K19" s="85" t="s">
        <v>40</v>
      </c>
      <c r="L19" s="68">
        <v>0</v>
      </c>
    </row>
    <row r="20" spans="1:17" ht="21.95" customHeight="1">
      <c r="A20" s="111" t="s">
        <v>71</v>
      </c>
      <c r="B20" s="208" t="s">
        <v>98</v>
      </c>
      <c r="C20" s="209"/>
      <c r="D20" s="209"/>
      <c r="E20" s="209"/>
      <c r="F20" s="209"/>
      <c r="G20" s="209"/>
      <c r="H20" s="209"/>
      <c r="I20" s="32">
        <v>30</v>
      </c>
      <c r="J20" s="82">
        <v>23</v>
      </c>
      <c r="K20" s="80">
        <v>30</v>
      </c>
      <c r="L20" s="30">
        <v>10</v>
      </c>
    </row>
    <row r="21" spans="1:17" s="15" customFormat="1" ht="15.95" customHeight="1" thickBot="1">
      <c r="A21" s="29" t="s">
        <v>29</v>
      </c>
      <c r="B21" s="179" t="s">
        <v>45</v>
      </c>
      <c r="C21" s="179"/>
      <c r="D21" s="179"/>
      <c r="E21" s="179"/>
      <c r="F21" s="118"/>
      <c r="G21" s="221" t="s">
        <v>27</v>
      </c>
      <c r="H21" s="222"/>
      <c r="I21" s="32">
        <v>45</v>
      </c>
      <c r="J21" s="83">
        <v>32</v>
      </c>
      <c r="K21" s="80">
        <v>45</v>
      </c>
      <c r="L21" s="30">
        <v>200</v>
      </c>
    </row>
    <row r="22" spans="1:17" s="15" customFormat="1" ht="15.95" customHeight="1" thickBot="1">
      <c r="A22" s="120">
        <v>36</v>
      </c>
      <c r="B22" s="180">
        <f>J19+L19</f>
        <v>45</v>
      </c>
      <c r="C22" s="181"/>
      <c r="D22" s="181"/>
      <c r="E22" s="181"/>
      <c r="F22" s="70"/>
      <c r="G22" s="96">
        <f>IFERROR(VLOOKUP(J19,I19:J24,2,0),IFERROR(VLOOKUP(L19,K19:L24,2,0),0))</f>
        <v>32</v>
      </c>
      <c r="H22" s="97">
        <f>IF(A25,G22*A22,0)</f>
        <v>0</v>
      </c>
      <c r="I22" s="32">
        <v>60</v>
      </c>
      <c r="J22" s="30">
        <v>40</v>
      </c>
      <c r="K22" s="80">
        <v>60</v>
      </c>
      <c r="L22" s="30">
        <v>20</v>
      </c>
    </row>
    <row r="23" spans="1:17" s="15" customFormat="1" ht="15.95" customHeight="1" thickBot="1">
      <c r="A23" s="265" t="b">
        <v>0</v>
      </c>
      <c r="B23" s="58"/>
      <c r="C23" s="204" t="s">
        <v>70</v>
      </c>
      <c r="D23" s="204"/>
      <c r="E23" s="204"/>
      <c r="F23" s="205"/>
      <c r="G23" s="98">
        <f>IF(A25,5%,0)</f>
        <v>0</v>
      </c>
      <c r="H23" s="95">
        <f>A23*H22*-G23</f>
        <v>0</v>
      </c>
      <c r="I23" s="32">
        <v>75</v>
      </c>
      <c r="J23" s="30">
        <v>50</v>
      </c>
      <c r="K23" s="80">
        <v>75</v>
      </c>
      <c r="L23" s="30">
        <v>0</v>
      </c>
    </row>
    <row r="24" spans="1:17" s="15" customFormat="1" ht="15.95" customHeight="1" thickTop="1" thickBot="1">
      <c r="A24" s="71"/>
      <c r="B24" s="72" t="s">
        <v>0</v>
      </c>
      <c r="C24" s="73" t="s">
        <v>0</v>
      </c>
      <c r="D24" s="206" t="s">
        <v>0</v>
      </c>
      <c r="E24" s="206"/>
      <c r="F24" s="27"/>
      <c r="G24" s="99" t="s">
        <v>64</v>
      </c>
      <c r="H24" s="166">
        <f>H22+H23</f>
        <v>0</v>
      </c>
      <c r="I24" s="33">
        <v>90</v>
      </c>
      <c r="J24" s="84">
        <v>60</v>
      </c>
      <c r="K24" s="81">
        <v>90</v>
      </c>
      <c r="L24" s="31">
        <v>20</v>
      </c>
    </row>
    <row r="25" spans="1:17" s="15" customFormat="1" ht="15.95" customHeight="1" thickTop="1" thickBot="1">
      <c r="A25" s="265" t="b">
        <v>0</v>
      </c>
      <c r="B25" s="26"/>
      <c r="C25" s="207" t="s">
        <v>14</v>
      </c>
      <c r="D25" s="207"/>
      <c r="E25" s="207"/>
      <c r="F25" s="79">
        <f>IF(A25,25,0)</f>
        <v>0</v>
      </c>
      <c r="G25" s="99" t="s">
        <v>15</v>
      </c>
      <c r="H25" s="165">
        <f>(B25="X")*F25+H24</f>
        <v>0</v>
      </c>
      <c r="M25" s="269" t="s">
        <v>102</v>
      </c>
    </row>
    <row r="26" spans="1:17" s="15" customFormat="1">
      <c r="A26" s="71"/>
      <c r="B26" s="72" t="s">
        <v>0</v>
      </c>
      <c r="C26" s="73" t="s">
        <v>0</v>
      </c>
      <c r="D26" s="203" t="s">
        <v>0</v>
      </c>
      <c r="E26" s="203"/>
      <c r="F26" s="27"/>
      <c r="G26" s="36" t="s">
        <v>0</v>
      </c>
      <c r="H26" s="28"/>
      <c r="M26" s="269" t="s">
        <v>103</v>
      </c>
    </row>
    <row r="27" spans="1:17" ht="16.5" customHeight="1" thickBot="1">
      <c r="A27" s="175" t="s">
        <v>41</v>
      </c>
      <c r="B27" s="176"/>
      <c r="C27" s="175"/>
      <c r="D27" s="211" t="s">
        <v>68</v>
      </c>
      <c r="E27" s="211"/>
      <c r="F27" s="211"/>
      <c r="G27" s="211" t="s">
        <v>67</v>
      </c>
      <c r="H27" s="211"/>
      <c r="I27" s="211"/>
      <c r="J27" s="211"/>
      <c r="K27" s="211"/>
      <c r="L27" s="211"/>
      <c r="M27" s="269" t="s">
        <v>104</v>
      </c>
      <c r="N27" s="15"/>
      <c r="O27" s="15"/>
      <c r="P27" s="15"/>
      <c r="Q27" s="15"/>
    </row>
    <row r="28" spans="1:17" ht="21.95" customHeight="1" thickBot="1">
      <c r="A28" s="74" t="s">
        <v>39</v>
      </c>
      <c r="B28" s="120"/>
      <c r="C28" s="100">
        <f>IF(M28,H24,0)</f>
        <v>0</v>
      </c>
      <c r="D28" s="173">
        <f>IF(AND($A$25,M28),$F$25,0)</f>
        <v>0</v>
      </c>
      <c r="E28" s="174"/>
      <c r="F28" s="101">
        <f>C28+D28</f>
        <v>0</v>
      </c>
      <c r="G28" s="268" t="str">
        <f>IF(M28,"aucun","")</f>
        <v/>
      </c>
      <c r="H28" s="210" t="s">
        <v>48</v>
      </c>
      <c r="I28" s="210"/>
      <c r="J28" s="210"/>
      <c r="K28" s="210"/>
      <c r="L28" s="210"/>
      <c r="M28" s="265" t="b">
        <v>0</v>
      </c>
      <c r="N28" s="170"/>
    </row>
    <row r="29" spans="1:17" ht="21.95" customHeight="1" thickBot="1">
      <c r="A29" s="29" t="s">
        <v>99</v>
      </c>
      <c r="B29" s="120"/>
      <c r="C29" s="102">
        <f>IF(M29,$H$22/VALUE(LEFT(A29,1)),0)</f>
        <v>0</v>
      </c>
      <c r="D29" s="173">
        <f>IF(AND($A$25,M29),$F$25,0)</f>
        <v>0</v>
      </c>
      <c r="E29" s="174"/>
      <c r="F29" s="103">
        <f t="shared" ref="F29:F31" si="0">C29+D29</f>
        <v>0</v>
      </c>
      <c r="G29" s="104">
        <f>C29</f>
        <v>0</v>
      </c>
      <c r="H29" s="201" t="s">
        <v>0</v>
      </c>
      <c r="I29" s="266"/>
      <c r="J29" s="266"/>
      <c r="K29" s="266"/>
      <c r="L29" s="267"/>
      <c r="M29" s="265" t="b">
        <v>0</v>
      </c>
      <c r="N29" s="170"/>
    </row>
    <row r="30" spans="1:17" ht="21.95" customHeight="1" thickBot="1">
      <c r="A30" s="29" t="s">
        <v>100</v>
      </c>
      <c r="B30" s="120"/>
      <c r="C30" s="102">
        <f>IF(M30,$H$22/VALUE(LEFT(A30,1)),0)</f>
        <v>0</v>
      </c>
      <c r="D30" s="173">
        <f>IF(AND($A$25,M30),$F$25,0)</f>
        <v>0</v>
      </c>
      <c r="E30" s="174"/>
      <c r="F30" s="103">
        <f t="shared" si="0"/>
        <v>0</v>
      </c>
      <c r="G30" s="104">
        <f t="shared" ref="G30:G31" si="1">C30</f>
        <v>0</v>
      </c>
      <c r="H30" s="202"/>
      <c r="I30" s="202"/>
      <c r="J30" s="202"/>
      <c r="K30" s="202"/>
      <c r="L30" s="202"/>
      <c r="M30" s="265" t="b">
        <v>0</v>
      </c>
      <c r="N30" s="170"/>
    </row>
    <row r="31" spans="1:17" ht="21.95" customHeight="1" thickBot="1">
      <c r="A31" s="25" t="s">
        <v>101</v>
      </c>
      <c r="B31" s="120"/>
      <c r="C31" s="270">
        <f>IF(M31,$H$22/VALUE(LEFT(A31,1)),0)</f>
        <v>0</v>
      </c>
      <c r="D31" s="173">
        <f>IF(AND($A$25,M31),$F$25,0)</f>
        <v>0</v>
      </c>
      <c r="E31" s="174"/>
      <c r="F31" s="105">
        <f t="shared" si="0"/>
        <v>0</v>
      </c>
      <c r="G31" s="104">
        <f t="shared" si="1"/>
        <v>0</v>
      </c>
      <c r="H31" s="200" t="s">
        <v>0</v>
      </c>
      <c r="I31" s="200"/>
      <c r="J31" s="200"/>
      <c r="K31" s="200"/>
      <c r="L31" s="200"/>
      <c r="M31" s="265" t="b">
        <v>0</v>
      </c>
      <c r="N31" s="170"/>
    </row>
    <row r="32" spans="1:17" ht="16.5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70"/>
    </row>
    <row r="33" spans="1:12" ht="16.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>
      <c r="A39" s="195" t="s">
        <v>97</v>
      </c>
      <c r="B39" s="196"/>
      <c r="C39" s="197"/>
      <c r="D39" s="217" t="s">
        <v>0</v>
      </c>
      <c r="E39" s="218"/>
      <c r="F39" s="218"/>
      <c r="G39" s="218"/>
      <c r="H39" s="218"/>
      <c r="I39" s="218"/>
      <c r="J39" s="219"/>
      <c r="K39" s="215">
        <v>43498</v>
      </c>
      <c r="L39" s="216"/>
    </row>
    <row r="40" spans="1:12" ht="15" customHeight="1">
      <c r="A40" s="212" t="s">
        <v>36</v>
      </c>
      <c r="B40" s="212"/>
      <c r="C40" s="212"/>
      <c r="D40" s="212" t="s">
        <v>37</v>
      </c>
      <c r="E40" s="212"/>
      <c r="F40" s="212"/>
      <c r="G40" s="212"/>
      <c r="H40" s="212"/>
      <c r="I40" s="212"/>
      <c r="J40" s="212"/>
      <c r="K40" s="212" t="s">
        <v>38</v>
      </c>
      <c r="L40" s="212"/>
    </row>
  </sheetData>
  <mergeCells count="51">
    <mergeCell ref="A40:C40"/>
    <mergeCell ref="H14:L14"/>
    <mergeCell ref="H13:L13"/>
    <mergeCell ref="H12:L12"/>
    <mergeCell ref="B12:F12"/>
    <mergeCell ref="B13:F13"/>
    <mergeCell ref="B14:F14"/>
    <mergeCell ref="K39:L39"/>
    <mergeCell ref="D39:J39"/>
    <mergeCell ref="K40:L40"/>
    <mergeCell ref="D40:J40"/>
    <mergeCell ref="I18:J18"/>
    <mergeCell ref="D27:F27"/>
    <mergeCell ref="B18:E18"/>
    <mergeCell ref="B19:E19"/>
    <mergeCell ref="G21:H21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D24:E24"/>
    <mergeCell ref="C25:E25"/>
    <mergeCell ref="B20:H20"/>
    <mergeCell ref="H28:L28"/>
    <mergeCell ref="G27:L27"/>
    <mergeCell ref="A1:L1"/>
    <mergeCell ref="B21:E21"/>
    <mergeCell ref="B22:E22"/>
    <mergeCell ref="B16:C16"/>
    <mergeCell ref="A4:G4"/>
    <mergeCell ref="B15:C15"/>
    <mergeCell ref="A8:L8"/>
    <mergeCell ref="I17:J17"/>
    <mergeCell ref="K17:L17"/>
    <mergeCell ref="H15:L15"/>
    <mergeCell ref="A2:L2"/>
    <mergeCell ref="A3:L3"/>
    <mergeCell ref="G17:H17"/>
    <mergeCell ref="B17:E17"/>
    <mergeCell ref="I4:J5"/>
    <mergeCell ref="A11:L11"/>
    <mergeCell ref="K18:L18"/>
    <mergeCell ref="D28:E28"/>
    <mergeCell ref="D29:E29"/>
    <mergeCell ref="A27:C27"/>
    <mergeCell ref="F5:H6"/>
  </mergeCells>
  <hyperlinks>
    <hyperlink ref="H15" r:id="rId1" display="nitramusik@gmail.com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</sheetPr>
  <dimension ref="A1:K42"/>
  <sheetViews>
    <sheetView workbookViewId="0">
      <pane ySplit="20" topLeftCell="A36" activePane="bottomLeft" state="frozenSplit"/>
      <selection pane="bottomLeft" activeCell="C23" sqref="C23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>
      <c r="A1" s="237" t="s">
        <v>79</v>
      </c>
      <c r="B1" s="237"/>
      <c r="C1" s="237"/>
      <c r="D1" s="237"/>
      <c r="E1" s="237"/>
      <c r="F1" s="237"/>
      <c r="G1" s="237"/>
      <c r="H1" s="237"/>
      <c r="I1" s="237"/>
      <c r="J1" s="237"/>
    </row>
    <row r="2" spans="1:11" ht="14.25" customHeight="1">
      <c r="A2" s="238" t="s">
        <v>47</v>
      </c>
      <c r="B2" s="238"/>
      <c r="C2" s="238"/>
      <c r="D2" s="238"/>
      <c r="E2" s="238"/>
      <c r="F2" s="238"/>
      <c r="G2" s="238"/>
      <c r="H2" s="238"/>
      <c r="I2" s="238"/>
      <c r="J2" s="238"/>
    </row>
    <row r="3" spans="1:11" ht="18" customHeight="1">
      <c r="A3" s="129" t="s">
        <v>76</v>
      </c>
      <c r="B3" s="122"/>
      <c r="C3" s="122"/>
      <c r="D3" s="122"/>
      <c r="E3" s="122"/>
      <c r="F3" s="122"/>
      <c r="G3" s="122"/>
      <c r="H3" s="122"/>
      <c r="I3" s="122"/>
      <c r="J3" s="121" t="s">
        <v>0</v>
      </c>
    </row>
    <row r="4" spans="1:11" ht="12.95" customHeight="1">
      <c r="A4" s="240" t="s">
        <v>78</v>
      </c>
      <c r="B4" s="240"/>
      <c r="C4" s="240"/>
      <c r="D4" s="240"/>
      <c r="E4" s="240"/>
      <c r="F4" s="240"/>
      <c r="G4" s="240"/>
      <c r="H4" s="108"/>
      <c r="I4" s="108"/>
      <c r="J4" s="125" t="s">
        <v>0</v>
      </c>
    </row>
    <row r="5" spans="1:11" ht="12.95" customHeight="1">
      <c r="A5" s="125" t="s">
        <v>77</v>
      </c>
      <c r="B5" s="113"/>
      <c r="C5" s="131"/>
      <c r="D5" s="131"/>
      <c r="E5" s="132"/>
      <c r="F5" s="132"/>
      <c r="G5" s="132"/>
      <c r="H5" s="130"/>
      <c r="I5" s="130"/>
      <c r="J5" s="125" t="s">
        <v>0</v>
      </c>
    </row>
    <row r="6" spans="1:11" ht="26.25" customHeight="1">
      <c r="A6" s="130"/>
      <c r="B6" s="113"/>
      <c r="C6" s="131"/>
      <c r="D6" s="131"/>
      <c r="E6" s="132"/>
      <c r="F6" s="132"/>
      <c r="G6" s="132"/>
      <c r="H6" s="130"/>
      <c r="I6" s="130"/>
      <c r="J6" s="147" t="str">
        <f>IF(C42=C19,"PAYÉ","")</f>
        <v>PAYÉ</v>
      </c>
    </row>
    <row r="7" spans="1:11" ht="20.25" customHeight="1">
      <c r="A7" s="241" t="s">
        <v>80</v>
      </c>
      <c r="B7" s="241"/>
      <c r="C7" s="131"/>
      <c r="D7" s="131"/>
      <c r="E7" s="132"/>
      <c r="F7" s="132"/>
      <c r="G7" s="132"/>
      <c r="H7" s="130"/>
      <c r="I7" s="130"/>
      <c r="J7" s="125"/>
    </row>
    <row r="8" spans="1:11" ht="12.95" customHeight="1">
      <c r="A8" t="s">
        <v>17</v>
      </c>
      <c r="C8" s="232" t="str">
        <f>Formulaire!H12</f>
        <v xml:space="preserve"> </v>
      </c>
      <c r="D8" s="232"/>
      <c r="E8" s="232" t="str">
        <f>Formulaire!B12</f>
        <v xml:space="preserve"> </v>
      </c>
      <c r="F8" s="232"/>
      <c r="G8" s="232"/>
      <c r="H8" s="232"/>
      <c r="I8" s="107" t="s">
        <v>0</v>
      </c>
      <c r="J8" s="125" t="s">
        <v>0</v>
      </c>
    </row>
    <row r="9" spans="1:11" ht="12.95" customHeight="1">
      <c r="A9" s="239" t="s">
        <v>34</v>
      </c>
      <c r="B9" s="239"/>
      <c r="C9" s="232" t="str">
        <f>Formulaire!A39</f>
        <v>Martin Egan</v>
      </c>
      <c r="D9" s="232"/>
      <c r="E9" s="232"/>
      <c r="F9" s="232"/>
      <c r="G9" s="232"/>
      <c r="H9" s="232"/>
      <c r="I9" s="107" t="s">
        <v>0</v>
      </c>
      <c r="J9" s="125" t="s">
        <v>0</v>
      </c>
    </row>
    <row r="10" spans="1:11" ht="12.95" customHeight="1">
      <c r="A10" s="239" t="s">
        <v>7</v>
      </c>
      <c r="B10" s="239"/>
      <c r="C10" s="232" t="str">
        <f>Formulaire!B13</f>
        <v xml:space="preserve"> </v>
      </c>
      <c r="D10" s="232"/>
      <c r="E10" s="232"/>
      <c r="F10" s="232"/>
      <c r="G10" s="139"/>
      <c r="H10" s="139"/>
      <c r="I10" s="107"/>
      <c r="J10" s="140"/>
    </row>
    <row r="11" spans="1:11" ht="12.95" customHeight="1">
      <c r="A11" s="239" t="s">
        <v>22</v>
      </c>
      <c r="B11" s="239"/>
      <c r="C11" s="124" t="str">
        <f>Formulaire!B14</f>
        <v xml:space="preserve"> </v>
      </c>
      <c r="D11" s="124"/>
      <c r="E11" s="149" t="s">
        <v>81</v>
      </c>
      <c r="F11" s="149"/>
      <c r="G11" s="139" t="str">
        <f>Formulaire!B15</f>
        <v xml:space="preserve"> </v>
      </c>
      <c r="H11" s="139"/>
      <c r="I11" s="107"/>
      <c r="J11" s="140"/>
    </row>
    <row r="12" spans="1:11" ht="12.95" customHeight="1">
      <c r="A12" t="s">
        <v>18</v>
      </c>
      <c r="C12" s="124" t="str">
        <f>Formulaire!H15</f>
        <v xml:space="preserve"> </v>
      </c>
      <c r="D12" s="124"/>
      <c r="E12" s="124"/>
      <c r="F12" s="124"/>
      <c r="G12" s="124"/>
      <c r="H12" s="124"/>
      <c r="I12" s="124"/>
      <c r="J12" s="127" t="s">
        <v>0</v>
      </c>
    </row>
    <row r="13" spans="1:11" ht="12.95" customHeight="1">
      <c r="A13" s="239" t="s">
        <v>49</v>
      </c>
      <c r="B13" s="239"/>
      <c r="C13" s="236" t="str">
        <f>Formulaire!H13</f>
        <v xml:space="preserve"> </v>
      </c>
      <c r="D13" s="236"/>
      <c r="E13" s="236"/>
      <c r="F13" s="110"/>
      <c r="G13" s="110"/>
      <c r="H13" s="110"/>
      <c r="I13" s="110"/>
      <c r="J13" s="16" t="s">
        <v>0</v>
      </c>
    </row>
    <row r="14" spans="1:11" ht="12.95" customHeight="1">
      <c r="A14" s="239" t="s">
        <v>50</v>
      </c>
      <c r="B14" s="239"/>
      <c r="C14" s="236" t="str">
        <f>Formulaire!H14</f>
        <v xml:space="preserve"> </v>
      </c>
      <c r="D14" s="236"/>
      <c r="E14" s="236"/>
      <c r="F14" s="56"/>
      <c r="G14" s="56"/>
      <c r="H14" s="56"/>
      <c r="I14" s="56"/>
      <c r="J14" s="16" t="s">
        <v>0</v>
      </c>
    </row>
    <row r="15" spans="1:11" ht="12.95" customHeight="1">
      <c r="A15" s="239" t="s">
        <v>65</v>
      </c>
      <c r="B15" s="239"/>
      <c r="C15" s="232" t="str">
        <f>Formulaire!G17</f>
        <v xml:space="preserve"> </v>
      </c>
      <c r="D15" s="232"/>
      <c r="E15" s="149" t="s">
        <v>82</v>
      </c>
      <c r="F15" s="245" t="str">
        <f>Formulaire!B17</f>
        <v xml:space="preserve"> </v>
      </c>
      <c r="G15" s="245"/>
      <c r="H15" s="123" t="s">
        <v>40</v>
      </c>
      <c r="I15" s="148">
        <f>Formulaire!B22</f>
        <v>45</v>
      </c>
      <c r="J15" s="150" t="s">
        <v>83</v>
      </c>
    </row>
    <row r="16" spans="1:11" ht="18" customHeight="1">
      <c r="E16" t="s">
        <v>0</v>
      </c>
      <c r="G16" s="3" t="s">
        <v>0</v>
      </c>
      <c r="H16" s="1" t="s">
        <v>0</v>
      </c>
      <c r="I16" s="1"/>
      <c r="J16" s="126" t="s">
        <v>0</v>
      </c>
      <c r="K16" s="141"/>
    </row>
    <row r="17" spans="1:10" ht="14.1" customHeight="1">
      <c r="A17" s="242" t="s">
        <v>13</v>
      </c>
      <c r="B17" s="242"/>
      <c r="C17" s="52">
        <f>Formulaire!H24</f>
        <v>0</v>
      </c>
      <c r="D17" s="34" t="s">
        <v>0</v>
      </c>
      <c r="E17" s="233" t="s">
        <v>0</v>
      </c>
      <c r="F17" s="233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>
      <c r="A18" s="252" t="s">
        <v>46</v>
      </c>
      <c r="B18" s="253"/>
      <c r="C18" s="53">
        <f>Formulaire!D28+Formulaire!D29+Formulaire!D30+Formulaire!D31</f>
        <v>0</v>
      </c>
      <c r="D18" s="34"/>
      <c r="E18" s="1"/>
      <c r="F18" s="1"/>
      <c r="G18" s="1"/>
      <c r="H18" s="1"/>
      <c r="I18" s="1"/>
      <c r="J18" s="3"/>
    </row>
    <row r="19" spans="1:10" ht="14.1" customHeight="1" thickTop="1">
      <c r="A19" s="254" t="s">
        <v>15</v>
      </c>
      <c r="B19" s="254"/>
      <c r="C19" s="54">
        <f>SUM(C17:C18)</f>
        <v>0</v>
      </c>
      <c r="D19" s="35"/>
      <c r="E19" s="233" t="s">
        <v>0</v>
      </c>
      <c r="F19" s="233"/>
      <c r="G19" s="1"/>
      <c r="H19" s="1"/>
      <c r="I19" s="1"/>
      <c r="J19" s="3"/>
    </row>
    <row r="20" spans="1:10" ht="14.1" customHeight="1">
      <c r="A20" s="230" t="s">
        <v>19</v>
      </c>
      <c r="B20" s="230"/>
      <c r="C20" s="14" t="s">
        <v>32</v>
      </c>
      <c r="D20" s="14" t="s">
        <v>33</v>
      </c>
      <c r="E20" s="230" t="s">
        <v>30</v>
      </c>
      <c r="F20" s="230"/>
      <c r="G20" s="14" t="s">
        <v>31</v>
      </c>
      <c r="H20" s="14" t="s">
        <v>20</v>
      </c>
      <c r="I20" s="230" t="s">
        <v>28</v>
      </c>
      <c r="J20" s="230"/>
    </row>
    <row r="21" spans="1:10" ht="14.1" customHeight="1">
      <c r="A21" s="250">
        <v>43617</v>
      </c>
      <c r="B21" s="251"/>
      <c r="C21" s="59">
        <v>0</v>
      </c>
      <c r="D21" s="89"/>
      <c r="E21" s="234" t="s">
        <v>0</v>
      </c>
      <c r="F21" s="235"/>
      <c r="G21" s="86" t="s">
        <v>0</v>
      </c>
      <c r="H21" s="86"/>
      <c r="I21" s="231" t="s">
        <v>74</v>
      </c>
      <c r="J21" s="231"/>
    </row>
    <row r="22" spans="1:10" ht="14.1" customHeight="1">
      <c r="A22" s="250">
        <v>43647</v>
      </c>
      <c r="B22" s="251"/>
      <c r="C22" s="59">
        <v>0</v>
      </c>
      <c r="D22" s="89"/>
      <c r="E22" s="234" t="s">
        <v>0</v>
      </c>
      <c r="F22" s="235"/>
      <c r="G22" s="86"/>
      <c r="H22" s="86"/>
      <c r="I22" s="231"/>
      <c r="J22" s="231"/>
    </row>
    <row r="23" spans="1:10" ht="14.1" customHeight="1">
      <c r="A23" s="250">
        <v>43648</v>
      </c>
      <c r="B23" s="251"/>
      <c r="C23" s="59">
        <v>0</v>
      </c>
      <c r="D23" s="89"/>
      <c r="E23" s="234" t="s">
        <v>0</v>
      </c>
      <c r="F23" s="235"/>
      <c r="G23" s="86">
        <v>1000</v>
      </c>
      <c r="H23" s="86"/>
      <c r="I23" s="231" t="s">
        <v>87</v>
      </c>
      <c r="J23" s="231"/>
    </row>
    <row r="24" spans="1:10" ht="14.1" customHeight="1">
      <c r="A24" s="250" t="s">
        <v>0</v>
      </c>
      <c r="B24" s="251"/>
      <c r="C24" s="59">
        <v>0</v>
      </c>
      <c r="D24" s="89"/>
      <c r="E24" s="234"/>
      <c r="F24" s="235"/>
      <c r="G24" s="86"/>
      <c r="H24" s="86"/>
      <c r="I24" s="231"/>
      <c r="J24" s="231"/>
    </row>
    <row r="25" spans="1:10" ht="14.1" customHeight="1" thickBot="1">
      <c r="A25" s="243" t="s">
        <v>0</v>
      </c>
      <c r="B25" s="244"/>
      <c r="C25" s="60">
        <v>0</v>
      </c>
      <c r="D25" s="89"/>
      <c r="E25" s="234" t="s">
        <v>0</v>
      </c>
      <c r="F25" s="235"/>
      <c r="G25" s="86"/>
      <c r="H25" s="86"/>
      <c r="I25" s="257"/>
      <c r="J25" s="258"/>
    </row>
    <row r="26" spans="1:10" ht="13.5" customHeight="1" thickTop="1">
      <c r="A26" s="225" t="s">
        <v>84</v>
      </c>
      <c r="B26" s="226"/>
      <c r="C26" s="55">
        <f>SUM(C21:C25)</f>
        <v>0</v>
      </c>
      <c r="D26" s="90"/>
      <c r="E26" s="65"/>
      <c r="F26" s="65"/>
      <c r="G26" s="65"/>
      <c r="H26" s="65"/>
      <c r="I26" s="65"/>
      <c r="J26" s="106"/>
    </row>
    <row r="27" spans="1:10" ht="14.1" customHeight="1">
      <c r="A27" s="246">
        <v>43709</v>
      </c>
      <c r="B27" s="247"/>
      <c r="C27" s="61">
        <v>0</v>
      </c>
      <c r="D27" s="91"/>
      <c r="E27" s="224" t="s">
        <v>0</v>
      </c>
      <c r="F27" s="224"/>
      <c r="G27" s="87"/>
      <c r="H27" s="87"/>
      <c r="I27" s="257"/>
      <c r="J27" s="258"/>
    </row>
    <row r="28" spans="1:10" ht="14.1" customHeight="1">
      <c r="A28" s="228">
        <v>43739</v>
      </c>
      <c r="B28" s="229"/>
      <c r="C28" s="61">
        <v>0</v>
      </c>
      <c r="D28" s="91"/>
      <c r="E28" s="224" t="s">
        <v>0</v>
      </c>
      <c r="F28" s="224"/>
      <c r="G28" s="87"/>
      <c r="H28" s="87"/>
      <c r="I28" s="257"/>
      <c r="J28" s="258"/>
    </row>
    <row r="29" spans="1:10" ht="14.1" customHeight="1">
      <c r="A29" s="228">
        <v>43770</v>
      </c>
      <c r="B29" s="248"/>
      <c r="C29" s="62">
        <v>0</v>
      </c>
      <c r="D29" s="91"/>
      <c r="E29" s="224" t="s">
        <v>0</v>
      </c>
      <c r="F29" s="224"/>
      <c r="G29" s="87"/>
      <c r="H29" s="87"/>
      <c r="I29" s="257"/>
      <c r="J29" s="258"/>
    </row>
    <row r="30" spans="1:10" ht="14.1" customHeight="1">
      <c r="A30" s="227">
        <v>43800</v>
      </c>
      <c r="B30" s="227"/>
      <c r="C30" s="63">
        <v>0</v>
      </c>
      <c r="D30" s="91"/>
      <c r="E30" s="249" t="s">
        <v>0</v>
      </c>
      <c r="F30" s="249"/>
      <c r="G30" s="88"/>
      <c r="H30" s="88"/>
      <c r="I30" s="257" t="s">
        <v>0</v>
      </c>
      <c r="J30" s="258"/>
    </row>
    <row r="31" spans="1:10" ht="14.1" customHeight="1">
      <c r="A31" s="227" t="s">
        <v>0</v>
      </c>
      <c r="B31" s="227"/>
      <c r="C31" s="63">
        <v>0</v>
      </c>
      <c r="D31" s="91"/>
      <c r="E31" s="249" t="s">
        <v>0</v>
      </c>
      <c r="F31" s="249"/>
      <c r="G31" s="88"/>
      <c r="H31" s="88"/>
      <c r="I31" s="257" t="s">
        <v>0</v>
      </c>
      <c r="J31" s="258"/>
    </row>
    <row r="32" spans="1:10" ht="14.1" customHeight="1" thickBot="1">
      <c r="A32" s="227" t="s">
        <v>0</v>
      </c>
      <c r="B32" s="227"/>
      <c r="C32" s="64">
        <v>0</v>
      </c>
      <c r="D32" s="91"/>
      <c r="E32" s="224" t="s">
        <v>0</v>
      </c>
      <c r="F32" s="224"/>
      <c r="G32" s="87"/>
      <c r="H32" s="87"/>
      <c r="I32" s="257" t="s">
        <v>0</v>
      </c>
      <c r="J32" s="258"/>
    </row>
    <row r="33" spans="1:10" ht="14.1" customHeight="1" thickTop="1">
      <c r="A33" s="225" t="s">
        <v>85</v>
      </c>
      <c r="B33" s="225"/>
      <c r="C33" s="51">
        <f>SUM(C27:C32)</f>
        <v>0</v>
      </c>
      <c r="D33" s="92"/>
      <c r="E33" s="67"/>
      <c r="F33" s="67"/>
      <c r="G33" s="67"/>
      <c r="H33" s="67"/>
      <c r="I33" s="67"/>
      <c r="J33" s="66"/>
    </row>
    <row r="34" spans="1:10" ht="14.1" customHeight="1">
      <c r="A34" s="246">
        <v>43831</v>
      </c>
      <c r="B34" s="247"/>
      <c r="C34" s="63">
        <v>0</v>
      </c>
      <c r="D34" s="91" t="s">
        <v>0</v>
      </c>
      <c r="E34" s="224" t="s">
        <v>0</v>
      </c>
      <c r="F34" s="224"/>
      <c r="G34" s="87"/>
      <c r="H34" s="87"/>
      <c r="I34" s="257" t="s">
        <v>0</v>
      </c>
      <c r="J34" s="258"/>
    </row>
    <row r="35" spans="1:10" ht="14.1" customHeight="1">
      <c r="A35" s="228">
        <v>43862</v>
      </c>
      <c r="B35" s="229"/>
      <c r="C35" s="63">
        <v>0</v>
      </c>
      <c r="D35" s="91"/>
      <c r="E35" s="224" t="s">
        <v>0</v>
      </c>
      <c r="F35" s="224"/>
      <c r="G35" s="87"/>
      <c r="H35" s="87"/>
      <c r="I35" s="257"/>
      <c r="J35" s="258"/>
    </row>
    <row r="36" spans="1:10" ht="14.1" customHeight="1">
      <c r="A36" s="228">
        <v>43891</v>
      </c>
      <c r="B36" s="229"/>
      <c r="C36" s="63">
        <v>0</v>
      </c>
      <c r="D36" s="91"/>
      <c r="E36" s="224" t="s">
        <v>0</v>
      </c>
      <c r="F36" s="224"/>
      <c r="G36" s="87"/>
      <c r="H36" s="87"/>
      <c r="I36" s="257"/>
      <c r="J36" s="258"/>
    </row>
    <row r="37" spans="1:10" ht="14.1" customHeight="1">
      <c r="A37" s="228">
        <v>43922</v>
      </c>
      <c r="B37" s="248"/>
      <c r="C37" s="63">
        <v>0</v>
      </c>
      <c r="D37" s="93"/>
      <c r="E37" s="224" t="s">
        <v>0</v>
      </c>
      <c r="F37" s="224"/>
      <c r="G37" s="87" t="s">
        <v>0</v>
      </c>
      <c r="H37" s="87"/>
      <c r="I37" s="257" t="s">
        <v>0</v>
      </c>
      <c r="J37" s="258"/>
    </row>
    <row r="38" spans="1:10" ht="14.1" customHeight="1">
      <c r="A38" s="255">
        <v>43952</v>
      </c>
      <c r="B38" s="256"/>
      <c r="C38" s="63">
        <v>0</v>
      </c>
      <c r="D38" s="93"/>
      <c r="E38" s="224" t="s">
        <v>0</v>
      </c>
      <c r="F38" s="224"/>
      <c r="G38" s="88"/>
      <c r="H38" s="88" t="s">
        <v>0</v>
      </c>
      <c r="I38" s="257" t="s">
        <v>0</v>
      </c>
      <c r="J38" s="258"/>
    </row>
    <row r="39" spans="1:10" ht="14.1" customHeight="1">
      <c r="A39" s="255" t="s">
        <v>0</v>
      </c>
      <c r="B39" s="256"/>
      <c r="C39" s="63">
        <v>0</v>
      </c>
      <c r="D39" s="94"/>
      <c r="E39" s="224" t="s">
        <v>0</v>
      </c>
      <c r="F39" s="224"/>
      <c r="G39" s="88"/>
      <c r="H39" s="88"/>
      <c r="I39" s="257"/>
      <c r="J39" s="258"/>
    </row>
    <row r="40" spans="1:10" ht="14.1" customHeight="1" thickBot="1">
      <c r="A40" s="227" t="s">
        <v>0</v>
      </c>
      <c r="B40" s="227"/>
      <c r="C40" s="64">
        <v>0</v>
      </c>
      <c r="D40" s="91"/>
      <c r="E40" s="224" t="s">
        <v>0</v>
      </c>
      <c r="F40" s="224"/>
      <c r="G40" s="87"/>
      <c r="H40" s="87"/>
      <c r="I40" s="257"/>
      <c r="J40" s="258"/>
    </row>
    <row r="41" spans="1:10" ht="14.1" customHeight="1" thickTop="1" thickBot="1">
      <c r="A41" s="225" t="s">
        <v>86</v>
      </c>
      <c r="B41" s="226"/>
      <c r="C41" s="128">
        <f>SUM(C34:C40)</f>
        <v>0</v>
      </c>
      <c r="D41" s="37"/>
      <c r="E41" s="38"/>
      <c r="F41" s="38"/>
      <c r="G41" s="38"/>
      <c r="H41" s="38"/>
      <c r="I41" s="38"/>
      <c r="J41" s="3"/>
    </row>
    <row r="42" spans="1:10" ht="14.1" customHeight="1" thickTop="1">
      <c r="A42" s="223" t="s">
        <v>61</v>
      </c>
      <c r="B42" s="223"/>
      <c r="C42" s="48">
        <f>C41+C33+C26</f>
        <v>0</v>
      </c>
      <c r="J42" s="109"/>
    </row>
  </sheetData>
  <mergeCells count="84">
    <mergeCell ref="I23:J23"/>
    <mergeCell ref="I24:J24"/>
    <mergeCell ref="I25:J25"/>
    <mergeCell ref="I38:J38"/>
    <mergeCell ref="I39:J39"/>
    <mergeCell ref="I29:J29"/>
    <mergeCell ref="I30:J30"/>
    <mergeCell ref="I31:J31"/>
    <mergeCell ref="I32:J32"/>
    <mergeCell ref="I27:J27"/>
    <mergeCell ref="I28:J28"/>
    <mergeCell ref="I40:J40"/>
    <mergeCell ref="E25:F25"/>
    <mergeCell ref="E27:F27"/>
    <mergeCell ref="E28:F28"/>
    <mergeCell ref="E24:F24"/>
    <mergeCell ref="I37:J37"/>
    <mergeCell ref="I34:J34"/>
    <mergeCell ref="I35:J35"/>
    <mergeCell ref="I36:J36"/>
    <mergeCell ref="E37:F37"/>
    <mergeCell ref="E39:F39"/>
    <mergeCell ref="E40:F40"/>
    <mergeCell ref="E31:F31"/>
    <mergeCell ref="E34:F34"/>
    <mergeCell ref="E35:F35"/>
    <mergeCell ref="E38:F38"/>
    <mergeCell ref="A20:B20"/>
    <mergeCell ref="A22:B22"/>
    <mergeCell ref="A23:B23"/>
    <mergeCell ref="A37:B37"/>
    <mergeCell ref="A39:B39"/>
    <mergeCell ref="A35:B35"/>
    <mergeCell ref="A33:B33"/>
    <mergeCell ref="A34:B34"/>
    <mergeCell ref="A31:B31"/>
    <mergeCell ref="A38:B38"/>
    <mergeCell ref="A17:B17"/>
    <mergeCell ref="A25:B25"/>
    <mergeCell ref="F15:G15"/>
    <mergeCell ref="A30:B30"/>
    <mergeCell ref="A27:B27"/>
    <mergeCell ref="A28:B28"/>
    <mergeCell ref="A29:B29"/>
    <mergeCell ref="E29:F29"/>
    <mergeCell ref="E30:F30"/>
    <mergeCell ref="E23:F23"/>
    <mergeCell ref="A15:B15"/>
    <mergeCell ref="A26:B26"/>
    <mergeCell ref="A24:B24"/>
    <mergeCell ref="A18:B18"/>
    <mergeCell ref="A21:B21"/>
    <mergeCell ref="A19:B19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A42:B42"/>
    <mergeCell ref="E32:F32"/>
    <mergeCell ref="A41:B41"/>
    <mergeCell ref="A32:B32"/>
    <mergeCell ref="A36:B36"/>
    <mergeCell ref="A40:B40"/>
    <mergeCell ref="E36:F36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>
      <c r="A1" s="237" t="s">
        <v>79</v>
      </c>
      <c r="B1" s="237"/>
      <c r="C1" s="237"/>
      <c r="D1" s="237"/>
      <c r="E1" s="237"/>
      <c r="F1" s="237"/>
      <c r="G1" s="237"/>
      <c r="H1" s="237"/>
      <c r="I1" s="237"/>
      <c r="J1" s="237"/>
    </row>
    <row r="2" spans="1:11" ht="14.25" customHeight="1">
      <c r="A2" s="238" t="s">
        <v>88</v>
      </c>
      <c r="B2" s="238"/>
      <c r="C2" s="238"/>
      <c r="D2" s="238"/>
      <c r="E2" s="238"/>
      <c r="F2" s="238"/>
      <c r="G2" s="238"/>
      <c r="H2" s="238"/>
      <c r="I2" s="238"/>
      <c r="J2" s="238"/>
    </row>
    <row r="3" spans="1:11" ht="18" customHeight="1">
      <c r="A3" s="133" t="s">
        <v>76</v>
      </c>
      <c r="B3" s="130"/>
      <c r="C3" s="130"/>
      <c r="D3" s="130"/>
      <c r="E3" s="130"/>
      <c r="F3" s="130"/>
      <c r="G3" s="130"/>
      <c r="H3" s="130"/>
      <c r="I3" s="130"/>
      <c r="J3" s="133" t="s">
        <v>0</v>
      </c>
    </row>
    <row r="4" spans="1:11" ht="12.95" customHeight="1">
      <c r="A4" s="240" t="s">
        <v>78</v>
      </c>
      <c r="B4" s="240"/>
      <c r="C4" s="240"/>
      <c r="D4" s="240"/>
      <c r="E4" s="240"/>
      <c r="F4" s="240"/>
      <c r="G4" s="240"/>
      <c r="H4" s="130"/>
      <c r="I4" s="130"/>
      <c r="J4" s="140" t="s">
        <v>0</v>
      </c>
    </row>
    <row r="5" spans="1:11" ht="12.95" customHeight="1">
      <c r="A5" s="140" t="s">
        <v>77</v>
      </c>
      <c r="B5" s="113"/>
      <c r="C5" s="131"/>
      <c r="D5" s="131"/>
      <c r="E5" s="132"/>
      <c r="F5" s="132"/>
      <c r="G5" s="132"/>
      <c r="H5" s="130"/>
      <c r="I5" s="130"/>
      <c r="J5" s="140" t="s">
        <v>0</v>
      </c>
    </row>
    <row r="6" spans="1:11" ht="26.25" customHeight="1">
      <c r="A6" s="130"/>
      <c r="B6" s="113"/>
      <c r="C6" s="131"/>
      <c r="D6" s="131"/>
      <c r="E6" s="132"/>
      <c r="F6" s="132"/>
      <c r="G6" s="132"/>
      <c r="H6" s="130"/>
      <c r="I6" s="130"/>
      <c r="J6" s="147" t="str">
        <f>IF(C41=C17,"PAYÉ","")</f>
        <v>PAYÉ</v>
      </c>
    </row>
    <row r="7" spans="1:11" ht="20.25" customHeight="1">
      <c r="A7" s="241" t="s">
        <v>80</v>
      </c>
      <c r="B7" s="241"/>
      <c r="C7" s="131"/>
      <c r="D7" s="131"/>
      <c r="E7" s="132"/>
      <c r="F7" s="132"/>
      <c r="G7" s="132"/>
      <c r="H7" s="130"/>
      <c r="I7" s="130"/>
      <c r="J7" s="140"/>
    </row>
    <row r="8" spans="1:11" ht="12.95" customHeight="1">
      <c r="A8" t="s">
        <v>17</v>
      </c>
      <c r="C8" s="232" t="str">
        <f>Formulaire!H12</f>
        <v xml:space="preserve"> </v>
      </c>
      <c r="D8" s="232"/>
      <c r="E8" s="232" t="str">
        <f>Formulaire!B12</f>
        <v xml:space="preserve"> </v>
      </c>
      <c r="F8" s="232"/>
      <c r="G8" s="232"/>
      <c r="H8" s="232"/>
      <c r="I8" s="107" t="s">
        <v>0</v>
      </c>
      <c r="J8" s="140" t="s">
        <v>0</v>
      </c>
    </row>
    <row r="9" spans="1:11" ht="12.95" customHeight="1">
      <c r="A9" s="239" t="s">
        <v>34</v>
      </c>
      <c r="B9" s="239"/>
      <c r="C9" s="232" t="str">
        <f>Formulaire!A39</f>
        <v>Martin Egan</v>
      </c>
      <c r="D9" s="232"/>
      <c r="E9" s="232"/>
      <c r="F9" s="232"/>
      <c r="G9" s="232"/>
      <c r="H9" s="232"/>
      <c r="I9" s="107" t="s">
        <v>0</v>
      </c>
      <c r="J9" s="140" t="s">
        <v>0</v>
      </c>
    </row>
    <row r="10" spans="1:11" ht="12.95" customHeight="1">
      <c r="A10" s="239" t="s">
        <v>7</v>
      </c>
      <c r="B10" s="239"/>
      <c r="C10" s="232" t="str">
        <f>Formulaire!B13</f>
        <v xml:space="preserve"> </v>
      </c>
      <c r="D10" s="232"/>
      <c r="E10" s="232"/>
      <c r="F10" s="232"/>
      <c r="G10" s="139"/>
      <c r="H10" s="139"/>
      <c r="I10" s="107"/>
      <c r="J10" s="140"/>
    </row>
    <row r="11" spans="1:11" ht="12.95" customHeight="1">
      <c r="A11" s="239" t="s">
        <v>22</v>
      </c>
      <c r="B11" s="239"/>
      <c r="C11" s="124" t="str">
        <f>Formulaire!B14</f>
        <v xml:space="preserve"> </v>
      </c>
      <c r="D11" s="124"/>
      <c r="E11" s="149" t="s">
        <v>81</v>
      </c>
      <c r="F11" s="149"/>
      <c r="G11" s="139" t="str">
        <f>Formulaire!B15</f>
        <v xml:space="preserve"> </v>
      </c>
      <c r="H11" s="139"/>
      <c r="I11" s="107"/>
      <c r="J11" s="140"/>
    </row>
    <row r="12" spans="1:11" ht="12.95" customHeight="1">
      <c r="A12" t="s">
        <v>18</v>
      </c>
      <c r="C12" s="124" t="str">
        <f>Formulaire!H15</f>
        <v xml:space="preserve"> </v>
      </c>
      <c r="D12" s="124"/>
      <c r="E12" s="124"/>
      <c r="F12" s="124"/>
      <c r="G12" s="124"/>
      <c r="H12" s="124"/>
      <c r="I12" s="124"/>
      <c r="J12" s="127" t="s">
        <v>0</v>
      </c>
    </row>
    <row r="13" spans="1:11" ht="12.95" customHeight="1">
      <c r="A13" s="239" t="s">
        <v>49</v>
      </c>
      <c r="B13" s="239"/>
      <c r="C13" s="236" t="str">
        <f>Formulaire!H13</f>
        <v xml:space="preserve"> </v>
      </c>
      <c r="D13" s="236"/>
      <c r="E13" s="236"/>
      <c r="F13" s="110"/>
      <c r="G13" s="110"/>
      <c r="H13" s="110"/>
      <c r="I13" s="110"/>
      <c r="J13" s="16" t="s">
        <v>0</v>
      </c>
    </row>
    <row r="14" spans="1:11" ht="12.95" customHeight="1">
      <c r="A14" s="239" t="s">
        <v>50</v>
      </c>
      <c r="B14" s="239"/>
      <c r="C14" s="236" t="str">
        <f>Formulaire!H14</f>
        <v xml:space="preserve"> </v>
      </c>
      <c r="D14" s="236"/>
      <c r="E14" s="236"/>
      <c r="F14" s="56"/>
      <c r="G14" s="56"/>
      <c r="H14" s="56"/>
      <c r="I14" s="56"/>
      <c r="J14" s="16" t="s">
        <v>0</v>
      </c>
    </row>
    <row r="15" spans="1:11" ht="12.95" customHeight="1">
      <c r="A15" s="239" t="s">
        <v>65</v>
      </c>
      <c r="B15" s="239"/>
      <c r="C15" s="232" t="str">
        <f>Formulaire!G17</f>
        <v xml:space="preserve"> </v>
      </c>
      <c r="D15" s="232"/>
      <c r="E15" s="149" t="s">
        <v>82</v>
      </c>
      <c r="F15" s="245" t="str">
        <f>Formulaire!B17</f>
        <v xml:space="preserve"> </v>
      </c>
      <c r="G15" s="245"/>
      <c r="H15" s="137" t="s">
        <v>40</v>
      </c>
      <c r="I15" s="148">
        <f>Formulaire!B22</f>
        <v>45</v>
      </c>
      <c r="J15" s="150" t="s">
        <v>83</v>
      </c>
    </row>
    <row r="16" spans="1:11" ht="18" customHeight="1">
      <c r="E16" t="s">
        <v>0</v>
      </c>
      <c r="G16" s="136" t="s">
        <v>0</v>
      </c>
      <c r="H16" s="141" t="s">
        <v>0</v>
      </c>
      <c r="I16" s="141"/>
      <c r="J16" s="126" t="s">
        <v>0</v>
      </c>
      <c r="K16" s="141"/>
    </row>
    <row r="17" spans="1:10" ht="14.1" customHeight="1">
      <c r="A17" s="259" t="s">
        <v>13</v>
      </c>
      <c r="B17" s="259"/>
      <c r="C17" s="52">
        <v>30</v>
      </c>
      <c r="D17" s="34" t="s">
        <v>0</v>
      </c>
      <c r="E17" s="233" t="s">
        <v>0</v>
      </c>
      <c r="F17" s="233"/>
      <c r="G17" s="141" t="s">
        <v>0</v>
      </c>
      <c r="H17" s="141" t="s">
        <v>0</v>
      </c>
      <c r="I17" s="141"/>
      <c r="J17" s="136" t="s">
        <v>0</v>
      </c>
    </row>
    <row r="18" spans="1:10" ht="14.1" hidden="1" customHeight="1" thickBot="1">
      <c r="A18" s="252" t="s">
        <v>46</v>
      </c>
      <c r="B18" s="253"/>
      <c r="C18" s="53">
        <v>0</v>
      </c>
      <c r="D18" s="34"/>
      <c r="E18" s="141"/>
      <c r="F18" s="141"/>
      <c r="G18" s="141"/>
      <c r="H18" s="141"/>
      <c r="I18" s="141"/>
      <c r="J18" s="136"/>
    </row>
    <row r="19" spans="1:10" ht="14.1" customHeight="1">
      <c r="A19" s="230" t="s">
        <v>19</v>
      </c>
      <c r="B19" s="230"/>
      <c r="C19" s="138" t="s">
        <v>32</v>
      </c>
      <c r="D19" s="138" t="s">
        <v>33</v>
      </c>
      <c r="E19" s="230" t="s">
        <v>30</v>
      </c>
      <c r="F19" s="230"/>
      <c r="G19" s="138" t="s">
        <v>31</v>
      </c>
      <c r="H19" s="138" t="s">
        <v>20</v>
      </c>
      <c r="I19" s="230" t="s">
        <v>28</v>
      </c>
      <c r="J19" s="230"/>
    </row>
    <row r="20" spans="1:10" ht="14.1" customHeight="1">
      <c r="A20" s="250">
        <v>43617</v>
      </c>
      <c r="B20" s="251"/>
      <c r="C20" s="59">
        <v>0</v>
      </c>
      <c r="D20" s="89"/>
      <c r="E20" s="234" t="s">
        <v>0</v>
      </c>
      <c r="F20" s="235"/>
      <c r="G20" s="86" t="s">
        <v>0</v>
      </c>
      <c r="H20" s="86"/>
      <c r="I20" s="231" t="s">
        <v>74</v>
      </c>
      <c r="J20" s="231"/>
    </row>
    <row r="21" spans="1:10" ht="14.1" customHeight="1">
      <c r="A21" s="250">
        <v>43647</v>
      </c>
      <c r="B21" s="251"/>
      <c r="C21" s="59">
        <v>0</v>
      </c>
      <c r="D21" s="89"/>
      <c r="E21" s="234" t="s">
        <v>0</v>
      </c>
      <c r="F21" s="235"/>
      <c r="G21" s="86"/>
      <c r="H21" s="86"/>
      <c r="I21" s="231"/>
      <c r="J21" s="231"/>
    </row>
    <row r="22" spans="1:10" ht="14.1" customHeight="1">
      <c r="A22" s="250">
        <v>43648</v>
      </c>
      <c r="B22" s="251"/>
      <c r="C22" s="59">
        <v>0</v>
      </c>
      <c r="D22" s="89"/>
      <c r="E22" s="234" t="s">
        <v>0</v>
      </c>
      <c r="F22" s="235"/>
      <c r="G22" s="86">
        <v>1000</v>
      </c>
      <c r="H22" s="86"/>
      <c r="I22" s="231" t="s">
        <v>87</v>
      </c>
      <c r="J22" s="231"/>
    </row>
    <row r="23" spans="1:10" ht="14.1" customHeight="1">
      <c r="A23" s="250" t="s">
        <v>0</v>
      </c>
      <c r="B23" s="251"/>
      <c r="C23" s="59">
        <v>0</v>
      </c>
      <c r="D23" s="89"/>
      <c r="E23" s="234"/>
      <c r="F23" s="235"/>
      <c r="G23" s="86"/>
      <c r="H23" s="86"/>
      <c r="I23" s="231"/>
      <c r="J23" s="231"/>
    </row>
    <row r="24" spans="1:10" ht="14.1" customHeight="1" thickBot="1">
      <c r="A24" s="243" t="s">
        <v>0</v>
      </c>
      <c r="B24" s="244"/>
      <c r="C24" s="60">
        <v>0</v>
      </c>
      <c r="D24" s="89"/>
      <c r="E24" s="234" t="s">
        <v>0</v>
      </c>
      <c r="F24" s="235"/>
      <c r="G24" s="86"/>
      <c r="H24" s="86"/>
      <c r="I24" s="257"/>
      <c r="J24" s="258"/>
    </row>
    <row r="25" spans="1:10" ht="13.5" customHeight="1" thickTop="1">
      <c r="A25" s="225" t="s">
        <v>84</v>
      </c>
      <c r="B25" s="226"/>
      <c r="C25" s="55">
        <f>SUM(C20:C24)</f>
        <v>0</v>
      </c>
      <c r="D25" s="90"/>
      <c r="E25" s="65"/>
      <c r="F25" s="65"/>
      <c r="G25" s="65"/>
      <c r="H25" s="65"/>
      <c r="I25" s="65"/>
      <c r="J25" s="106"/>
    </row>
    <row r="26" spans="1:10" ht="14.1" customHeight="1">
      <c r="A26" s="246">
        <v>43709</v>
      </c>
      <c r="B26" s="247"/>
      <c r="C26" s="61">
        <v>0</v>
      </c>
      <c r="D26" s="91"/>
      <c r="E26" s="224" t="s">
        <v>0</v>
      </c>
      <c r="F26" s="224"/>
      <c r="G26" s="134"/>
      <c r="H26" s="134"/>
      <c r="I26" s="257"/>
      <c r="J26" s="258"/>
    </row>
    <row r="27" spans="1:10" ht="14.1" customHeight="1">
      <c r="A27" s="228">
        <v>43739</v>
      </c>
      <c r="B27" s="229"/>
      <c r="C27" s="61">
        <v>10</v>
      </c>
      <c r="D27" s="91"/>
      <c r="E27" s="224" t="s">
        <v>0</v>
      </c>
      <c r="F27" s="224"/>
      <c r="G27" s="134"/>
      <c r="H27" s="134"/>
      <c r="I27" s="257"/>
      <c r="J27" s="258"/>
    </row>
    <row r="28" spans="1:10" ht="14.1" customHeight="1">
      <c r="A28" s="228">
        <v>43770</v>
      </c>
      <c r="B28" s="248"/>
      <c r="C28" s="62">
        <v>0</v>
      </c>
      <c r="D28" s="91"/>
      <c r="E28" s="224" t="s">
        <v>0</v>
      </c>
      <c r="F28" s="224"/>
      <c r="G28" s="134"/>
      <c r="H28" s="134"/>
      <c r="I28" s="257"/>
      <c r="J28" s="258"/>
    </row>
    <row r="29" spans="1:10" ht="14.1" customHeight="1">
      <c r="A29" s="227">
        <v>43800</v>
      </c>
      <c r="B29" s="227"/>
      <c r="C29" s="63">
        <v>0</v>
      </c>
      <c r="D29" s="91"/>
      <c r="E29" s="249" t="s">
        <v>0</v>
      </c>
      <c r="F29" s="249"/>
      <c r="G29" s="135"/>
      <c r="H29" s="135"/>
      <c r="I29" s="257" t="s">
        <v>0</v>
      </c>
      <c r="J29" s="258"/>
    </row>
    <row r="30" spans="1:10" ht="14.1" customHeight="1">
      <c r="A30" s="227" t="s">
        <v>0</v>
      </c>
      <c r="B30" s="227"/>
      <c r="C30" s="63">
        <v>0</v>
      </c>
      <c r="D30" s="91"/>
      <c r="E30" s="249" t="s">
        <v>0</v>
      </c>
      <c r="F30" s="249"/>
      <c r="G30" s="135"/>
      <c r="H30" s="135"/>
      <c r="I30" s="257" t="s">
        <v>0</v>
      </c>
      <c r="J30" s="258"/>
    </row>
    <row r="31" spans="1:10" ht="14.1" customHeight="1" thickBot="1">
      <c r="A31" s="227" t="s">
        <v>0</v>
      </c>
      <c r="B31" s="227"/>
      <c r="C31" s="64">
        <v>0</v>
      </c>
      <c r="D31" s="91"/>
      <c r="E31" s="224" t="s">
        <v>0</v>
      </c>
      <c r="F31" s="224"/>
      <c r="G31" s="134"/>
      <c r="H31" s="134"/>
      <c r="I31" s="257" t="s">
        <v>0</v>
      </c>
      <c r="J31" s="258"/>
    </row>
    <row r="32" spans="1:10" ht="14.1" customHeight="1" thickTop="1">
      <c r="A32" s="225" t="s">
        <v>85</v>
      </c>
      <c r="B32" s="225"/>
      <c r="C32" s="51">
        <f>SUM(C26:C31)</f>
        <v>10</v>
      </c>
      <c r="D32" s="92"/>
      <c r="E32" s="67"/>
      <c r="F32" s="67"/>
      <c r="G32" s="67"/>
      <c r="H32" s="67"/>
      <c r="I32" s="67"/>
      <c r="J32" s="66"/>
    </row>
    <row r="33" spans="1:10" ht="14.1" customHeight="1">
      <c r="A33" s="246">
        <v>43831</v>
      </c>
      <c r="B33" s="247"/>
      <c r="C33" s="63">
        <v>0</v>
      </c>
      <c r="D33" s="91" t="s">
        <v>0</v>
      </c>
      <c r="E33" s="224" t="s">
        <v>0</v>
      </c>
      <c r="F33" s="224"/>
      <c r="G33" s="134"/>
      <c r="H33" s="134"/>
      <c r="I33" s="257" t="s">
        <v>0</v>
      </c>
      <c r="J33" s="258"/>
    </row>
    <row r="34" spans="1:10" ht="14.1" customHeight="1">
      <c r="A34" s="228">
        <v>43862</v>
      </c>
      <c r="B34" s="229"/>
      <c r="C34" s="63">
        <v>10</v>
      </c>
      <c r="D34" s="91"/>
      <c r="E34" s="224" t="s">
        <v>0</v>
      </c>
      <c r="F34" s="224"/>
      <c r="G34" s="134"/>
      <c r="H34" s="134"/>
      <c r="I34" s="257"/>
      <c r="J34" s="258"/>
    </row>
    <row r="35" spans="1:10" ht="14.1" customHeight="1">
      <c r="A35" s="228">
        <v>43891</v>
      </c>
      <c r="B35" s="229"/>
      <c r="C35" s="63">
        <v>10</v>
      </c>
      <c r="D35" s="91"/>
      <c r="E35" s="224" t="s">
        <v>0</v>
      </c>
      <c r="F35" s="224"/>
      <c r="G35" s="134"/>
      <c r="H35" s="134"/>
      <c r="I35" s="257"/>
      <c r="J35" s="258"/>
    </row>
    <row r="36" spans="1:10" ht="14.1" customHeight="1">
      <c r="A36" s="228">
        <v>43922</v>
      </c>
      <c r="B36" s="248"/>
      <c r="C36" s="63">
        <v>0</v>
      </c>
      <c r="D36" s="93"/>
      <c r="E36" s="224" t="s">
        <v>0</v>
      </c>
      <c r="F36" s="224"/>
      <c r="G36" s="134" t="s">
        <v>0</v>
      </c>
      <c r="H36" s="134"/>
      <c r="I36" s="257" t="s">
        <v>0</v>
      </c>
      <c r="J36" s="258"/>
    </row>
    <row r="37" spans="1:10" ht="14.1" customHeight="1">
      <c r="A37" s="255">
        <v>43952</v>
      </c>
      <c r="B37" s="256"/>
      <c r="C37" s="63">
        <v>0</v>
      </c>
      <c r="D37" s="93"/>
      <c r="E37" s="224" t="s">
        <v>0</v>
      </c>
      <c r="F37" s="224"/>
      <c r="G37" s="135"/>
      <c r="H37" s="135" t="s">
        <v>0</v>
      </c>
      <c r="I37" s="257" t="s">
        <v>0</v>
      </c>
      <c r="J37" s="258"/>
    </row>
    <row r="38" spans="1:10" ht="14.1" customHeight="1">
      <c r="A38" s="255" t="s">
        <v>0</v>
      </c>
      <c r="B38" s="256"/>
      <c r="C38" s="63">
        <v>0</v>
      </c>
      <c r="D38" s="94"/>
      <c r="E38" s="224" t="s">
        <v>0</v>
      </c>
      <c r="F38" s="224"/>
      <c r="G38" s="135"/>
      <c r="H38" s="135"/>
      <c r="I38" s="257"/>
      <c r="J38" s="258"/>
    </row>
    <row r="39" spans="1:10" ht="14.1" customHeight="1" thickBot="1">
      <c r="A39" s="227" t="s">
        <v>0</v>
      </c>
      <c r="B39" s="227"/>
      <c r="C39" s="64">
        <v>0</v>
      </c>
      <c r="D39" s="91"/>
      <c r="E39" s="224" t="s">
        <v>0</v>
      </c>
      <c r="F39" s="224"/>
      <c r="G39" s="134"/>
      <c r="H39" s="134"/>
      <c r="I39" s="257"/>
      <c r="J39" s="258"/>
    </row>
    <row r="40" spans="1:10" ht="14.1" customHeight="1" thickTop="1" thickBot="1">
      <c r="A40" s="225" t="s">
        <v>86</v>
      </c>
      <c r="B40" s="226"/>
      <c r="C40" s="128">
        <f>SUM(C33:C39)</f>
        <v>20</v>
      </c>
      <c r="D40" s="37"/>
      <c r="E40" s="38"/>
      <c r="F40" s="38"/>
      <c r="G40" s="38"/>
      <c r="H40" s="38"/>
      <c r="I40" s="38"/>
      <c r="J40" s="136"/>
    </row>
    <row r="41" spans="1:10" ht="14.1" customHeight="1" thickTop="1">
      <c r="A41" s="223" t="s">
        <v>61</v>
      </c>
      <c r="B41" s="223"/>
      <c r="C41" s="48">
        <f>C40+C32+C25</f>
        <v>30</v>
      </c>
      <c r="J41" s="141"/>
    </row>
  </sheetData>
  <mergeCells count="82">
    <mergeCell ref="A40:B40"/>
    <mergeCell ref="A41:B41"/>
    <mergeCell ref="A38:B38"/>
    <mergeCell ref="E38:F38"/>
    <mergeCell ref="I38:J38"/>
    <mergeCell ref="A39:B39"/>
    <mergeCell ref="E39:F39"/>
    <mergeCell ref="I39:J39"/>
    <mergeCell ref="A36:B36"/>
    <mergeCell ref="E36:F36"/>
    <mergeCell ref="I36:J36"/>
    <mergeCell ref="A37:B37"/>
    <mergeCell ref="E37:F37"/>
    <mergeCell ref="I37:J37"/>
    <mergeCell ref="A34:B34"/>
    <mergeCell ref="E34:F34"/>
    <mergeCell ref="I34:J34"/>
    <mergeCell ref="A35:B35"/>
    <mergeCell ref="E35:F35"/>
    <mergeCell ref="I35:J35"/>
    <mergeCell ref="A31:B31"/>
    <mergeCell ref="E31:F31"/>
    <mergeCell ref="I31:J31"/>
    <mergeCell ref="A32:B32"/>
    <mergeCell ref="A33:B33"/>
    <mergeCell ref="E33:F33"/>
    <mergeCell ref="I33:J33"/>
    <mergeCell ref="A29:B29"/>
    <mergeCell ref="E29:F29"/>
    <mergeCell ref="I29:J29"/>
    <mergeCell ref="A30:B30"/>
    <mergeCell ref="E30:F30"/>
    <mergeCell ref="I30:J30"/>
    <mergeCell ref="A27:B27"/>
    <mergeCell ref="E27:F27"/>
    <mergeCell ref="I27:J27"/>
    <mergeCell ref="A28:B28"/>
    <mergeCell ref="E28:F28"/>
    <mergeCell ref="I28:J28"/>
    <mergeCell ref="A24:B24"/>
    <mergeCell ref="E24:F24"/>
    <mergeCell ref="I24:J24"/>
    <mergeCell ref="A25:B25"/>
    <mergeCell ref="A26:B26"/>
    <mergeCell ref="E26:F26"/>
    <mergeCell ref="I26:J26"/>
    <mergeCell ref="A22:B22"/>
    <mergeCell ref="E22:F22"/>
    <mergeCell ref="I22:J22"/>
    <mergeCell ref="A23:B23"/>
    <mergeCell ref="E23:F23"/>
    <mergeCell ref="I23:J23"/>
    <mergeCell ref="A20:B20"/>
    <mergeCell ref="E20:F20"/>
    <mergeCell ref="I20:J20"/>
    <mergeCell ref="A21:B21"/>
    <mergeCell ref="E21:F21"/>
    <mergeCell ref="I21:J2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>
      <c r="A1" s="237" t="s">
        <v>79</v>
      </c>
      <c r="B1" s="237"/>
      <c r="C1" s="237"/>
      <c r="D1" s="237"/>
      <c r="E1" s="237"/>
      <c r="F1" s="237"/>
      <c r="G1" s="237"/>
      <c r="H1" s="237"/>
      <c r="I1" s="237"/>
      <c r="J1" s="237"/>
      <c r="K1" s="153"/>
    </row>
    <row r="2" spans="1:12" ht="14.25" customHeight="1">
      <c r="A2" s="238" t="s">
        <v>89</v>
      </c>
      <c r="B2" s="238"/>
      <c r="C2" s="238"/>
      <c r="D2" s="238"/>
      <c r="E2" s="238"/>
      <c r="F2" s="238"/>
      <c r="G2" s="238"/>
      <c r="H2" s="238"/>
      <c r="I2" s="238"/>
      <c r="J2" s="238"/>
      <c r="K2" s="154"/>
    </row>
    <row r="3" spans="1:12" ht="18" customHeight="1">
      <c r="A3" s="142" t="s">
        <v>76</v>
      </c>
      <c r="B3" s="130"/>
      <c r="C3" s="130"/>
      <c r="D3" s="130"/>
      <c r="E3" s="130"/>
      <c r="F3" s="130"/>
      <c r="G3" s="130"/>
      <c r="H3" s="130"/>
      <c r="I3" s="130"/>
      <c r="J3" s="142" t="s">
        <v>0</v>
      </c>
      <c r="K3" s="151"/>
    </row>
    <row r="4" spans="1:12" ht="12.95" customHeight="1">
      <c r="A4" s="240" t="s">
        <v>78</v>
      </c>
      <c r="B4" s="240"/>
      <c r="C4" s="240"/>
      <c r="D4" s="240"/>
      <c r="E4" s="240"/>
      <c r="F4" s="240"/>
      <c r="G4" s="240"/>
      <c r="H4" s="130"/>
      <c r="I4" s="130"/>
      <c r="J4" s="146" t="s">
        <v>0</v>
      </c>
      <c r="K4" s="155"/>
    </row>
    <row r="5" spans="1:12" ht="12.95" customHeight="1">
      <c r="A5" s="146" t="s">
        <v>77</v>
      </c>
      <c r="B5" s="113"/>
      <c r="C5" s="131"/>
      <c r="D5" s="131"/>
      <c r="E5" s="132"/>
      <c r="F5" s="132"/>
      <c r="G5" s="132"/>
      <c r="H5" s="130"/>
      <c r="I5" s="130"/>
      <c r="J5" s="146" t="s">
        <v>0</v>
      </c>
      <c r="K5" s="155"/>
    </row>
    <row r="6" spans="1:12" ht="26.25" customHeight="1">
      <c r="A6" s="130"/>
      <c r="B6" s="113"/>
      <c r="C6" s="131"/>
      <c r="D6" s="131"/>
      <c r="E6" s="132"/>
      <c r="F6" s="132"/>
      <c r="G6" s="132"/>
      <c r="H6" s="130"/>
      <c r="I6" s="130"/>
      <c r="J6" s="147"/>
      <c r="K6" s="147"/>
    </row>
    <row r="7" spans="1:12" ht="20.25" customHeight="1">
      <c r="A7" s="241" t="s">
        <v>80</v>
      </c>
      <c r="B7" s="241"/>
      <c r="C7" s="131"/>
      <c r="D7" s="131"/>
      <c r="E7" s="132"/>
      <c r="F7" s="132"/>
      <c r="G7" s="132"/>
      <c r="H7" s="130"/>
      <c r="I7" s="130"/>
      <c r="J7" s="146"/>
      <c r="K7" s="155"/>
    </row>
    <row r="8" spans="1:12" ht="12.95" customHeight="1">
      <c r="A8" t="s">
        <v>17</v>
      </c>
      <c r="C8" s="232" t="str">
        <f>Formulaire!H12</f>
        <v xml:space="preserve"> </v>
      </c>
      <c r="D8" s="232"/>
      <c r="E8" s="232" t="str">
        <f>Formulaire!B12</f>
        <v xml:space="preserve"> </v>
      </c>
      <c r="F8" s="232"/>
      <c r="G8" s="232"/>
      <c r="H8" s="232"/>
      <c r="I8" s="107" t="s">
        <v>0</v>
      </c>
      <c r="J8" s="146" t="s">
        <v>0</v>
      </c>
      <c r="K8" s="155"/>
    </row>
    <row r="9" spans="1:12" ht="12.95" customHeight="1">
      <c r="A9" s="239" t="s">
        <v>34</v>
      </c>
      <c r="B9" s="239"/>
      <c r="C9" s="232" t="str">
        <f>Formulaire!A39</f>
        <v>Martin Egan</v>
      </c>
      <c r="D9" s="232"/>
      <c r="E9" s="232"/>
      <c r="F9" s="232"/>
      <c r="G9" s="232"/>
      <c r="H9" s="232"/>
      <c r="I9" s="107" t="s">
        <v>0</v>
      </c>
      <c r="J9" s="146" t="s">
        <v>0</v>
      </c>
      <c r="K9" s="155"/>
    </row>
    <row r="10" spans="1:12" ht="12.95" customHeight="1">
      <c r="A10" s="239" t="s">
        <v>7</v>
      </c>
      <c r="B10" s="239"/>
      <c r="C10" s="232" t="str">
        <f>Formulaire!B13</f>
        <v xml:space="preserve"> </v>
      </c>
      <c r="D10" s="232"/>
      <c r="E10" s="232"/>
      <c r="F10" s="232"/>
      <c r="G10" s="144"/>
      <c r="H10" s="144"/>
      <c r="I10" s="107"/>
      <c r="J10" s="146"/>
      <c r="K10" s="155"/>
    </row>
    <row r="11" spans="1:12" ht="12.95" customHeight="1">
      <c r="A11" s="239" t="s">
        <v>22</v>
      </c>
      <c r="B11" s="239"/>
      <c r="C11" s="124" t="str">
        <f>Formulaire!B14</f>
        <v xml:space="preserve"> </v>
      </c>
      <c r="D11" s="124"/>
      <c r="E11" s="149" t="s">
        <v>81</v>
      </c>
      <c r="F11" s="149"/>
      <c r="G11" s="144" t="str">
        <f>Formulaire!B15</f>
        <v xml:space="preserve"> </v>
      </c>
      <c r="H11" s="144"/>
      <c r="I11" s="107"/>
      <c r="J11" s="146"/>
      <c r="K11" s="155"/>
    </row>
    <row r="12" spans="1:12" ht="12.95" customHeight="1">
      <c r="A12" t="s">
        <v>18</v>
      </c>
      <c r="C12" s="124" t="str">
        <f>Formulaire!H15</f>
        <v xml:space="preserve"> </v>
      </c>
      <c r="D12" s="124"/>
      <c r="E12" s="124"/>
      <c r="F12" s="124"/>
      <c r="G12" s="124"/>
      <c r="H12" s="124"/>
      <c r="I12" s="124"/>
      <c r="J12" s="127" t="s">
        <v>0</v>
      </c>
      <c r="K12" s="127"/>
    </row>
    <row r="13" spans="1:12" ht="12.95" customHeight="1">
      <c r="A13" s="239" t="s">
        <v>49</v>
      </c>
      <c r="B13" s="239"/>
      <c r="C13" s="236" t="str">
        <f>Formulaire!H13</f>
        <v xml:space="preserve"> </v>
      </c>
      <c r="D13" s="236"/>
      <c r="E13" s="236"/>
      <c r="F13" s="110"/>
      <c r="G13" s="110"/>
      <c r="H13" s="110"/>
      <c r="I13" s="110"/>
      <c r="J13" s="16" t="s">
        <v>0</v>
      </c>
      <c r="K13" s="16"/>
    </row>
    <row r="14" spans="1:12" ht="12.95" customHeight="1">
      <c r="A14" s="239" t="s">
        <v>50</v>
      </c>
      <c r="B14" s="239"/>
      <c r="C14" s="236" t="str">
        <f>Formulaire!H14</f>
        <v xml:space="preserve"> </v>
      </c>
      <c r="D14" s="236"/>
      <c r="E14" s="236"/>
      <c r="F14" s="56"/>
      <c r="G14" s="56"/>
      <c r="H14" s="56"/>
      <c r="I14" s="56"/>
      <c r="J14" s="16" t="s">
        <v>0</v>
      </c>
      <c r="K14" s="16"/>
    </row>
    <row r="15" spans="1:12" ht="12.95" customHeight="1">
      <c r="A15" s="239" t="s">
        <v>65</v>
      </c>
      <c r="B15" s="239"/>
      <c r="C15" s="232" t="str">
        <f>Formulaire!G17</f>
        <v xml:space="preserve"> </v>
      </c>
      <c r="D15" s="232"/>
      <c r="E15" s="149" t="s">
        <v>82</v>
      </c>
      <c r="F15" s="245" t="str">
        <f>Formulaire!B17</f>
        <v xml:space="preserve"> </v>
      </c>
      <c r="G15" s="245"/>
      <c r="H15" s="137" t="s">
        <v>40</v>
      </c>
      <c r="I15" s="148">
        <f>Formulaire!B22</f>
        <v>45</v>
      </c>
      <c r="J15" s="150" t="s">
        <v>83</v>
      </c>
      <c r="K15" s="150"/>
    </row>
    <row r="16" spans="1:12" ht="18" customHeight="1">
      <c r="E16" t="s">
        <v>0</v>
      </c>
      <c r="G16" s="143" t="s">
        <v>0</v>
      </c>
      <c r="H16" s="145" t="s">
        <v>0</v>
      </c>
      <c r="I16" s="145"/>
      <c r="J16" s="126" t="s">
        <v>0</v>
      </c>
      <c r="K16" s="126"/>
      <c r="L16" s="145"/>
    </row>
    <row r="17" spans="1:12" ht="14.1" hidden="1" customHeight="1" thickBot="1">
      <c r="A17" s="252" t="s">
        <v>46</v>
      </c>
      <c r="B17" s="253"/>
      <c r="C17" s="53">
        <v>0</v>
      </c>
      <c r="D17" s="34"/>
      <c r="E17" s="145"/>
      <c r="F17" s="145"/>
      <c r="G17" s="145"/>
      <c r="H17" s="145"/>
      <c r="I17" s="145"/>
      <c r="J17" s="143"/>
      <c r="K17" s="152"/>
    </row>
    <row r="18" spans="1:12" ht="14.1" customHeight="1" thickBot="1">
      <c r="A18" s="262" t="s">
        <v>19</v>
      </c>
      <c r="B18" s="262"/>
      <c r="C18" s="158" t="s">
        <v>32</v>
      </c>
      <c r="D18" s="158" t="s">
        <v>33</v>
      </c>
      <c r="E18" s="262" t="s">
        <v>30</v>
      </c>
      <c r="F18" s="262"/>
      <c r="G18" s="158" t="s">
        <v>31</v>
      </c>
      <c r="H18" s="158" t="s">
        <v>20</v>
      </c>
      <c r="I18" s="262" t="s">
        <v>28</v>
      </c>
      <c r="J18" s="262"/>
      <c r="K18" s="160" t="s">
        <v>94</v>
      </c>
      <c r="L18" s="159" t="s">
        <v>35</v>
      </c>
    </row>
    <row r="19" spans="1:12" ht="14.1" customHeight="1" thickBot="1">
      <c r="A19" s="243">
        <v>43617</v>
      </c>
      <c r="B19" s="244"/>
      <c r="C19" s="59">
        <v>20</v>
      </c>
      <c r="D19" s="89"/>
      <c r="E19" s="234" t="s">
        <v>0</v>
      </c>
      <c r="F19" s="235"/>
      <c r="G19" s="86" t="s">
        <v>0</v>
      </c>
      <c r="H19" s="86"/>
      <c r="I19" s="257" t="s">
        <v>90</v>
      </c>
      <c r="J19" s="261"/>
      <c r="K19" s="162" t="str">
        <f>IF(L19="x","PAYÉ","")</f>
        <v/>
      </c>
      <c r="L19" s="161" t="s">
        <v>0</v>
      </c>
    </row>
    <row r="20" spans="1:12" ht="16.5" thickBot="1">
      <c r="A20" s="243">
        <v>43617</v>
      </c>
      <c r="B20" s="244"/>
      <c r="C20" s="59">
        <v>0</v>
      </c>
      <c r="D20" s="156"/>
      <c r="E20" s="260" t="s">
        <v>0</v>
      </c>
      <c r="F20" s="260"/>
      <c r="G20" s="156"/>
      <c r="H20" s="156"/>
      <c r="I20" s="257" t="s">
        <v>91</v>
      </c>
      <c r="J20" s="261"/>
      <c r="K20" s="162" t="str">
        <f t="shared" ref="K20:K29" si="0">IF(L20="x","PAYÉ","")</f>
        <v/>
      </c>
      <c r="L20" s="161" t="s">
        <v>0</v>
      </c>
    </row>
    <row r="21" spans="1:12" ht="16.5" thickBot="1">
      <c r="A21" s="243">
        <v>43617</v>
      </c>
      <c r="B21" s="244"/>
      <c r="C21" s="59">
        <v>0</v>
      </c>
      <c r="D21" s="156"/>
      <c r="E21" s="260" t="s">
        <v>0</v>
      </c>
      <c r="F21" s="260"/>
      <c r="G21" s="156"/>
      <c r="H21" s="156"/>
      <c r="I21" s="257" t="s">
        <v>92</v>
      </c>
      <c r="J21" s="261"/>
      <c r="K21" s="162" t="str">
        <f t="shared" si="0"/>
        <v/>
      </c>
      <c r="L21" s="161" t="s">
        <v>0</v>
      </c>
    </row>
    <row r="22" spans="1:12" ht="16.5" thickBot="1">
      <c r="A22" s="243">
        <v>43617</v>
      </c>
      <c r="B22" s="244"/>
      <c r="C22" s="59">
        <v>0</v>
      </c>
      <c r="D22" s="156"/>
      <c r="E22" s="260" t="s">
        <v>0</v>
      </c>
      <c r="F22" s="260"/>
      <c r="G22" s="156"/>
      <c r="H22" s="156"/>
      <c r="I22" s="257" t="s">
        <v>93</v>
      </c>
      <c r="J22" s="261"/>
      <c r="K22" s="162" t="str">
        <f t="shared" si="0"/>
        <v/>
      </c>
      <c r="L22" s="161" t="s">
        <v>0</v>
      </c>
    </row>
    <row r="23" spans="1:12" ht="16.5" thickBot="1">
      <c r="A23" s="243">
        <v>43617</v>
      </c>
      <c r="B23" s="244"/>
      <c r="C23" s="59">
        <v>0</v>
      </c>
      <c r="D23" s="156"/>
      <c r="E23" s="260" t="s">
        <v>0</v>
      </c>
      <c r="F23" s="260"/>
      <c r="G23" s="156"/>
      <c r="H23" s="156"/>
      <c r="I23" s="257" t="s">
        <v>0</v>
      </c>
      <c r="J23" s="261"/>
      <c r="K23" s="162" t="str">
        <f t="shared" si="0"/>
        <v/>
      </c>
      <c r="L23" s="161" t="s">
        <v>0</v>
      </c>
    </row>
    <row r="24" spans="1:12" ht="16.5" thickBot="1">
      <c r="A24" s="243">
        <v>43617</v>
      </c>
      <c r="B24" s="244"/>
      <c r="C24" s="59">
        <v>0</v>
      </c>
      <c r="D24" s="156"/>
      <c r="E24" s="260" t="s">
        <v>0</v>
      </c>
      <c r="F24" s="260"/>
      <c r="G24" s="156"/>
      <c r="H24" s="156"/>
      <c r="I24" s="257" t="s">
        <v>0</v>
      </c>
      <c r="J24" s="261"/>
      <c r="K24" s="162" t="str">
        <f t="shared" si="0"/>
        <v/>
      </c>
      <c r="L24" s="161" t="s">
        <v>0</v>
      </c>
    </row>
    <row r="25" spans="1:12" ht="16.5" thickBot="1">
      <c r="A25" s="243">
        <v>43617</v>
      </c>
      <c r="B25" s="244"/>
      <c r="C25" s="59">
        <v>0</v>
      </c>
      <c r="D25" s="156"/>
      <c r="E25" s="260" t="s">
        <v>0</v>
      </c>
      <c r="F25" s="260"/>
      <c r="G25" s="156"/>
      <c r="H25" s="156"/>
      <c r="I25" s="257" t="s">
        <v>0</v>
      </c>
      <c r="J25" s="261"/>
      <c r="K25" s="162" t="str">
        <f t="shared" si="0"/>
        <v/>
      </c>
      <c r="L25" s="161" t="s">
        <v>0</v>
      </c>
    </row>
    <row r="26" spans="1:12" ht="16.5" thickBot="1">
      <c r="A26" s="243">
        <v>43617</v>
      </c>
      <c r="B26" s="244"/>
      <c r="C26" s="59">
        <v>0</v>
      </c>
      <c r="D26" s="156"/>
      <c r="E26" s="260" t="s">
        <v>0</v>
      </c>
      <c r="F26" s="260"/>
      <c r="G26" s="156"/>
      <c r="H26" s="156"/>
      <c r="I26" s="257" t="s">
        <v>0</v>
      </c>
      <c r="J26" s="261"/>
      <c r="K26" s="162" t="str">
        <f t="shared" si="0"/>
        <v/>
      </c>
      <c r="L26" s="161" t="s">
        <v>0</v>
      </c>
    </row>
    <row r="27" spans="1:12" ht="16.5" thickBot="1">
      <c r="A27" s="243">
        <v>43617</v>
      </c>
      <c r="B27" s="244"/>
      <c r="C27" s="59">
        <v>0</v>
      </c>
      <c r="D27" s="156"/>
      <c r="E27" s="260" t="s">
        <v>0</v>
      </c>
      <c r="F27" s="260"/>
      <c r="G27" s="156"/>
      <c r="H27" s="156"/>
      <c r="I27" s="257" t="s">
        <v>0</v>
      </c>
      <c r="J27" s="261"/>
      <c r="K27" s="162" t="str">
        <f t="shared" si="0"/>
        <v/>
      </c>
      <c r="L27" s="161" t="s">
        <v>0</v>
      </c>
    </row>
    <row r="28" spans="1:12" ht="16.5" thickBot="1">
      <c r="A28" s="243">
        <v>43617</v>
      </c>
      <c r="B28" s="244"/>
      <c r="C28" s="59">
        <v>0</v>
      </c>
      <c r="D28" s="156"/>
      <c r="E28" s="260" t="s">
        <v>0</v>
      </c>
      <c r="F28" s="260"/>
      <c r="G28" s="156"/>
      <c r="H28" s="156"/>
      <c r="I28" s="257" t="s">
        <v>0</v>
      </c>
      <c r="J28" s="261"/>
      <c r="K28" s="162" t="str">
        <f t="shared" si="0"/>
        <v/>
      </c>
      <c r="L28" s="161" t="s">
        <v>0</v>
      </c>
    </row>
    <row r="29" spans="1:12" ht="16.5" thickBot="1">
      <c r="A29" s="243">
        <v>43617</v>
      </c>
      <c r="B29" s="244"/>
      <c r="C29" s="59">
        <v>0</v>
      </c>
      <c r="D29" s="156"/>
      <c r="E29" s="260" t="s">
        <v>0</v>
      </c>
      <c r="F29" s="260"/>
      <c r="G29" s="156"/>
      <c r="H29" s="156"/>
      <c r="I29" s="257" t="s">
        <v>0</v>
      </c>
      <c r="J29" s="261"/>
      <c r="K29" s="162" t="str">
        <f t="shared" si="0"/>
        <v/>
      </c>
      <c r="L29" s="157" t="s">
        <v>0</v>
      </c>
    </row>
    <row r="30" spans="1:12">
      <c r="C30" s="48">
        <f>SUM(C19:C29)</f>
        <v>20</v>
      </c>
      <c r="L30" s="163" t="s">
        <v>0</v>
      </c>
    </row>
  </sheetData>
  <mergeCells count="55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I29:J29"/>
    <mergeCell ref="I21:J21"/>
    <mergeCell ref="I22:J22"/>
    <mergeCell ref="I23:J23"/>
    <mergeCell ref="I24:J24"/>
    <mergeCell ref="I25:J25"/>
    <mergeCell ref="I26:J26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</sheetPr>
  <dimension ref="A1:G30"/>
  <sheetViews>
    <sheetView workbookViewId="0">
      <selection activeCell="A21" sqref="A21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21</v>
      </c>
      <c r="B1" s="2"/>
    </row>
    <row r="2" spans="1:5">
      <c r="A2" t="s">
        <v>62</v>
      </c>
      <c r="D2" s="3">
        <v>1164959448</v>
      </c>
      <c r="E2" s="3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69</v>
      </c>
      <c r="B13" s="4"/>
    </row>
    <row r="14" spans="1:5">
      <c r="A14" s="239" t="str">
        <f>Formulaire!A39</f>
        <v>Martin Egan</v>
      </c>
      <c r="B14" s="239"/>
    </row>
    <row r="15" spans="1:5">
      <c r="A15" s="239" t="str">
        <f>Formulaire!B13</f>
        <v xml:space="preserve"> </v>
      </c>
      <c r="B15" s="239"/>
      <c r="C15" s="5"/>
    </row>
    <row r="16" spans="1:5">
      <c r="A16" s="239" t="str">
        <f>Formulaire!B14</f>
        <v xml:space="preserve"> </v>
      </c>
      <c r="B16" s="239"/>
      <c r="C16" s="5"/>
    </row>
    <row r="17" spans="1:7">
      <c r="A17" s="239" t="str">
        <f>Formulaire!B15</f>
        <v xml:space="preserve"> </v>
      </c>
      <c r="B17" s="239"/>
      <c r="C17" s="5"/>
    </row>
    <row r="18" spans="1:7">
      <c r="C18" s="5"/>
    </row>
    <row r="19" spans="1:7">
      <c r="A19" s="263" t="s">
        <v>75</v>
      </c>
      <c r="B19" s="263"/>
      <c r="C19" s="57" t="s">
        <v>11</v>
      </c>
      <c r="D19" s="6" t="s">
        <v>51</v>
      </c>
      <c r="E19" s="6" t="s">
        <v>12</v>
      </c>
      <c r="F19" s="6" t="s">
        <v>59</v>
      </c>
      <c r="G19" s="41" t="s">
        <v>0</v>
      </c>
    </row>
    <row r="20" spans="1:7">
      <c r="A20" t="str">
        <f>Formulaire!H12</f>
        <v xml:space="preserve"> </v>
      </c>
      <c r="B20" t="str">
        <f>Formulaire!B12</f>
        <v xml:space="preserve"> </v>
      </c>
      <c r="C20" s="46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7">
        <v>0</v>
      </c>
      <c r="G20" s="8" t="s">
        <v>0</v>
      </c>
    </row>
    <row r="21" spans="1:7">
      <c r="C21" s="39"/>
      <c r="D21" s="1" t="str">
        <f>Formulaire!B17</f>
        <v xml:space="preserve"> </v>
      </c>
      <c r="E21" s="1" t="s">
        <v>54</v>
      </c>
      <c r="F21" s="47">
        <f>Facture!C26</f>
        <v>0</v>
      </c>
      <c r="G21" s="8"/>
    </row>
    <row r="22" spans="1:7" hidden="1">
      <c r="D22" s="1" t="s">
        <v>14</v>
      </c>
      <c r="E22" s="39" t="s">
        <v>53</v>
      </c>
      <c r="F22" s="48">
        <f>Facture!C18</f>
        <v>0</v>
      </c>
      <c r="G22" t="s">
        <v>0</v>
      </c>
    </row>
    <row r="23" spans="1:7" ht="15.75" thickBot="1">
      <c r="C23" s="9"/>
      <c r="D23" s="1" t="str">
        <f>Formulaire!B17</f>
        <v xml:space="preserve"> </v>
      </c>
      <c r="E23" s="40" t="s">
        <v>63</v>
      </c>
      <c r="F23" s="49">
        <f>Facture!C33</f>
        <v>0</v>
      </c>
      <c r="G23" t="s">
        <v>0</v>
      </c>
    </row>
    <row r="24" spans="1:7" ht="19.5" thickTop="1">
      <c r="C24" s="7"/>
      <c r="E24" s="10" t="s">
        <v>15</v>
      </c>
      <c r="F24" s="50">
        <f>F20+F21+F23</f>
        <v>0</v>
      </c>
    </row>
    <row r="25" spans="1:7" ht="18.75">
      <c r="C25" s="7"/>
      <c r="E25" s="10"/>
      <c r="F25" s="50"/>
    </row>
    <row r="26" spans="1:7" ht="18.75">
      <c r="C26" s="7"/>
      <c r="E26" s="10"/>
      <c r="F26" s="50"/>
    </row>
    <row r="27" spans="1:7" ht="18.75">
      <c r="C27" s="7"/>
      <c r="E27" s="10"/>
      <c r="F27" s="50"/>
    </row>
    <row r="28" spans="1:7" ht="18.75">
      <c r="C28" s="7"/>
      <c r="E28" s="10"/>
      <c r="F28" s="11"/>
    </row>
    <row r="29" spans="1:7">
      <c r="A29" s="12" t="s">
        <v>16</v>
      </c>
      <c r="B29" s="12"/>
      <c r="C29" s="7"/>
      <c r="E29" s="7"/>
      <c r="F29" s="9"/>
    </row>
    <row r="30" spans="1:7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G27"/>
  <sheetViews>
    <sheetView workbookViewId="0">
      <selection activeCell="I18" sqref="I18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60</v>
      </c>
      <c r="B1" s="2"/>
    </row>
    <row r="2" spans="1:5">
      <c r="A2" t="s">
        <v>62</v>
      </c>
      <c r="D2" s="75">
        <v>1164959448</v>
      </c>
      <c r="E2" s="75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10</v>
      </c>
      <c r="B13" s="4"/>
    </row>
    <row r="14" spans="1:5">
      <c r="A14" s="239" t="str">
        <f>Formulaire!A39</f>
        <v>Martin Egan</v>
      </c>
      <c r="B14" s="239"/>
    </row>
    <row r="15" spans="1:5">
      <c r="A15" s="239" t="str">
        <f>Formulaire!B13</f>
        <v xml:space="preserve"> </v>
      </c>
      <c r="B15" s="239"/>
      <c r="C15" s="5"/>
    </row>
    <row r="16" spans="1:5">
      <c r="A16" s="239" t="str">
        <f>Formulaire!B14</f>
        <v xml:space="preserve"> </v>
      </c>
      <c r="B16" s="239"/>
      <c r="C16" s="5"/>
    </row>
    <row r="17" spans="1:7">
      <c r="A17" s="239" t="str">
        <f>Formulaire!B15</f>
        <v xml:space="preserve"> </v>
      </c>
      <c r="B17" s="239"/>
      <c r="C17" s="5"/>
    </row>
    <row r="18" spans="1:7">
      <c r="C18" s="5"/>
    </row>
    <row r="19" spans="1:7">
      <c r="A19" s="264" t="s">
        <v>42</v>
      </c>
      <c r="B19" s="264"/>
      <c r="C19" s="57" t="s">
        <v>11</v>
      </c>
      <c r="D19" s="78" t="s">
        <v>51</v>
      </c>
      <c r="E19" s="78" t="s">
        <v>12</v>
      </c>
      <c r="F19" s="78" t="s">
        <v>59</v>
      </c>
      <c r="G19" s="41" t="s">
        <v>0</v>
      </c>
    </row>
    <row r="20" spans="1:7">
      <c r="A20" t="str">
        <f>Formulaire!H12</f>
        <v xml:space="preserve"> </v>
      </c>
      <c r="B20" t="str">
        <f>Formulaire!B12</f>
        <v xml:space="preserve"> </v>
      </c>
      <c r="C20" s="46" t="str">
        <f>Formulaire!B16</f>
        <v xml:space="preserve"> </v>
      </c>
      <c r="D20" s="76" t="str">
        <f>Formulaire!B17</f>
        <v xml:space="preserve"> </v>
      </c>
      <c r="E20" s="76" t="s">
        <v>52</v>
      </c>
      <c r="F20" s="47">
        <f>Facture!C41</f>
        <v>0</v>
      </c>
      <c r="G20" s="77" t="s">
        <v>0</v>
      </c>
    </row>
    <row r="21" spans="1:7" ht="18.75">
      <c r="C21" s="7"/>
      <c r="E21" s="10" t="s">
        <v>15</v>
      </c>
      <c r="F21" s="50">
        <f>F20</f>
        <v>0</v>
      </c>
    </row>
    <row r="22" spans="1:7" ht="18.75">
      <c r="C22" s="7"/>
      <c r="E22" s="10"/>
      <c r="F22" s="50"/>
    </row>
    <row r="23" spans="1:7" ht="18.75">
      <c r="C23" s="7"/>
      <c r="E23" s="10"/>
      <c r="F23" s="50"/>
    </row>
    <row r="24" spans="1:7" ht="18.75">
      <c r="C24" s="7"/>
      <c r="E24" s="10"/>
      <c r="F24" s="50"/>
    </row>
    <row r="25" spans="1:7" ht="18.75">
      <c r="C25" s="7"/>
      <c r="E25" s="10"/>
      <c r="F25" s="11"/>
    </row>
    <row r="26" spans="1:7">
      <c r="A26" s="12" t="s">
        <v>16</v>
      </c>
      <c r="B26" s="12"/>
      <c r="C26" s="7"/>
      <c r="E26" s="7"/>
      <c r="F26" s="9"/>
    </row>
    <row r="27" spans="1:7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Formulaire</vt:lpstr>
      <vt:lpstr>Facture</vt:lpstr>
      <vt:lpstr>Location</vt:lpstr>
      <vt:lpstr>Divers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Carim</cp:lastModifiedBy>
  <cp:lastPrinted>2019-04-23T22:28:17Z</cp:lastPrinted>
  <dcterms:created xsi:type="dcterms:W3CDTF">2019-03-14T12:07:41Z</dcterms:created>
  <dcterms:modified xsi:type="dcterms:W3CDTF">2019-04-25T05:47:18Z</dcterms:modified>
</cp:coreProperties>
</file>