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0055" windowHeight="7950"/>
  </bookViews>
  <sheets>
    <sheet name="BDD réception" sheetId="1" r:id="rId1"/>
    <sheet name="TCD" sheetId="4" r:id="rId2"/>
  </sheets>
  <calcPr calcId="124519"/>
  <pivotCaches>
    <pivotCache cacheId="0" r:id="rId3"/>
  </pivotCaches>
</workbook>
</file>

<file path=xl/calcChain.xml><?xml version="1.0" encoding="utf-8"?>
<calcChain xmlns="http://schemas.openxmlformats.org/spreadsheetml/2006/main">
  <c r="O31" i="1"/>
  <c r="O30"/>
  <c r="N26"/>
  <c r="O25"/>
  <c r="O27"/>
  <c r="O28"/>
  <c r="O29"/>
  <c r="O7"/>
  <c r="O9"/>
  <c r="O10"/>
  <c r="O11"/>
  <c r="O12"/>
  <c r="O16"/>
  <c r="O17"/>
  <c r="O18"/>
  <c r="O4"/>
  <c r="O13"/>
  <c r="O14"/>
  <c r="O15"/>
  <c r="O8"/>
  <c r="O5"/>
  <c r="O6"/>
  <c r="O20"/>
  <c r="O21"/>
  <c r="O22"/>
  <c r="O23"/>
  <c r="O24"/>
  <c r="O2"/>
  <c r="O3"/>
  <c r="O26" l="1"/>
  <c r="H26"/>
  <c r="X26"/>
  <c r="S26"/>
  <c r="I26"/>
  <c r="B26"/>
</calcChain>
</file>

<file path=xl/sharedStrings.xml><?xml version="1.0" encoding="utf-8"?>
<sst xmlns="http://schemas.openxmlformats.org/spreadsheetml/2006/main" count="172" uniqueCount="80">
  <si>
    <t>N°de Dossier</t>
  </si>
  <si>
    <t>service</t>
  </si>
  <si>
    <t>fournisseur</t>
  </si>
  <si>
    <t>valeurs TTC</t>
  </si>
  <si>
    <t>n° de commande</t>
  </si>
  <si>
    <t>date</t>
  </si>
  <si>
    <t>Date de livraison</t>
  </si>
  <si>
    <t xml:space="preserve">nb de colis </t>
  </si>
  <si>
    <t>type de colisage</t>
  </si>
  <si>
    <t>transporteur</t>
  </si>
  <si>
    <t>date de délivrance</t>
  </si>
  <si>
    <t xml:space="preserve">noms </t>
  </si>
  <si>
    <t>poids KG</t>
  </si>
  <si>
    <t>Observations</t>
  </si>
  <si>
    <t>FGDSGGG</t>
  </si>
  <si>
    <t>Totale</t>
  </si>
  <si>
    <t xml:space="preserve">CARTON </t>
  </si>
  <si>
    <t>PM DDFD</t>
  </si>
  <si>
    <t>FG ETGR</t>
  </si>
  <si>
    <t>N°demande</t>
  </si>
  <si>
    <t>date demande</t>
  </si>
  <si>
    <t xml:space="preserve">n°da </t>
  </si>
  <si>
    <t xml:space="preserve">date DA </t>
  </si>
  <si>
    <t>a</t>
  </si>
  <si>
    <t>b</t>
  </si>
  <si>
    <t>jonquille</t>
  </si>
  <si>
    <t>rose</t>
  </si>
  <si>
    <t>bulletin de livraison</t>
  </si>
  <si>
    <t>c</t>
  </si>
  <si>
    <t>d</t>
  </si>
  <si>
    <t>e</t>
  </si>
  <si>
    <t>f</t>
  </si>
  <si>
    <t>services</t>
  </si>
  <si>
    <t>founisseurs</t>
  </si>
  <si>
    <t>paquerette</t>
  </si>
  <si>
    <t>tulippe</t>
  </si>
  <si>
    <t>Partielle</t>
  </si>
  <si>
    <t>état recette</t>
  </si>
  <si>
    <t>colisage</t>
  </si>
  <si>
    <t>carton</t>
  </si>
  <si>
    <t>palette</t>
  </si>
  <si>
    <t>aaa</t>
  </si>
  <si>
    <t>bbbb</t>
  </si>
  <si>
    <t>ccccc</t>
  </si>
  <si>
    <t>dddd</t>
  </si>
  <si>
    <t>Total</t>
  </si>
  <si>
    <t>reliquat poste 3</t>
  </si>
  <si>
    <t>hty25225</t>
  </si>
  <si>
    <t>hn7258</t>
  </si>
  <si>
    <t>bth52222</t>
  </si>
  <si>
    <t>hnnyj2525</t>
  </si>
  <si>
    <t>gbyhuju5</t>
  </si>
  <si>
    <t>jjyyj</t>
  </si>
  <si>
    <t>trhrj</t>
  </si>
  <si>
    <t>httrzh</t>
  </si>
  <si>
    <t>htrh</t>
  </si>
  <si>
    <t>rgttth</t>
  </si>
  <si>
    <t>ggeregrg</t>
  </si>
  <si>
    <t>bdbbf</t>
  </si>
  <si>
    <t>Étiquettes de lignes</t>
  </si>
  <si>
    <t>(vide)</t>
  </si>
  <si>
    <t>Total général</t>
  </si>
  <si>
    <t>Étiquettes de colonnes</t>
  </si>
  <si>
    <t xml:space="preserve">Somme de nb de colis </t>
  </si>
  <si>
    <t>n°ATTESTATION</t>
  </si>
  <si>
    <t>VALEURS  HT</t>
  </si>
  <si>
    <t>VALEURS TTC2</t>
  </si>
  <si>
    <t>DATE ATTESTATION</t>
  </si>
  <si>
    <t>HJHJHJHJ</t>
  </si>
  <si>
    <t>HGFH</t>
  </si>
  <si>
    <t>REILQUAT 1 POSTE</t>
  </si>
  <si>
    <t>Etat recette2</t>
  </si>
  <si>
    <t>Dossier</t>
  </si>
  <si>
    <t xml:space="preserve">en cours </t>
  </si>
  <si>
    <t>clos</t>
  </si>
  <si>
    <t>jjjj</t>
  </si>
  <si>
    <t>jejj</t>
  </si>
  <si>
    <t>gjjtj</t>
  </si>
  <si>
    <t>HNHNHN</t>
  </si>
  <si>
    <t>fgfdgfg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</si>
</sst>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0" fillId="3" borderId="1" xfId="0" applyFill="1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Border="1"/>
    <xf numFmtId="2" fontId="1" fillId="2" borderId="0" xfId="0" applyNumberFormat="1" applyFont="1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0" fillId="0" borderId="0" xfId="0" applyNumberFormat="1"/>
    <xf numFmtId="0" fontId="0" fillId="4" borderId="0" xfId="0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2" fontId="0" fillId="4" borderId="0" xfId="0" applyNumberFormat="1" applyFill="1" applyAlignment="1">
      <alignment horizontal="center" vertical="center"/>
    </xf>
    <xf numFmtId="14" fontId="0" fillId="4" borderId="0" xfId="0" applyNumberFormat="1" applyFill="1"/>
    <xf numFmtId="0" fontId="0" fillId="5" borderId="0" xfId="0" applyFill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2" fontId="0" fillId="5" borderId="0" xfId="0" applyNumberFormat="1" applyFill="1" applyAlignment="1">
      <alignment horizontal="center" vertical="center"/>
    </xf>
    <xf numFmtId="14" fontId="0" fillId="5" borderId="0" xfId="0" applyNumberFormat="1" applyFill="1"/>
    <xf numFmtId="2" fontId="0" fillId="6" borderId="0" xfId="0" applyNumberFormat="1" applyFill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2" borderId="0" xfId="0" applyNumberFormat="1" applyFon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7" borderId="0" xfId="0" applyNumberFormat="1" applyFill="1" applyAlignment="1">
      <alignment horizontal="center" vertical="center"/>
    </xf>
    <xf numFmtId="2" fontId="0" fillId="7" borderId="0" xfId="0" applyNumberFormat="1" applyFill="1" applyAlignment="1">
      <alignment horizontal="center" vertical="center"/>
    </xf>
    <xf numFmtId="14" fontId="0" fillId="7" borderId="0" xfId="0" applyNumberFormat="1" applyFill="1" applyAlignment="1">
      <alignment horizontal="center" vertical="center"/>
    </xf>
    <xf numFmtId="0" fontId="0" fillId="6" borderId="0" xfId="0" applyNumberFormat="1" applyFill="1" applyAlignment="1">
      <alignment horizontal="center" vertical="center"/>
    </xf>
    <xf numFmtId="14" fontId="0" fillId="6" borderId="0" xfId="0" applyNumberForma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110"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numFmt numFmtId="2" formatCode="0.00"/>
      <alignment horizontal="center" vertical="center" textRotation="0" wrapText="0" indent="0" relativeIndent="0" justifyLastLine="0" shrinkToFit="0" mergeCell="0" readingOrder="0"/>
    </dxf>
    <dxf>
      <numFmt numFmtId="2" formatCode="0.00"/>
      <alignment horizontal="center" vertical="center" textRotation="0" wrapText="0" indent="0" relativeIndent="0" justifyLastLine="0" shrinkToFit="0" mergeCell="0" readingOrder="0"/>
    </dxf>
    <dxf>
      <numFmt numFmtId="0" formatCode="General"/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numFmt numFmtId="2" formatCode="0.00"/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mergeCell="0" readingOrder="0"/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theme="3" tint="0.39994506668294322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numFmt numFmtId="19" formatCode="dd/mm/yyyy"/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mergeCell="0" readingOrder="0"/>
    </dxf>
    <dxf>
      <alignment horizontal="center" vertical="center" textRotation="0" wrapText="0" indent="0" relativeIndent="0" justifyLastLine="0" shrinkToFit="0" readingOrder="0"/>
    </dxf>
    <dxf>
      <numFmt numFmtId="19" formatCode="dd/mm/yyyy"/>
      <alignment horizontal="center" vertical="center" textRotation="0" wrapText="0" indent="0" relativeIndent="255" justifyLastLine="0" shrinkToFit="0" mergeCell="0" readingOrder="0"/>
    </dxf>
    <dxf>
      <numFmt numFmtId="2" formatCode="0.00"/>
      <alignment horizontal="center" vertical="center" textRotation="0" wrapText="0" indent="0" relativeIndent="255" justifyLastLine="0" shrinkToFit="0" mergeCell="0" readingOrder="0"/>
    </dxf>
    <dxf>
      <numFmt numFmtId="2" formatCode="0.00"/>
      <alignment horizontal="center" vertical="center" textRotation="0" wrapText="0" indent="0" relativeIndent="255" justifyLastLine="0" shrinkToFit="0" mergeCell="0" readingOrder="0"/>
    </dxf>
    <dxf>
      <numFmt numFmtId="0" formatCode="General"/>
      <alignment horizontal="center" vertical="center" textRotation="0" wrapText="0" indent="0" relativeIndent="255" justifyLastLine="0" shrinkToFit="0" mergeCell="0" readingOrder="0"/>
    </dxf>
    <dxf>
      <numFmt numFmtId="19" formatCode="dd/mm/yyyy"/>
    </dxf>
    <dxf>
      <alignment horizontal="center" vertical="center" textRotation="0" wrapText="0" indent="0" relativeIndent="0" justifyLastLine="0" shrinkToFit="0" readingOrder="0"/>
    </dxf>
    <dxf>
      <numFmt numFmtId="19" formatCode="dd/mm/yyyy"/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numFmt numFmtId="2" formatCode="0.00"/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numFmt numFmtId="19" formatCode="dd/mm/yyyy"/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numFmt numFmtId="19" formatCode="dd/mm/yyyy"/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2" tint="-0.89999084444715716"/>
        <name val="Calibri"/>
        <scheme val="minor"/>
      </font>
      <fill>
        <patternFill patternType="solid">
          <fgColor indexed="64"/>
          <bgColor theme="9" tint="0.39997558519241921"/>
        </patternFill>
      </fill>
      <alignment horizontal="center" vertical="center" textRotation="0" wrapText="0" indent="0" relative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952500</xdr:colOff>
      <xdr:row>12</xdr:row>
      <xdr:rowOff>104775</xdr:rowOff>
    </xdr:from>
    <xdr:to>
      <xdr:col>15</xdr:col>
      <xdr:colOff>714375</xdr:colOff>
      <xdr:row>21</xdr:row>
      <xdr:rowOff>95250</xdr:rowOff>
    </xdr:to>
    <xdr:sp macro="" textlink="">
      <xdr:nvSpPr>
        <xdr:cNvPr id="2" name="ZoneTexte 1"/>
        <xdr:cNvSpPr txBox="1"/>
      </xdr:nvSpPr>
      <xdr:spPr>
        <a:xfrm>
          <a:off x="9915525" y="2390775"/>
          <a:ext cx="5953125" cy="17049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Bonjour,</a:t>
          </a:r>
        </a:p>
        <a:p>
          <a:r>
            <a:rPr lang="fr-FR" sz="1100"/>
            <a:t>lorsque je mets le dossier</a:t>
          </a:r>
          <a:r>
            <a:rPr lang="fr-FR" sz="1100" baseline="0"/>
            <a:t>  (colonne Q) clos ,le dossier se met aussi automatiquement en clos pour les "en cours"</a:t>
          </a:r>
        </a:p>
        <a:p>
          <a:r>
            <a:rPr lang="fr-FR" sz="1100" baseline="0"/>
            <a:t> exemple /La ligne 3 est en cours en Q3 lorsque je passe la ligne 4 donc Q4 en clos  cela implique que   Q3  passe automatiquement en  clos.</a:t>
          </a:r>
          <a:endParaRPr lang="fr-FR" sz="1100"/>
        </a:p>
        <a:p>
          <a:r>
            <a:rPr lang="fr-FR" sz="1100"/>
            <a:t>Ainsi</a:t>
          </a:r>
          <a:r>
            <a:rPr lang="fr-FR" sz="1100" baseline="0"/>
            <a:t> de suite pour  Q7 et Q8(clos)---Q13,Q14,Q15,Q16 (clos)</a:t>
          </a:r>
        </a:p>
        <a:p>
          <a:endParaRPr lang="fr-FR" sz="1100" baseline="0"/>
        </a:p>
        <a:p>
          <a:r>
            <a:rPr lang="fr-FR" sz="1100" baseline="0"/>
            <a:t>est -ce possible si j'ai un numéro de DA en colonne D (exemple D5) , les colonnes MNOP se mettent en jaune vif et quand j'inscris un numéro d'attestation en colonne M (exemple M5) le jaune s'enlève.</a:t>
          </a:r>
        </a:p>
        <a:p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upont julien" refreshedDate="42587.448051388892" createdVersion="3" refreshedVersion="3" minRefreshableVersion="3" recordCount="19">
  <cacheSource type="worksheet">
    <worksheetSource name="réception"/>
  </cacheSource>
  <cacheFields count="20">
    <cacheField name="N°de Dossier" numFmtId="0">
      <sharedItems containsString="0" containsBlank="1" containsNumber="1" containsInteger="1" minValue="1" maxValue="9002"/>
    </cacheField>
    <cacheField name="N°demande" numFmtId="0">
      <sharedItems containsString="0" containsBlank="1" containsNumber="1" containsInteger="1" minValue="49126" maxValue="6519489"/>
    </cacheField>
    <cacheField name="date demande" numFmtId="14">
      <sharedItems containsNonDate="0" containsDate="1" containsString="0" containsBlank="1" minDate="2016-06-03T00:00:00" maxDate="2016-07-01T00:00:00"/>
    </cacheField>
    <cacheField name="n°da " numFmtId="0">
      <sharedItems containsString="0" containsBlank="1" containsNumber="1" containsInteger="1" minValue="5254" maxValue="52752572"/>
    </cacheField>
    <cacheField name="date DA " numFmtId="14">
      <sharedItems containsNonDate="0" containsDate="1" containsString="0" containsBlank="1" minDate="2016-06-29T00:00:00" maxDate="2016-07-13T00:00:00"/>
    </cacheField>
    <cacheField name="service" numFmtId="0">
      <sharedItems containsBlank="1" count="7">
        <s v="a"/>
        <s v="b"/>
        <s v="c"/>
        <s v="d"/>
        <s v="f"/>
        <s v="e"/>
        <m/>
      </sharedItems>
    </cacheField>
    <cacheField name="fournisseur" numFmtId="0">
      <sharedItems containsBlank="1"/>
    </cacheField>
    <cacheField name="valeurs TTC" numFmtId="2">
      <sharedItems containsString="0" containsBlank="1" containsNumber="1" minValue="52" maxValue="27522" count="13">
        <n v="446.56"/>
        <n v="115.23"/>
        <n v="2752"/>
        <n v="272"/>
        <n v="2572"/>
        <n v="56"/>
        <n v="52.45"/>
        <n v="55.55"/>
        <n v="5858.38"/>
        <n v="27522"/>
        <n v="52"/>
        <n v="256.52999999999997"/>
        <m/>
      </sharedItems>
    </cacheField>
    <cacheField name="n° de commande" numFmtId="0">
      <sharedItems containsString="0" containsBlank="1" containsNumber="1" containsInteger="1" minValue="222822" maxValue="1505656565"/>
    </cacheField>
    <cacheField name="date" numFmtId="14">
      <sharedItems containsNonDate="0" containsDate="1" containsString="0" containsBlank="1" minDate="2016-06-29T00:00:00" maxDate="2016-08-05T00:00:00"/>
    </cacheField>
    <cacheField name="bulletin de livraison" numFmtId="0">
      <sharedItems containsBlank="1" containsMixedTypes="1" containsNumber="1" containsInteger="1" minValue="546356356" maxValue="546356356"/>
    </cacheField>
    <cacheField name="Date de livraison" numFmtId="14">
      <sharedItems containsNonDate="0" containsDate="1" containsString="0" containsBlank="1" minDate="2016-08-01T00:00:00" maxDate="2016-08-13T00:00:00"/>
    </cacheField>
    <cacheField name="Etat recette" numFmtId="0">
      <sharedItems containsBlank="1"/>
    </cacheField>
    <cacheField name="nb de colis " numFmtId="0">
      <sharedItems containsString="0" containsBlank="1" containsNumber="1" containsInteger="1" minValue="1" maxValue="52" count="8">
        <n v="5"/>
        <n v="10"/>
        <n v="22"/>
        <n v="52"/>
        <n v="1"/>
        <n v="3"/>
        <m/>
        <n v="2"/>
      </sharedItems>
    </cacheField>
    <cacheField name="type de colisage" numFmtId="0">
      <sharedItems containsBlank="1" count="4">
        <s v="CARTON "/>
        <s v="palette"/>
        <s v="carton"/>
        <m/>
      </sharedItems>
    </cacheField>
    <cacheField name="transporteur" numFmtId="0">
      <sharedItems containsBlank="1"/>
    </cacheField>
    <cacheField name="date de délivrance" numFmtId="14">
      <sharedItems containsNonDate="0" containsDate="1" containsString="0" containsBlank="1" minDate="2016-08-03T00:00:00" maxDate="2016-08-14T00:00:00"/>
    </cacheField>
    <cacheField name="noms " numFmtId="0">
      <sharedItems containsBlank="1"/>
    </cacheField>
    <cacheField name="poids KG" numFmtId="0">
      <sharedItems containsString="0" containsBlank="1" containsNumber="1" containsInteger="1" minValue="5" maxValue="555" count="8">
        <n v="50"/>
        <n v="450"/>
        <n v="51"/>
        <n v="5"/>
        <n v="254"/>
        <n v="555"/>
        <m/>
        <n v="10"/>
      </sharedItems>
    </cacheField>
    <cacheField name="Observations" numFmtId="0">
      <sharedItems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n v="1"/>
    <n v="4458785"/>
    <d v="2016-06-29T00:00:00"/>
    <n v="12321"/>
    <d v="2016-06-29T00:00:00"/>
    <x v="0"/>
    <s v="jonquille"/>
    <x v="0"/>
    <n v="1505656565"/>
    <d v="2016-06-29T00:00:00"/>
    <s v="FGDSGGG"/>
    <d v="2016-08-01T00:00:00"/>
    <s v="Totale"/>
    <x v="0"/>
    <x v="0"/>
    <s v="aaa"/>
    <d v="2016-08-03T00:00:00"/>
    <s v="PM DDFD"/>
    <x v="0"/>
    <m/>
  </r>
  <r>
    <n v="2"/>
    <n v="665656"/>
    <d v="2016-06-30T00:00:00"/>
    <n v="543543"/>
    <d v="2016-06-30T00:00:00"/>
    <x v="1"/>
    <s v="rose"/>
    <x v="1"/>
    <n v="157835435"/>
    <d v="2016-06-30T00:00:00"/>
    <n v="546356356"/>
    <d v="2016-08-02T00:00:00"/>
    <s v="Totale"/>
    <x v="1"/>
    <x v="1"/>
    <s v="ccccc"/>
    <d v="2016-08-03T00:00:00"/>
    <s v="FG ETGR"/>
    <x v="1"/>
    <s v="reliquat poste 3"/>
  </r>
  <r>
    <n v="3001"/>
    <n v="456892"/>
    <d v="2016-06-03T00:00:00"/>
    <n v="175255"/>
    <d v="2016-07-03T00:00:00"/>
    <x v="2"/>
    <s v="paquerette"/>
    <x v="2"/>
    <n v="5750750"/>
    <d v="2016-07-01T00:00:00"/>
    <s v="hty25225"/>
    <d v="2016-08-03T00:00:00"/>
    <s v="Totale"/>
    <x v="2"/>
    <x v="2"/>
    <s v="bbbb"/>
    <d v="2016-08-04T00:00:00"/>
    <s v="jjyyj"/>
    <x v="2"/>
    <m/>
  </r>
  <r>
    <n v="3002"/>
    <n v="456244"/>
    <d v="2016-06-04T00:00:00"/>
    <n v="2752752"/>
    <d v="2016-07-04T00:00:00"/>
    <x v="0"/>
    <s v="paquerette"/>
    <x v="3"/>
    <n v="5885855"/>
    <d v="2016-07-02T00:00:00"/>
    <s v="hn7258"/>
    <d v="2016-08-04T00:00:00"/>
    <s v="Totale"/>
    <x v="3"/>
    <x v="2"/>
    <s v="ccccc"/>
    <d v="2016-08-05T00:00:00"/>
    <s v="trhrj"/>
    <x v="3"/>
    <m/>
  </r>
  <r>
    <n v="4001"/>
    <n v="651020"/>
    <d v="2016-06-05T00:00:00"/>
    <n v="52752572"/>
    <d v="2016-07-05T00:00:00"/>
    <x v="3"/>
    <s v="tulippe"/>
    <x v="4"/>
    <n v="2826828"/>
    <d v="2016-07-03T00:00:00"/>
    <s v="bth52222"/>
    <d v="2016-08-05T00:00:00"/>
    <s v="Totale"/>
    <x v="4"/>
    <x v="1"/>
    <s v="dddd"/>
    <d v="2016-08-06T00:00:00"/>
    <s v="httrzh"/>
    <x v="4"/>
    <m/>
  </r>
  <r>
    <n v="4002"/>
    <n v="49126"/>
    <d v="2016-06-06T00:00:00"/>
    <n v="57572"/>
    <d v="2016-07-06T00:00:00"/>
    <x v="3"/>
    <s v="jonquille"/>
    <x v="5"/>
    <n v="5222552"/>
    <d v="2016-07-04T00:00:00"/>
    <s v="hnnyj2525"/>
    <d v="2016-08-06T00:00:00"/>
    <s v="Totale"/>
    <x v="5"/>
    <x v="1"/>
    <s v="dddd"/>
    <d v="2016-08-07T00:00:00"/>
    <s v="htrh"/>
    <x v="5"/>
    <m/>
  </r>
  <r>
    <n v="6001"/>
    <n v="6519489"/>
    <d v="2016-06-08T00:00:00"/>
    <n v="1002020"/>
    <d v="2016-07-08T00:00:00"/>
    <x v="0"/>
    <s v="jonquille"/>
    <x v="6"/>
    <n v="22222552"/>
    <d v="2016-07-06T00:00:00"/>
    <s v="bdbbf"/>
    <d v="2016-08-04T00:00:00"/>
    <s v="Totale"/>
    <x v="6"/>
    <x v="3"/>
    <m/>
    <m/>
    <m/>
    <x v="6"/>
    <m/>
  </r>
  <r>
    <n v="7001"/>
    <n v="659841"/>
    <d v="2016-06-09T00:00:00"/>
    <n v="5755"/>
    <d v="2016-07-09T00:00:00"/>
    <x v="4"/>
    <s v="tulippe"/>
    <x v="7"/>
    <n v="52525252"/>
    <d v="2016-07-07T00:00:00"/>
    <m/>
    <m/>
    <m/>
    <x v="6"/>
    <x v="3"/>
    <m/>
    <m/>
    <m/>
    <x v="6"/>
    <m/>
  </r>
  <r>
    <n v="7002"/>
    <n v="5484622"/>
    <d v="2016-06-10T00:00:00"/>
    <n v="14140"/>
    <d v="2016-07-10T00:00:00"/>
    <x v="5"/>
    <s v="jonquille"/>
    <x v="8"/>
    <n v="222822"/>
    <d v="2016-07-08T00:00:00"/>
    <m/>
    <m/>
    <m/>
    <x v="6"/>
    <x v="3"/>
    <m/>
    <m/>
    <m/>
    <x v="6"/>
    <m/>
  </r>
  <r>
    <n v="9001"/>
    <n v="56988"/>
    <d v="2016-06-11T00:00:00"/>
    <n v="5522"/>
    <d v="2016-07-11T00:00:00"/>
    <x v="1"/>
    <s v="jonquille"/>
    <x v="9"/>
    <n v="522252"/>
    <d v="2016-07-09T00:00:00"/>
    <m/>
    <m/>
    <m/>
    <x v="6"/>
    <x v="3"/>
    <m/>
    <m/>
    <m/>
    <x v="6"/>
    <m/>
  </r>
  <r>
    <n v="9002"/>
    <n v="65515"/>
    <d v="2016-06-12T00:00:00"/>
    <n v="5254"/>
    <d v="2016-07-12T00:00:00"/>
    <x v="2"/>
    <s v="paquerette"/>
    <x v="10"/>
    <n v="5222252"/>
    <d v="2016-07-10T00:00:00"/>
    <s v="gbyhuju5"/>
    <d v="2016-08-12T00:00:00"/>
    <s v="Totale"/>
    <x v="7"/>
    <x v="2"/>
    <s v="bbbb"/>
    <d v="2016-08-13T00:00:00"/>
    <s v="rgttth"/>
    <x v="7"/>
    <m/>
  </r>
  <r>
    <n v="2"/>
    <n v="665656"/>
    <d v="2016-06-30T00:00:00"/>
    <n v="543543"/>
    <d v="2016-06-30T00:00:00"/>
    <x v="1"/>
    <s v="rose"/>
    <x v="11"/>
    <n v="157835435"/>
    <d v="2016-08-04T00:00:00"/>
    <s v="ggeregrg"/>
    <d v="2016-08-04T00:00:00"/>
    <s v="Totale"/>
    <x v="6"/>
    <x v="3"/>
    <m/>
    <m/>
    <m/>
    <x v="6"/>
    <m/>
  </r>
  <r>
    <n v="6001"/>
    <n v="6519489"/>
    <d v="2016-06-08T00:00:00"/>
    <n v="1002020"/>
    <d v="2016-07-08T00:00:00"/>
    <x v="0"/>
    <s v="jonquille"/>
    <x v="12"/>
    <n v="22222552"/>
    <m/>
    <m/>
    <m/>
    <s v="Totale"/>
    <x v="6"/>
    <x v="3"/>
    <m/>
    <m/>
    <m/>
    <x v="6"/>
    <m/>
  </r>
  <r>
    <n v="6001"/>
    <n v="6519489"/>
    <d v="2016-06-08T00:00:00"/>
    <n v="1002020"/>
    <d v="2016-07-08T00:00:00"/>
    <x v="0"/>
    <s v="jonquille"/>
    <x v="12"/>
    <n v="22222552"/>
    <m/>
    <m/>
    <m/>
    <s v="Totale"/>
    <x v="6"/>
    <x v="3"/>
    <m/>
    <m/>
    <m/>
    <x v="6"/>
    <m/>
  </r>
  <r>
    <n v="6001"/>
    <n v="6519489"/>
    <d v="2016-06-08T00:00:00"/>
    <n v="1002020"/>
    <d v="2016-07-08T00:00:00"/>
    <x v="0"/>
    <s v="jonquille"/>
    <x v="12"/>
    <n v="22222552"/>
    <m/>
    <m/>
    <m/>
    <s v="Totale"/>
    <x v="6"/>
    <x v="3"/>
    <m/>
    <m/>
    <m/>
    <x v="6"/>
    <m/>
  </r>
  <r>
    <n v="3001"/>
    <n v="456892"/>
    <d v="2016-06-03T00:00:00"/>
    <n v="175255"/>
    <d v="2016-07-03T00:00:00"/>
    <x v="2"/>
    <s v="paquerette"/>
    <x v="12"/>
    <n v="5750750"/>
    <m/>
    <m/>
    <m/>
    <s v="Totale"/>
    <x v="6"/>
    <x v="3"/>
    <m/>
    <m/>
    <m/>
    <x v="6"/>
    <m/>
  </r>
  <r>
    <m/>
    <m/>
    <m/>
    <m/>
    <m/>
    <x v="6"/>
    <m/>
    <x v="12"/>
    <m/>
    <m/>
    <m/>
    <m/>
    <m/>
    <x v="6"/>
    <x v="3"/>
    <m/>
    <m/>
    <m/>
    <x v="6"/>
    <m/>
  </r>
  <r>
    <m/>
    <m/>
    <m/>
    <m/>
    <m/>
    <x v="6"/>
    <m/>
    <x v="12"/>
    <m/>
    <m/>
    <m/>
    <m/>
    <m/>
    <x v="6"/>
    <x v="3"/>
    <m/>
    <m/>
    <m/>
    <x v="6"/>
    <m/>
  </r>
  <r>
    <m/>
    <m/>
    <m/>
    <m/>
    <m/>
    <x v="6"/>
    <m/>
    <x v="12"/>
    <m/>
    <m/>
    <m/>
    <m/>
    <m/>
    <x v="6"/>
    <x v="3"/>
    <m/>
    <m/>
    <m/>
    <x v="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F12" firstHeaderRow="1" firstDataRow="2" firstDataCol="1"/>
  <pivotFields count="20">
    <pivotField showAll="0"/>
    <pivotField showAll="0"/>
    <pivotField showAll="0"/>
    <pivotField showAll="0"/>
    <pivotField showAll="0"/>
    <pivotField axis="axisRow" showAll="0">
      <items count="8">
        <item x="0"/>
        <item x="1"/>
        <item x="2"/>
        <item x="3"/>
        <item x="5"/>
        <item x="4"/>
        <item x="6"/>
        <item t="default"/>
      </items>
    </pivotField>
    <pivotField showAll="0"/>
    <pivotField showAll="0">
      <items count="14">
        <item x="10"/>
        <item x="6"/>
        <item x="7"/>
        <item x="5"/>
        <item x="1"/>
        <item x="11"/>
        <item x="3"/>
        <item x="0"/>
        <item x="4"/>
        <item x="2"/>
        <item x="8"/>
        <item x="9"/>
        <item x="12"/>
        <item t="default"/>
      </items>
    </pivotField>
    <pivotField showAll="0"/>
    <pivotField showAll="0"/>
    <pivotField showAll="0"/>
    <pivotField showAll="0"/>
    <pivotField showAll="0"/>
    <pivotField dataField="1" showAll="0">
      <items count="9">
        <item x="4"/>
        <item x="7"/>
        <item x="5"/>
        <item x="0"/>
        <item x="1"/>
        <item x="2"/>
        <item x="3"/>
        <item x="6"/>
        <item t="default"/>
      </items>
    </pivotField>
    <pivotField axis="axisCol" showAll="0">
      <items count="5">
        <item x="2"/>
        <item x="0"/>
        <item x="1"/>
        <item x="3"/>
        <item t="default"/>
      </items>
    </pivotField>
    <pivotField showAll="0"/>
    <pivotField showAll="0"/>
    <pivotField showAll="0"/>
    <pivotField showAll="0">
      <items count="9">
        <item x="3"/>
        <item x="7"/>
        <item x="0"/>
        <item x="2"/>
        <item x="4"/>
        <item x="1"/>
        <item x="5"/>
        <item x="6"/>
        <item t="default"/>
      </items>
    </pivotField>
    <pivotField showAll="0"/>
  </pivotFields>
  <rowFields count="1">
    <field x="5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14"/>
  </colFields>
  <colItems count="5">
    <i>
      <x/>
    </i>
    <i>
      <x v="1"/>
    </i>
    <i>
      <x v="2"/>
    </i>
    <i>
      <x v="3"/>
    </i>
    <i t="grand">
      <x/>
    </i>
  </colItems>
  <dataFields count="1">
    <dataField name="Somme de nb de colis " fld="13" baseField="0" baseItem="0"/>
  </dataField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réception" displayName="réception" ref="A1:Y26" totalsRowCount="1" headerRowDxfId="109" dataDxfId="108">
  <autoFilter ref="A1:Y25">
    <filterColumn colId="12"/>
    <filterColumn colId="13"/>
    <filterColumn colId="14"/>
    <filterColumn colId="15"/>
    <filterColumn colId="17"/>
  </autoFilter>
  <sortState ref="A2:X28">
    <sortCondition ref="A1:A28"/>
  </sortState>
  <tableColumns count="25">
    <tableColumn id="1" name="N°de Dossier" totalsRowLabel="Total" dataDxfId="107" totalsRowDxfId="23"/>
    <tableColumn id="2" name="N°demande" totalsRowFunction="count" dataDxfId="106" totalsRowDxfId="22"/>
    <tableColumn id="3" name="date demande" dataDxfId="105" totalsRowDxfId="21"/>
    <tableColumn id="4" name="n°da " dataDxfId="104" totalsRowDxfId="20"/>
    <tableColumn id="5" name="date DA " dataDxfId="103" totalsRowDxfId="19"/>
    <tableColumn id="6" name="service" dataDxfId="102" totalsRowDxfId="18"/>
    <tableColumn id="7" name="fournisseur" dataDxfId="101" totalsRowDxfId="17"/>
    <tableColumn id="8" name="valeurs TTC" totalsRowFunction="sum" dataDxfId="100" totalsRowDxfId="16"/>
    <tableColumn id="9" name="n° de commande" totalsRowFunction="count" dataDxfId="99" totalsRowDxfId="15"/>
    <tableColumn id="10" name="date" dataDxfId="98" totalsRowDxfId="14"/>
    <tableColumn id="11" name="bulletin de livraison" dataDxfId="97" totalsRowDxfId="13"/>
    <tableColumn id="12" name="Date de livraison" dataDxfId="96"/>
    <tableColumn id="21" name="n°ATTESTATION" dataDxfId="95" totalsRowDxfId="12"/>
    <tableColumn id="22" name="VALEURS  HT" totalsRowFunction="sum" dataDxfId="94" totalsRowDxfId="11"/>
    <tableColumn id="23" name="VALEURS TTC2" totalsRowFunction="sum" dataDxfId="93" totalsRowDxfId="10">
      <calculatedColumnFormula>IF(M2,N2*1.2,"")</calculatedColumnFormula>
    </tableColumn>
    <tableColumn id="24" name="DATE ATTESTATION" dataDxfId="92" totalsRowDxfId="9"/>
    <tableColumn id="13" name="Dossier" dataDxfId="91" totalsRowDxfId="8"/>
    <tableColumn id="25" name="Etat recette2" dataDxfId="90" totalsRowDxfId="7"/>
    <tableColumn id="14" name="nb de colis " totalsRowFunction="sum" dataDxfId="89" totalsRowDxfId="6"/>
    <tableColumn id="15" name="type de colisage" dataDxfId="88" totalsRowDxfId="5"/>
    <tableColumn id="16" name="transporteur" dataDxfId="87" totalsRowDxfId="4"/>
    <tableColumn id="17" name="date de délivrance" dataDxfId="86" totalsRowDxfId="3"/>
    <tableColumn id="18" name="noms " dataDxfId="85" totalsRowDxfId="2"/>
    <tableColumn id="19" name="poids KG" totalsRowFunction="sum" dataDxfId="84" totalsRowDxfId="1"/>
    <tableColumn id="20" name="Observations" dataDxfId="83" totalsRowDxfId="0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31"/>
  <sheetViews>
    <sheetView tabSelected="1" workbookViewId="0">
      <pane xSplit="1" topLeftCell="J1" activePane="topRight" state="frozen"/>
      <selection pane="topRight" activeCell="Q19" sqref="Q19"/>
    </sheetView>
  </sheetViews>
  <sheetFormatPr baseColWidth="10" defaultRowHeight="15" outlineLevelCol="1"/>
  <cols>
    <col min="1" max="1" width="14.5703125" customWidth="1"/>
    <col min="2" max="2" width="13.7109375" customWidth="1"/>
    <col min="3" max="3" width="16" customWidth="1"/>
    <col min="4" max="5" width="11.42578125" customWidth="1" outlineLevel="1"/>
    <col min="7" max="7" width="13.28515625" customWidth="1"/>
    <col min="8" max="8" width="13.140625" style="15" customWidth="1"/>
    <col min="9" max="9" width="18" customWidth="1"/>
    <col min="11" max="11" width="20.85546875" customWidth="1"/>
    <col min="12" max="12" width="18" customWidth="1"/>
    <col min="13" max="13" width="18" style="29" customWidth="1" outlineLevel="1"/>
    <col min="14" max="15" width="18" style="13" customWidth="1" outlineLevel="1"/>
    <col min="16" max="16" width="18" style="2" customWidth="1" outlineLevel="1"/>
    <col min="17" max="18" width="13.42578125" customWidth="1"/>
    <col min="19" max="19" width="13" customWidth="1"/>
    <col min="20" max="20" width="17.42578125" customWidth="1"/>
    <col min="21" max="21" width="14.28515625" customWidth="1"/>
    <col min="22" max="22" width="19.5703125" customWidth="1"/>
    <col min="25" max="25" width="21.7109375" customWidth="1"/>
  </cols>
  <sheetData>
    <row r="1" spans="1:32">
      <c r="A1" s="4" t="s">
        <v>0</v>
      </c>
      <c r="B1" s="4" t="s">
        <v>19</v>
      </c>
      <c r="C1" s="4" t="s">
        <v>20</v>
      </c>
      <c r="D1" s="4" t="s">
        <v>21</v>
      </c>
      <c r="E1" s="4" t="s">
        <v>22</v>
      </c>
      <c r="F1" s="4" t="s">
        <v>1</v>
      </c>
      <c r="G1" s="4" t="s">
        <v>2</v>
      </c>
      <c r="H1" s="12" t="s">
        <v>3</v>
      </c>
      <c r="I1" s="4" t="s">
        <v>4</v>
      </c>
      <c r="J1" s="4" t="s">
        <v>5</v>
      </c>
      <c r="K1" s="4" t="s">
        <v>27</v>
      </c>
      <c r="L1" s="4" t="s">
        <v>6</v>
      </c>
      <c r="M1" s="28" t="s">
        <v>64</v>
      </c>
      <c r="N1" s="12" t="s">
        <v>65</v>
      </c>
      <c r="O1" s="12" t="s">
        <v>66</v>
      </c>
      <c r="P1" s="4" t="s">
        <v>67</v>
      </c>
      <c r="Q1" s="4" t="s">
        <v>72</v>
      </c>
      <c r="R1" s="4" t="s">
        <v>71</v>
      </c>
      <c r="S1" s="4" t="s">
        <v>7</v>
      </c>
      <c r="T1" s="4" t="s">
        <v>8</v>
      </c>
      <c r="U1" s="4" t="s">
        <v>9</v>
      </c>
      <c r="V1" s="4" t="s">
        <v>10</v>
      </c>
      <c r="W1" s="4" t="s">
        <v>11</v>
      </c>
      <c r="X1" s="4" t="s">
        <v>12</v>
      </c>
      <c r="Y1" s="4" t="s">
        <v>13</v>
      </c>
      <c r="AA1" s="37" t="s">
        <v>72</v>
      </c>
      <c r="AB1" s="5" t="s">
        <v>32</v>
      </c>
      <c r="AC1" s="6" t="s">
        <v>33</v>
      </c>
      <c r="AD1" s="6" t="s">
        <v>37</v>
      </c>
      <c r="AE1" s="6" t="s">
        <v>38</v>
      </c>
      <c r="AF1" s="6" t="s">
        <v>9</v>
      </c>
    </row>
    <row r="2" spans="1:32">
      <c r="A2" s="2">
        <v>1</v>
      </c>
      <c r="B2" s="2">
        <v>4458785</v>
      </c>
      <c r="C2" s="3">
        <v>42550</v>
      </c>
      <c r="D2" s="2">
        <v>12321</v>
      </c>
      <c r="E2" s="3">
        <v>42550</v>
      </c>
      <c r="F2" s="2" t="s">
        <v>23</v>
      </c>
      <c r="G2" s="2" t="s">
        <v>25</v>
      </c>
      <c r="H2" s="13">
        <v>446.56</v>
      </c>
      <c r="I2" s="2">
        <v>1505656565</v>
      </c>
      <c r="J2" s="3">
        <v>42550</v>
      </c>
      <c r="K2" s="2" t="s">
        <v>14</v>
      </c>
      <c r="L2" s="1">
        <v>42583</v>
      </c>
      <c r="M2" s="29">
        <v>2525</v>
      </c>
      <c r="N2" s="13">
        <v>250</v>
      </c>
      <c r="O2" s="13">
        <f t="shared" ref="O2:O18" si="0">IF(M2,N2*1.2,"")</f>
        <v>300</v>
      </c>
      <c r="P2" s="3">
        <v>42593</v>
      </c>
      <c r="Q2" s="2" t="s">
        <v>74</v>
      </c>
      <c r="R2" s="2" t="s">
        <v>15</v>
      </c>
      <c r="S2" s="2">
        <v>5</v>
      </c>
      <c r="T2" s="2" t="s">
        <v>39</v>
      </c>
      <c r="U2" s="2" t="s">
        <v>41</v>
      </c>
      <c r="V2" s="3">
        <v>42585</v>
      </c>
      <c r="W2" s="2" t="s">
        <v>17</v>
      </c>
      <c r="X2" s="2">
        <v>50</v>
      </c>
      <c r="Y2" s="2"/>
      <c r="AA2" s="36" t="s">
        <v>73</v>
      </c>
      <c r="AB2" s="7" t="s">
        <v>23</v>
      </c>
      <c r="AC2" s="8" t="s">
        <v>25</v>
      </c>
      <c r="AD2" s="8" t="s">
        <v>15</v>
      </c>
      <c r="AE2" s="8" t="s">
        <v>39</v>
      </c>
      <c r="AF2" s="8" t="s">
        <v>41</v>
      </c>
    </row>
    <row r="3" spans="1:32">
      <c r="A3" s="2">
        <v>2</v>
      </c>
      <c r="B3" s="16">
        <v>665656</v>
      </c>
      <c r="C3" s="17">
        <v>42551</v>
      </c>
      <c r="D3" s="16">
        <v>543543</v>
      </c>
      <c r="E3" s="17">
        <v>42551</v>
      </c>
      <c r="F3" s="16" t="s">
        <v>24</v>
      </c>
      <c r="G3" s="16" t="s">
        <v>26</v>
      </c>
      <c r="H3" s="18">
        <v>115.23</v>
      </c>
      <c r="I3" s="16">
        <v>157835435</v>
      </c>
      <c r="J3" s="17">
        <v>42551</v>
      </c>
      <c r="K3" s="16">
        <v>546356356</v>
      </c>
      <c r="L3" s="19">
        <v>42584</v>
      </c>
      <c r="M3" s="34">
        <v>33335</v>
      </c>
      <c r="N3" s="24">
        <v>100</v>
      </c>
      <c r="O3" s="24">
        <f t="shared" si="0"/>
        <v>120</v>
      </c>
      <c r="P3" s="35">
        <v>42593</v>
      </c>
      <c r="Q3" s="2" t="s">
        <v>73</v>
      </c>
      <c r="R3" s="16" t="s">
        <v>36</v>
      </c>
      <c r="S3" s="16">
        <v>10</v>
      </c>
      <c r="T3" s="16" t="s">
        <v>40</v>
      </c>
      <c r="U3" s="16" t="s">
        <v>43</v>
      </c>
      <c r="V3" s="17">
        <v>42585</v>
      </c>
      <c r="W3" s="16" t="s">
        <v>18</v>
      </c>
      <c r="X3" s="16">
        <v>450</v>
      </c>
      <c r="Y3" s="16" t="s">
        <v>46</v>
      </c>
      <c r="AA3" s="36" t="s">
        <v>74</v>
      </c>
      <c r="AB3" s="7" t="s">
        <v>24</v>
      </c>
      <c r="AC3" s="8" t="s">
        <v>26</v>
      </c>
      <c r="AD3" s="8" t="s">
        <v>36</v>
      </c>
      <c r="AE3" s="8" t="s">
        <v>40</v>
      </c>
      <c r="AF3" s="8" t="s">
        <v>42</v>
      </c>
    </row>
    <row r="4" spans="1:32">
      <c r="A4" s="2">
        <v>2</v>
      </c>
      <c r="B4" s="2">
        <v>665656</v>
      </c>
      <c r="C4" s="3">
        <v>42551</v>
      </c>
      <c r="D4" s="2">
        <v>543543</v>
      </c>
      <c r="E4" s="3">
        <v>42551</v>
      </c>
      <c r="F4" s="2" t="s">
        <v>24</v>
      </c>
      <c r="G4" s="2" t="s">
        <v>26</v>
      </c>
      <c r="H4" s="32">
        <v>256.52999999999997</v>
      </c>
      <c r="I4" s="2">
        <v>157835435</v>
      </c>
      <c r="J4" s="3">
        <v>42586</v>
      </c>
      <c r="K4" s="2" t="s">
        <v>57</v>
      </c>
      <c r="L4" s="1">
        <v>42586</v>
      </c>
      <c r="O4" s="13" t="str">
        <f t="shared" si="0"/>
        <v/>
      </c>
      <c r="P4" s="3"/>
      <c r="Q4" s="2" t="s">
        <v>74</v>
      </c>
      <c r="R4" s="2" t="s">
        <v>15</v>
      </c>
      <c r="S4" s="2"/>
      <c r="T4" s="2"/>
      <c r="U4" s="2"/>
      <c r="V4" s="3"/>
      <c r="W4" s="2"/>
      <c r="X4" s="2"/>
      <c r="Y4" s="2"/>
      <c r="AB4" s="7" t="s">
        <v>28</v>
      </c>
      <c r="AC4" s="8" t="s">
        <v>34</v>
      </c>
      <c r="AD4" s="8"/>
      <c r="AE4" s="8"/>
      <c r="AF4" s="8" t="s">
        <v>43</v>
      </c>
    </row>
    <row r="5" spans="1:32">
      <c r="A5" s="2">
        <v>3</v>
      </c>
      <c r="B5" s="2">
        <v>525722552</v>
      </c>
      <c r="C5" s="3">
        <v>42561</v>
      </c>
      <c r="D5" s="2">
        <v>5222</v>
      </c>
      <c r="E5" s="3">
        <v>42563</v>
      </c>
      <c r="F5" s="2" t="s">
        <v>28</v>
      </c>
      <c r="G5" s="2" t="s">
        <v>26</v>
      </c>
      <c r="H5" s="13">
        <v>4422.25</v>
      </c>
      <c r="I5" s="2">
        <v>42525252</v>
      </c>
      <c r="J5" s="3">
        <v>42576</v>
      </c>
      <c r="K5" s="2" t="s">
        <v>68</v>
      </c>
      <c r="L5" s="1">
        <v>42583</v>
      </c>
      <c r="O5" s="13" t="str">
        <f t="shared" si="0"/>
        <v/>
      </c>
      <c r="P5" s="3"/>
      <c r="Q5" s="2" t="s">
        <v>73</v>
      </c>
      <c r="R5" s="2" t="s">
        <v>36</v>
      </c>
      <c r="S5" s="2">
        <v>1</v>
      </c>
      <c r="T5" s="2" t="s">
        <v>39</v>
      </c>
      <c r="U5" s="2" t="s">
        <v>42</v>
      </c>
      <c r="V5" s="3">
        <v>42592</v>
      </c>
      <c r="W5" s="2" t="s">
        <v>69</v>
      </c>
      <c r="X5" s="2">
        <v>20</v>
      </c>
      <c r="Y5" s="2" t="s">
        <v>70</v>
      </c>
      <c r="AB5" s="7" t="s">
        <v>29</v>
      </c>
      <c r="AC5" s="8" t="s">
        <v>35</v>
      </c>
      <c r="AD5" s="8"/>
      <c r="AE5" s="8"/>
      <c r="AF5" s="8" t="s">
        <v>44</v>
      </c>
    </row>
    <row r="6" spans="1:32">
      <c r="A6" s="2">
        <v>3</v>
      </c>
      <c r="B6" s="2">
        <v>525722552</v>
      </c>
      <c r="C6" s="3">
        <v>42561</v>
      </c>
      <c r="D6" s="2">
        <v>5222</v>
      </c>
      <c r="E6" s="3">
        <v>42563</v>
      </c>
      <c r="F6" s="2" t="s">
        <v>28</v>
      </c>
      <c r="G6" s="2" t="s">
        <v>26</v>
      </c>
      <c r="H6" s="13"/>
      <c r="I6" s="2">
        <v>42525252</v>
      </c>
      <c r="J6" s="3"/>
      <c r="K6" s="2"/>
      <c r="L6" s="1"/>
      <c r="O6" s="13" t="str">
        <f t="shared" si="0"/>
        <v/>
      </c>
      <c r="P6" s="3"/>
      <c r="Q6" s="2"/>
      <c r="R6" s="2"/>
      <c r="S6" s="2"/>
      <c r="T6" s="2"/>
      <c r="U6" s="2"/>
      <c r="V6" s="3"/>
      <c r="W6" s="2"/>
      <c r="X6" s="2"/>
      <c r="Y6" s="2"/>
      <c r="AB6" s="7" t="s">
        <v>30</v>
      </c>
      <c r="AC6" s="8"/>
      <c r="AD6" s="8"/>
      <c r="AE6" s="8"/>
      <c r="AF6" s="8"/>
    </row>
    <row r="7" spans="1:32">
      <c r="A7" s="2">
        <v>3001</v>
      </c>
      <c r="B7" s="2">
        <v>456892</v>
      </c>
      <c r="C7" s="3">
        <v>42524</v>
      </c>
      <c r="D7" s="2">
        <v>175255</v>
      </c>
      <c r="E7" s="3">
        <v>42554</v>
      </c>
      <c r="F7" s="2" t="s">
        <v>28</v>
      </c>
      <c r="G7" s="2" t="s">
        <v>34</v>
      </c>
      <c r="H7" s="13">
        <v>2752</v>
      </c>
      <c r="I7" s="2">
        <v>5750750</v>
      </c>
      <c r="J7" s="3">
        <v>42552</v>
      </c>
      <c r="K7" s="2" t="s">
        <v>47</v>
      </c>
      <c r="L7" s="1">
        <v>42585</v>
      </c>
      <c r="O7" s="13" t="str">
        <f t="shared" si="0"/>
        <v/>
      </c>
      <c r="P7" s="3"/>
      <c r="Q7" s="2" t="s">
        <v>73</v>
      </c>
      <c r="R7" s="2" t="s">
        <v>36</v>
      </c>
      <c r="S7" s="2">
        <v>22</v>
      </c>
      <c r="T7" s="2" t="s">
        <v>39</v>
      </c>
      <c r="U7" s="2" t="s">
        <v>42</v>
      </c>
      <c r="V7" s="3">
        <v>42586</v>
      </c>
      <c r="W7" s="2" t="s">
        <v>52</v>
      </c>
      <c r="X7" s="2">
        <v>51</v>
      </c>
      <c r="Y7" s="2"/>
      <c r="AB7" s="7" t="s">
        <v>31</v>
      </c>
      <c r="AC7" s="8"/>
      <c r="AD7" s="8"/>
      <c r="AE7" s="8"/>
      <c r="AF7" s="8"/>
    </row>
    <row r="8" spans="1:32">
      <c r="A8" s="9">
        <v>3001</v>
      </c>
      <c r="B8" s="9">
        <v>456892</v>
      </c>
      <c r="C8" s="10">
        <v>42524</v>
      </c>
      <c r="D8" s="9">
        <v>175255</v>
      </c>
      <c r="E8" s="10">
        <v>42554</v>
      </c>
      <c r="F8" s="9" t="s">
        <v>28</v>
      </c>
      <c r="G8" s="9" t="s">
        <v>34</v>
      </c>
      <c r="H8" s="14"/>
      <c r="I8" s="9">
        <v>5750750</v>
      </c>
      <c r="J8" s="10"/>
      <c r="K8" s="9" t="s">
        <v>78</v>
      </c>
      <c r="L8" s="11">
        <v>42587</v>
      </c>
      <c r="M8" s="30"/>
      <c r="N8" s="14"/>
      <c r="O8" s="13" t="str">
        <f t="shared" si="0"/>
        <v/>
      </c>
      <c r="P8" s="10"/>
      <c r="Q8" s="2" t="s">
        <v>74</v>
      </c>
      <c r="R8" s="9" t="s">
        <v>15</v>
      </c>
      <c r="S8" s="9"/>
      <c r="T8" s="9"/>
      <c r="U8" s="9"/>
      <c r="V8" s="10"/>
      <c r="W8" s="9"/>
      <c r="X8" s="9"/>
      <c r="Y8" s="9"/>
    </row>
    <row r="9" spans="1:32">
      <c r="A9" s="2">
        <v>3002</v>
      </c>
      <c r="B9" s="2">
        <v>456244</v>
      </c>
      <c r="C9" s="3">
        <v>42525</v>
      </c>
      <c r="D9" s="2">
        <v>2752752</v>
      </c>
      <c r="E9" s="3">
        <v>42555</v>
      </c>
      <c r="F9" s="2" t="s">
        <v>23</v>
      </c>
      <c r="G9" s="2" t="s">
        <v>34</v>
      </c>
      <c r="H9" s="13">
        <v>272</v>
      </c>
      <c r="I9" s="2">
        <v>5885855</v>
      </c>
      <c r="J9" s="3">
        <v>42553</v>
      </c>
      <c r="K9" s="2" t="s">
        <v>48</v>
      </c>
      <c r="L9" s="1">
        <v>42586</v>
      </c>
      <c r="O9" s="13" t="str">
        <f t="shared" si="0"/>
        <v/>
      </c>
      <c r="P9" s="3"/>
      <c r="Q9" s="2"/>
      <c r="R9" s="2" t="s">
        <v>36</v>
      </c>
      <c r="S9" s="2">
        <v>52</v>
      </c>
      <c r="T9" s="2" t="s">
        <v>39</v>
      </c>
      <c r="U9" s="2" t="s">
        <v>43</v>
      </c>
      <c r="V9" s="3">
        <v>42587</v>
      </c>
      <c r="W9" s="2" t="s">
        <v>53</v>
      </c>
      <c r="X9" s="2">
        <v>5</v>
      </c>
      <c r="Y9" s="2"/>
    </row>
    <row r="10" spans="1:32">
      <c r="A10" s="2">
        <v>4001</v>
      </c>
      <c r="B10" s="2">
        <v>651020</v>
      </c>
      <c r="C10" s="3">
        <v>42526</v>
      </c>
      <c r="D10" s="2">
        <v>52752572</v>
      </c>
      <c r="E10" s="3">
        <v>42556</v>
      </c>
      <c r="F10" s="2" t="s">
        <v>29</v>
      </c>
      <c r="G10" s="2" t="s">
        <v>35</v>
      </c>
      <c r="H10" s="13">
        <v>2572</v>
      </c>
      <c r="I10" s="2">
        <v>2826828</v>
      </c>
      <c r="J10" s="3">
        <v>42554</v>
      </c>
      <c r="K10" s="2" t="s">
        <v>49</v>
      </c>
      <c r="L10" s="1">
        <v>42587</v>
      </c>
      <c r="O10" s="13" t="str">
        <f t="shared" si="0"/>
        <v/>
      </c>
      <c r="P10" s="3"/>
      <c r="Q10" s="2" t="s">
        <v>74</v>
      </c>
      <c r="R10" s="2" t="s">
        <v>15</v>
      </c>
      <c r="S10" s="2">
        <v>1</v>
      </c>
      <c r="T10" s="2" t="s">
        <v>40</v>
      </c>
      <c r="U10" s="2" t="s">
        <v>44</v>
      </c>
      <c r="V10" s="3">
        <v>42588</v>
      </c>
      <c r="W10" s="2" t="s">
        <v>54</v>
      </c>
      <c r="X10" s="2">
        <v>254</v>
      </c>
      <c r="Y10" s="2"/>
    </row>
    <row r="11" spans="1:32">
      <c r="A11" s="9">
        <v>4002</v>
      </c>
      <c r="B11" s="9">
        <v>49126</v>
      </c>
      <c r="C11" s="3">
        <v>42527</v>
      </c>
      <c r="D11" s="9">
        <v>57572</v>
      </c>
      <c r="E11" s="3">
        <v>42557</v>
      </c>
      <c r="F11" s="9" t="s">
        <v>29</v>
      </c>
      <c r="G11" s="9" t="s">
        <v>25</v>
      </c>
      <c r="H11" s="14">
        <v>56</v>
      </c>
      <c r="I11" s="9">
        <v>5222552</v>
      </c>
      <c r="J11" s="3">
        <v>42555</v>
      </c>
      <c r="K11" s="9" t="s">
        <v>50</v>
      </c>
      <c r="L11" s="1">
        <v>42588</v>
      </c>
      <c r="O11" s="13" t="str">
        <f t="shared" si="0"/>
        <v/>
      </c>
      <c r="P11" s="3"/>
      <c r="Q11" s="2" t="s">
        <v>74</v>
      </c>
      <c r="R11" s="9" t="s">
        <v>15</v>
      </c>
      <c r="S11" s="9">
        <v>3</v>
      </c>
      <c r="T11" s="9" t="s">
        <v>40</v>
      </c>
      <c r="U11" s="9" t="s">
        <v>44</v>
      </c>
      <c r="V11" s="3">
        <v>42589</v>
      </c>
      <c r="W11" s="9" t="s">
        <v>55</v>
      </c>
      <c r="X11" s="9">
        <v>555</v>
      </c>
      <c r="Y11" s="9"/>
    </row>
    <row r="12" spans="1:32">
      <c r="A12" s="2">
        <v>6001</v>
      </c>
      <c r="B12" s="2">
        <v>6519489</v>
      </c>
      <c r="C12" s="3">
        <v>42529</v>
      </c>
      <c r="D12" s="2">
        <v>1002020</v>
      </c>
      <c r="E12" s="3">
        <v>42559</v>
      </c>
      <c r="F12" s="2" t="s">
        <v>23</v>
      </c>
      <c r="G12" s="2" t="s">
        <v>25</v>
      </c>
      <c r="H12" s="13">
        <v>52.45</v>
      </c>
      <c r="I12" s="2">
        <v>22222552</v>
      </c>
      <c r="J12" s="3">
        <v>42557</v>
      </c>
      <c r="K12" s="2" t="s">
        <v>58</v>
      </c>
      <c r="L12" s="1">
        <v>42586</v>
      </c>
      <c r="O12" s="13" t="str">
        <f t="shared" si="0"/>
        <v/>
      </c>
      <c r="P12" s="3"/>
      <c r="Q12" s="2" t="s">
        <v>73</v>
      </c>
      <c r="R12" s="2" t="s">
        <v>36</v>
      </c>
      <c r="S12" s="2"/>
      <c r="T12" s="2"/>
      <c r="U12" s="2"/>
      <c r="V12" s="3"/>
      <c r="W12" s="2"/>
      <c r="X12" s="2"/>
      <c r="Y12" s="2"/>
    </row>
    <row r="13" spans="1:32">
      <c r="A13" s="2">
        <v>6001</v>
      </c>
      <c r="B13" s="2">
        <v>6519489</v>
      </c>
      <c r="C13" s="3">
        <v>42529</v>
      </c>
      <c r="D13" s="2">
        <v>1002020</v>
      </c>
      <c r="E13" s="3">
        <v>42559</v>
      </c>
      <c r="F13" s="2" t="s">
        <v>23</v>
      </c>
      <c r="G13" s="2" t="s">
        <v>25</v>
      </c>
      <c r="H13" s="13"/>
      <c r="I13" s="2">
        <v>22222552</v>
      </c>
      <c r="J13" s="3"/>
      <c r="K13" s="2" t="s">
        <v>75</v>
      </c>
      <c r="L13" s="1">
        <v>42587</v>
      </c>
      <c r="O13" s="13" t="str">
        <f t="shared" si="0"/>
        <v/>
      </c>
      <c r="P13" s="3"/>
      <c r="Q13" s="2" t="s">
        <v>73</v>
      </c>
      <c r="R13" s="2" t="s">
        <v>36</v>
      </c>
      <c r="S13" s="2"/>
      <c r="T13" s="2"/>
      <c r="U13" s="2"/>
      <c r="V13" s="3"/>
      <c r="W13" s="2"/>
      <c r="X13" s="2"/>
      <c r="Y13" s="2"/>
    </row>
    <row r="14" spans="1:32">
      <c r="A14" s="9">
        <v>6001</v>
      </c>
      <c r="B14" s="9">
        <v>6519489</v>
      </c>
      <c r="C14" s="10">
        <v>42529</v>
      </c>
      <c r="D14" s="9">
        <v>1002020</v>
      </c>
      <c r="E14" s="10">
        <v>42559</v>
      </c>
      <c r="F14" s="9" t="s">
        <v>23</v>
      </c>
      <c r="G14" s="9" t="s">
        <v>25</v>
      </c>
      <c r="H14" s="14"/>
      <c r="I14" s="9">
        <v>22222552</v>
      </c>
      <c r="J14" s="10"/>
      <c r="K14" s="9" t="s">
        <v>76</v>
      </c>
      <c r="L14" s="11">
        <v>42588</v>
      </c>
      <c r="M14" s="30"/>
      <c r="N14" s="14"/>
      <c r="O14" s="13" t="str">
        <f t="shared" si="0"/>
        <v/>
      </c>
      <c r="P14" s="10"/>
      <c r="Q14" s="2" t="s">
        <v>73</v>
      </c>
      <c r="R14" s="9" t="s">
        <v>36</v>
      </c>
      <c r="S14" s="9"/>
      <c r="T14" s="9"/>
      <c r="U14" s="9"/>
      <c r="V14" s="10"/>
      <c r="W14" s="9"/>
      <c r="X14" s="9"/>
      <c r="Y14" s="9"/>
    </row>
    <row r="15" spans="1:32">
      <c r="A15" s="2">
        <v>6001</v>
      </c>
      <c r="B15" s="2">
        <v>6519489</v>
      </c>
      <c r="C15" s="3">
        <v>42529</v>
      </c>
      <c r="D15" s="2">
        <v>1002020</v>
      </c>
      <c r="E15" s="3">
        <v>42559</v>
      </c>
      <c r="F15" s="2" t="s">
        <v>23</v>
      </c>
      <c r="G15" s="2" t="s">
        <v>25</v>
      </c>
      <c r="H15" s="13"/>
      <c r="I15" s="2">
        <v>22222552</v>
      </c>
      <c r="J15" s="3"/>
      <c r="K15" s="2" t="s">
        <v>77</v>
      </c>
      <c r="L15" s="1">
        <v>42589</v>
      </c>
      <c r="O15" s="13" t="str">
        <f t="shared" si="0"/>
        <v/>
      </c>
      <c r="P15" s="3"/>
      <c r="Q15" s="2" t="s">
        <v>74</v>
      </c>
      <c r="R15" s="2" t="s">
        <v>15</v>
      </c>
      <c r="S15" s="2"/>
      <c r="T15" s="2"/>
      <c r="U15" s="2"/>
      <c r="V15" s="3"/>
      <c r="W15" s="2"/>
      <c r="X15" s="2"/>
      <c r="Y15" s="2"/>
    </row>
    <row r="16" spans="1:32">
      <c r="A16" s="2">
        <v>7001</v>
      </c>
      <c r="B16" s="2">
        <v>659841</v>
      </c>
      <c r="C16" s="3">
        <v>42530</v>
      </c>
      <c r="D16" s="2">
        <v>5755</v>
      </c>
      <c r="E16" s="3">
        <v>42560</v>
      </c>
      <c r="F16" s="2" t="s">
        <v>31</v>
      </c>
      <c r="G16" s="2" t="s">
        <v>35</v>
      </c>
      <c r="H16" s="13">
        <v>55.55</v>
      </c>
      <c r="I16" s="2">
        <v>52525252</v>
      </c>
      <c r="J16" s="3">
        <v>42558</v>
      </c>
      <c r="K16" s="2" t="s">
        <v>79</v>
      </c>
      <c r="L16" s="1">
        <v>42595</v>
      </c>
      <c r="O16" s="13" t="str">
        <f t="shared" si="0"/>
        <v/>
      </c>
      <c r="P16" s="3"/>
      <c r="Q16" s="2" t="s">
        <v>74</v>
      </c>
      <c r="R16" s="2" t="s">
        <v>15</v>
      </c>
      <c r="S16" s="2"/>
      <c r="T16" s="2"/>
      <c r="U16" s="2"/>
      <c r="V16" s="3"/>
      <c r="W16" s="2"/>
      <c r="X16" s="2"/>
      <c r="Y16" s="2"/>
    </row>
    <row r="17" spans="1:25">
      <c r="A17" s="2">
        <v>7002</v>
      </c>
      <c r="B17" s="2">
        <v>5484622</v>
      </c>
      <c r="C17" s="3">
        <v>42531</v>
      </c>
      <c r="D17" s="2">
        <v>14140</v>
      </c>
      <c r="E17" s="3">
        <v>42561</v>
      </c>
      <c r="F17" s="2" t="s">
        <v>30</v>
      </c>
      <c r="G17" s="2" t="s">
        <v>25</v>
      </c>
      <c r="H17" s="13">
        <v>5858.38</v>
      </c>
      <c r="I17" s="2">
        <v>222822</v>
      </c>
      <c r="J17" s="3">
        <v>42559</v>
      </c>
      <c r="K17" s="2"/>
      <c r="L17" s="1"/>
      <c r="O17" s="13" t="str">
        <f t="shared" si="0"/>
        <v/>
      </c>
      <c r="P17" s="3"/>
      <c r="Q17" s="2"/>
      <c r="R17" s="2"/>
      <c r="S17" s="2"/>
      <c r="T17" s="2"/>
      <c r="U17" s="2"/>
      <c r="V17" s="3"/>
      <c r="W17" s="2"/>
      <c r="X17" s="2"/>
      <c r="Y17" s="2"/>
    </row>
    <row r="18" spans="1:25">
      <c r="A18" s="2">
        <v>9001</v>
      </c>
      <c r="B18" s="2">
        <v>56988</v>
      </c>
      <c r="C18" s="3">
        <v>42532</v>
      </c>
      <c r="D18" s="2">
        <v>5522</v>
      </c>
      <c r="E18" s="3">
        <v>42562</v>
      </c>
      <c r="F18" s="2" t="s">
        <v>24</v>
      </c>
      <c r="G18" s="2" t="s">
        <v>25</v>
      </c>
      <c r="H18" s="13">
        <v>27522</v>
      </c>
      <c r="I18" s="2">
        <v>522252</v>
      </c>
      <c r="J18" s="3">
        <v>42560</v>
      </c>
      <c r="K18" s="2"/>
      <c r="L18" s="1"/>
      <c r="O18" s="13" t="str">
        <f t="shared" si="0"/>
        <v/>
      </c>
      <c r="P18" s="3"/>
      <c r="Q18" s="2"/>
      <c r="R18" s="2"/>
      <c r="S18" s="2"/>
      <c r="T18" s="2"/>
      <c r="U18" s="2"/>
      <c r="V18" s="3"/>
      <c r="W18" s="2"/>
      <c r="X18" s="2"/>
      <c r="Y18" s="2"/>
    </row>
    <row r="19" spans="1:25">
      <c r="A19" s="2">
        <v>9002</v>
      </c>
      <c r="B19" s="20">
        <v>65515</v>
      </c>
      <c r="C19" s="21">
        <v>42533</v>
      </c>
      <c r="D19" s="20">
        <v>5254</v>
      </c>
      <c r="E19" s="21">
        <v>42563</v>
      </c>
      <c r="F19" s="20" t="s">
        <v>28</v>
      </c>
      <c r="G19" s="20" t="s">
        <v>34</v>
      </c>
      <c r="H19" s="22">
        <v>52</v>
      </c>
      <c r="I19" s="20">
        <v>5222252</v>
      </c>
      <c r="J19" s="21">
        <v>42561</v>
      </c>
      <c r="K19" s="20" t="s">
        <v>51</v>
      </c>
      <c r="L19" s="23">
        <v>42594</v>
      </c>
      <c r="M19" s="31"/>
      <c r="N19" s="32"/>
      <c r="O19" s="32"/>
      <c r="P19" s="33"/>
      <c r="Q19" s="2" t="s">
        <v>74</v>
      </c>
      <c r="R19" s="20"/>
      <c r="S19" s="20">
        <v>2</v>
      </c>
      <c r="T19" s="20" t="s">
        <v>39</v>
      </c>
      <c r="U19" s="20" t="s">
        <v>42</v>
      </c>
      <c r="V19" s="21">
        <v>42595</v>
      </c>
      <c r="W19" s="20" t="s">
        <v>56</v>
      </c>
      <c r="X19" s="20">
        <v>10</v>
      </c>
      <c r="Y19" s="20"/>
    </row>
    <row r="20" spans="1:25">
      <c r="A20" s="9"/>
      <c r="B20" s="9"/>
      <c r="C20" s="10"/>
      <c r="D20" s="9"/>
      <c r="E20" s="10"/>
      <c r="F20" s="9"/>
      <c r="G20" s="9"/>
      <c r="H20" s="14"/>
      <c r="I20" s="9"/>
      <c r="J20" s="10"/>
      <c r="K20" s="9"/>
      <c r="L20" s="11"/>
      <c r="M20" s="30"/>
      <c r="N20" s="14"/>
      <c r="O20" s="13" t="str">
        <f t="shared" ref="O20:O25" si="1">IF(M20,N20*1.2,"")</f>
        <v/>
      </c>
      <c r="P20" s="10"/>
      <c r="Q20" s="2"/>
      <c r="R20" s="9"/>
      <c r="S20" s="9"/>
      <c r="T20" s="9"/>
      <c r="U20" s="9"/>
      <c r="V20" s="10"/>
      <c r="W20" s="9"/>
      <c r="X20" s="9"/>
      <c r="Y20" s="9"/>
    </row>
    <row r="21" spans="1:25">
      <c r="A21" s="2"/>
      <c r="B21" s="2"/>
      <c r="C21" s="3"/>
      <c r="D21" s="2"/>
      <c r="E21" s="3"/>
      <c r="F21" s="2"/>
      <c r="G21" s="2"/>
      <c r="H21" s="13"/>
      <c r="I21" s="2"/>
      <c r="J21" s="3"/>
      <c r="K21" s="2"/>
      <c r="L21" s="1"/>
      <c r="O21" s="13" t="str">
        <f t="shared" si="1"/>
        <v/>
      </c>
      <c r="P21" s="3"/>
      <c r="Q21" s="2"/>
      <c r="R21" s="2"/>
      <c r="S21" s="2"/>
      <c r="T21" s="2"/>
      <c r="U21" s="2"/>
      <c r="V21" s="3"/>
      <c r="W21" s="2"/>
      <c r="X21" s="2"/>
      <c r="Y21" s="2"/>
    </row>
    <row r="22" spans="1:25">
      <c r="A22" s="2"/>
      <c r="B22" s="2"/>
      <c r="C22" s="3"/>
      <c r="D22" s="2"/>
      <c r="E22" s="3"/>
      <c r="F22" s="2"/>
      <c r="G22" s="2"/>
      <c r="H22" s="13"/>
      <c r="I22" s="2"/>
      <c r="J22" s="3"/>
      <c r="K22" s="2"/>
      <c r="L22" s="1"/>
      <c r="O22" s="13" t="str">
        <f t="shared" si="1"/>
        <v/>
      </c>
      <c r="P22" s="3"/>
      <c r="Q22" s="2"/>
      <c r="R22" s="2"/>
      <c r="S22" s="2"/>
      <c r="T22" s="2"/>
      <c r="U22" s="2"/>
      <c r="V22" s="3"/>
      <c r="W22" s="2"/>
      <c r="X22" s="2"/>
      <c r="Y22" s="2"/>
    </row>
    <row r="23" spans="1:25">
      <c r="A23" s="2"/>
      <c r="B23" s="2"/>
      <c r="C23" s="3"/>
      <c r="D23" s="2"/>
      <c r="E23" s="3"/>
      <c r="F23" s="2"/>
      <c r="G23" s="2"/>
      <c r="H23" s="13"/>
      <c r="I23" s="2"/>
      <c r="J23" s="3"/>
      <c r="K23" s="2"/>
      <c r="L23" s="1"/>
      <c r="O23" s="13" t="str">
        <f t="shared" si="1"/>
        <v/>
      </c>
      <c r="P23" s="3"/>
      <c r="Q23" s="2"/>
      <c r="R23" s="2"/>
      <c r="S23" s="2"/>
      <c r="T23" s="2"/>
      <c r="U23" s="2"/>
      <c r="V23" s="3"/>
      <c r="W23" s="2"/>
      <c r="X23" s="2"/>
      <c r="Y23" s="2"/>
    </row>
    <row r="24" spans="1:25">
      <c r="A24" s="9"/>
      <c r="B24" s="9"/>
      <c r="C24" s="10"/>
      <c r="D24" s="9"/>
      <c r="E24" s="10"/>
      <c r="F24" s="9"/>
      <c r="G24" s="9"/>
      <c r="H24" s="14"/>
      <c r="I24" s="9"/>
      <c r="J24" s="10"/>
      <c r="K24" s="9"/>
      <c r="L24" s="11"/>
      <c r="M24" s="30"/>
      <c r="N24" s="14"/>
      <c r="O24" s="13" t="str">
        <f t="shared" si="1"/>
        <v/>
      </c>
      <c r="P24" s="10"/>
      <c r="Q24" s="2"/>
      <c r="R24" s="9"/>
      <c r="S24" s="9"/>
      <c r="T24" s="9"/>
      <c r="U24" s="9"/>
      <c r="V24" s="10"/>
      <c r="W24" s="9"/>
      <c r="X24" s="9"/>
      <c r="Y24" s="9"/>
    </row>
    <row r="25" spans="1:25">
      <c r="A25" s="2"/>
      <c r="B25" s="2"/>
      <c r="C25" s="3"/>
      <c r="D25" s="2"/>
      <c r="E25" s="3"/>
      <c r="F25" s="2"/>
      <c r="G25" s="2"/>
      <c r="H25" s="13"/>
      <c r="I25" s="2"/>
      <c r="J25" s="3"/>
      <c r="K25" s="2"/>
      <c r="L25" s="1"/>
      <c r="O25" s="13" t="str">
        <f t="shared" si="1"/>
        <v/>
      </c>
      <c r="P25" s="3"/>
      <c r="Q25" s="2"/>
      <c r="R25" s="2"/>
      <c r="S25" s="2"/>
      <c r="T25" s="2"/>
      <c r="U25" s="2"/>
      <c r="V25" s="3"/>
      <c r="W25" s="2"/>
      <c r="X25" s="2"/>
      <c r="Y25" s="2"/>
    </row>
    <row r="26" spans="1:25">
      <c r="A26" s="2" t="s">
        <v>45</v>
      </c>
      <c r="B26" s="2">
        <f>SUBTOTAL(103,[N°demande])</f>
        <v>18</v>
      </c>
      <c r="C26" s="2"/>
      <c r="D26" s="2"/>
      <c r="E26" s="2"/>
      <c r="F26" s="2"/>
      <c r="G26" s="2"/>
      <c r="H26" s="13">
        <f>SUBTOTAL(109,[valeurs TTC])</f>
        <v>44432.95</v>
      </c>
      <c r="I26" s="2">
        <f>SUBTOTAL(103,[n° de commande])</f>
        <v>18</v>
      </c>
      <c r="J26" s="2"/>
      <c r="K26" s="2"/>
      <c r="N26" s="13">
        <f>SUBTOTAL(109,[VALEURS  HT])</f>
        <v>350</v>
      </c>
      <c r="O26" s="13">
        <f>SUBTOTAL(109,[VALEURS TTC2])</f>
        <v>420</v>
      </c>
      <c r="Q26" s="2"/>
      <c r="R26" s="2"/>
      <c r="S26" s="2">
        <f>SUBTOTAL(109,[[nb de colis ]])</f>
        <v>96</v>
      </c>
      <c r="T26" s="2"/>
      <c r="U26" s="2"/>
      <c r="V26" s="2"/>
      <c r="W26" s="2"/>
      <c r="X26" s="2">
        <f>SUBTOTAL(109,[poids KG])</f>
        <v>1395</v>
      </c>
      <c r="Y26" s="2"/>
    </row>
    <row r="27" spans="1:25">
      <c r="A27" s="2"/>
      <c r="B27" s="2"/>
      <c r="C27" s="3"/>
      <c r="D27" s="2"/>
      <c r="E27" s="3"/>
      <c r="F27" s="2"/>
      <c r="G27" s="2"/>
      <c r="H27" s="13"/>
      <c r="I27" s="2"/>
      <c r="J27" s="3"/>
      <c r="K27" s="2"/>
      <c r="L27" s="1"/>
      <c r="O27" s="13" t="str">
        <f>IF(M27,N27*1.2,"")</f>
        <v/>
      </c>
      <c r="P27" s="3"/>
      <c r="Q27" s="2"/>
      <c r="R27" s="2"/>
      <c r="S27" s="2"/>
      <c r="T27" s="2"/>
      <c r="U27" s="2"/>
      <c r="V27" s="3"/>
      <c r="W27" s="2"/>
      <c r="X27" s="2"/>
      <c r="Y27" s="2"/>
    </row>
    <row r="28" spans="1:25">
      <c r="A28" s="2"/>
      <c r="B28" s="2"/>
      <c r="C28" s="3"/>
      <c r="D28" s="2"/>
      <c r="E28" s="3"/>
      <c r="F28" s="2"/>
      <c r="G28" s="2"/>
      <c r="H28" s="13"/>
      <c r="I28" s="2"/>
      <c r="J28" s="3"/>
      <c r="K28" s="2"/>
      <c r="L28" s="1"/>
      <c r="O28" s="13" t="str">
        <f>IF(M28,N28*1.2,"")</f>
        <v/>
      </c>
      <c r="P28" s="3"/>
      <c r="Q28" s="2"/>
      <c r="R28" s="2"/>
      <c r="S28" s="2"/>
      <c r="T28" s="2"/>
      <c r="U28" s="2"/>
      <c r="V28" s="3"/>
      <c r="W28" s="2"/>
      <c r="X28" s="2"/>
      <c r="Y28" s="2"/>
    </row>
    <row r="29" spans="1:25">
      <c r="A29" s="9"/>
      <c r="B29" s="9"/>
      <c r="C29" s="10"/>
      <c r="D29" s="9"/>
      <c r="E29" s="10"/>
      <c r="F29" s="9"/>
      <c r="G29" s="9"/>
      <c r="H29" s="14"/>
      <c r="I29" s="9"/>
      <c r="J29" s="10"/>
      <c r="K29" s="9"/>
      <c r="L29" s="11"/>
      <c r="M29" s="30"/>
      <c r="N29" s="14"/>
      <c r="O29" s="14" t="str">
        <f>IF(M29,N29*1.2,"")</f>
        <v/>
      </c>
      <c r="P29" s="10"/>
      <c r="Q29" s="2"/>
      <c r="R29" s="9"/>
      <c r="S29" s="9"/>
      <c r="T29" s="9"/>
      <c r="U29" s="9"/>
      <c r="V29" s="10"/>
      <c r="W29" s="9"/>
      <c r="X29" s="9"/>
      <c r="Y29" s="9"/>
    </row>
    <row r="30" spans="1:25">
      <c r="A30" s="9"/>
      <c r="B30" s="9"/>
      <c r="C30" s="10"/>
      <c r="D30" s="9"/>
      <c r="E30" s="10"/>
      <c r="F30" s="9"/>
      <c r="G30" s="9"/>
      <c r="H30" s="14"/>
      <c r="I30" s="9"/>
      <c r="J30" s="10"/>
      <c r="K30" s="9"/>
      <c r="L30" s="11"/>
      <c r="M30" s="30"/>
      <c r="N30" s="14"/>
      <c r="O30" s="14" t="str">
        <f>IF(M30,N30*1.2,"")</f>
        <v/>
      </c>
      <c r="P30" s="10"/>
      <c r="Q30" s="9"/>
      <c r="R30" s="9"/>
      <c r="S30" s="9"/>
      <c r="T30" s="9"/>
      <c r="U30" s="9"/>
      <c r="V30" s="10"/>
      <c r="W30" s="9"/>
      <c r="X30" s="9"/>
      <c r="Y30" s="9"/>
    </row>
    <row r="31" spans="1:25">
      <c r="A31" s="9"/>
      <c r="B31" s="9"/>
      <c r="C31" s="10"/>
      <c r="D31" s="9"/>
      <c r="E31" s="10"/>
      <c r="F31" s="9"/>
      <c r="G31" s="9"/>
      <c r="H31" s="14"/>
      <c r="I31" s="9"/>
      <c r="J31" s="10"/>
      <c r="K31" s="9"/>
      <c r="L31" s="11"/>
      <c r="M31" s="30"/>
      <c r="N31" s="14"/>
      <c r="O31" s="14" t="str">
        <f>IF(M31,N31*1.2,"")</f>
        <v/>
      </c>
      <c r="P31" s="10"/>
      <c r="Q31" s="9"/>
      <c r="R31" s="9"/>
      <c r="S31" s="9"/>
      <c r="T31" s="9"/>
      <c r="U31" s="9"/>
      <c r="V31" s="10"/>
      <c r="W31" s="9"/>
      <c r="X31" s="9"/>
      <c r="Y31" s="9"/>
    </row>
  </sheetData>
  <conditionalFormatting sqref="A1:A1048576">
    <cfRule type="cellIs" dxfId="41" priority="4" operator="between">
      <formula>9001</formula>
      <formula>9050</formula>
    </cfRule>
    <cfRule type="cellIs" dxfId="40" priority="5" operator="between">
      <formula>7001</formula>
      <formula>7300</formula>
    </cfRule>
    <cfRule type="cellIs" dxfId="39" priority="6" operator="between">
      <formula>6001</formula>
      <formula>6050</formula>
    </cfRule>
    <cfRule type="cellIs" dxfId="38" priority="7" operator="between">
      <formula>4001</formula>
      <formula>4400</formula>
    </cfRule>
    <cfRule type="cellIs" dxfId="37" priority="8" operator="between">
      <formula>3001</formula>
      <formula>3300</formula>
    </cfRule>
    <cfRule type="cellIs" dxfId="36" priority="9" operator="between">
      <formula>1</formula>
      <formula>320</formula>
    </cfRule>
  </conditionalFormatting>
  <conditionalFormatting sqref="Q1:R1048576">
    <cfRule type="containsText" dxfId="35" priority="3" operator="containsText" text="Partielle">
      <formula>NOT(ISERROR(SEARCH("Partielle",Q1)))</formula>
    </cfRule>
  </conditionalFormatting>
  <conditionalFormatting sqref="B2:L25 B27:L29 Q2:Y25 Q27:Y29">
    <cfRule type="expression" dxfId="34" priority="1">
      <formula>($Q2="clos")</formula>
    </cfRule>
    <cfRule type="expression" dxfId="33" priority="2">
      <formula>($Q2= "en cours")</formula>
    </cfRule>
  </conditionalFormatting>
  <dataValidations count="6">
    <dataValidation type="list" allowBlank="1" showInputMessage="1" showErrorMessage="1" sqref="Q27:Q29 Q2:Q25">
      <formula1>$AA$2:$AA$3</formula1>
    </dataValidation>
    <dataValidation type="list" allowBlank="1" showInputMessage="1" showErrorMessage="1" sqref="F2:F24">
      <formula1>$AB$1:$AB$7</formula1>
    </dataValidation>
    <dataValidation type="list" allowBlank="1" showInputMessage="1" showErrorMessage="1" sqref="G2:G24">
      <formula1>$AC$1:$AC$5</formula1>
    </dataValidation>
    <dataValidation type="list" allowBlank="1" showInputMessage="1" showErrorMessage="1" sqref="R2:R24">
      <formula1>$AD$1:$AD$3</formula1>
    </dataValidation>
    <dataValidation type="list" allowBlank="1" showInputMessage="1" showErrorMessage="1" sqref="T2:T24">
      <formula1>$AE$1:$AE$3</formula1>
    </dataValidation>
    <dataValidation type="list" allowBlank="1" showInputMessage="1" showErrorMessage="1" sqref="U2:U24">
      <formula1>$AF$1:$AF$5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F12"/>
  <sheetViews>
    <sheetView workbookViewId="0">
      <selection activeCell="J13" sqref="J13"/>
    </sheetView>
  </sheetViews>
  <sheetFormatPr baseColWidth="10" defaultRowHeight="15"/>
  <cols>
    <col min="1" max="1" width="21" bestFit="1" customWidth="1"/>
    <col min="2" max="2" width="23.85546875" customWidth="1"/>
    <col min="3" max="3" width="8.85546875" customWidth="1"/>
    <col min="4" max="4" width="7.42578125" customWidth="1"/>
    <col min="5" max="5" width="6.28515625" customWidth="1"/>
    <col min="6" max="6" width="12.5703125" customWidth="1"/>
    <col min="7" max="7" width="8.85546875" customWidth="1"/>
    <col min="8" max="8" width="7.42578125" customWidth="1"/>
    <col min="9" max="9" width="6.28515625" customWidth="1"/>
    <col min="10" max="10" width="25.85546875" bestFit="1" customWidth="1"/>
    <col min="11" max="11" width="23.85546875" bestFit="1" customWidth="1"/>
    <col min="12" max="12" width="8" customWidth="1"/>
    <col min="13" max="13" width="9" customWidth="1"/>
    <col min="14" max="14" width="25.85546875" customWidth="1"/>
    <col min="15" max="15" width="23.85546875" customWidth="1"/>
    <col min="16" max="16" width="26" customWidth="1"/>
  </cols>
  <sheetData>
    <row r="3" spans="1:6">
      <c r="A3" s="25" t="s">
        <v>63</v>
      </c>
      <c r="B3" s="25" t="s">
        <v>62</v>
      </c>
    </row>
    <row r="4" spans="1:6">
      <c r="A4" s="25" t="s">
        <v>59</v>
      </c>
      <c r="B4" t="s">
        <v>39</v>
      </c>
      <c r="C4" t="s">
        <v>16</v>
      </c>
      <c r="D4" t="s">
        <v>40</v>
      </c>
      <c r="E4" t="s">
        <v>60</v>
      </c>
      <c r="F4" t="s">
        <v>61</v>
      </c>
    </row>
    <row r="5" spans="1:6">
      <c r="A5" s="26" t="s">
        <v>23</v>
      </c>
      <c r="B5" s="27">
        <v>52</v>
      </c>
      <c r="C5" s="27">
        <v>5</v>
      </c>
      <c r="D5" s="27"/>
      <c r="E5" s="27"/>
      <c r="F5" s="27">
        <v>57</v>
      </c>
    </row>
    <row r="6" spans="1:6">
      <c r="A6" s="26" t="s">
        <v>24</v>
      </c>
      <c r="B6" s="27"/>
      <c r="C6" s="27"/>
      <c r="D6" s="27">
        <v>10</v>
      </c>
      <c r="E6" s="27"/>
      <c r="F6" s="27">
        <v>10</v>
      </c>
    </row>
    <row r="7" spans="1:6">
      <c r="A7" s="26" t="s">
        <v>28</v>
      </c>
      <c r="B7" s="27">
        <v>24</v>
      </c>
      <c r="C7" s="27"/>
      <c r="D7" s="27"/>
      <c r="E7" s="27"/>
      <c r="F7" s="27">
        <v>24</v>
      </c>
    </row>
    <row r="8" spans="1:6">
      <c r="A8" s="26" t="s">
        <v>29</v>
      </c>
      <c r="B8" s="27"/>
      <c r="C8" s="27"/>
      <c r="D8" s="27">
        <v>4</v>
      </c>
      <c r="E8" s="27"/>
      <c r="F8" s="27">
        <v>4</v>
      </c>
    </row>
    <row r="9" spans="1:6">
      <c r="A9" s="26" t="s">
        <v>30</v>
      </c>
      <c r="B9" s="27"/>
      <c r="C9" s="27"/>
      <c r="D9" s="27"/>
      <c r="E9" s="27"/>
      <c r="F9" s="27"/>
    </row>
    <row r="10" spans="1:6">
      <c r="A10" s="26" t="s">
        <v>31</v>
      </c>
      <c r="B10" s="27"/>
      <c r="C10" s="27"/>
      <c r="D10" s="27"/>
      <c r="E10" s="27"/>
      <c r="F10" s="27"/>
    </row>
    <row r="11" spans="1:6">
      <c r="A11" s="26" t="s">
        <v>60</v>
      </c>
      <c r="B11" s="27"/>
      <c r="C11" s="27"/>
      <c r="D11" s="27"/>
      <c r="E11" s="27"/>
      <c r="F11" s="27"/>
    </row>
    <row r="12" spans="1:6">
      <c r="A12" s="26" t="s">
        <v>61</v>
      </c>
      <c r="B12" s="27">
        <v>76</v>
      </c>
      <c r="C12" s="27">
        <v>5</v>
      </c>
      <c r="D12" s="27">
        <v>14</v>
      </c>
      <c r="E12" s="27"/>
      <c r="F12" s="27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 réception</vt:lpstr>
      <vt:lpstr>TCD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dupont julien</dc:creator>
  <cp:lastModifiedBy>dupont julien</cp:lastModifiedBy>
  <dcterms:created xsi:type="dcterms:W3CDTF">2016-08-03T18:48:34Z</dcterms:created>
  <dcterms:modified xsi:type="dcterms:W3CDTF">2016-08-13T14:27:07Z</dcterms:modified>
</cp:coreProperties>
</file>