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490" windowHeight="2745" activeTab="1"/>
  </bookViews>
  <sheets>
    <sheet name="Feuil1" sheetId="2" r:id="rId1"/>
    <sheet name="Feuil2" sheetId="3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3" l="1"/>
  <c r="E18" i="3"/>
  <c r="E17" i="3"/>
  <c r="E16" i="3"/>
  <c r="E15" i="3"/>
  <c r="E14" i="3"/>
  <c r="E13" i="3"/>
  <c r="E12" i="3"/>
  <c r="E11" i="3"/>
  <c r="E10" i="3"/>
  <c r="E9" i="3"/>
  <c r="E8" i="3"/>
  <c r="E7" i="3"/>
  <c r="D18" i="3"/>
  <c r="D17" i="3"/>
  <c r="D16" i="3"/>
  <c r="D15" i="3"/>
  <c r="D14" i="3"/>
  <c r="D13" i="3"/>
  <c r="D12" i="3"/>
  <c r="D11" i="3"/>
  <c r="D10" i="3"/>
  <c r="D9" i="3"/>
  <c r="D8" i="3"/>
  <c r="D7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D43" i="3" l="1"/>
  <c r="S43" i="3"/>
  <c r="R43" i="3"/>
  <c r="R44" i="3" s="1"/>
  <c r="L43" i="3"/>
  <c r="K44" i="3" s="1"/>
  <c r="K43" i="3"/>
  <c r="E43" i="3"/>
  <c r="T41" i="3"/>
  <c r="M41" i="3"/>
  <c r="F41" i="3"/>
  <c r="T40" i="3"/>
  <c r="M40" i="3"/>
  <c r="T39" i="3"/>
  <c r="M39" i="3"/>
  <c r="F39" i="3"/>
  <c r="T38" i="3"/>
  <c r="M38" i="3"/>
  <c r="F38" i="3"/>
  <c r="T37" i="3"/>
  <c r="M37" i="3"/>
  <c r="F37" i="3"/>
  <c r="T36" i="3"/>
  <c r="M36" i="3"/>
  <c r="F36" i="3"/>
  <c r="T35" i="3"/>
  <c r="M35" i="3"/>
  <c r="F35" i="3"/>
  <c r="T34" i="3"/>
  <c r="M34" i="3"/>
  <c r="F34" i="3"/>
  <c r="T33" i="3"/>
  <c r="M33" i="3"/>
  <c r="F33" i="3"/>
  <c r="T32" i="3"/>
  <c r="M32" i="3"/>
  <c r="F32" i="3"/>
  <c r="T31" i="3"/>
  <c r="M31" i="3"/>
  <c r="F31" i="3"/>
  <c r="U30" i="3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T30" i="3"/>
  <c r="Q30" i="3"/>
  <c r="M30" i="3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J30" i="3"/>
  <c r="F30" i="3"/>
  <c r="G30" i="3" s="1"/>
  <c r="G31" i="3" s="1"/>
  <c r="S20" i="3"/>
  <c r="R20" i="3"/>
  <c r="R21" i="3" s="1"/>
  <c r="E20" i="3"/>
  <c r="D20" i="3"/>
  <c r="T18" i="3"/>
  <c r="F18" i="3"/>
  <c r="T17" i="3"/>
  <c r="F17" i="3"/>
  <c r="T16" i="3"/>
  <c r="F16" i="3"/>
  <c r="T15" i="3"/>
  <c r="F15" i="3"/>
  <c r="T14" i="3"/>
  <c r="F14" i="3"/>
  <c r="T13" i="3"/>
  <c r="F13" i="3"/>
  <c r="T12" i="3"/>
  <c r="F12" i="3"/>
  <c r="T11" i="3"/>
  <c r="F11" i="3"/>
  <c r="T10" i="3"/>
  <c r="F10" i="3"/>
  <c r="T9" i="3"/>
  <c r="G9" i="3"/>
  <c r="G10" i="3" s="1"/>
  <c r="G11" i="3" s="1"/>
  <c r="G12" i="3" s="1"/>
  <c r="G13" i="3" s="1"/>
  <c r="G14" i="3" s="1"/>
  <c r="G15" i="3" s="1"/>
  <c r="G16" i="3" s="1"/>
  <c r="G17" i="3" s="1"/>
  <c r="G18" i="3" s="1"/>
  <c r="F9" i="3"/>
  <c r="T8" i="3"/>
  <c r="F8" i="3"/>
  <c r="T7" i="3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C7" i="3"/>
  <c r="F7" i="3" s="1"/>
  <c r="G7" i="3" s="1"/>
  <c r="E136" i="2"/>
  <c r="D21" i="3" l="1"/>
  <c r="D44" i="3"/>
  <c r="F40" i="3"/>
  <c r="G32" i="3"/>
  <c r="G33" i="3" s="1"/>
  <c r="G34" i="3" s="1"/>
  <c r="G35" i="3" s="1"/>
  <c r="G36" i="3" s="1"/>
  <c r="G37" i="3" s="1"/>
  <c r="G38" i="3" s="1"/>
  <c r="G39" i="3" s="1"/>
  <c r="G40" i="3" s="1"/>
  <c r="G41" i="3" s="1"/>
  <c r="G8" i="3"/>
  <c r="C8" i="3"/>
</calcChain>
</file>

<file path=xl/sharedStrings.xml><?xml version="1.0" encoding="utf-8"?>
<sst xmlns="http://schemas.openxmlformats.org/spreadsheetml/2006/main" count="285" uniqueCount="33">
  <si>
    <t>DATE</t>
  </si>
  <si>
    <t>NOVEMBRE</t>
  </si>
  <si>
    <t>KABAKO</t>
  </si>
  <si>
    <t>SPHNIX</t>
  </si>
  <si>
    <t>REVANCHE</t>
  </si>
  <si>
    <t>HYPPO-IMPRESSION</t>
  </si>
  <si>
    <t>MOUSSO TV</t>
  </si>
  <si>
    <t>NATURE</t>
  </si>
  <si>
    <t>RECETTES</t>
  </si>
  <si>
    <t>DEPENSES</t>
  </si>
  <si>
    <t>MOIS</t>
  </si>
  <si>
    <t>SOLDE INITIAL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</si>
  <si>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</si>
  <si>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</si>
  <si>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</si>
  <si>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</si>
  <si>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</si>
  <si>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</si>
  <si>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</si>
  <si>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</si>
  <si>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</si>
  <si>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</si>
  <si>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</si>
  <si>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</si>
  <si>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</si>
  <si>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</si>
  <si>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DECEMBRE</t>
  </si>
  <si>
    <t>TOTAUX</t>
  </si>
  <si>
    <t>SOLDE ANNEE</t>
  </si>
  <si>
    <t>Comment calculer sur la feuil2 les recettes et les depenses par 
mois et par nature ?</t>
  </si>
  <si>
    <t>MERCI D'AVANCE</t>
  </si>
  <si>
    <t>Mois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</si>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</sst>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14" fontId="0" fillId="4" borderId="1" xfId="0" applyNumberFormat="1" applyFill="1" applyBorder="1"/>
    <xf numFmtId="14" fontId="0" fillId="2" borderId="1" xfId="0" applyNumberFormat="1" applyFont="1" applyFill="1" applyBorder="1"/>
    <xf numFmtId="14" fontId="0" fillId="2" borderId="1" xfId="0" applyNumberFormat="1" applyFill="1" applyBorder="1"/>
    <xf numFmtId="14" fontId="0" fillId="2" borderId="1" xfId="0" applyNumberFormat="1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5" borderId="1" xfId="0" applyFill="1" applyBorder="1"/>
    <xf numFmtId="0" fontId="4" fillId="6" borderId="1" xfId="0" applyFont="1" applyFill="1" applyBorder="1"/>
    <xf numFmtId="0" fontId="4" fillId="6" borderId="1" xfId="0" applyFont="1" applyFill="1" applyBorder="1" applyAlignment="1">
      <alignment horizontal="left" indent="1"/>
    </xf>
    <xf numFmtId="164" fontId="5" fillId="0" borderId="2" xfId="0" applyNumberFormat="1" applyFont="1" applyFill="1" applyBorder="1"/>
    <xf numFmtId="0" fontId="5" fillId="0" borderId="0" xfId="0" applyFont="1" applyFill="1" applyBorder="1"/>
    <xf numFmtId="3" fontId="6" fillId="0" borderId="0" xfId="0" applyNumberFormat="1" applyFont="1" applyFill="1" applyBorder="1" applyAlignment="1">
      <alignment horizontal="right" indent="5"/>
    </xf>
    <xf numFmtId="0" fontId="5" fillId="0" borderId="2" xfId="0" applyFont="1" applyFill="1" applyBorder="1"/>
    <xf numFmtId="0" fontId="5" fillId="0" borderId="3" xfId="0" applyFont="1" applyFill="1" applyBorder="1"/>
    <xf numFmtId="3" fontId="5" fillId="0" borderId="0" xfId="0" applyNumberFormat="1" applyFont="1" applyFill="1" applyBorder="1"/>
    <xf numFmtId="0" fontId="6" fillId="2" borderId="0" xfId="0" applyFont="1" applyFill="1" applyBorder="1"/>
    <xf numFmtId="3" fontId="6" fillId="2" borderId="0" xfId="0" applyNumberFormat="1" applyFont="1" applyFill="1" applyBorder="1" applyAlignment="1">
      <alignment horizontal="right" indent="5"/>
    </xf>
    <xf numFmtId="0" fontId="7" fillId="0" borderId="0" xfId="0" applyFont="1" applyFill="1" applyBorder="1"/>
    <xf numFmtId="3" fontId="6" fillId="7" borderId="0" xfId="0" applyNumberFormat="1" applyFont="1" applyFill="1" applyBorder="1" applyAlignment="1">
      <alignment horizontal="right" indent="5"/>
    </xf>
    <xf numFmtId="3" fontId="6" fillId="8" borderId="0" xfId="0" applyNumberFormat="1" applyFont="1" applyFill="1" applyBorder="1" applyAlignment="1">
      <alignment horizontal="right" indent="5"/>
    </xf>
    <xf numFmtId="165" fontId="0" fillId="2" borderId="1" xfId="1" applyNumberFormat="1" applyFont="1" applyFill="1" applyBorder="1"/>
    <xf numFmtId="0" fontId="0" fillId="8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3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/>
    </xf>
  </cellXfs>
  <cellStyles count="2">
    <cellStyle name="Milliers" xfId="1" builtinId="3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YPPO/JOURNAL%20DE%20SAIS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 ET DEP"/>
      <sheetName val="RECAP"/>
      <sheetName val="ACHATS"/>
      <sheetName val="VENTES"/>
      <sheetName val="BANQUE"/>
      <sheetName val="CAISSE"/>
      <sheetName val="OD"/>
      <sheetName val="RAN"/>
      <sheetName val="FACTURES"/>
      <sheetName val="AUTRES"/>
      <sheetName val="BASE"/>
      <sheetName val="FORMAT IM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63"/>
  <sheetViews>
    <sheetView workbookViewId="0">
      <pane ySplit="3" topLeftCell="A101" activePane="bottomLeft" state="frozenSplit"/>
      <selection pane="bottomLeft" activeCell="E3" sqref="E3"/>
    </sheetView>
  </sheetViews>
  <sheetFormatPr baseColWidth="10" defaultRowHeight="15" x14ac:dyDescent="0.25"/>
  <cols>
    <col min="1" max="2" width="11.42578125" style="1"/>
    <col min="3" max="3" width="18.85546875" style="1" bestFit="1" customWidth="1"/>
    <col min="4" max="4" width="14.28515625" style="1" bestFit="1" customWidth="1"/>
    <col min="5" max="5" width="13.7109375" style="1" bestFit="1" customWidth="1"/>
    <col min="6" max="6" width="11.42578125" style="33"/>
    <col min="7" max="7" width="58.28515625" style="1" customWidth="1"/>
    <col min="8" max="8" width="11.42578125" style="1"/>
    <col min="9" max="9" width="5.28515625" style="1" bestFit="1" customWidth="1"/>
    <col min="10" max="10" width="16.140625" style="1" bestFit="1" customWidth="1"/>
    <col min="11" max="11" width="16.42578125" style="1" bestFit="1" customWidth="1"/>
    <col min="12" max="12" width="16.140625" style="1" bestFit="1" customWidth="1"/>
    <col min="13" max="13" width="17.140625" style="1" bestFit="1" customWidth="1"/>
    <col min="14" max="17" width="11.42578125" style="1"/>
    <col min="18" max="18" width="13.7109375" style="1" bestFit="1" customWidth="1"/>
    <col min="19" max="19" width="14.85546875" style="1" bestFit="1" customWidth="1"/>
    <col min="20" max="20" width="14.42578125" style="1" bestFit="1" customWidth="1"/>
    <col min="21" max="16384" width="11.42578125" style="1"/>
  </cols>
  <sheetData>
    <row r="3" spans="2:10" ht="31.5" customHeight="1" x14ac:dyDescent="0.25">
      <c r="B3" s="2" t="s">
        <v>0</v>
      </c>
      <c r="C3" s="7" t="s">
        <v>7</v>
      </c>
      <c r="D3" s="7" t="s">
        <v>8</v>
      </c>
      <c r="E3" s="7" t="s">
        <v>9</v>
      </c>
      <c r="F3" s="29" t="s">
        <v>10</v>
      </c>
      <c r="G3" s="24" t="s">
        <v>29</v>
      </c>
      <c r="I3" s="27" t="s">
        <v>31</v>
      </c>
      <c r="J3" s="27"/>
    </row>
    <row r="4" spans="2:10" x14ac:dyDescent="0.25">
      <c r="B4" s="3">
        <v>43852</v>
      </c>
      <c r="C4" s="8" t="s">
        <v>2</v>
      </c>
      <c r="D4" s="23">
        <v>26110</v>
      </c>
      <c r="E4" s="23"/>
      <c r="F4" s="30" t="str">
        <f>VLOOKUP(MONTH(B4),I$4:J$15,2,FALSE)</f>
        <v>JANVIER</v>
      </c>
      <c r="G4" s="25" t="s">
        <v>30</v>
      </c>
      <c r="I4" s="28">
        <v>1</v>
      </c>
      <c r="J4" s="28" t="s">
        <v>16</v>
      </c>
    </row>
    <row r="5" spans="2:10" x14ac:dyDescent="0.25">
      <c r="B5" s="3">
        <v>43852</v>
      </c>
      <c r="C5" s="8" t="s">
        <v>3</v>
      </c>
      <c r="D5" s="23">
        <v>20000</v>
      </c>
      <c r="E5" s="23"/>
      <c r="F5" s="30" t="str">
        <f t="shared" ref="F5:F68" si="0">VLOOKUP(MONTH(B5),I$4:J$15,2,FALSE)</f>
        <v>JANVIER</v>
      </c>
      <c r="I5" s="28">
        <v>2</v>
      </c>
      <c r="J5" s="28" t="s">
        <v>17</v>
      </c>
    </row>
    <row r="6" spans="2:10" x14ac:dyDescent="0.25">
      <c r="B6" s="3">
        <v>43852</v>
      </c>
      <c r="C6" s="8" t="s">
        <v>4</v>
      </c>
      <c r="D6" s="23">
        <v>125400</v>
      </c>
      <c r="E6" s="23"/>
      <c r="F6" s="30" t="str">
        <f t="shared" si="0"/>
        <v>JANVIER</v>
      </c>
      <c r="I6" s="28">
        <v>3</v>
      </c>
      <c r="J6" s="28" t="s">
        <v>18</v>
      </c>
    </row>
    <row r="7" spans="2:10" x14ac:dyDescent="0.25">
      <c r="B7" s="3">
        <v>43853</v>
      </c>
      <c r="C7" s="8" t="s">
        <v>5</v>
      </c>
      <c r="D7" s="23">
        <v>5000000</v>
      </c>
      <c r="E7" s="23"/>
      <c r="F7" s="30" t="str">
        <f t="shared" si="0"/>
        <v>JANVIER</v>
      </c>
      <c r="I7" s="28">
        <v>4</v>
      </c>
      <c r="J7" s="28" t="s">
        <v>19</v>
      </c>
    </row>
    <row r="8" spans="2:10" x14ac:dyDescent="0.25">
      <c r="B8" s="4">
        <v>43853</v>
      </c>
      <c r="C8" s="9" t="s">
        <v>5</v>
      </c>
      <c r="D8" s="23"/>
      <c r="E8" s="23">
        <v>2000000</v>
      </c>
      <c r="F8" s="31" t="str">
        <f t="shared" si="0"/>
        <v>JANVIER</v>
      </c>
      <c r="I8" s="28">
        <v>5</v>
      </c>
      <c r="J8" s="28" t="s">
        <v>20</v>
      </c>
    </row>
    <row r="9" spans="2:10" x14ac:dyDescent="0.25">
      <c r="B9" s="5">
        <v>43853</v>
      </c>
      <c r="C9" s="9" t="s">
        <v>3</v>
      </c>
      <c r="D9" s="23">
        <v>50000</v>
      </c>
      <c r="E9" s="23"/>
      <c r="F9" s="32" t="str">
        <f t="shared" si="0"/>
        <v>JANVIER</v>
      </c>
      <c r="I9" s="28">
        <v>6</v>
      </c>
      <c r="J9" s="28" t="s">
        <v>21</v>
      </c>
    </row>
    <row r="10" spans="2:10" x14ac:dyDescent="0.25">
      <c r="B10" s="5">
        <v>43853</v>
      </c>
      <c r="C10" s="9" t="s">
        <v>3</v>
      </c>
      <c r="D10" s="23"/>
      <c r="E10" s="23">
        <v>28000</v>
      </c>
      <c r="F10" s="32" t="str">
        <f t="shared" si="0"/>
        <v>JANVIER</v>
      </c>
      <c r="I10" s="28">
        <v>7</v>
      </c>
      <c r="J10" s="28" t="s">
        <v>22</v>
      </c>
    </row>
    <row r="11" spans="2:10" x14ac:dyDescent="0.25">
      <c r="B11" s="5">
        <v>43853</v>
      </c>
      <c r="C11" s="9" t="s">
        <v>4</v>
      </c>
      <c r="D11" s="23"/>
      <c r="E11" s="23">
        <v>20000</v>
      </c>
      <c r="F11" s="32" t="str">
        <f t="shared" si="0"/>
        <v>JANVIER</v>
      </c>
      <c r="I11" s="28">
        <v>8</v>
      </c>
      <c r="J11" s="28" t="s">
        <v>23</v>
      </c>
    </row>
    <row r="12" spans="2:10" x14ac:dyDescent="0.25">
      <c r="B12" s="5">
        <v>43853</v>
      </c>
      <c r="C12" s="9" t="s">
        <v>4</v>
      </c>
      <c r="D12" s="23"/>
      <c r="E12" s="23">
        <v>40000</v>
      </c>
      <c r="F12" s="32" t="str">
        <f t="shared" si="0"/>
        <v>JANVIER</v>
      </c>
      <c r="I12" s="28">
        <v>9</v>
      </c>
      <c r="J12" s="28" t="s">
        <v>24</v>
      </c>
    </row>
    <row r="13" spans="2:10" x14ac:dyDescent="0.25">
      <c r="B13" s="5">
        <v>43853</v>
      </c>
      <c r="C13" s="9" t="s">
        <v>4</v>
      </c>
      <c r="D13" s="23"/>
      <c r="E13" s="23">
        <v>4000</v>
      </c>
      <c r="F13" s="32" t="str">
        <f t="shared" si="0"/>
        <v>JANVIER</v>
      </c>
      <c r="I13" s="28">
        <v>10</v>
      </c>
      <c r="J13" s="28" t="s">
        <v>25</v>
      </c>
    </row>
    <row r="14" spans="2:10" x14ac:dyDescent="0.25">
      <c r="B14" s="5">
        <v>43853</v>
      </c>
      <c r="C14" s="9" t="s">
        <v>4</v>
      </c>
      <c r="D14" s="23"/>
      <c r="E14" s="23">
        <v>1000</v>
      </c>
      <c r="F14" s="32" t="str">
        <f t="shared" si="0"/>
        <v>JANVIER</v>
      </c>
      <c r="I14" s="28">
        <v>11</v>
      </c>
      <c r="J14" s="28" t="s">
        <v>1</v>
      </c>
    </row>
    <row r="15" spans="2:10" x14ac:dyDescent="0.25">
      <c r="B15" s="5">
        <v>43853</v>
      </c>
      <c r="C15" s="9" t="s">
        <v>4</v>
      </c>
      <c r="D15" s="23"/>
      <c r="E15" s="23">
        <v>2000</v>
      </c>
      <c r="F15" s="32" t="str">
        <f t="shared" si="0"/>
        <v>JANVIER</v>
      </c>
      <c r="I15" s="28">
        <v>12</v>
      </c>
      <c r="J15" s="28" t="s">
        <v>32</v>
      </c>
    </row>
    <row r="16" spans="2:10" x14ac:dyDescent="0.25">
      <c r="B16" s="5">
        <v>43853</v>
      </c>
      <c r="C16" s="9" t="s">
        <v>4</v>
      </c>
      <c r="D16" s="23"/>
      <c r="E16" s="23">
        <v>1000</v>
      </c>
      <c r="F16" s="32" t="str">
        <f t="shared" si="0"/>
        <v>JANVIER</v>
      </c>
    </row>
    <row r="17" spans="2:6" x14ac:dyDescent="0.25">
      <c r="B17" s="5">
        <v>43853</v>
      </c>
      <c r="C17" s="9" t="s">
        <v>4</v>
      </c>
      <c r="D17" s="23"/>
      <c r="E17" s="23">
        <v>5000</v>
      </c>
      <c r="F17" s="32" t="str">
        <f t="shared" si="0"/>
        <v>JANVIER</v>
      </c>
    </row>
    <row r="18" spans="2:6" x14ac:dyDescent="0.25">
      <c r="B18" s="4">
        <v>43853</v>
      </c>
      <c r="C18" s="9" t="s">
        <v>6</v>
      </c>
      <c r="D18" s="23"/>
      <c r="E18" s="23">
        <v>20000</v>
      </c>
      <c r="F18" s="31" t="str">
        <f t="shared" si="0"/>
        <v>JANVIER</v>
      </c>
    </row>
    <row r="19" spans="2:6" x14ac:dyDescent="0.25">
      <c r="B19" s="4">
        <v>43854</v>
      </c>
      <c r="C19" s="9" t="s">
        <v>5</v>
      </c>
      <c r="D19" s="23"/>
      <c r="E19" s="23">
        <v>2000000</v>
      </c>
      <c r="F19" s="31" t="str">
        <f t="shared" si="0"/>
        <v>JANVIER</v>
      </c>
    </row>
    <row r="20" spans="2:6" x14ac:dyDescent="0.25">
      <c r="B20" s="4">
        <v>43854</v>
      </c>
      <c r="C20" s="9" t="s">
        <v>5</v>
      </c>
      <c r="D20" s="23"/>
      <c r="E20" s="23">
        <v>291500</v>
      </c>
      <c r="F20" s="31" t="str">
        <f t="shared" si="0"/>
        <v>JANVIER</v>
      </c>
    </row>
    <row r="21" spans="2:6" x14ac:dyDescent="0.25">
      <c r="B21" s="4">
        <v>43854</v>
      </c>
      <c r="C21" s="9" t="s">
        <v>5</v>
      </c>
      <c r="D21" s="23"/>
      <c r="E21" s="23">
        <v>10000</v>
      </c>
      <c r="F21" s="31" t="str">
        <f t="shared" si="0"/>
        <v>JANVIER</v>
      </c>
    </row>
    <row r="22" spans="2:6" x14ac:dyDescent="0.25">
      <c r="B22" s="4">
        <v>43854</v>
      </c>
      <c r="C22" s="9" t="s">
        <v>5</v>
      </c>
      <c r="D22" s="23"/>
      <c r="E22" s="23">
        <v>40000</v>
      </c>
      <c r="F22" s="31" t="str">
        <f t="shared" si="0"/>
        <v>JANVIER</v>
      </c>
    </row>
    <row r="23" spans="2:6" x14ac:dyDescent="0.25">
      <c r="B23" s="4">
        <v>43854</v>
      </c>
      <c r="C23" s="9" t="s">
        <v>5</v>
      </c>
      <c r="D23" s="23"/>
      <c r="E23" s="23">
        <v>10000</v>
      </c>
      <c r="F23" s="31" t="str">
        <f t="shared" si="0"/>
        <v>JANVIER</v>
      </c>
    </row>
    <row r="24" spans="2:6" x14ac:dyDescent="0.25">
      <c r="B24" s="4">
        <v>43854</v>
      </c>
      <c r="C24" s="9" t="s">
        <v>5</v>
      </c>
      <c r="D24" s="23"/>
      <c r="E24" s="23">
        <v>70000</v>
      </c>
      <c r="F24" s="31" t="str">
        <f t="shared" si="0"/>
        <v>JANVIER</v>
      </c>
    </row>
    <row r="25" spans="2:6" x14ac:dyDescent="0.25">
      <c r="B25" s="4">
        <v>43854</v>
      </c>
      <c r="C25" s="9" t="s">
        <v>5</v>
      </c>
      <c r="D25" s="23"/>
      <c r="E25" s="23">
        <v>22500</v>
      </c>
      <c r="F25" s="31" t="str">
        <f t="shared" si="0"/>
        <v>JANVIER</v>
      </c>
    </row>
    <row r="26" spans="2:6" x14ac:dyDescent="0.25">
      <c r="B26" s="4">
        <v>43854</v>
      </c>
      <c r="C26" s="9" t="s">
        <v>5</v>
      </c>
      <c r="D26" s="23"/>
      <c r="E26" s="23">
        <v>10000</v>
      </c>
      <c r="F26" s="31" t="str">
        <f t="shared" si="0"/>
        <v>JANVIER</v>
      </c>
    </row>
    <row r="27" spans="2:6" x14ac:dyDescent="0.25">
      <c r="B27" s="4">
        <v>43854</v>
      </c>
      <c r="C27" s="9" t="s">
        <v>5</v>
      </c>
      <c r="D27" s="23"/>
      <c r="E27" s="23">
        <v>25000</v>
      </c>
      <c r="F27" s="31" t="str">
        <f t="shared" si="0"/>
        <v>JANVIER</v>
      </c>
    </row>
    <row r="28" spans="2:6" x14ac:dyDescent="0.25">
      <c r="B28" s="4">
        <v>43854</v>
      </c>
      <c r="C28" s="9" t="s">
        <v>5</v>
      </c>
      <c r="D28" s="23"/>
      <c r="E28" s="23">
        <v>15000</v>
      </c>
      <c r="F28" s="31" t="str">
        <f t="shared" si="0"/>
        <v>JANVIER</v>
      </c>
    </row>
    <row r="29" spans="2:6" x14ac:dyDescent="0.25">
      <c r="B29" s="5">
        <v>43854</v>
      </c>
      <c r="C29" s="9" t="s">
        <v>2</v>
      </c>
      <c r="D29" s="23">
        <v>75600</v>
      </c>
      <c r="E29" s="23"/>
      <c r="F29" s="32" t="str">
        <f t="shared" si="0"/>
        <v>JANVIER</v>
      </c>
    </row>
    <row r="30" spans="2:6" x14ac:dyDescent="0.25">
      <c r="B30" s="5">
        <v>43854</v>
      </c>
      <c r="C30" s="9" t="s">
        <v>2</v>
      </c>
      <c r="D30" s="23"/>
      <c r="E30" s="23">
        <v>11000</v>
      </c>
      <c r="F30" s="32" t="str">
        <f t="shared" si="0"/>
        <v>JANVIER</v>
      </c>
    </row>
    <row r="31" spans="2:6" x14ac:dyDescent="0.25">
      <c r="B31" s="4">
        <v>43855</v>
      </c>
      <c r="C31" s="9" t="s">
        <v>5</v>
      </c>
      <c r="D31" s="23"/>
      <c r="E31" s="23">
        <v>8500</v>
      </c>
      <c r="F31" s="31" t="str">
        <f t="shared" si="0"/>
        <v>JANVIER</v>
      </c>
    </row>
    <row r="32" spans="2:6" x14ac:dyDescent="0.25">
      <c r="B32" s="4">
        <v>43855</v>
      </c>
      <c r="C32" s="9" t="s">
        <v>5</v>
      </c>
      <c r="D32" s="23"/>
      <c r="E32" s="23">
        <v>24000</v>
      </c>
      <c r="F32" s="31" t="str">
        <f t="shared" si="0"/>
        <v>JANVIER</v>
      </c>
    </row>
    <row r="33" spans="2:6" x14ac:dyDescent="0.25">
      <c r="B33" s="4">
        <v>43855</v>
      </c>
      <c r="C33" s="9" t="s">
        <v>5</v>
      </c>
      <c r="D33" s="23"/>
      <c r="E33" s="23">
        <v>20000</v>
      </c>
      <c r="F33" s="31" t="str">
        <f t="shared" si="0"/>
        <v>JANVIER</v>
      </c>
    </row>
    <row r="34" spans="2:6" x14ac:dyDescent="0.25">
      <c r="B34" s="4">
        <v>43855</v>
      </c>
      <c r="C34" s="9" t="s">
        <v>5</v>
      </c>
      <c r="D34" s="23"/>
      <c r="E34" s="23">
        <v>5000</v>
      </c>
      <c r="F34" s="31" t="str">
        <f t="shared" si="0"/>
        <v>JANVIER</v>
      </c>
    </row>
    <row r="35" spans="2:6" x14ac:dyDescent="0.25">
      <c r="B35" s="4">
        <v>43855</v>
      </c>
      <c r="C35" s="9" t="s">
        <v>5</v>
      </c>
      <c r="D35" s="23"/>
      <c r="E35" s="23">
        <v>10000</v>
      </c>
      <c r="F35" s="31" t="str">
        <f t="shared" si="0"/>
        <v>JANVIER</v>
      </c>
    </row>
    <row r="36" spans="2:6" x14ac:dyDescent="0.25">
      <c r="B36" s="4">
        <v>43855</v>
      </c>
      <c r="C36" s="9" t="s">
        <v>6</v>
      </c>
      <c r="D36" s="23"/>
      <c r="E36" s="23">
        <v>20000</v>
      </c>
      <c r="F36" s="31" t="str">
        <f t="shared" si="0"/>
        <v>JANVIER</v>
      </c>
    </row>
    <row r="37" spans="2:6" x14ac:dyDescent="0.25">
      <c r="B37" s="4">
        <v>43855</v>
      </c>
      <c r="C37" s="9" t="s">
        <v>6</v>
      </c>
      <c r="D37" s="23"/>
      <c r="E37" s="23">
        <v>5000</v>
      </c>
      <c r="F37" s="31" t="str">
        <f t="shared" si="0"/>
        <v>JANVIER</v>
      </c>
    </row>
    <row r="38" spans="2:6" x14ac:dyDescent="0.25">
      <c r="B38" s="4">
        <v>43857</v>
      </c>
      <c r="C38" s="9" t="s">
        <v>5</v>
      </c>
      <c r="D38" s="23"/>
      <c r="E38" s="23">
        <v>30000</v>
      </c>
      <c r="F38" s="31" t="str">
        <f t="shared" si="0"/>
        <v>JANVIER</v>
      </c>
    </row>
    <row r="39" spans="2:6" x14ac:dyDescent="0.25">
      <c r="B39" s="4">
        <v>43857</v>
      </c>
      <c r="C39" s="9" t="s">
        <v>5</v>
      </c>
      <c r="D39" s="23"/>
      <c r="E39" s="23">
        <v>2000</v>
      </c>
      <c r="F39" s="31" t="str">
        <f t="shared" si="0"/>
        <v>JANVIER</v>
      </c>
    </row>
    <row r="40" spans="2:6" x14ac:dyDescent="0.25">
      <c r="B40" s="4">
        <v>43857</v>
      </c>
      <c r="C40" s="9" t="s">
        <v>5</v>
      </c>
      <c r="D40" s="23"/>
      <c r="E40" s="23">
        <v>231250</v>
      </c>
      <c r="F40" s="31" t="str">
        <f t="shared" si="0"/>
        <v>JANVIER</v>
      </c>
    </row>
    <row r="41" spans="2:6" x14ac:dyDescent="0.25">
      <c r="B41" s="4">
        <v>43857</v>
      </c>
      <c r="C41" s="9" t="s">
        <v>5</v>
      </c>
      <c r="D41" s="23"/>
      <c r="E41" s="23">
        <v>15000</v>
      </c>
      <c r="F41" s="31" t="str">
        <f t="shared" si="0"/>
        <v>JANVIER</v>
      </c>
    </row>
    <row r="42" spans="2:6" x14ac:dyDescent="0.25">
      <c r="B42" s="4">
        <v>43857</v>
      </c>
      <c r="C42" s="9" t="s">
        <v>5</v>
      </c>
      <c r="D42" s="23"/>
      <c r="E42" s="23">
        <v>5000</v>
      </c>
      <c r="F42" s="31" t="str">
        <f t="shared" si="0"/>
        <v>JANVIER</v>
      </c>
    </row>
    <row r="43" spans="2:6" x14ac:dyDescent="0.25">
      <c r="B43" s="5">
        <v>43857</v>
      </c>
      <c r="C43" s="9" t="s">
        <v>3</v>
      </c>
      <c r="D43" s="23">
        <v>50000</v>
      </c>
      <c r="E43" s="23"/>
      <c r="F43" s="32" t="str">
        <f t="shared" si="0"/>
        <v>JANVIER</v>
      </c>
    </row>
    <row r="44" spans="2:6" x14ac:dyDescent="0.25">
      <c r="B44" s="4">
        <v>43857</v>
      </c>
      <c r="C44" s="9" t="s">
        <v>6</v>
      </c>
      <c r="D44" s="23"/>
      <c r="E44" s="23">
        <v>25000</v>
      </c>
      <c r="F44" s="31" t="str">
        <f t="shared" si="0"/>
        <v>JANVIER</v>
      </c>
    </row>
    <row r="45" spans="2:6" x14ac:dyDescent="0.25">
      <c r="B45" s="4">
        <v>43857</v>
      </c>
      <c r="C45" s="9" t="s">
        <v>6</v>
      </c>
      <c r="D45" s="23"/>
      <c r="E45" s="23">
        <v>5000</v>
      </c>
      <c r="F45" s="31" t="str">
        <f t="shared" si="0"/>
        <v>JANVIER</v>
      </c>
    </row>
    <row r="46" spans="2:6" x14ac:dyDescent="0.25">
      <c r="B46" s="4">
        <v>43858</v>
      </c>
      <c r="C46" s="9" t="s">
        <v>5</v>
      </c>
      <c r="D46" s="23">
        <v>600000</v>
      </c>
      <c r="E46" s="23"/>
      <c r="F46" s="31" t="str">
        <f t="shared" si="0"/>
        <v>JANVIER</v>
      </c>
    </row>
    <row r="47" spans="2:6" x14ac:dyDescent="0.25">
      <c r="B47" s="4">
        <v>43858</v>
      </c>
      <c r="C47" s="9" t="s">
        <v>5</v>
      </c>
      <c r="D47" s="23"/>
      <c r="E47" s="23">
        <v>4250</v>
      </c>
      <c r="F47" s="31" t="str">
        <f t="shared" si="0"/>
        <v>JANVIER</v>
      </c>
    </row>
    <row r="48" spans="2:6" x14ac:dyDescent="0.25">
      <c r="B48" s="4">
        <v>43858</v>
      </c>
      <c r="C48" s="9" t="s">
        <v>5</v>
      </c>
      <c r="D48" s="23"/>
      <c r="E48" s="23">
        <v>27000</v>
      </c>
      <c r="F48" s="31" t="str">
        <f t="shared" si="0"/>
        <v>JANVIER</v>
      </c>
    </row>
    <row r="49" spans="2:6" x14ac:dyDescent="0.25">
      <c r="B49" s="4">
        <v>43858</v>
      </c>
      <c r="C49" s="9" t="s">
        <v>5</v>
      </c>
      <c r="D49" s="23"/>
      <c r="E49" s="23">
        <v>80000</v>
      </c>
      <c r="F49" s="31" t="str">
        <f t="shared" si="0"/>
        <v>JANVIER</v>
      </c>
    </row>
    <row r="50" spans="2:6" x14ac:dyDescent="0.25">
      <c r="B50" s="4">
        <v>43858</v>
      </c>
      <c r="C50" s="9" t="s">
        <v>5</v>
      </c>
      <c r="D50" s="23"/>
      <c r="E50" s="23">
        <v>2000</v>
      </c>
      <c r="F50" s="31" t="str">
        <f t="shared" si="0"/>
        <v>JANVIER</v>
      </c>
    </row>
    <row r="51" spans="2:6" x14ac:dyDescent="0.25">
      <c r="B51" s="4">
        <v>43858</v>
      </c>
      <c r="C51" s="9" t="s">
        <v>5</v>
      </c>
      <c r="D51" s="23"/>
      <c r="E51" s="23">
        <v>30000</v>
      </c>
      <c r="F51" s="31" t="str">
        <f t="shared" si="0"/>
        <v>JANVIER</v>
      </c>
    </row>
    <row r="52" spans="2:6" x14ac:dyDescent="0.25">
      <c r="B52" s="4">
        <v>43858</v>
      </c>
      <c r="C52" s="9" t="s">
        <v>5</v>
      </c>
      <c r="D52" s="23"/>
      <c r="E52" s="23">
        <v>5000</v>
      </c>
      <c r="F52" s="31" t="str">
        <f t="shared" si="0"/>
        <v>JANVIER</v>
      </c>
    </row>
    <row r="53" spans="2:6" x14ac:dyDescent="0.25">
      <c r="B53" s="4">
        <v>43858</v>
      </c>
      <c r="C53" s="9" t="s">
        <v>5</v>
      </c>
      <c r="D53" s="23"/>
      <c r="E53" s="23">
        <v>40000</v>
      </c>
      <c r="F53" s="31" t="str">
        <f t="shared" si="0"/>
        <v>JANVIER</v>
      </c>
    </row>
    <row r="54" spans="2:6" x14ac:dyDescent="0.25">
      <c r="B54" s="4">
        <v>43858</v>
      </c>
      <c r="C54" s="9" t="s">
        <v>5</v>
      </c>
      <c r="D54" s="23"/>
      <c r="E54" s="23">
        <v>5000</v>
      </c>
      <c r="F54" s="31" t="str">
        <f t="shared" si="0"/>
        <v>JANVIER</v>
      </c>
    </row>
    <row r="55" spans="2:6" x14ac:dyDescent="0.25">
      <c r="B55" s="4">
        <v>43858</v>
      </c>
      <c r="C55" s="9" t="s">
        <v>5</v>
      </c>
      <c r="D55" s="23"/>
      <c r="E55" s="23">
        <v>80000</v>
      </c>
      <c r="F55" s="31" t="str">
        <f t="shared" si="0"/>
        <v>JANVIER</v>
      </c>
    </row>
    <row r="56" spans="2:6" x14ac:dyDescent="0.25">
      <c r="B56" s="4">
        <v>43858</v>
      </c>
      <c r="C56" s="9" t="s">
        <v>5</v>
      </c>
      <c r="D56" s="23"/>
      <c r="E56" s="23">
        <v>280000</v>
      </c>
      <c r="F56" s="31" t="str">
        <f t="shared" si="0"/>
        <v>JANVIER</v>
      </c>
    </row>
    <row r="57" spans="2:6" x14ac:dyDescent="0.25">
      <c r="B57" s="4">
        <v>43858</v>
      </c>
      <c r="C57" s="9" t="s">
        <v>5</v>
      </c>
      <c r="D57" s="23"/>
      <c r="E57" s="23">
        <v>2000</v>
      </c>
      <c r="F57" s="31" t="str">
        <f t="shared" si="0"/>
        <v>JANVIER</v>
      </c>
    </row>
    <row r="58" spans="2:6" x14ac:dyDescent="0.25">
      <c r="B58" s="4">
        <v>43858</v>
      </c>
      <c r="C58" s="9" t="s">
        <v>5</v>
      </c>
      <c r="D58" s="23"/>
      <c r="E58" s="23">
        <v>5000</v>
      </c>
      <c r="F58" s="31" t="str">
        <f t="shared" si="0"/>
        <v>JANVIER</v>
      </c>
    </row>
    <row r="59" spans="2:6" x14ac:dyDescent="0.25">
      <c r="B59" s="4">
        <v>43859</v>
      </c>
      <c r="C59" s="9" t="s">
        <v>5</v>
      </c>
      <c r="D59" s="23"/>
      <c r="E59" s="23">
        <v>25000</v>
      </c>
      <c r="F59" s="31" t="str">
        <f t="shared" si="0"/>
        <v>JANVIER</v>
      </c>
    </row>
    <row r="60" spans="2:6" x14ac:dyDescent="0.25">
      <c r="B60" s="4">
        <v>43859</v>
      </c>
      <c r="C60" s="9" t="s">
        <v>5</v>
      </c>
      <c r="D60" s="23">
        <v>50000</v>
      </c>
      <c r="E60" s="23"/>
      <c r="F60" s="31" t="str">
        <f t="shared" si="0"/>
        <v>JANVIER</v>
      </c>
    </row>
    <row r="61" spans="2:6" x14ac:dyDescent="0.25">
      <c r="B61" s="4">
        <v>43859</v>
      </c>
      <c r="C61" s="9" t="s">
        <v>5</v>
      </c>
      <c r="D61" s="23"/>
      <c r="E61" s="23">
        <v>17500</v>
      </c>
      <c r="F61" s="31" t="str">
        <f t="shared" si="0"/>
        <v>JANVIER</v>
      </c>
    </row>
    <row r="62" spans="2:6" x14ac:dyDescent="0.25">
      <c r="B62" s="4">
        <v>43859</v>
      </c>
      <c r="C62" s="9" t="s">
        <v>5</v>
      </c>
      <c r="D62" s="23"/>
      <c r="E62" s="23">
        <v>5000</v>
      </c>
      <c r="F62" s="31" t="str">
        <f t="shared" si="0"/>
        <v>JANVIER</v>
      </c>
    </row>
    <row r="63" spans="2:6" x14ac:dyDescent="0.25">
      <c r="B63" s="5">
        <v>43859</v>
      </c>
      <c r="C63" s="9" t="s">
        <v>5</v>
      </c>
      <c r="D63" s="23"/>
      <c r="E63" s="23">
        <v>25000</v>
      </c>
      <c r="F63" s="32" t="str">
        <f t="shared" si="0"/>
        <v>JANVIER</v>
      </c>
    </row>
    <row r="64" spans="2:6" x14ac:dyDescent="0.25">
      <c r="B64" s="5">
        <v>43859</v>
      </c>
      <c r="C64" s="9" t="s">
        <v>2</v>
      </c>
      <c r="D64" s="23"/>
      <c r="E64" s="23">
        <v>28000</v>
      </c>
      <c r="F64" s="32" t="str">
        <f t="shared" si="0"/>
        <v>JANVIER</v>
      </c>
    </row>
    <row r="65" spans="2:6" x14ac:dyDescent="0.25">
      <c r="B65" s="5">
        <v>43859</v>
      </c>
      <c r="C65" s="9" t="s">
        <v>2</v>
      </c>
      <c r="D65" s="23"/>
      <c r="E65" s="23">
        <v>30000</v>
      </c>
      <c r="F65" s="32" t="str">
        <f t="shared" si="0"/>
        <v>JANVIER</v>
      </c>
    </row>
    <row r="66" spans="2:6" x14ac:dyDescent="0.25">
      <c r="B66" s="4">
        <v>43859</v>
      </c>
      <c r="C66" s="9" t="s">
        <v>6</v>
      </c>
      <c r="D66" s="23"/>
      <c r="E66" s="23">
        <v>20000</v>
      </c>
      <c r="F66" s="31" t="str">
        <f t="shared" si="0"/>
        <v>JANVIER</v>
      </c>
    </row>
    <row r="67" spans="2:6" x14ac:dyDescent="0.25">
      <c r="B67" s="4">
        <v>43859</v>
      </c>
      <c r="C67" s="9" t="s">
        <v>6</v>
      </c>
      <c r="D67" s="23"/>
      <c r="E67" s="23">
        <v>5000</v>
      </c>
      <c r="F67" s="31" t="str">
        <f t="shared" si="0"/>
        <v>JANVIER</v>
      </c>
    </row>
    <row r="68" spans="2:6" x14ac:dyDescent="0.25">
      <c r="B68" s="4">
        <v>43860</v>
      </c>
      <c r="C68" s="9" t="s">
        <v>5</v>
      </c>
      <c r="D68" s="23"/>
      <c r="E68" s="23">
        <v>12500</v>
      </c>
      <c r="F68" s="31" t="str">
        <f t="shared" si="0"/>
        <v>JANVIER</v>
      </c>
    </row>
    <row r="69" spans="2:6" x14ac:dyDescent="0.25">
      <c r="B69" s="4">
        <v>43860</v>
      </c>
      <c r="C69" s="9" t="s">
        <v>5</v>
      </c>
      <c r="D69" s="23"/>
      <c r="E69" s="23">
        <v>31000</v>
      </c>
      <c r="F69" s="31" t="str">
        <f t="shared" ref="F69:F132" si="1">VLOOKUP(MONTH(B69),I$4:J$15,2,FALSE)</f>
        <v>JANVIER</v>
      </c>
    </row>
    <row r="70" spans="2:6" x14ac:dyDescent="0.25">
      <c r="B70" s="4">
        <v>43860</v>
      </c>
      <c r="C70" s="9" t="s">
        <v>5</v>
      </c>
      <c r="D70" s="23">
        <v>5000000</v>
      </c>
      <c r="E70" s="23"/>
      <c r="F70" s="31" t="str">
        <f t="shared" si="1"/>
        <v>JANVIER</v>
      </c>
    </row>
    <row r="71" spans="2:6" x14ac:dyDescent="0.25">
      <c r="B71" s="4">
        <v>43860</v>
      </c>
      <c r="C71" s="9" t="s">
        <v>5</v>
      </c>
      <c r="D71" s="23"/>
      <c r="E71" s="23">
        <v>222000</v>
      </c>
      <c r="F71" s="31" t="str">
        <f t="shared" si="1"/>
        <v>JANVIER</v>
      </c>
    </row>
    <row r="72" spans="2:6" x14ac:dyDescent="0.25">
      <c r="B72" s="5">
        <v>43860</v>
      </c>
      <c r="C72" s="9" t="s">
        <v>5</v>
      </c>
      <c r="D72" s="23"/>
      <c r="E72" s="23">
        <v>30000</v>
      </c>
      <c r="F72" s="32" t="str">
        <f t="shared" si="1"/>
        <v>JANVIER</v>
      </c>
    </row>
    <row r="73" spans="2:6" x14ac:dyDescent="0.25">
      <c r="B73" s="5">
        <v>43860</v>
      </c>
      <c r="C73" s="9" t="s">
        <v>5</v>
      </c>
      <c r="D73" s="23"/>
      <c r="E73" s="23">
        <v>200000</v>
      </c>
      <c r="F73" s="32" t="str">
        <f t="shared" si="1"/>
        <v>JANVIER</v>
      </c>
    </row>
    <row r="74" spans="2:6" x14ac:dyDescent="0.25">
      <c r="B74" s="5">
        <v>43860</v>
      </c>
      <c r="C74" s="9" t="s">
        <v>5</v>
      </c>
      <c r="D74" s="23"/>
      <c r="E74" s="23">
        <v>114000</v>
      </c>
      <c r="F74" s="32" t="str">
        <f t="shared" si="1"/>
        <v>JANVIER</v>
      </c>
    </row>
    <row r="75" spans="2:6" x14ac:dyDescent="0.25">
      <c r="B75" s="5">
        <v>43860</v>
      </c>
      <c r="C75" s="9" t="s">
        <v>5</v>
      </c>
      <c r="D75" s="23"/>
      <c r="E75" s="23">
        <v>40000</v>
      </c>
      <c r="F75" s="32" t="str">
        <f t="shared" si="1"/>
        <v>JANVIER</v>
      </c>
    </row>
    <row r="76" spans="2:6" x14ac:dyDescent="0.25">
      <c r="B76" s="5">
        <v>43860</v>
      </c>
      <c r="C76" s="9" t="s">
        <v>5</v>
      </c>
      <c r="D76" s="23"/>
      <c r="E76" s="23">
        <v>27000</v>
      </c>
      <c r="F76" s="32" t="str">
        <f t="shared" si="1"/>
        <v>JANVIER</v>
      </c>
    </row>
    <row r="77" spans="2:6" x14ac:dyDescent="0.25">
      <c r="B77" s="5">
        <v>43860</v>
      </c>
      <c r="C77" s="9" t="s">
        <v>5</v>
      </c>
      <c r="D77" s="23"/>
      <c r="E77" s="23">
        <v>2000</v>
      </c>
      <c r="F77" s="32" t="str">
        <f t="shared" si="1"/>
        <v>JANVIER</v>
      </c>
    </row>
    <row r="78" spans="2:6" x14ac:dyDescent="0.25">
      <c r="B78" s="5">
        <v>43860</v>
      </c>
      <c r="C78" s="9" t="s">
        <v>5</v>
      </c>
      <c r="D78" s="23"/>
      <c r="E78" s="23">
        <v>600</v>
      </c>
      <c r="F78" s="32" t="str">
        <f t="shared" si="1"/>
        <v>JANVIER</v>
      </c>
    </row>
    <row r="79" spans="2:6" x14ac:dyDescent="0.25">
      <c r="B79" s="5">
        <v>43860</v>
      </c>
      <c r="C79" s="9" t="s">
        <v>5</v>
      </c>
      <c r="D79" s="23"/>
      <c r="E79" s="23">
        <v>5000</v>
      </c>
      <c r="F79" s="32" t="str">
        <f t="shared" si="1"/>
        <v>JANVIER</v>
      </c>
    </row>
    <row r="80" spans="2:6" x14ac:dyDescent="0.25">
      <c r="B80" s="5">
        <v>43860</v>
      </c>
      <c r="C80" s="9" t="s">
        <v>3</v>
      </c>
      <c r="D80" s="23">
        <v>50000</v>
      </c>
      <c r="E80" s="23"/>
      <c r="F80" s="32" t="str">
        <f t="shared" si="1"/>
        <v>JANVIER</v>
      </c>
    </row>
    <row r="81" spans="2:6" x14ac:dyDescent="0.25">
      <c r="B81" s="5">
        <v>43860</v>
      </c>
      <c r="C81" s="9" t="s">
        <v>3</v>
      </c>
      <c r="D81" s="23"/>
      <c r="E81" s="23">
        <v>28000</v>
      </c>
      <c r="F81" s="32" t="str">
        <f t="shared" si="1"/>
        <v>JANVIER</v>
      </c>
    </row>
    <row r="82" spans="2:6" x14ac:dyDescent="0.25">
      <c r="B82" s="4">
        <v>43860</v>
      </c>
      <c r="C82" s="9" t="s">
        <v>6</v>
      </c>
      <c r="D82" s="23"/>
      <c r="E82" s="23">
        <v>30000</v>
      </c>
      <c r="F82" s="31" t="str">
        <f t="shared" si="1"/>
        <v>JANVIER</v>
      </c>
    </row>
    <row r="83" spans="2:6" x14ac:dyDescent="0.25">
      <c r="B83" s="5">
        <v>43861</v>
      </c>
      <c r="C83" s="9" t="s">
        <v>5</v>
      </c>
      <c r="D83" s="23"/>
      <c r="E83" s="23">
        <v>10000</v>
      </c>
      <c r="F83" s="32" t="str">
        <f t="shared" si="1"/>
        <v>JANVIER</v>
      </c>
    </row>
    <row r="84" spans="2:6" x14ac:dyDescent="0.25">
      <c r="B84" s="5">
        <v>43861</v>
      </c>
      <c r="C84" s="9" t="s">
        <v>5</v>
      </c>
      <c r="D84" s="23"/>
      <c r="E84" s="23">
        <v>2000</v>
      </c>
      <c r="F84" s="32" t="str">
        <f t="shared" si="1"/>
        <v>JANVIER</v>
      </c>
    </row>
    <row r="85" spans="2:6" x14ac:dyDescent="0.25">
      <c r="B85" s="5">
        <v>43861</v>
      </c>
      <c r="C85" s="9" t="s">
        <v>5</v>
      </c>
      <c r="D85" s="23"/>
      <c r="E85" s="23">
        <v>200000</v>
      </c>
      <c r="F85" s="32" t="str">
        <f t="shared" si="1"/>
        <v>JANVIER</v>
      </c>
    </row>
    <row r="86" spans="2:6" x14ac:dyDescent="0.25">
      <c r="B86" s="5">
        <v>43861</v>
      </c>
      <c r="C86" s="9" t="s">
        <v>5</v>
      </c>
      <c r="D86" s="23"/>
      <c r="E86" s="23">
        <v>40000</v>
      </c>
      <c r="F86" s="32" t="str">
        <f t="shared" si="1"/>
        <v>JANVIER</v>
      </c>
    </row>
    <row r="87" spans="2:6" x14ac:dyDescent="0.25">
      <c r="B87" s="5">
        <v>43861</v>
      </c>
      <c r="C87" s="9" t="s">
        <v>5</v>
      </c>
      <c r="D87" s="23">
        <v>300000</v>
      </c>
      <c r="E87" s="23"/>
      <c r="F87" s="32" t="str">
        <f t="shared" si="1"/>
        <v>JANVIER</v>
      </c>
    </row>
    <row r="88" spans="2:6" x14ac:dyDescent="0.25">
      <c r="B88" s="5">
        <v>43861</v>
      </c>
      <c r="C88" s="9" t="s">
        <v>5</v>
      </c>
      <c r="D88" s="23"/>
      <c r="E88" s="23">
        <v>35000</v>
      </c>
      <c r="F88" s="32" t="str">
        <f t="shared" si="1"/>
        <v>JANVIER</v>
      </c>
    </row>
    <row r="89" spans="2:6" x14ac:dyDescent="0.25">
      <c r="B89" s="5">
        <v>43861</v>
      </c>
      <c r="C89" s="9" t="s">
        <v>5</v>
      </c>
      <c r="D89" s="23"/>
      <c r="E89" s="23">
        <v>20000</v>
      </c>
      <c r="F89" s="32" t="str">
        <f t="shared" si="1"/>
        <v>JANVIER</v>
      </c>
    </row>
    <row r="90" spans="2:6" x14ac:dyDescent="0.25">
      <c r="B90" s="5">
        <v>43861</v>
      </c>
      <c r="C90" s="9" t="s">
        <v>5</v>
      </c>
      <c r="D90" s="23"/>
      <c r="E90" s="23">
        <v>35000</v>
      </c>
      <c r="F90" s="32" t="str">
        <f t="shared" si="1"/>
        <v>JANVIER</v>
      </c>
    </row>
    <row r="91" spans="2:6" x14ac:dyDescent="0.25">
      <c r="B91" s="5">
        <v>43861</v>
      </c>
      <c r="C91" s="9" t="s">
        <v>5</v>
      </c>
      <c r="D91" s="23"/>
      <c r="E91" s="23">
        <v>10000</v>
      </c>
      <c r="F91" s="32" t="str">
        <f t="shared" si="1"/>
        <v>JANVIER</v>
      </c>
    </row>
    <row r="92" spans="2:6" x14ac:dyDescent="0.25">
      <c r="B92" s="5">
        <v>43861</v>
      </c>
      <c r="C92" s="9" t="s">
        <v>5</v>
      </c>
      <c r="D92" s="23"/>
      <c r="E92" s="23">
        <v>15000</v>
      </c>
      <c r="F92" s="32" t="str">
        <f t="shared" si="1"/>
        <v>JANVIER</v>
      </c>
    </row>
    <row r="93" spans="2:6" x14ac:dyDescent="0.25">
      <c r="B93" s="5">
        <v>43861</v>
      </c>
      <c r="C93" s="9" t="s">
        <v>5</v>
      </c>
      <c r="D93" s="23"/>
      <c r="E93" s="23">
        <v>30000</v>
      </c>
      <c r="F93" s="32" t="str">
        <f t="shared" si="1"/>
        <v>JANVIER</v>
      </c>
    </row>
    <row r="94" spans="2:6" x14ac:dyDescent="0.25">
      <c r="B94" s="5">
        <v>43861</v>
      </c>
      <c r="C94" s="9" t="s">
        <v>5</v>
      </c>
      <c r="D94" s="23"/>
      <c r="E94" s="23">
        <v>500000</v>
      </c>
      <c r="F94" s="32" t="str">
        <f t="shared" si="1"/>
        <v>JANVIER</v>
      </c>
    </row>
    <row r="95" spans="2:6" x14ac:dyDescent="0.25">
      <c r="B95" s="5">
        <v>43861</v>
      </c>
      <c r="C95" s="9" t="s">
        <v>5</v>
      </c>
      <c r="D95" s="23"/>
      <c r="E95" s="23">
        <v>225000</v>
      </c>
      <c r="F95" s="32" t="str">
        <f t="shared" si="1"/>
        <v>JANVIER</v>
      </c>
    </row>
    <row r="96" spans="2:6" x14ac:dyDescent="0.25">
      <c r="B96" s="5">
        <v>43861</v>
      </c>
      <c r="C96" s="9" t="s">
        <v>5</v>
      </c>
      <c r="D96" s="23"/>
      <c r="E96" s="23">
        <v>5000</v>
      </c>
      <c r="F96" s="32" t="str">
        <f t="shared" si="1"/>
        <v>JANVIER</v>
      </c>
    </row>
    <row r="97" spans="2:6" x14ac:dyDescent="0.25">
      <c r="B97" s="5">
        <v>43861</v>
      </c>
      <c r="C97" s="9" t="s">
        <v>2</v>
      </c>
      <c r="D97" s="23">
        <v>77760</v>
      </c>
      <c r="E97" s="23"/>
      <c r="F97" s="32" t="str">
        <f t="shared" si="1"/>
        <v>JANVIER</v>
      </c>
    </row>
    <row r="98" spans="2:6" x14ac:dyDescent="0.25">
      <c r="B98" s="5">
        <v>43861</v>
      </c>
      <c r="C98" s="9" t="s">
        <v>2</v>
      </c>
      <c r="D98" s="23"/>
      <c r="E98" s="23">
        <v>11000</v>
      </c>
      <c r="F98" s="32" t="str">
        <f t="shared" si="1"/>
        <v>JANVIER</v>
      </c>
    </row>
    <row r="99" spans="2:6" x14ac:dyDescent="0.25">
      <c r="B99" s="5">
        <v>43862</v>
      </c>
      <c r="C99" s="9" t="s">
        <v>5</v>
      </c>
      <c r="D99" s="23"/>
      <c r="E99" s="23">
        <v>24000</v>
      </c>
      <c r="F99" s="32" t="str">
        <f t="shared" si="1"/>
        <v>FEVRIER</v>
      </c>
    </row>
    <row r="100" spans="2:6" x14ac:dyDescent="0.25">
      <c r="B100" s="5">
        <v>43862</v>
      </c>
      <c r="C100" s="9" t="s">
        <v>5</v>
      </c>
      <c r="D100" s="23"/>
      <c r="E100" s="23">
        <v>15000</v>
      </c>
      <c r="F100" s="32" t="str">
        <f t="shared" si="1"/>
        <v>FEVRIER</v>
      </c>
    </row>
    <row r="101" spans="2:6" x14ac:dyDescent="0.25">
      <c r="B101" s="6">
        <v>43862</v>
      </c>
      <c r="C101" s="9" t="s">
        <v>5</v>
      </c>
      <c r="D101" s="23"/>
      <c r="E101" s="23">
        <v>200000</v>
      </c>
      <c r="F101" s="32" t="str">
        <f t="shared" si="1"/>
        <v>FEVRIER</v>
      </c>
    </row>
    <row r="102" spans="2:6" x14ac:dyDescent="0.25">
      <c r="B102" s="5">
        <v>43862</v>
      </c>
      <c r="C102" s="9" t="s">
        <v>5</v>
      </c>
      <c r="D102" s="23"/>
      <c r="E102" s="23">
        <v>480000</v>
      </c>
      <c r="F102" s="32" t="str">
        <f t="shared" si="1"/>
        <v>FEVRIER</v>
      </c>
    </row>
    <row r="103" spans="2:6" x14ac:dyDescent="0.25">
      <c r="B103" s="5">
        <v>43862</v>
      </c>
      <c r="C103" s="9" t="s">
        <v>5</v>
      </c>
      <c r="D103" s="23"/>
      <c r="E103" s="23">
        <v>15000</v>
      </c>
      <c r="F103" s="32" t="str">
        <f t="shared" si="1"/>
        <v>FEVRIER</v>
      </c>
    </row>
    <row r="104" spans="2:6" x14ac:dyDescent="0.25">
      <c r="B104" s="5">
        <v>43862</v>
      </c>
      <c r="C104" s="9" t="s">
        <v>5</v>
      </c>
      <c r="D104" s="23"/>
      <c r="E104" s="23">
        <v>5000</v>
      </c>
      <c r="F104" s="32" t="str">
        <f t="shared" si="1"/>
        <v>FEVRIER</v>
      </c>
    </row>
    <row r="105" spans="2:6" x14ac:dyDescent="0.25">
      <c r="B105" s="5">
        <v>43864</v>
      </c>
      <c r="C105" s="9" t="s">
        <v>5</v>
      </c>
      <c r="D105" s="23"/>
      <c r="E105" s="23">
        <v>20000</v>
      </c>
      <c r="F105" s="32" t="str">
        <f t="shared" si="1"/>
        <v>FEVRIER</v>
      </c>
    </row>
    <row r="106" spans="2:6" x14ac:dyDescent="0.25">
      <c r="B106" s="5">
        <v>43864</v>
      </c>
      <c r="C106" s="9" t="s">
        <v>5</v>
      </c>
      <c r="D106" s="23"/>
      <c r="E106" s="23">
        <v>2000</v>
      </c>
      <c r="F106" s="32" t="str">
        <f t="shared" si="1"/>
        <v>FEVRIER</v>
      </c>
    </row>
    <row r="107" spans="2:6" x14ac:dyDescent="0.25">
      <c r="B107" s="5">
        <v>43864</v>
      </c>
      <c r="C107" s="9" t="s">
        <v>5</v>
      </c>
      <c r="D107" s="23"/>
      <c r="E107" s="23">
        <v>6500</v>
      </c>
      <c r="F107" s="32" t="str">
        <f t="shared" si="1"/>
        <v>FEVRIER</v>
      </c>
    </row>
    <row r="108" spans="2:6" x14ac:dyDescent="0.25">
      <c r="B108" s="5">
        <v>43864</v>
      </c>
      <c r="C108" s="9" t="s">
        <v>5</v>
      </c>
      <c r="D108" s="23"/>
      <c r="E108" s="23">
        <v>50000</v>
      </c>
      <c r="F108" s="32" t="str">
        <f t="shared" si="1"/>
        <v>FEVRIER</v>
      </c>
    </row>
    <row r="109" spans="2:6" x14ac:dyDescent="0.25">
      <c r="B109" s="5">
        <v>43864</v>
      </c>
      <c r="C109" s="9" t="s">
        <v>5</v>
      </c>
      <c r="D109" s="23">
        <v>30000</v>
      </c>
      <c r="E109" s="23"/>
      <c r="F109" s="32" t="str">
        <f t="shared" si="1"/>
        <v>FEVRIER</v>
      </c>
    </row>
    <row r="110" spans="2:6" x14ac:dyDescent="0.25">
      <c r="B110" s="5">
        <v>43864</v>
      </c>
      <c r="C110" s="9" t="s">
        <v>5</v>
      </c>
      <c r="D110" s="23"/>
      <c r="E110" s="23">
        <v>5500</v>
      </c>
      <c r="F110" s="32" t="str">
        <f t="shared" si="1"/>
        <v>FEVRIER</v>
      </c>
    </row>
    <row r="111" spans="2:6" x14ac:dyDescent="0.25">
      <c r="B111" s="5">
        <v>43864</v>
      </c>
      <c r="C111" s="9" t="s">
        <v>5</v>
      </c>
      <c r="D111" s="23"/>
      <c r="E111" s="23">
        <v>200000</v>
      </c>
      <c r="F111" s="32" t="str">
        <f t="shared" si="1"/>
        <v>FEVRIER</v>
      </c>
    </row>
    <row r="112" spans="2:6" x14ac:dyDescent="0.25">
      <c r="B112" s="5">
        <v>43864</v>
      </c>
      <c r="C112" s="9" t="s">
        <v>3</v>
      </c>
      <c r="D112" s="23">
        <v>50000</v>
      </c>
      <c r="E112" s="23"/>
      <c r="F112" s="32" t="str">
        <f t="shared" si="1"/>
        <v>FEVRIER</v>
      </c>
    </row>
    <row r="113" spans="2:6" x14ac:dyDescent="0.25">
      <c r="B113" s="5">
        <v>43865</v>
      </c>
      <c r="C113" s="9" t="s">
        <v>5</v>
      </c>
      <c r="D113" s="23"/>
      <c r="E113" s="23">
        <v>22000</v>
      </c>
      <c r="F113" s="32" t="str">
        <f t="shared" si="1"/>
        <v>FEVRIER</v>
      </c>
    </row>
    <row r="114" spans="2:6" x14ac:dyDescent="0.25">
      <c r="B114" s="5">
        <v>43865</v>
      </c>
      <c r="C114" s="9" t="s">
        <v>5</v>
      </c>
      <c r="D114" s="23"/>
      <c r="E114" s="23">
        <v>2400</v>
      </c>
      <c r="F114" s="32" t="str">
        <f t="shared" si="1"/>
        <v>FEVRIER</v>
      </c>
    </row>
    <row r="115" spans="2:6" x14ac:dyDescent="0.25">
      <c r="B115" s="5">
        <v>43865</v>
      </c>
      <c r="C115" s="9" t="s">
        <v>5</v>
      </c>
      <c r="D115" s="23"/>
      <c r="E115" s="23">
        <v>2400</v>
      </c>
      <c r="F115" s="32" t="str">
        <f t="shared" si="1"/>
        <v>FEVRIER</v>
      </c>
    </row>
    <row r="116" spans="2:6" x14ac:dyDescent="0.25">
      <c r="B116" s="5">
        <v>43865</v>
      </c>
      <c r="C116" s="9" t="s">
        <v>5</v>
      </c>
      <c r="D116" s="23"/>
      <c r="E116" s="23">
        <v>24000</v>
      </c>
      <c r="F116" s="32" t="str">
        <f t="shared" si="1"/>
        <v>FEVRIER</v>
      </c>
    </row>
    <row r="117" spans="2:6" x14ac:dyDescent="0.25">
      <c r="B117" s="5">
        <v>43865</v>
      </c>
      <c r="C117" s="9" t="s">
        <v>5</v>
      </c>
      <c r="D117" s="23"/>
      <c r="E117" s="23">
        <v>30000</v>
      </c>
      <c r="F117" s="32" t="str">
        <f t="shared" si="1"/>
        <v>FEVRIER</v>
      </c>
    </row>
    <row r="118" spans="2:6" x14ac:dyDescent="0.25">
      <c r="B118" s="5">
        <v>43865</v>
      </c>
      <c r="C118" s="9" t="s">
        <v>5</v>
      </c>
      <c r="D118" s="23"/>
      <c r="E118" s="23">
        <v>5000</v>
      </c>
      <c r="F118" s="32" t="str">
        <f t="shared" si="1"/>
        <v>FEVRIER</v>
      </c>
    </row>
    <row r="119" spans="2:6" x14ac:dyDescent="0.25">
      <c r="B119" s="5">
        <v>43865</v>
      </c>
      <c r="C119" s="9" t="s">
        <v>5</v>
      </c>
      <c r="D119" s="23"/>
      <c r="E119" s="23">
        <v>2000</v>
      </c>
      <c r="F119" s="32" t="str">
        <f t="shared" si="1"/>
        <v>FEVRIER</v>
      </c>
    </row>
    <row r="120" spans="2:6" x14ac:dyDescent="0.25">
      <c r="B120" s="5">
        <v>43865</v>
      </c>
      <c r="C120" s="9" t="s">
        <v>5</v>
      </c>
      <c r="D120" s="23"/>
      <c r="E120" s="23">
        <v>22500</v>
      </c>
      <c r="F120" s="32" t="str">
        <f t="shared" si="1"/>
        <v>FEVRIER</v>
      </c>
    </row>
    <row r="121" spans="2:6" x14ac:dyDescent="0.25">
      <c r="B121" s="5">
        <v>43865</v>
      </c>
      <c r="C121" s="9" t="s">
        <v>5</v>
      </c>
      <c r="D121" s="23"/>
      <c r="E121" s="23">
        <v>48000</v>
      </c>
      <c r="F121" s="32" t="str">
        <f t="shared" si="1"/>
        <v>FEVRIER</v>
      </c>
    </row>
    <row r="122" spans="2:6" x14ac:dyDescent="0.25">
      <c r="B122" s="5">
        <v>43865</v>
      </c>
      <c r="C122" s="9" t="s">
        <v>5</v>
      </c>
      <c r="D122" s="23"/>
      <c r="E122" s="23">
        <v>40000</v>
      </c>
      <c r="F122" s="32" t="str">
        <f t="shared" si="1"/>
        <v>FEVRIER</v>
      </c>
    </row>
    <row r="123" spans="2:6" x14ac:dyDescent="0.25">
      <c r="B123" s="5">
        <v>43865</v>
      </c>
      <c r="C123" s="9" t="s">
        <v>5</v>
      </c>
      <c r="D123" s="23"/>
      <c r="E123" s="23">
        <v>52000</v>
      </c>
      <c r="F123" s="32" t="str">
        <f t="shared" si="1"/>
        <v>FEVRIER</v>
      </c>
    </row>
    <row r="124" spans="2:6" x14ac:dyDescent="0.25">
      <c r="B124" s="5">
        <v>43865</v>
      </c>
      <c r="C124" s="9" t="s">
        <v>5</v>
      </c>
      <c r="D124" s="23"/>
      <c r="E124" s="23">
        <v>92500</v>
      </c>
      <c r="F124" s="32" t="str">
        <f t="shared" si="1"/>
        <v>FEVRIER</v>
      </c>
    </row>
    <row r="125" spans="2:6" x14ac:dyDescent="0.25">
      <c r="B125" s="5">
        <v>43865</v>
      </c>
      <c r="C125" s="9" t="s">
        <v>5</v>
      </c>
      <c r="D125" s="23"/>
      <c r="E125" s="23">
        <v>2000</v>
      </c>
      <c r="F125" s="32" t="str">
        <f t="shared" si="1"/>
        <v>FEVRIER</v>
      </c>
    </row>
    <row r="126" spans="2:6" x14ac:dyDescent="0.25">
      <c r="B126" s="5">
        <v>43865</v>
      </c>
      <c r="C126" s="9" t="s">
        <v>5</v>
      </c>
      <c r="D126" s="23"/>
      <c r="E126" s="23">
        <v>152000</v>
      </c>
      <c r="F126" s="32" t="str">
        <f t="shared" si="1"/>
        <v>FEVRIER</v>
      </c>
    </row>
    <row r="127" spans="2:6" x14ac:dyDescent="0.25">
      <c r="B127" s="5">
        <v>43865</v>
      </c>
      <c r="C127" s="9" t="s">
        <v>5</v>
      </c>
      <c r="D127" s="23"/>
      <c r="E127" s="23">
        <v>1500</v>
      </c>
      <c r="F127" s="32" t="str">
        <f t="shared" si="1"/>
        <v>FEVRIER</v>
      </c>
    </row>
    <row r="128" spans="2:6" x14ac:dyDescent="0.25">
      <c r="B128" s="5">
        <v>43865</v>
      </c>
      <c r="C128" s="9" t="s">
        <v>5</v>
      </c>
      <c r="D128" s="23"/>
      <c r="E128" s="23">
        <v>10000</v>
      </c>
      <c r="F128" s="32" t="str">
        <f t="shared" si="1"/>
        <v>FEVRIER</v>
      </c>
    </row>
    <row r="129" spans="2:6" x14ac:dyDescent="0.25">
      <c r="B129" s="5">
        <v>43865</v>
      </c>
      <c r="C129" s="9" t="s">
        <v>5</v>
      </c>
      <c r="D129" s="23"/>
      <c r="E129" s="23">
        <v>200000</v>
      </c>
      <c r="F129" s="32" t="str">
        <f t="shared" si="1"/>
        <v>FEVRIER</v>
      </c>
    </row>
    <row r="130" spans="2:6" x14ac:dyDescent="0.25">
      <c r="B130" s="5">
        <v>43865</v>
      </c>
      <c r="C130" s="9" t="s">
        <v>6</v>
      </c>
      <c r="D130" s="23"/>
      <c r="E130" s="23">
        <v>192500</v>
      </c>
      <c r="F130" s="32" t="str">
        <f t="shared" si="1"/>
        <v>FEVRIER</v>
      </c>
    </row>
    <row r="131" spans="2:6" x14ac:dyDescent="0.25">
      <c r="B131" s="5">
        <v>43866</v>
      </c>
      <c r="C131" s="9" t="s">
        <v>5</v>
      </c>
      <c r="D131" s="23"/>
      <c r="E131" s="23">
        <v>100000</v>
      </c>
      <c r="F131" s="32" t="str">
        <f t="shared" si="1"/>
        <v>FEVRIER</v>
      </c>
    </row>
    <row r="132" spans="2:6" x14ac:dyDescent="0.25">
      <c r="B132" s="5">
        <v>43866</v>
      </c>
      <c r="C132" s="9" t="s">
        <v>5</v>
      </c>
      <c r="D132" s="23"/>
      <c r="E132" s="23">
        <v>60000</v>
      </c>
      <c r="F132" s="32" t="str">
        <f t="shared" si="1"/>
        <v>FEVRIER</v>
      </c>
    </row>
    <row r="133" spans="2:6" x14ac:dyDescent="0.25">
      <c r="B133" s="5">
        <v>43866</v>
      </c>
      <c r="C133" s="9" t="s">
        <v>5</v>
      </c>
      <c r="D133" s="23"/>
      <c r="E133" s="23">
        <v>10000</v>
      </c>
      <c r="F133" s="32" t="str">
        <f t="shared" ref="F133:F163" si="2">VLOOKUP(MONTH(B133),I$4:J$15,2,FALSE)</f>
        <v>FEVRIER</v>
      </c>
    </row>
    <row r="134" spans="2:6" x14ac:dyDescent="0.25">
      <c r="B134" s="5">
        <v>43866</v>
      </c>
      <c r="C134" s="9" t="s">
        <v>5</v>
      </c>
      <c r="D134" s="23"/>
      <c r="E134" s="23">
        <v>50000</v>
      </c>
      <c r="F134" s="32" t="str">
        <f t="shared" si="2"/>
        <v>FEVRIER</v>
      </c>
    </row>
    <row r="135" spans="2:6" x14ac:dyDescent="0.25">
      <c r="B135" s="5">
        <v>43866</v>
      </c>
      <c r="C135" s="9" t="s">
        <v>5</v>
      </c>
      <c r="D135" s="23"/>
      <c r="E135" s="23">
        <v>24000</v>
      </c>
      <c r="F135" s="32" t="str">
        <f t="shared" si="2"/>
        <v>FEVRIER</v>
      </c>
    </row>
    <row r="136" spans="2:6" x14ac:dyDescent="0.25">
      <c r="B136" s="5">
        <v>43866</v>
      </c>
      <c r="C136" s="9" t="s">
        <v>5</v>
      </c>
      <c r="D136" s="23"/>
      <c r="E136" s="23">
        <f>5*1250</f>
        <v>6250</v>
      </c>
      <c r="F136" s="32" t="str">
        <f t="shared" si="2"/>
        <v>FEVRIER</v>
      </c>
    </row>
    <row r="137" spans="2:6" x14ac:dyDescent="0.25">
      <c r="B137" s="5">
        <v>43866</v>
      </c>
      <c r="C137" s="9" t="s">
        <v>5</v>
      </c>
      <c r="D137" s="23"/>
      <c r="E137" s="23">
        <v>8750</v>
      </c>
      <c r="F137" s="32" t="str">
        <f t="shared" si="2"/>
        <v>FEVRIER</v>
      </c>
    </row>
    <row r="138" spans="2:6" x14ac:dyDescent="0.25">
      <c r="B138" s="5">
        <v>43866</v>
      </c>
      <c r="C138" s="9" t="s">
        <v>5</v>
      </c>
      <c r="D138" s="23"/>
      <c r="E138" s="23">
        <v>30000</v>
      </c>
      <c r="F138" s="32" t="str">
        <f t="shared" si="2"/>
        <v>FEVRIER</v>
      </c>
    </row>
    <row r="139" spans="2:6" x14ac:dyDescent="0.25">
      <c r="B139" s="5">
        <v>43866</v>
      </c>
      <c r="C139" s="9" t="s">
        <v>5</v>
      </c>
      <c r="D139" s="23"/>
      <c r="E139" s="23">
        <v>10000</v>
      </c>
      <c r="F139" s="32" t="str">
        <f t="shared" si="2"/>
        <v>FEVRIER</v>
      </c>
    </row>
    <row r="140" spans="2:6" x14ac:dyDescent="0.25">
      <c r="B140" s="5">
        <v>43866</v>
      </c>
      <c r="C140" s="9" t="s">
        <v>2</v>
      </c>
      <c r="D140" s="23"/>
      <c r="E140" s="23">
        <v>28000</v>
      </c>
      <c r="F140" s="32" t="str">
        <f t="shared" si="2"/>
        <v>FEVRIER</v>
      </c>
    </row>
    <row r="141" spans="2:6" x14ac:dyDescent="0.25">
      <c r="B141" s="5">
        <v>43866</v>
      </c>
      <c r="C141" s="9" t="s">
        <v>2</v>
      </c>
      <c r="D141" s="23"/>
      <c r="E141" s="23">
        <v>30000</v>
      </c>
      <c r="F141" s="32" t="str">
        <f t="shared" si="2"/>
        <v>FEVRIER</v>
      </c>
    </row>
    <row r="142" spans="2:6" x14ac:dyDescent="0.25">
      <c r="B142" s="5">
        <v>43867</v>
      </c>
      <c r="C142" s="9" t="s">
        <v>5</v>
      </c>
      <c r="D142" s="23"/>
      <c r="E142" s="23">
        <v>10000</v>
      </c>
      <c r="F142" s="32" t="str">
        <f t="shared" si="2"/>
        <v>FEVRIER</v>
      </c>
    </row>
    <row r="143" spans="2:6" x14ac:dyDescent="0.25">
      <c r="B143" s="5">
        <v>43867</v>
      </c>
      <c r="C143" s="9" t="s">
        <v>5</v>
      </c>
      <c r="D143" s="23"/>
      <c r="E143" s="23">
        <v>30000</v>
      </c>
      <c r="F143" s="32" t="str">
        <f t="shared" si="2"/>
        <v>FEVRIER</v>
      </c>
    </row>
    <row r="144" spans="2:6" x14ac:dyDescent="0.25">
      <c r="B144" s="5">
        <v>43867</v>
      </c>
      <c r="C144" s="9" t="s">
        <v>5</v>
      </c>
      <c r="D144" s="23"/>
      <c r="E144" s="23">
        <v>1000</v>
      </c>
      <c r="F144" s="32" t="str">
        <f t="shared" si="2"/>
        <v>FEVRIER</v>
      </c>
    </row>
    <row r="145" spans="2:6" x14ac:dyDescent="0.25">
      <c r="B145" s="5">
        <v>43867</v>
      </c>
      <c r="C145" s="9" t="s">
        <v>5</v>
      </c>
      <c r="D145" s="23">
        <v>4000000</v>
      </c>
      <c r="E145" s="23"/>
      <c r="F145" s="32" t="str">
        <f t="shared" si="2"/>
        <v>FEVRIER</v>
      </c>
    </row>
    <row r="146" spans="2:6" x14ac:dyDescent="0.25">
      <c r="B146" s="5">
        <v>43867</v>
      </c>
      <c r="C146" s="9" t="s">
        <v>5</v>
      </c>
      <c r="D146" s="23"/>
      <c r="E146" s="23">
        <v>3350000</v>
      </c>
      <c r="F146" s="32" t="str">
        <f t="shared" si="2"/>
        <v>FEVRIER</v>
      </c>
    </row>
    <row r="147" spans="2:6" x14ac:dyDescent="0.25">
      <c r="B147" s="5">
        <v>43867</v>
      </c>
      <c r="C147" s="9" t="s">
        <v>5</v>
      </c>
      <c r="D147" s="23"/>
      <c r="E147" s="23">
        <v>300000</v>
      </c>
      <c r="F147" s="32" t="str">
        <f t="shared" si="2"/>
        <v>FEVRIER</v>
      </c>
    </row>
    <row r="148" spans="2:6" x14ac:dyDescent="0.25">
      <c r="B148" s="5">
        <v>43867</v>
      </c>
      <c r="C148" s="9" t="s">
        <v>5</v>
      </c>
      <c r="D148" s="23"/>
      <c r="E148" s="23">
        <v>20000</v>
      </c>
      <c r="F148" s="32" t="str">
        <f t="shared" si="2"/>
        <v>FEVRIER</v>
      </c>
    </row>
    <row r="149" spans="2:6" x14ac:dyDescent="0.25">
      <c r="B149" s="5">
        <v>43867</v>
      </c>
      <c r="C149" s="9" t="s">
        <v>5</v>
      </c>
      <c r="D149" s="23"/>
      <c r="E149" s="23">
        <v>20000</v>
      </c>
      <c r="F149" s="32" t="str">
        <f t="shared" si="2"/>
        <v>FEVRIER</v>
      </c>
    </row>
    <row r="150" spans="2:6" x14ac:dyDescent="0.25">
      <c r="B150" s="5">
        <v>43867</v>
      </c>
      <c r="C150" s="9" t="s">
        <v>5</v>
      </c>
      <c r="D150" s="23"/>
      <c r="E150" s="23">
        <v>225000</v>
      </c>
      <c r="F150" s="32" t="str">
        <f t="shared" si="2"/>
        <v>FEVRIER</v>
      </c>
    </row>
    <row r="151" spans="2:6" x14ac:dyDescent="0.25">
      <c r="B151" s="5">
        <v>43867</v>
      </c>
      <c r="C151" s="9" t="s">
        <v>5</v>
      </c>
      <c r="D151" s="23"/>
      <c r="E151" s="23">
        <v>10000</v>
      </c>
      <c r="F151" s="32" t="str">
        <f t="shared" si="2"/>
        <v>FEVRIER</v>
      </c>
    </row>
    <row r="152" spans="2:6" x14ac:dyDescent="0.25">
      <c r="B152" s="5">
        <v>43867</v>
      </c>
      <c r="C152" s="9" t="s">
        <v>5</v>
      </c>
      <c r="D152" s="23"/>
      <c r="E152" s="23">
        <v>4000</v>
      </c>
      <c r="F152" s="32" t="str">
        <f t="shared" si="2"/>
        <v>FEVRIER</v>
      </c>
    </row>
    <row r="153" spans="2:6" x14ac:dyDescent="0.25">
      <c r="B153" s="5">
        <v>43867</v>
      </c>
      <c r="C153" s="9" t="s">
        <v>5</v>
      </c>
      <c r="D153" s="23"/>
      <c r="E153" s="23">
        <v>30000</v>
      </c>
      <c r="F153" s="32" t="str">
        <f t="shared" si="2"/>
        <v>FEVRIER</v>
      </c>
    </row>
    <row r="154" spans="2:6" x14ac:dyDescent="0.25">
      <c r="B154" s="5">
        <v>43867</v>
      </c>
      <c r="C154" s="9" t="s">
        <v>5</v>
      </c>
      <c r="D154" s="23"/>
      <c r="E154" s="23">
        <v>100000</v>
      </c>
      <c r="F154" s="32" t="str">
        <f t="shared" si="2"/>
        <v>FEVRIER</v>
      </c>
    </row>
    <row r="155" spans="2:6" x14ac:dyDescent="0.25">
      <c r="B155" s="5">
        <v>43867</v>
      </c>
      <c r="C155" s="9" t="s">
        <v>5</v>
      </c>
      <c r="D155" s="23"/>
      <c r="E155" s="23">
        <v>30000</v>
      </c>
      <c r="F155" s="32" t="str">
        <f t="shared" si="2"/>
        <v>FEVRIER</v>
      </c>
    </row>
    <row r="156" spans="2:6" x14ac:dyDescent="0.25">
      <c r="B156" s="5">
        <v>43867</v>
      </c>
      <c r="C156" s="9" t="s">
        <v>5</v>
      </c>
      <c r="D156" s="23"/>
      <c r="E156" s="23">
        <v>20000</v>
      </c>
      <c r="F156" s="32" t="str">
        <f t="shared" si="2"/>
        <v>FEVRIER</v>
      </c>
    </row>
    <row r="157" spans="2:6" x14ac:dyDescent="0.25">
      <c r="B157" s="5">
        <v>43867</v>
      </c>
      <c r="C157" s="9" t="s">
        <v>5</v>
      </c>
      <c r="D157" s="23"/>
      <c r="E157" s="23">
        <v>20000</v>
      </c>
      <c r="F157" s="32" t="str">
        <f t="shared" si="2"/>
        <v>FEVRIER</v>
      </c>
    </row>
    <row r="158" spans="2:6" x14ac:dyDescent="0.25">
      <c r="B158" s="5">
        <v>43867</v>
      </c>
      <c r="C158" s="9" t="s">
        <v>5</v>
      </c>
      <c r="D158" s="23"/>
      <c r="E158" s="23">
        <v>90000</v>
      </c>
      <c r="F158" s="32" t="str">
        <f t="shared" si="2"/>
        <v>FEVRIER</v>
      </c>
    </row>
    <row r="159" spans="2:6" x14ac:dyDescent="0.25">
      <c r="B159" s="5">
        <v>43867</v>
      </c>
      <c r="C159" s="9" t="s">
        <v>5</v>
      </c>
      <c r="D159" s="23"/>
      <c r="E159" s="23">
        <v>50000</v>
      </c>
      <c r="F159" s="32" t="str">
        <f t="shared" si="2"/>
        <v>FEVRIER</v>
      </c>
    </row>
    <row r="160" spans="2:6" x14ac:dyDescent="0.25">
      <c r="B160" s="5">
        <v>43867</v>
      </c>
      <c r="C160" s="9" t="s">
        <v>5</v>
      </c>
      <c r="D160" s="23"/>
      <c r="E160" s="23">
        <v>50000</v>
      </c>
      <c r="F160" s="32" t="str">
        <f t="shared" si="2"/>
        <v>FEVRIER</v>
      </c>
    </row>
    <row r="161" spans="2:6" x14ac:dyDescent="0.25">
      <c r="B161" s="5">
        <v>43867</v>
      </c>
      <c r="C161" s="9" t="s">
        <v>5</v>
      </c>
      <c r="D161" s="23"/>
      <c r="E161" s="23">
        <v>5000</v>
      </c>
      <c r="F161" s="32" t="str">
        <f t="shared" si="2"/>
        <v>FEVRIER</v>
      </c>
    </row>
    <row r="162" spans="2:6" x14ac:dyDescent="0.25">
      <c r="B162" s="5">
        <v>43867</v>
      </c>
      <c r="C162" s="9" t="s">
        <v>3</v>
      </c>
      <c r="D162" s="23">
        <v>50000</v>
      </c>
      <c r="E162" s="23"/>
      <c r="F162" s="32" t="str">
        <f t="shared" si="2"/>
        <v>FEVRIER</v>
      </c>
    </row>
    <row r="163" spans="2:6" x14ac:dyDescent="0.25">
      <c r="B163" s="5">
        <v>43867</v>
      </c>
      <c r="C163" s="9" t="s">
        <v>3</v>
      </c>
      <c r="D163" s="23"/>
      <c r="E163" s="23">
        <v>28000</v>
      </c>
      <c r="F163" s="32" t="str">
        <f t="shared" si="2"/>
        <v>FEVRIER</v>
      </c>
    </row>
  </sheetData>
  <mergeCells count="1"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U44"/>
  <sheetViews>
    <sheetView tabSelected="1" workbookViewId="0">
      <selection activeCell="C7" sqref="C7"/>
    </sheetView>
  </sheetViews>
  <sheetFormatPr baseColWidth="10" defaultRowHeight="15" x14ac:dyDescent="0.25"/>
  <cols>
    <col min="1" max="2" width="11.42578125" style="1"/>
    <col min="3" max="3" width="17.42578125" style="1" bestFit="1" customWidth="1"/>
    <col min="4" max="5" width="16.42578125" style="1" bestFit="1" customWidth="1"/>
    <col min="6" max="6" width="16.140625" style="1" bestFit="1" customWidth="1"/>
    <col min="7" max="7" width="15.28515625" style="1" bestFit="1" customWidth="1"/>
    <col min="8" max="9" width="11.42578125" style="1"/>
    <col min="10" max="10" width="17.42578125" style="1" bestFit="1" customWidth="1"/>
    <col min="11" max="11" width="12.7109375" style="1" bestFit="1" customWidth="1"/>
    <col min="12" max="12" width="13.7109375" style="1" bestFit="1" customWidth="1"/>
    <col min="13" max="13" width="14.85546875" style="1" bestFit="1" customWidth="1"/>
    <col min="14" max="14" width="14.42578125" style="1" bestFit="1" customWidth="1"/>
    <col min="15" max="16" width="11.42578125" style="1"/>
    <col min="17" max="17" width="17.42578125" style="1" bestFit="1" customWidth="1"/>
    <col min="18" max="18" width="12.7109375" style="1" bestFit="1" customWidth="1"/>
    <col min="19" max="19" width="13.7109375" style="1" bestFit="1" customWidth="1"/>
    <col min="20" max="20" width="14.85546875" style="1" bestFit="1" customWidth="1"/>
    <col min="21" max="21" width="14.42578125" style="1" bestFit="1" customWidth="1"/>
    <col min="22" max="16384" width="11.42578125" style="1"/>
  </cols>
  <sheetData>
    <row r="4" spans="2:21" x14ac:dyDescent="0.25">
      <c r="B4" s="26" t="s">
        <v>5</v>
      </c>
      <c r="C4" s="26"/>
      <c r="D4" s="26"/>
      <c r="E4" s="26"/>
      <c r="F4" s="26"/>
      <c r="G4" s="26"/>
      <c r="P4" s="26" t="s">
        <v>6</v>
      </c>
      <c r="Q4" s="26"/>
      <c r="R4" s="26"/>
      <c r="S4" s="26"/>
      <c r="T4" s="26"/>
      <c r="U4" s="26"/>
    </row>
    <row r="6" spans="2:21" ht="18.75" x14ac:dyDescent="0.3">
      <c r="B6" s="10" t="s">
        <v>10</v>
      </c>
      <c r="C6" s="10" t="s">
        <v>11</v>
      </c>
      <c r="D6" s="11" t="s">
        <v>12</v>
      </c>
      <c r="E6" s="11" t="s">
        <v>13</v>
      </c>
      <c r="F6" s="11" t="s">
        <v>14</v>
      </c>
      <c r="G6" s="11" t="s">
        <v>15</v>
      </c>
      <c r="P6" s="10" t="s">
        <v>10</v>
      </c>
      <c r="Q6" s="10" t="s">
        <v>11</v>
      </c>
      <c r="R6" s="11" t="s">
        <v>12</v>
      </c>
      <c r="S6" s="11" t="s">
        <v>13</v>
      </c>
      <c r="T6" s="11" t="s">
        <v>14</v>
      </c>
      <c r="U6" s="11" t="s">
        <v>15</v>
      </c>
    </row>
    <row r="7" spans="2:21" x14ac:dyDescent="0.25">
      <c r="B7" s="12" t="s">
        <v>16</v>
      </c>
      <c r="C7" s="17">
        <f>+Feuil1!D7</f>
        <v>5000000</v>
      </c>
      <c r="D7" s="14">
        <f>SUMIFS(Feuil1!$D:$D,Feuil1!$C:$C,Feuil2!$B$4,Feuil1!$F:$F,Feuil2!$B7)</f>
        <v>10950000</v>
      </c>
      <c r="E7" s="14">
        <f>SUMIFS(Feuil1!$E:$E,Feuil1!$C:$C,Feuil2!$B$4,Feuil1!$F:$F,Feuil2!$B7)</f>
        <v>7288600</v>
      </c>
      <c r="F7" s="14">
        <f>+C7+D7-E7</f>
        <v>8661400</v>
      </c>
      <c r="G7" s="14">
        <f>F7</f>
        <v>8661400</v>
      </c>
      <c r="P7" s="15" t="s">
        <v>16</v>
      </c>
      <c r="Q7" s="13"/>
      <c r="R7" s="14"/>
      <c r="S7" s="14"/>
      <c r="T7" s="14">
        <f t="shared" ref="T7:T18" si="0">R7-S7</f>
        <v>0</v>
      </c>
      <c r="U7" s="14">
        <f>T7</f>
        <v>0</v>
      </c>
    </row>
    <row r="8" spans="2:21" x14ac:dyDescent="0.25">
      <c r="B8" s="16" t="s">
        <v>17</v>
      </c>
      <c r="C8" s="17">
        <f>IF(G7="","",G7)</f>
        <v>8661400</v>
      </c>
      <c r="D8" s="14">
        <f>SUMIFS(Feuil1!$D:$D,Feuil1!$C:$C,Feuil2!$B$4,Feuil1!$F:$F,Feuil2!$B8)</f>
        <v>4030000</v>
      </c>
      <c r="E8" s="14">
        <f>SUMIFS(Feuil1!$E:$E,Feuil1!$C:$C,Feuil2!$B$4,Feuil1!$F:$F,Feuil2!$B8)</f>
        <v>6395300</v>
      </c>
      <c r="F8" s="14">
        <f t="shared" ref="F8:F18" si="1">D8-E8</f>
        <v>-2365300</v>
      </c>
      <c r="G8" s="14">
        <f>G7+F8</f>
        <v>6296100</v>
      </c>
      <c r="P8" s="16" t="s">
        <v>17</v>
      </c>
      <c r="Q8" s="13"/>
      <c r="R8" s="14"/>
      <c r="S8" s="14"/>
      <c r="T8" s="14">
        <f t="shared" si="0"/>
        <v>0</v>
      </c>
      <c r="U8" s="14">
        <f t="shared" ref="U8:U18" si="2">U7+T8</f>
        <v>0</v>
      </c>
    </row>
    <row r="9" spans="2:21" x14ac:dyDescent="0.25">
      <c r="B9" s="16" t="s">
        <v>18</v>
      </c>
      <c r="C9" s="13"/>
      <c r="D9" s="14">
        <f>SUMIFS(Feuil1!$D:$D,Feuil1!$C:$C,Feuil2!$B$4,Feuil1!$F:$F,Feuil2!$B9)</f>
        <v>0</v>
      </c>
      <c r="E9" s="14">
        <f>SUMIFS(Feuil1!$E:$E,Feuil1!$C:$C,Feuil2!$B$4,Feuil1!$F:$F,Feuil2!$B9)</f>
        <v>0</v>
      </c>
      <c r="F9" s="14">
        <f t="shared" si="1"/>
        <v>0</v>
      </c>
      <c r="G9" s="14" t="str">
        <f t="shared" ref="G9:G18" si="3">IF(C9="","",G8+F9)</f>
        <v/>
      </c>
      <c r="P9" s="16" t="s">
        <v>18</v>
      </c>
      <c r="Q9" s="13"/>
      <c r="R9" s="14"/>
      <c r="S9" s="14"/>
      <c r="T9" s="14">
        <f t="shared" si="0"/>
        <v>0</v>
      </c>
      <c r="U9" s="14">
        <f t="shared" si="2"/>
        <v>0</v>
      </c>
    </row>
    <row r="10" spans="2:21" x14ac:dyDescent="0.25">
      <c r="B10" s="16" t="s">
        <v>19</v>
      </c>
      <c r="C10" s="13"/>
      <c r="D10" s="14">
        <f>SUMIFS(Feuil1!$D:$D,Feuil1!$C:$C,Feuil2!$B$4,Feuil1!$F:$F,Feuil2!$B10)</f>
        <v>0</v>
      </c>
      <c r="E10" s="14">
        <f>SUMIFS(Feuil1!$E:$E,Feuil1!$C:$C,Feuil2!$B$4,Feuil1!$F:$F,Feuil2!$B10)</f>
        <v>0</v>
      </c>
      <c r="F10" s="14">
        <f t="shared" si="1"/>
        <v>0</v>
      </c>
      <c r="G10" s="14" t="str">
        <f t="shared" si="3"/>
        <v/>
      </c>
      <c r="P10" s="16" t="s">
        <v>19</v>
      </c>
      <c r="Q10" s="13"/>
      <c r="R10" s="14"/>
      <c r="S10" s="14"/>
      <c r="T10" s="14">
        <f t="shared" si="0"/>
        <v>0</v>
      </c>
      <c r="U10" s="14">
        <f t="shared" si="2"/>
        <v>0</v>
      </c>
    </row>
    <row r="11" spans="2:21" x14ac:dyDescent="0.25">
      <c r="B11" s="16" t="s">
        <v>20</v>
      </c>
      <c r="C11" s="13"/>
      <c r="D11" s="14">
        <f>SUMIFS(Feuil1!$D:$D,Feuil1!$C:$C,Feuil2!$B$4,Feuil1!$F:$F,Feuil2!$B11)</f>
        <v>0</v>
      </c>
      <c r="E11" s="14">
        <f>SUMIFS(Feuil1!$E:$E,Feuil1!$C:$C,Feuil2!$B$4,Feuil1!$F:$F,Feuil2!$B11)</f>
        <v>0</v>
      </c>
      <c r="F11" s="14">
        <f t="shared" si="1"/>
        <v>0</v>
      </c>
      <c r="G11" s="14" t="str">
        <f t="shared" si="3"/>
        <v/>
      </c>
      <c r="P11" s="16" t="s">
        <v>20</v>
      </c>
      <c r="Q11" s="13"/>
      <c r="R11" s="14"/>
      <c r="S11" s="14"/>
      <c r="T11" s="14">
        <f t="shared" si="0"/>
        <v>0</v>
      </c>
      <c r="U11" s="14">
        <f t="shared" si="2"/>
        <v>0</v>
      </c>
    </row>
    <row r="12" spans="2:21" x14ac:dyDescent="0.25">
      <c r="B12" s="16" t="s">
        <v>21</v>
      </c>
      <c r="C12" s="13"/>
      <c r="D12" s="14">
        <f>SUMIFS(Feuil1!$D:$D,Feuil1!$C:$C,Feuil2!$B$4,Feuil1!$F:$F,Feuil2!$B12)</f>
        <v>0</v>
      </c>
      <c r="E12" s="14">
        <f>SUMIFS(Feuil1!$E:$E,Feuil1!$C:$C,Feuil2!$B$4,Feuil1!$F:$F,Feuil2!$B12)</f>
        <v>0</v>
      </c>
      <c r="F12" s="14">
        <f t="shared" si="1"/>
        <v>0</v>
      </c>
      <c r="G12" s="14" t="str">
        <f t="shared" si="3"/>
        <v/>
      </c>
      <c r="P12" s="16" t="s">
        <v>21</v>
      </c>
      <c r="Q12" s="13"/>
      <c r="R12" s="14"/>
      <c r="S12" s="14"/>
      <c r="T12" s="14">
        <f t="shared" si="0"/>
        <v>0</v>
      </c>
      <c r="U12" s="14">
        <f t="shared" si="2"/>
        <v>0</v>
      </c>
    </row>
    <row r="13" spans="2:21" x14ac:dyDescent="0.25">
      <c r="B13" s="16" t="s">
        <v>22</v>
      </c>
      <c r="C13" s="13"/>
      <c r="D13" s="14">
        <f>SUMIFS(Feuil1!$D:$D,Feuil1!$C:$C,Feuil2!$B$4,Feuil1!$F:$F,Feuil2!$B13)</f>
        <v>0</v>
      </c>
      <c r="E13" s="14">
        <f>SUMIFS(Feuil1!$E:$E,Feuil1!$C:$C,Feuil2!$B$4,Feuil1!$F:$F,Feuil2!$B13)</f>
        <v>0</v>
      </c>
      <c r="F13" s="14">
        <f t="shared" si="1"/>
        <v>0</v>
      </c>
      <c r="G13" s="14" t="str">
        <f t="shared" si="3"/>
        <v/>
      </c>
      <c r="P13" s="16" t="s">
        <v>22</v>
      </c>
      <c r="Q13" s="13"/>
      <c r="R13" s="14"/>
      <c r="S13" s="14"/>
      <c r="T13" s="14">
        <f t="shared" si="0"/>
        <v>0</v>
      </c>
      <c r="U13" s="14">
        <f t="shared" si="2"/>
        <v>0</v>
      </c>
    </row>
    <row r="14" spans="2:21" x14ac:dyDescent="0.25">
      <c r="B14" s="16" t="s">
        <v>23</v>
      </c>
      <c r="C14" s="13"/>
      <c r="D14" s="14">
        <f>SUMIFS(Feuil1!$D:$D,Feuil1!$C:$C,Feuil2!$B$4,Feuil1!$F:$F,Feuil2!$B14)</f>
        <v>0</v>
      </c>
      <c r="E14" s="14">
        <f>SUMIFS(Feuil1!$E:$E,Feuil1!$C:$C,Feuil2!$B$4,Feuil1!$F:$F,Feuil2!$B14)</f>
        <v>0</v>
      </c>
      <c r="F14" s="14">
        <f t="shared" si="1"/>
        <v>0</v>
      </c>
      <c r="G14" s="14" t="str">
        <f t="shared" si="3"/>
        <v/>
      </c>
      <c r="P14" s="16" t="s">
        <v>23</v>
      </c>
      <c r="Q14" s="13"/>
      <c r="R14" s="14"/>
      <c r="S14" s="14"/>
      <c r="T14" s="14">
        <f t="shared" si="0"/>
        <v>0</v>
      </c>
      <c r="U14" s="14">
        <f t="shared" si="2"/>
        <v>0</v>
      </c>
    </row>
    <row r="15" spans="2:21" x14ac:dyDescent="0.25">
      <c r="B15" s="16" t="s">
        <v>24</v>
      </c>
      <c r="C15" s="13"/>
      <c r="D15" s="14">
        <f>SUMIFS(Feuil1!$D:$D,Feuil1!$C:$C,Feuil2!$B$4,Feuil1!$F:$F,Feuil2!$B15)</f>
        <v>0</v>
      </c>
      <c r="E15" s="14">
        <f>SUMIFS(Feuil1!$E:$E,Feuil1!$C:$C,Feuil2!$B$4,Feuil1!$F:$F,Feuil2!$B15)</f>
        <v>0</v>
      </c>
      <c r="F15" s="14">
        <f t="shared" si="1"/>
        <v>0</v>
      </c>
      <c r="G15" s="14" t="str">
        <f t="shared" si="3"/>
        <v/>
      </c>
      <c r="P15" s="16" t="s">
        <v>24</v>
      </c>
      <c r="Q15" s="13"/>
      <c r="R15" s="14"/>
      <c r="S15" s="14"/>
      <c r="T15" s="14">
        <f t="shared" si="0"/>
        <v>0</v>
      </c>
      <c r="U15" s="14">
        <f t="shared" si="2"/>
        <v>0</v>
      </c>
    </row>
    <row r="16" spans="2:21" x14ac:dyDescent="0.25">
      <c r="B16" s="16" t="s">
        <v>25</v>
      </c>
      <c r="C16" s="13"/>
      <c r="D16" s="14">
        <f>SUMIFS(Feuil1!$D:$D,Feuil1!$C:$C,Feuil2!$B$4,Feuil1!$F:$F,Feuil2!$B16)</f>
        <v>0</v>
      </c>
      <c r="E16" s="14">
        <f>SUMIFS(Feuil1!$E:$E,Feuil1!$C:$C,Feuil2!$B$4,Feuil1!$F:$F,Feuil2!$B16)</f>
        <v>0</v>
      </c>
      <c r="F16" s="14">
        <f t="shared" si="1"/>
        <v>0</v>
      </c>
      <c r="G16" s="14" t="str">
        <f t="shared" si="3"/>
        <v/>
      </c>
      <c r="P16" s="16" t="s">
        <v>25</v>
      </c>
      <c r="Q16" s="13"/>
      <c r="R16" s="14"/>
      <c r="S16" s="14"/>
      <c r="T16" s="14">
        <f t="shared" si="0"/>
        <v>0</v>
      </c>
      <c r="U16" s="14">
        <f t="shared" si="2"/>
        <v>0</v>
      </c>
    </row>
    <row r="17" spans="2:21" x14ac:dyDescent="0.25">
      <c r="B17" s="16" t="s">
        <v>1</v>
      </c>
      <c r="C17" s="13"/>
      <c r="D17" s="14">
        <f>SUMIFS(Feuil1!$D:$D,Feuil1!$C:$C,Feuil2!$B$4,Feuil1!$F:$F,Feuil2!$B17)</f>
        <v>0</v>
      </c>
      <c r="E17" s="14">
        <f>SUMIFS(Feuil1!$E:$E,Feuil1!$C:$C,Feuil2!$B$4,Feuil1!$F:$F,Feuil2!$B17)</f>
        <v>0</v>
      </c>
      <c r="F17" s="14">
        <f t="shared" si="1"/>
        <v>0</v>
      </c>
      <c r="G17" s="14" t="str">
        <f t="shared" si="3"/>
        <v/>
      </c>
      <c r="P17" s="16" t="s">
        <v>1</v>
      </c>
      <c r="Q17" s="13"/>
      <c r="R17" s="14"/>
      <c r="S17" s="14"/>
      <c r="T17" s="14">
        <f t="shared" si="0"/>
        <v>0</v>
      </c>
      <c r="U17" s="14">
        <f t="shared" si="2"/>
        <v>0</v>
      </c>
    </row>
    <row r="18" spans="2:21" x14ac:dyDescent="0.25">
      <c r="B18" s="16" t="s">
        <v>26</v>
      </c>
      <c r="C18" s="13"/>
      <c r="D18" s="14">
        <f>SUMIFS(Feuil1!$D:$D,Feuil1!$C:$C,Feuil2!$B$4,Feuil1!$F:$F,Feuil2!$B18)</f>
        <v>0</v>
      </c>
      <c r="E18" s="14">
        <f>SUMIFS(Feuil1!$E:$E,Feuil1!$C:$C,Feuil2!$B$4,Feuil1!$F:$F,Feuil2!$B18)</f>
        <v>0</v>
      </c>
      <c r="F18" s="14">
        <f t="shared" si="1"/>
        <v>0</v>
      </c>
      <c r="G18" s="14" t="str">
        <f t="shared" si="3"/>
        <v/>
      </c>
      <c r="P18" s="16" t="s">
        <v>26</v>
      </c>
      <c r="Q18" s="13"/>
      <c r="R18" s="14"/>
      <c r="S18" s="14"/>
      <c r="T18" s="14">
        <f t="shared" si="0"/>
        <v>0</v>
      </c>
      <c r="U18" s="14">
        <f t="shared" si="2"/>
        <v>0</v>
      </c>
    </row>
    <row r="19" spans="2:21" x14ac:dyDescent="0.25">
      <c r="B19" s="18"/>
      <c r="C19" s="18"/>
      <c r="D19" s="19"/>
      <c r="E19" s="19"/>
      <c r="F19" s="19"/>
      <c r="G19" s="19"/>
      <c r="P19" s="18"/>
      <c r="Q19" s="18"/>
      <c r="R19" s="19"/>
      <c r="S19" s="19"/>
      <c r="T19" s="19"/>
      <c r="U19" s="19"/>
    </row>
    <row r="20" spans="2:21" ht="18.75" x14ac:dyDescent="0.3">
      <c r="B20" s="20" t="s">
        <v>27</v>
      </c>
      <c r="C20" s="20"/>
      <c r="D20" s="21">
        <f>SUM(D7:D18)</f>
        <v>14980000</v>
      </c>
      <c r="E20" s="22">
        <f>SUM(E7:E18)</f>
        <v>13683900</v>
      </c>
      <c r="F20" s="19"/>
      <c r="G20" s="19"/>
      <c r="P20" s="20" t="s">
        <v>27</v>
      </c>
      <c r="Q20" s="20"/>
      <c r="R20" s="21">
        <f>SUM(R7:R18)</f>
        <v>0</v>
      </c>
      <c r="S20" s="22">
        <f>SUM(S7:S18)</f>
        <v>0</v>
      </c>
      <c r="T20" s="19"/>
      <c r="U20" s="19"/>
    </row>
    <row r="21" spans="2:21" ht="18.75" x14ac:dyDescent="0.3">
      <c r="B21" s="20" t="s">
        <v>28</v>
      </c>
      <c r="C21" s="20"/>
      <c r="D21" s="21">
        <f>+D20-E20</f>
        <v>1296100</v>
      </c>
      <c r="E21" s="14"/>
      <c r="F21" s="19"/>
      <c r="G21" s="19"/>
      <c r="P21" s="20" t="s">
        <v>28</v>
      </c>
      <c r="Q21" s="20"/>
      <c r="R21" s="21">
        <f>+R20-S20</f>
        <v>0</v>
      </c>
      <c r="S21" s="14"/>
      <c r="T21" s="19"/>
      <c r="U21" s="19"/>
    </row>
    <row r="27" spans="2:21" x14ac:dyDescent="0.25">
      <c r="B27" s="26" t="s">
        <v>2</v>
      </c>
      <c r="C27" s="26"/>
      <c r="D27" s="26"/>
      <c r="E27" s="26"/>
      <c r="F27" s="26"/>
      <c r="G27" s="26"/>
      <c r="I27" s="26" t="s">
        <v>3</v>
      </c>
      <c r="J27" s="26"/>
      <c r="K27" s="26"/>
      <c r="L27" s="26"/>
      <c r="M27" s="26"/>
      <c r="N27" s="26"/>
      <c r="P27" s="26" t="s">
        <v>4</v>
      </c>
      <c r="Q27" s="26"/>
      <c r="R27" s="26"/>
      <c r="S27" s="26"/>
      <c r="T27" s="26"/>
      <c r="U27" s="26"/>
    </row>
    <row r="29" spans="2:21" ht="18.75" x14ac:dyDescent="0.3">
      <c r="B29" s="10" t="s">
        <v>10</v>
      </c>
      <c r="C29" s="10" t="s">
        <v>11</v>
      </c>
      <c r="D29" s="11" t="s">
        <v>12</v>
      </c>
      <c r="E29" s="11" t="s">
        <v>13</v>
      </c>
      <c r="F29" s="11" t="s">
        <v>14</v>
      </c>
      <c r="G29" s="11" t="s">
        <v>15</v>
      </c>
      <c r="I29" s="10" t="s">
        <v>10</v>
      </c>
      <c r="J29" s="10" t="s">
        <v>11</v>
      </c>
      <c r="K29" s="11" t="s">
        <v>12</v>
      </c>
      <c r="L29" s="11" t="s">
        <v>13</v>
      </c>
      <c r="M29" s="11" t="s">
        <v>14</v>
      </c>
      <c r="N29" s="11" t="s">
        <v>15</v>
      </c>
      <c r="P29" s="10" t="s">
        <v>10</v>
      </c>
      <c r="Q29" s="10" t="s">
        <v>11</v>
      </c>
      <c r="R29" s="11" t="s">
        <v>12</v>
      </c>
      <c r="S29" s="11" t="s">
        <v>13</v>
      </c>
      <c r="T29" s="11" t="s">
        <v>14</v>
      </c>
      <c r="U29" s="11" t="s">
        <v>15</v>
      </c>
    </row>
    <row r="30" spans="2:21" x14ac:dyDescent="0.25">
      <c r="B30" s="15" t="s">
        <v>16</v>
      </c>
      <c r="C30" s="13">
        <f>+'[1]REC ET DEP'!O7</f>
        <v>0</v>
      </c>
      <c r="D30" s="14">
        <f>SUMIFS(Feuil1!$D:$D,Feuil1!$C:$C,Feuil2!$B$27,Feuil1!$F:$F,Feuil2!$B30)</f>
        <v>179470</v>
      </c>
      <c r="E30" s="14">
        <f>SUMIFS(Feuil1!$E:$E,Feuil1!$C:$C,Feuil2!$B$27,Feuil1!$F:$F,Feuil2!$B30)</f>
        <v>80000</v>
      </c>
      <c r="F30" s="14">
        <f t="shared" ref="F30:F41" si="4">D30-E30</f>
        <v>99470</v>
      </c>
      <c r="G30" s="14">
        <f>F30</f>
        <v>99470</v>
      </c>
      <c r="I30" s="15" t="s">
        <v>16</v>
      </c>
      <c r="J30" s="13">
        <f>+'[1]REC ET DEP'!O8</f>
        <v>0</v>
      </c>
      <c r="K30" s="14"/>
      <c r="L30" s="14"/>
      <c r="M30" s="14">
        <f t="shared" ref="M30:M41" si="5">K30-L30</f>
        <v>0</v>
      </c>
      <c r="N30" s="14">
        <f>M30</f>
        <v>0</v>
      </c>
      <c r="P30" s="15" t="s">
        <v>16</v>
      </c>
      <c r="Q30" s="13">
        <f>+'[1]REC ET DEP'!O9</f>
        <v>0</v>
      </c>
      <c r="R30" s="14"/>
      <c r="S30" s="14"/>
      <c r="T30" s="14">
        <f t="shared" ref="T30:T41" si="6">R30-S30</f>
        <v>0</v>
      </c>
      <c r="U30" s="14">
        <f>T30</f>
        <v>0</v>
      </c>
    </row>
    <row r="31" spans="2:21" x14ac:dyDescent="0.25">
      <c r="B31" s="16" t="s">
        <v>17</v>
      </c>
      <c r="C31" s="13"/>
      <c r="D31" s="14">
        <f>SUMIFS(Feuil1!$D:$D,Feuil1!$C:$C,Feuil2!$B$27,Feuil1!$F:$F,Feuil2!$B31)</f>
        <v>0</v>
      </c>
      <c r="E31" s="14">
        <f>SUMIFS(Feuil1!$E:$E,Feuil1!$C:$C,Feuil2!$B$27,Feuil1!$F:$F,Feuil2!$B31)</f>
        <v>58000</v>
      </c>
      <c r="F31" s="14">
        <f t="shared" si="4"/>
        <v>-58000</v>
      </c>
      <c r="G31" s="14">
        <f t="shared" ref="G31:G41" si="7">G30+F31</f>
        <v>41470</v>
      </c>
      <c r="I31" s="16" t="s">
        <v>17</v>
      </c>
      <c r="J31" s="13"/>
      <c r="K31" s="14"/>
      <c r="L31" s="14"/>
      <c r="M31" s="14">
        <f t="shared" si="5"/>
        <v>0</v>
      </c>
      <c r="N31" s="14">
        <f t="shared" ref="N31:N41" si="8">N30+M31</f>
        <v>0</v>
      </c>
      <c r="P31" s="16" t="s">
        <v>17</v>
      </c>
      <c r="Q31" s="13"/>
      <c r="R31" s="14"/>
      <c r="S31" s="14"/>
      <c r="T31" s="14">
        <f t="shared" si="6"/>
        <v>0</v>
      </c>
      <c r="U31" s="14">
        <f t="shared" ref="U31:U41" si="9">U30+T31</f>
        <v>0</v>
      </c>
    </row>
    <row r="32" spans="2:21" x14ac:dyDescent="0.25">
      <c r="B32" s="16" t="s">
        <v>18</v>
      </c>
      <c r="C32" s="13"/>
      <c r="D32" s="14">
        <f>SUMIFS(Feuil1!$D:$D,Feuil1!$C:$C,Feuil2!$B$27,Feuil1!$F:$F,Feuil2!$B32)</f>
        <v>0</v>
      </c>
      <c r="E32" s="14">
        <f>SUMIFS(Feuil1!$E:$E,Feuil1!$C:$C,Feuil2!$B$27,Feuil1!$F:$F,Feuil2!$B32)</f>
        <v>0</v>
      </c>
      <c r="F32" s="14">
        <f t="shared" si="4"/>
        <v>0</v>
      </c>
      <c r="G32" s="14">
        <f t="shared" si="7"/>
        <v>41470</v>
      </c>
      <c r="I32" s="16" t="s">
        <v>18</v>
      </c>
      <c r="J32" s="13"/>
      <c r="K32" s="14"/>
      <c r="L32" s="14"/>
      <c r="M32" s="14">
        <f t="shared" si="5"/>
        <v>0</v>
      </c>
      <c r="N32" s="14">
        <f t="shared" si="8"/>
        <v>0</v>
      </c>
      <c r="P32" s="16" t="s">
        <v>18</v>
      </c>
      <c r="Q32" s="13"/>
      <c r="R32" s="14"/>
      <c r="S32" s="14"/>
      <c r="T32" s="14">
        <f t="shared" si="6"/>
        <v>0</v>
      </c>
      <c r="U32" s="14">
        <f t="shared" si="9"/>
        <v>0</v>
      </c>
    </row>
    <row r="33" spans="2:21" x14ac:dyDescent="0.25">
      <c r="B33" s="16" t="s">
        <v>19</v>
      </c>
      <c r="C33" s="13"/>
      <c r="D33" s="14">
        <f>SUMIFS(Feuil1!$D:$D,Feuil1!$C:$C,Feuil2!$B$27,Feuil1!$F:$F,Feuil2!$B33)</f>
        <v>0</v>
      </c>
      <c r="E33" s="14">
        <f>SUMIFS(Feuil1!$E:$E,Feuil1!$C:$C,Feuil2!$B$27,Feuil1!$F:$F,Feuil2!$B33)</f>
        <v>0</v>
      </c>
      <c r="F33" s="14">
        <f t="shared" si="4"/>
        <v>0</v>
      </c>
      <c r="G33" s="14">
        <f t="shared" si="7"/>
        <v>41470</v>
      </c>
      <c r="I33" s="16" t="s">
        <v>19</v>
      </c>
      <c r="J33" s="13"/>
      <c r="K33" s="14"/>
      <c r="L33" s="14"/>
      <c r="M33" s="14">
        <f t="shared" si="5"/>
        <v>0</v>
      </c>
      <c r="N33" s="14">
        <f t="shared" si="8"/>
        <v>0</v>
      </c>
      <c r="P33" s="16" t="s">
        <v>19</v>
      </c>
      <c r="Q33" s="13"/>
      <c r="R33" s="14"/>
      <c r="S33" s="14"/>
      <c r="T33" s="14">
        <f t="shared" si="6"/>
        <v>0</v>
      </c>
      <c r="U33" s="14">
        <f t="shared" si="9"/>
        <v>0</v>
      </c>
    </row>
    <row r="34" spans="2:21" x14ac:dyDescent="0.25">
      <c r="B34" s="16" t="s">
        <v>20</v>
      </c>
      <c r="C34" s="13"/>
      <c r="D34" s="14">
        <f>SUMIFS(Feuil1!$D:$D,Feuil1!$C:$C,Feuil2!$B$27,Feuil1!$F:$F,Feuil2!$B34)</f>
        <v>0</v>
      </c>
      <c r="E34" s="14">
        <f>SUMIFS(Feuil1!$E:$E,Feuil1!$C:$C,Feuil2!$B$27,Feuil1!$F:$F,Feuil2!$B34)</f>
        <v>0</v>
      </c>
      <c r="F34" s="14">
        <f t="shared" si="4"/>
        <v>0</v>
      </c>
      <c r="G34" s="14">
        <f t="shared" si="7"/>
        <v>41470</v>
      </c>
      <c r="I34" s="16" t="s">
        <v>20</v>
      </c>
      <c r="J34" s="13"/>
      <c r="K34" s="14"/>
      <c r="L34" s="14"/>
      <c r="M34" s="14">
        <f t="shared" si="5"/>
        <v>0</v>
      </c>
      <c r="N34" s="14">
        <f t="shared" si="8"/>
        <v>0</v>
      </c>
      <c r="P34" s="16" t="s">
        <v>20</v>
      </c>
      <c r="Q34" s="13"/>
      <c r="R34" s="14"/>
      <c r="S34" s="14"/>
      <c r="T34" s="14">
        <f t="shared" si="6"/>
        <v>0</v>
      </c>
      <c r="U34" s="14">
        <f t="shared" si="9"/>
        <v>0</v>
      </c>
    </row>
    <row r="35" spans="2:21" x14ac:dyDescent="0.25">
      <c r="B35" s="16" t="s">
        <v>21</v>
      </c>
      <c r="C35" s="13"/>
      <c r="D35" s="14">
        <f>SUMIFS(Feuil1!$D:$D,Feuil1!$C:$C,Feuil2!$B$27,Feuil1!$F:$F,Feuil2!$B35)</f>
        <v>0</v>
      </c>
      <c r="E35" s="14">
        <f>SUMIFS(Feuil1!$E:$E,Feuil1!$C:$C,Feuil2!$B$27,Feuil1!$F:$F,Feuil2!$B35)</f>
        <v>0</v>
      </c>
      <c r="F35" s="14">
        <f t="shared" si="4"/>
        <v>0</v>
      </c>
      <c r="G35" s="14">
        <f t="shared" si="7"/>
        <v>41470</v>
      </c>
      <c r="I35" s="16" t="s">
        <v>21</v>
      </c>
      <c r="J35" s="13"/>
      <c r="K35" s="14"/>
      <c r="L35" s="14"/>
      <c r="M35" s="14">
        <f t="shared" si="5"/>
        <v>0</v>
      </c>
      <c r="N35" s="14">
        <f t="shared" si="8"/>
        <v>0</v>
      </c>
      <c r="P35" s="16" t="s">
        <v>21</v>
      </c>
      <c r="Q35" s="13"/>
      <c r="R35" s="14"/>
      <c r="S35" s="14"/>
      <c r="T35" s="14">
        <f t="shared" si="6"/>
        <v>0</v>
      </c>
      <c r="U35" s="14">
        <f t="shared" si="9"/>
        <v>0</v>
      </c>
    </row>
    <row r="36" spans="2:21" x14ac:dyDescent="0.25">
      <c r="B36" s="16" t="s">
        <v>22</v>
      </c>
      <c r="C36" s="13"/>
      <c r="D36" s="14">
        <f>SUMIFS(Feuil1!$D:$D,Feuil1!$C:$C,Feuil2!$B$27,Feuil1!$F:$F,Feuil2!$B36)</f>
        <v>0</v>
      </c>
      <c r="E36" s="14">
        <f>SUMIFS(Feuil1!$E:$E,Feuil1!$C:$C,Feuil2!$B$27,Feuil1!$F:$F,Feuil2!$B36)</f>
        <v>0</v>
      </c>
      <c r="F36" s="14">
        <f t="shared" si="4"/>
        <v>0</v>
      </c>
      <c r="G36" s="14">
        <f t="shared" si="7"/>
        <v>41470</v>
      </c>
      <c r="I36" s="16" t="s">
        <v>22</v>
      </c>
      <c r="J36" s="13"/>
      <c r="K36" s="14"/>
      <c r="L36" s="14"/>
      <c r="M36" s="14">
        <f t="shared" si="5"/>
        <v>0</v>
      </c>
      <c r="N36" s="14">
        <f t="shared" si="8"/>
        <v>0</v>
      </c>
      <c r="P36" s="16" t="s">
        <v>22</v>
      </c>
      <c r="Q36" s="13"/>
      <c r="R36" s="14"/>
      <c r="S36" s="14"/>
      <c r="T36" s="14">
        <f t="shared" si="6"/>
        <v>0</v>
      </c>
      <c r="U36" s="14">
        <f t="shared" si="9"/>
        <v>0</v>
      </c>
    </row>
    <row r="37" spans="2:21" x14ac:dyDescent="0.25">
      <c r="B37" s="16" t="s">
        <v>23</v>
      </c>
      <c r="C37" s="13"/>
      <c r="D37" s="14">
        <f>SUMIFS(Feuil1!$D:$D,Feuil1!$C:$C,Feuil2!$B$27,Feuil1!$F:$F,Feuil2!$B37)</f>
        <v>0</v>
      </c>
      <c r="E37" s="14">
        <f>SUMIFS(Feuil1!$E:$E,Feuil1!$C:$C,Feuil2!$B$27,Feuil1!$F:$F,Feuil2!$B37)</f>
        <v>0</v>
      </c>
      <c r="F37" s="14">
        <f t="shared" si="4"/>
        <v>0</v>
      </c>
      <c r="G37" s="14">
        <f t="shared" si="7"/>
        <v>41470</v>
      </c>
      <c r="I37" s="16" t="s">
        <v>23</v>
      </c>
      <c r="J37" s="13"/>
      <c r="K37" s="14"/>
      <c r="L37" s="14"/>
      <c r="M37" s="14">
        <f t="shared" si="5"/>
        <v>0</v>
      </c>
      <c r="N37" s="14">
        <f t="shared" si="8"/>
        <v>0</v>
      </c>
      <c r="P37" s="16" t="s">
        <v>23</v>
      </c>
      <c r="Q37" s="13"/>
      <c r="R37" s="14"/>
      <c r="S37" s="14"/>
      <c r="T37" s="14">
        <f t="shared" si="6"/>
        <v>0</v>
      </c>
      <c r="U37" s="14">
        <f t="shared" si="9"/>
        <v>0</v>
      </c>
    </row>
    <row r="38" spans="2:21" x14ac:dyDescent="0.25">
      <c r="B38" s="16" t="s">
        <v>24</v>
      </c>
      <c r="C38" s="13"/>
      <c r="D38" s="14">
        <f>SUMIFS(Feuil1!$D:$D,Feuil1!$C:$C,Feuil2!$B$27,Feuil1!$F:$F,Feuil2!$B38)</f>
        <v>0</v>
      </c>
      <c r="E38" s="14">
        <f>SUMIFS(Feuil1!$E:$E,Feuil1!$C:$C,Feuil2!$B$27,Feuil1!$F:$F,Feuil2!$B38)</f>
        <v>0</v>
      </c>
      <c r="F38" s="14">
        <f t="shared" si="4"/>
        <v>0</v>
      </c>
      <c r="G38" s="14">
        <f t="shared" si="7"/>
        <v>41470</v>
      </c>
      <c r="I38" s="16" t="s">
        <v>24</v>
      </c>
      <c r="J38" s="13"/>
      <c r="K38" s="14"/>
      <c r="L38" s="14"/>
      <c r="M38" s="14">
        <f t="shared" si="5"/>
        <v>0</v>
      </c>
      <c r="N38" s="14">
        <f t="shared" si="8"/>
        <v>0</v>
      </c>
      <c r="P38" s="16" t="s">
        <v>24</v>
      </c>
      <c r="Q38" s="13"/>
      <c r="R38" s="14"/>
      <c r="S38" s="14"/>
      <c r="T38" s="14">
        <f t="shared" si="6"/>
        <v>0</v>
      </c>
      <c r="U38" s="14">
        <f t="shared" si="9"/>
        <v>0</v>
      </c>
    </row>
    <row r="39" spans="2:21" x14ac:dyDescent="0.25">
      <c r="B39" s="16" t="s">
        <v>25</v>
      </c>
      <c r="C39" s="13"/>
      <c r="D39" s="14">
        <f>SUMIFS(Feuil1!$D:$D,Feuil1!$C:$C,Feuil2!$B$27,Feuil1!$F:$F,Feuil2!$B39)</f>
        <v>0</v>
      </c>
      <c r="E39" s="14">
        <f>SUMIFS(Feuil1!$E:$E,Feuil1!$C:$C,Feuil2!$B$27,Feuil1!$F:$F,Feuil2!$B39)</f>
        <v>0</v>
      </c>
      <c r="F39" s="14">
        <f t="shared" si="4"/>
        <v>0</v>
      </c>
      <c r="G39" s="14">
        <f t="shared" si="7"/>
        <v>41470</v>
      </c>
      <c r="I39" s="16" t="s">
        <v>25</v>
      </c>
      <c r="J39" s="13"/>
      <c r="K39" s="14"/>
      <c r="L39" s="14"/>
      <c r="M39" s="14">
        <f t="shared" si="5"/>
        <v>0</v>
      </c>
      <c r="N39" s="14">
        <f t="shared" si="8"/>
        <v>0</v>
      </c>
      <c r="P39" s="16" t="s">
        <v>25</v>
      </c>
      <c r="Q39" s="13"/>
      <c r="R39" s="14"/>
      <c r="S39" s="14"/>
      <c r="T39" s="14">
        <f t="shared" si="6"/>
        <v>0</v>
      </c>
      <c r="U39" s="14">
        <f t="shared" si="9"/>
        <v>0</v>
      </c>
    </row>
    <row r="40" spans="2:21" x14ac:dyDescent="0.25">
      <c r="B40" s="16" t="s">
        <v>1</v>
      </c>
      <c r="C40" s="13"/>
      <c r="D40" s="14">
        <f>SUMIFS(Feuil1!$D:$D,Feuil1!$C:$C,Feuil2!$B$27,Feuil1!$F:$F,Feuil2!$B40)</f>
        <v>0</v>
      </c>
      <c r="E40" s="14">
        <f>SUMIFS(Feuil1!$E:$E,Feuil1!$C:$C,Feuil2!$B$27,Feuil1!$F:$F,Feuil2!$B40)</f>
        <v>0</v>
      </c>
      <c r="F40" s="14">
        <f t="shared" si="4"/>
        <v>0</v>
      </c>
      <c r="G40" s="14">
        <f t="shared" si="7"/>
        <v>41470</v>
      </c>
      <c r="I40" s="16" t="s">
        <v>1</v>
      </c>
      <c r="J40" s="13"/>
      <c r="K40" s="14"/>
      <c r="L40" s="14"/>
      <c r="M40" s="14">
        <f t="shared" si="5"/>
        <v>0</v>
      </c>
      <c r="N40" s="14">
        <f t="shared" si="8"/>
        <v>0</v>
      </c>
      <c r="P40" s="16" t="s">
        <v>1</v>
      </c>
      <c r="Q40" s="13"/>
      <c r="R40" s="14"/>
      <c r="S40" s="14"/>
      <c r="T40" s="14">
        <f t="shared" si="6"/>
        <v>0</v>
      </c>
      <c r="U40" s="14">
        <f t="shared" si="9"/>
        <v>0</v>
      </c>
    </row>
    <row r="41" spans="2:21" x14ac:dyDescent="0.25">
      <c r="B41" s="16" t="s">
        <v>26</v>
      </c>
      <c r="C41" s="13"/>
      <c r="D41" s="14">
        <f>SUMIFS(Feuil1!$D:$D,Feuil1!$C:$C,Feuil2!$B$27,Feuil1!$F:$F,Feuil2!$B41)</f>
        <v>0</v>
      </c>
      <c r="E41" s="14">
        <f>SUMIFS(Feuil1!$E:$E,Feuil1!$C:$C,Feuil2!$B$27,Feuil1!$F:$F,Feuil2!$B41)</f>
        <v>0</v>
      </c>
      <c r="F41" s="14">
        <f t="shared" si="4"/>
        <v>0</v>
      </c>
      <c r="G41" s="14">
        <f t="shared" si="7"/>
        <v>41470</v>
      </c>
      <c r="I41" s="16" t="s">
        <v>26</v>
      </c>
      <c r="J41" s="13"/>
      <c r="K41" s="14"/>
      <c r="L41" s="14"/>
      <c r="M41" s="14">
        <f t="shared" si="5"/>
        <v>0</v>
      </c>
      <c r="N41" s="14">
        <f t="shared" si="8"/>
        <v>0</v>
      </c>
      <c r="P41" s="16" t="s">
        <v>26</v>
      </c>
      <c r="Q41" s="13"/>
      <c r="R41" s="14"/>
      <c r="S41" s="14"/>
      <c r="T41" s="14">
        <f t="shared" si="6"/>
        <v>0</v>
      </c>
      <c r="U41" s="14">
        <f t="shared" si="9"/>
        <v>0</v>
      </c>
    </row>
    <row r="42" spans="2:21" x14ac:dyDescent="0.25">
      <c r="B42" s="18"/>
      <c r="C42" s="18"/>
      <c r="D42" s="19"/>
      <c r="E42" s="19"/>
      <c r="F42" s="19"/>
      <c r="G42" s="19"/>
      <c r="I42" s="18"/>
      <c r="J42" s="18"/>
      <c r="K42" s="19"/>
      <c r="L42" s="19"/>
      <c r="M42" s="19"/>
      <c r="N42" s="19"/>
      <c r="P42" s="18"/>
      <c r="Q42" s="18"/>
      <c r="R42" s="19"/>
      <c r="S42" s="19"/>
      <c r="T42" s="19"/>
      <c r="U42" s="19"/>
    </row>
    <row r="43" spans="2:21" ht="18.75" x14ac:dyDescent="0.3">
      <c r="B43" s="20" t="s">
        <v>27</v>
      </c>
      <c r="C43" s="20"/>
      <c r="D43" s="21">
        <f>SUM(D30:D41)</f>
        <v>179470</v>
      </c>
      <c r="E43" s="22">
        <f>SUM(E30:E41)</f>
        <v>138000</v>
      </c>
      <c r="F43" s="19"/>
      <c r="G43" s="19"/>
      <c r="I43" s="20" t="s">
        <v>27</v>
      </c>
      <c r="J43" s="20"/>
      <c r="K43" s="21">
        <f>SUM(K30:K41)</f>
        <v>0</v>
      </c>
      <c r="L43" s="22">
        <f>SUM(L30:L41)</f>
        <v>0</v>
      </c>
      <c r="M43" s="19"/>
      <c r="N43" s="19"/>
      <c r="P43" s="20" t="s">
        <v>27</v>
      </c>
      <c r="Q43" s="20"/>
      <c r="R43" s="21">
        <f>SUM(R30:R41)</f>
        <v>0</v>
      </c>
      <c r="S43" s="22">
        <f>SUM(S30:S41)</f>
        <v>0</v>
      </c>
      <c r="T43" s="19"/>
      <c r="U43" s="19"/>
    </row>
    <row r="44" spans="2:21" ht="18.75" x14ac:dyDescent="0.3">
      <c r="B44" s="20" t="s">
        <v>28</v>
      </c>
      <c r="C44" s="20"/>
      <c r="D44" s="21">
        <f>+D43-E43</f>
        <v>41470</v>
      </c>
      <c r="E44" s="14"/>
      <c r="F44" s="19"/>
      <c r="G44" s="19"/>
      <c r="I44" s="20" t="s">
        <v>28</v>
      </c>
      <c r="J44" s="20"/>
      <c r="K44" s="21">
        <f>+K43-L43</f>
        <v>0</v>
      </c>
      <c r="L44" s="14"/>
      <c r="M44" s="19"/>
      <c r="N44" s="19"/>
      <c r="P44" s="20" t="s">
        <v>28</v>
      </c>
      <c r="Q44" s="20"/>
      <c r="R44" s="21">
        <f>+R43-S43</f>
        <v>0</v>
      </c>
      <c r="S44" s="14"/>
      <c r="T44" s="19"/>
      <c r="U44" s="19"/>
    </row>
  </sheetData>
  <mergeCells count="5">
    <mergeCell ref="B4:G4"/>
    <mergeCell ref="P4:U4"/>
    <mergeCell ref="B27:G27"/>
    <mergeCell ref="I27:N27"/>
    <mergeCell ref="P27:U27"/>
  </mergeCells>
  <conditionalFormatting sqref="R21">
    <cfRule type="cellIs" dxfId="4" priority="1" operator="lessThan">
      <formula>0</formula>
    </cfRule>
  </conditionalFormatting>
  <conditionalFormatting sqref="D21">
    <cfRule type="cellIs" dxfId="3" priority="6" operator="lessThan">
      <formula>0</formula>
    </cfRule>
  </conditionalFormatting>
  <conditionalFormatting sqref="D44">
    <cfRule type="cellIs" dxfId="2" priority="4" operator="lessThan">
      <formula>0</formula>
    </cfRule>
  </conditionalFormatting>
  <conditionalFormatting sqref="K44">
    <cfRule type="cellIs" dxfId="1" priority="3" operator="lessThan">
      <formula>0</formula>
    </cfRule>
  </conditionalFormatting>
  <conditionalFormatting sqref="R44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BAROU</dc:creator>
  <cp:lastModifiedBy>Ben</cp:lastModifiedBy>
  <dcterms:created xsi:type="dcterms:W3CDTF">2020-02-08T11:21:21Z</dcterms:created>
  <dcterms:modified xsi:type="dcterms:W3CDTF">2020-02-08T14:02:51Z</dcterms:modified>
</cp:coreProperties>
</file>