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 builtInGroupCount="17"/>
  <definedNames>
    <definedName name="_xlnm._FilterDatabase" localSheetId="2" hidden="1">Crédit_Débit!$A$3:$I$41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45621"/>
  <pivotCaches>
    <pivotCache cacheId="24" r:id="rId11"/>
  </pivotCaches>
</workbook>
</file>

<file path=xl/calcChain.xml><?xml version="1.0" encoding="utf-8"?>
<calcChain xmlns="http://schemas.openxmlformats.org/spreadsheetml/2006/main">
  <c r="J16" i="7" l="1"/>
  <c r="K16" i="7"/>
  <c r="J15" i="7"/>
  <c r="K15" i="7"/>
  <c r="J41" i="7"/>
  <c r="K41" i="7"/>
  <c r="J40" i="7"/>
  <c r="K40" i="7"/>
  <c r="J12" i="7"/>
  <c r="K12" i="7"/>
  <c r="J11" i="7"/>
  <c r="K11" i="7"/>
  <c r="J39" i="7"/>
  <c r="K39" i="7"/>
  <c r="J38" i="7"/>
  <c r="K38" i="7"/>
  <c r="J33" i="7"/>
  <c r="K33" i="7"/>
  <c r="J32" i="7"/>
  <c r="K32" i="7"/>
  <c r="J31" i="7"/>
  <c r="K31" i="7"/>
  <c r="J30" i="7"/>
  <c r="K30" i="7"/>
  <c r="J7" i="7"/>
  <c r="K7" i="7"/>
  <c r="J11" i="32"/>
  <c r="J14" i="7"/>
  <c r="K14" i="7"/>
  <c r="J29" i="7"/>
  <c r="K29" i="7"/>
  <c r="J28" i="7"/>
  <c r="K28" i="7"/>
  <c r="J35" i="7"/>
  <c r="K35" i="7"/>
  <c r="J34" i="7"/>
  <c r="K34" i="7"/>
  <c r="J37" i="7"/>
  <c r="K37" i="7"/>
  <c r="J36" i="7"/>
  <c r="K36" i="7"/>
  <c r="J10" i="32"/>
  <c r="J27" i="7"/>
  <c r="K27" i="7"/>
  <c r="J9" i="32"/>
  <c r="J26" i="7"/>
  <c r="K26" i="7"/>
  <c r="J25" i="7"/>
  <c r="K25" i="7"/>
  <c r="J24" i="7"/>
  <c r="K24" i="7"/>
  <c r="J23" i="7"/>
  <c r="K23" i="7"/>
  <c r="J22" i="7"/>
  <c r="K22" i="7"/>
  <c r="J21" i="7"/>
  <c r="K21" i="7"/>
  <c r="J20" i="7"/>
  <c r="K20" i="7"/>
  <c r="J8" i="32"/>
  <c r="J19" i="7"/>
  <c r="K19" i="7"/>
  <c r="J7" i="32"/>
  <c r="J18" i="7"/>
  <c r="K18" i="7"/>
  <c r="J6" i="32"/>
  <c r="J17" i="7"/>
  <c r="K17" i="7"/>
  <c r="J5" i="32"/>
  <c r="J13" i="7"/>
  <c r="K13" i="7"/>
  <c r="J4" i="32"/>
  <c r="J10" i="7"/>
  <c r="K10" i="7"/>
  <c r="J3" i="32"/>
  <c r="J9" i="7"/>
  <c r="K9" i="7"/>
  <c r="J4" i="7"/>
  <c r="K4" i="7"/>
  <c r="J8" i="7"/>
  <c r="K8" i="7"/>
  <c r="J6" i="7"/>
  <c r="K6" i="7"/>
  <c r="J5" i="7" l="1"/>
  <c r="K5" i="7"/>
  <c r="J2" i="32" l="1"/>
  <c r="S4" i="27" l="1"/>
  <c r="T4" i="27"/>
  <c r="U4" i="27"/>
  <c r="V4" i="27"/>
  <c r="W4" i="27"/>
  <c r="X4" i="27"/>
  <c r="Y4" i="27"/>
  <c r="Z4" i="27"/>
  <c r="AA4" i="27"/>
  <c r="AB4" i="27"/>
  <c r="AC4" i="27"/>
  <c r="R4" i="27"/>
  <c r="E4" i="27"/>
  <c r="U2" i="27"/>
  <c r="AB2" i="27"/>
  <c r="AA2" i="27"/>
  <c r="Z2" i="27"/>
  <c r="W2" i="27"/>
  <c r="Y2" i="27"/>
  <c r="S2" i="27"/>
  <c r="R2" i="27"/>
  <c r="V2" i="27"/>
  <c r="X2" i="27"/>
  <c r="AC2" i="27"/>
  <c r="T2" i="27"/>
  <c r="R17" i="31" l="1" a="1"/>
  <c r="R17" i="31" s="1"/>
  <c r="Q5" i="31" s="1"/>
  <c r="Q17" i="31"/>
  <c r="P17" i="31"/>
  <c r="O17" i="31" a="1"/>
  <c r="O17" i="31" s="1"/>
  <c r="N5" i="31" s="1"/>
  <c r="N17" i="31"/>
  <c r="M17" i="31"/>
  <c r="L17" i="31" a="1"/>
  <c r="L17" i="31" s="1"/>
  <c r="K5" i="31" s="1"/>
  <c r="K17" i="31"/>
  <c r="J17" i="31"/>
  <c r="I17" i="31" a="1"/>
  <c r="I17" i="31" s="1"/>
  <c r="H5" i="31" s="1"/>
  <c r="H17" i="31"/>
  <c r="G17" i="31"/>
  <c r="F17" i="31" a="1"/>
  <c r="F17" i="31" s="1"/>
  <c r="E5" i="31" s="1"/>
  <c r="E17" i="31"/>
  <c r="D17" i="31"/>
  <c r="C17" i="31" a="1"/>
  <c r="C17" i="31" s="1"/>
  <c r="B5" i="31" s="1"/>
  <c r="B17" i="31"/>
  <c r="A17" i="31"/>
  <c r="T4" i="31"/>
  <c r="T17" i="31" s="1"/>
  <c r="G4" i="25" l="1"/>
  <c r="L4" i="7"/>
  <c r="L5" i="7" s="1"/>
  <c r="L6" i="7" s="1"/>
  <c r="L7" i="7" s="1"/>
  <c r="L8" i="7" s="1"/>
  <c r="L9" i="7" s="1"/>
  <c r="L10" i="7" s="1"/>
  <c r="L11" i="7" s="1"/>
  <c r="L12" i="7" s="1"/>
  <c r="L13" i="7" s="1"/>
  <c r="L14" i="7" s="1"/>
  <c r="L15" i="7" s="1"/>
  <c r="L16" i="7" s="1"/>
  <c r="L17" i="7" s="1"/>
  <c r="L18" i="7" s="1"/>
  <c r="L19" i="7" s="1"/>
  <c r="L20" i="7" s="1"/>
  <c r="L21" i="7" s="1"/>
  <c r="L22" i="7" s="1"/>
  <c r="L23" i="7" s="1"/>
  <c r="L24" i="7" s="1"/>
  <c r="L25" i="7" s="1"/>
  <c r="L26" i="7" s="1"/>
  <c r="L27" i="7" s="1"/>
  <c r="L28" i="7" s="1"/>
  <c r="L29" i="7" s="1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 s="1"/>
  <c r="L41" i="7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<sst xmlns="http://schemas.openxmlformats.org/spreadsheetml/2006/main" count="778" uniqueCount="261">
  <si>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</si>
  <si>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</si>
  <si>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</si>
  <si>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</si>
  <si>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</si>
  <si>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</si>
  <si>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</si>
  <si>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</si>
  <si>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</si>
  <si>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</si>
  <si>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</si>
  <si>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</si>
  <si>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</si>
  <si>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</si>
  <si>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</si>
  <si>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</si>
  <si>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</si>
  <si>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</si>
  <si>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</si>
  <si>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</si>
  <si>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</si>
  <si>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</si>
  <si>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</si>
  <si>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</si>
  <si>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</si>
  <si>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</si>
  <si>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</si>
  <si>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</si>
  <si>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</si>
  <si>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</si>
  <si>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</si>
  <si>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</si>
  <si>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</si>
  <si>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</si>
  <si>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</si>
  <si>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</si>
  <si>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</si>
  <si>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</si>
  <si>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</si>
  <si>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</si>
  <si>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</si>
  <si>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</si>
  <si>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</si>
  <si>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</si>
  <si>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</si>
  <si>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</si>
  <si>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</si>
  <si>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</si>
  <si>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</si>
  <si>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</si>
  <si>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</si>
  <si>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</si>
  <si>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</si>
  <si>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</si>
  <si>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</si>
  <si>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</si>
  <si>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</si>
  <si>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</si>
  <si>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</si>
  <si>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</si>
  <si>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</si>
  <si>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</si>
  <si>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</si>
  <si>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</si>
  <si>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</si>
  <si>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</si>
  <si>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</si>
  <si>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</si>
  <si>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</si>
  <si>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</si>
  <si>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</si>
  <si>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</si>
  <si>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</si>
  <si>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</si>
  <si>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</si>
  <si>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</si>
  <si>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</si>
  <si>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</si>
  <si>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</si>
  <si>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</si>
  <si>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</si>
  <si>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</si>
  <si>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</si>
  <si>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</si>
  <si>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</si>
  <si>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</si>
  <si>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</si>
  <si>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</si>
  <si>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</si>
  <si>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</si>
  <si>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</si>
  <si>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</si>
  <si>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</si>
  <si>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</si>
  <si>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</si>
  <si>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</si>
  <si>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</si>
  <si>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</si>
  <si>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</si>
  <si>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</si>
  <si>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</si>
  <si>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</si>
  <si>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</si>
  <si>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</si>
  <si>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</si>
  <si>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</si>
  <si>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</si>
  <si>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</si>
  <si>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</si>
  <si>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</si>
  <si>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</si>
  <si>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</si>
  <si>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</si>
  <si>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</si>
  <si>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</si>
  <si>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</si>
  <si>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</si>
  <si>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</si>
  <si>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</si>
  <si>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</si>
  <si>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</si>
  <si>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</si>
  <si>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</si>
  <si>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</si>
  <si>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</si>
  <si>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</si>
  <si>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</si>
  <si>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</si>
  <si>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</si>
  <si>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</si>
  <si>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</si>
  <si>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</si>
  <si>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</si>
  <si>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</si>
  <si>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</si>
  <si>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</si>
  <si>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</si>
  <si>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</si>
  <si>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</si>
  <si>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</si>
  <si>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</si>
  <si>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</si>
  <si>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</si>
  <si>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</si>
  <si>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</si>
  <si>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</si>
  <si>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</si>
  <si>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</si>
  <si>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</si>
  <si>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</si>
  <si>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</si>
  <si>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</si>
  <si>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</si>
  <si>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</si>
  <si>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</si>
  <si>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</si>
  <si>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</si>
  <si>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</si>
  <si>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</si>
  <si>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</si>
  <si>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</si>
  <si>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</si>
  <si>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</si>
  <si>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</si>
  <si>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</si>
  <si>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</si>
  <si>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</si>
  <si>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</si>
  <si>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</si>
  <si>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</si>
  <si>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</si>
  <si>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</si>
  <si>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</si>
  <si>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</si>
  <si>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</si>
  <si>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</si>
  <si>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</si>
  <si>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</si>
  <si>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</si>
  <si>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</si>
  <si>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</si>
  <si>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</si>
  <si>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</si>
  <si>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</si>
  <si>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</si>
  <si>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</si>
  <si>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</si>
  <si>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</si>
  <si>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</si>
  <si>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1,52</t>
  </si>
  <si>
    <t>Solde Réel / Banque</t>
  </si>
  <si>
    <t>Années</t>
  </si>
  <si>
    <t>2015</t>
  </si>
  <si>
    <t>(vide)</t>
  </si>
  <si>
    <t>Test 4</t>
  </si>
  <si>
    <t>azazaza</t>
  </si>
  <si>
    <t>Hygiène, soin modifie</t>
  </si>
  <si>
    <t>Habitation 2</t>
  </si>
  <si>
    <t>a1</t>
  </si>
  <si>
    <t>a2</t>
  </si>
  <si>
    <t>aaaa</t>
  </si>
  <si>
    <t>aazaz</t>
  </si>
  <si>
    <t>YYY - Compte Courant - lib modifié</t>
  </si>
  <si>
    <t>janv</t>
  </si>
  <si>
    <t>Banques</t>
  </si>
  <si>
    <t>Non</t>
  </si>
  <si>
    <t>XXX - Compte Courants</t>
  </si>
  <si>
    <t>bbbb</t>
  </si>
  <si>
    <t>Ajout du compte</t>
  </si>
  <si>
    <t>C41</t>
  </si>
  <si>
    <t>C42</t>
  </si>
  <si>
    <t>333,33</t>
  </si>
  <si>
    <t>C47</t>
  </si>
  <si>
    <t>C48</t>
  </si>
  <si>
    <t>444,44</t>
  </si>
  <si>
    <t>45,45</t>
  </si>
  <si>
    <t>C49</t>
  </si>
  <si>
    <t>555,55</t>
  </si>
  <si>
    <t>54,54</t>
  </si>
  <si>
    <t>C50</t>
  </si>
  <si>
    <t>666,66</t>
  </si>
  <si>
    <t>65,65</t>
  </si>
  <si>
    <t>bbb</t>
  </si>
  <si>
    <t>févr</t>
  </si>
  <si>
    <t>Ferrari</t>
  </si>
  <si>
    <t>Lonborghini</t>
  </si>
  <si>
    <t>Porsche - XF9999</t>
  </si>
  <si>
    <t>C51</t>
  </si>
  <si>
    <t>777,77</t>
  </si>
  <si>
    <t>78,78</t>
  </si>
  <si>
    <t>C52</t>
  </si>
  <si>
    <t>888,88</t>
  </si>
  <si>
    <t>87,87</t>
  </si>
  <si>
    <t>TD53</t>
  </si>
  <si>
    <t>TC53</t>
  </si>
  <si>
    <t>TD54</t>
  </si>
  <si>
    <t>TC54</t>
  </si>
  <si>
    <t>TD55</t>
  </si>
  <si>
    <t>Copie de la ligne 17</t>
  </si>
  <si>
    <t>C54</t>
  </si>
  <si>
    <t>Assurance 3</t>
  </si>
  <si>
    <t>TD57</t>
  </si>
  <si>
    <t>copie de la ligne 19</t>
  </si>
  <si>
    <t>TD58</t>
  </si>
  <si>
    <t>copie de la ligne 18</t>
  </si>
  <si>
    <t>TC58</t>
  </si>
  <si>
    <t>copie de la ligne 19 (nv version)</t>
  </si>
  <si>
    <t>copie ligne débit (16)</t>
  </si>
  <si>
    <t>TD59</t>
  </si>
  <si>
    <t>xxx</t>
  </si>
  <si>
    <t>TC59</t>
  </si>
  <si>
    <t>TD60</t>
  </si>
  <si>
    <t>Transfert init</t>
  </si>
  <si>
    <t>TC60</t>
  </si>
  <si>
    <t>TD61</t>
  </si>
  <si>
    <t>copie 11 Débit</t>
  </si>
  <si>
    <t>TC61</t>
  </si>
  <si>
    <t>TD62</t>
  </si>
  <si>
    <t>Copie 12 (crédit)</t>
  </si>
  <si>
    <t>TC62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</si>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</sst>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4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sz val="10"/>
      <color theme="1"/>
      <name val="Calibri"/>
      <scheme val="minor"/>
    </font>
    <font>
      <sz val="10"/>
      <name val="Wingdings 2"/>
    </font>
  </fonts>
  <fills count="2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05">
    <xf numFmtId="0" fontId="0" fillId="0" borderId="0" xfId="0"/>
    <xf numFmtId="0" fontId="0" fillId="0" borderId="0" xfId="0" applyAlignment="1">
      <alignment vertical="top" wrapText="1"/>
    </xf>
    <xf numFmtId="165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5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vertical="top" wrapText="1"/>
    </xf>
    <xf numFmtId="166" fontId="0" fillId="0" borderId="0" xfId="0" applyNumberFormat="1"/>
    <xf numFmtId="166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vertical="center"/>
    </xf>
    <xf numFmtId="167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8" fontId="0" fillId="12" borderId="1" xfId="0" applyNumberFormat="1" applyFill="1" applyBorder="1" applyAlignment="1">
      <alignment horizontal="left" vertical="center" wrapText="1"/>
    </xf>
    <xf numFmtId="166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5" fontId="0" fillId="0" borderId="0" xfId="0" applyNumberFormat="1"/>
    <xf numFmtId="169" fontId="0" fillId="0" borderId="0" xfId="0" applyNumberForma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166" fontId="6" fillId="0" borderId="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0" fontId="0" fillId="0" borderId="0" xfId="0" applyNumberFormat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6" fontId="0" fillId="0" borderId="0" xfId="0" applyNumberFormat="1" applyFont="1" applyAlignment="1">
      <alignment vertical="top" wrapText="1"/>
    </xf>
    <xf numFmtId="164" fontId="0" fillId="0" borderId="0" xfId="0" applyNumberFormat="1" applyFont="1" applyAlignment="1">
      <alignment vertical="top" wrapText="1"/>
    </xf>
    <xf numFmtId="165" fontId="0" fillId="0" borderId="0" xfId="0" applyNumberFormat="1" applyFont="1"/>
    <xf numFmtId="166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9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applyNumberFormat="1" applyAlignment="1"/>
    <xf numFmtId="165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166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vertical="top" wrapText="1"/>
    </xf>
    <xf numFmtId="164" fontId="0" fillId="0" borderId="0" xfId="0" applyNumberFormat="1" applyFont="1" applyBorder="1" applyAlignment="1">
      <alignment vertical="top" wrapText="1"/>
    </xf>
    <xf numFmtId="0" fontId="0" fillId="0" borderId="0" xfId="0" applyAlignment="1">
      <alignment horizontal="center" vertical="top" wrapText="1"/>
    </xf>
    <xf numFmtId="172" fontId="1" fillId="0" borderId="0" xfId="0" applyNumberFormat="1" applyFont="1" applyFill="1" applyAlignment="1">
      <alignment vertical="top" wrapText="1"/>
    </xf>
    <xf numFmtId="172" fontId="0" fillId="0" borderId="0" xfId="0" applyNumberFormat="1" applyAlignment="1">
      <alignment vertical="top" wrapText="1"/>
    </xf>
    <xf numFmtId="172" fontId="0" fillId="0" borderId="0" xfId="0" applyNumberFormat="1" applyBorder="1" applyAlignment="1">
      <alignment vertical="top" wrapText="1"/>
    </xf>
    <xf numFmtId="172" fontId="0" fillId="0" borderId="0" xfId="0" applyNumberFormat="1" applyAlignment="1">
      <alignment horizontal="center" vertical="top" wrapText="1"/>
    </xf>
    <xf numFmtId="0" fontId="6" fillId="0" borderId="6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/>
    </xf>
    <xf numFmtId="0" fontId="22" fillId="0" borderId="7" xfId="0" applyFont="1" applyFill="1" applyBorder="1" applyAlignment="1">
      <alignment horizontal="center" vertical="center"/>
    </xf>
    <xf numFmtId="0" fontId="22" fillId="0" borderId="6" xfId="0" applyNumberFormat="1" applyFont="1" applyFill="1" applyBorder="1" applyAlignment="1">
      <alignment horizontal="center" vertical="center"/>
    </xf>
    <xf numFmtId="0" fontId="22" fillId="0" borderId="7" xfId="0" applyFont="1" applyFill="1" applyBorder="1" applyAlignment="1">
      <alignment vertical="center"/>
    </xf>
    <xf numFmtId="0" fontId="22" fillId="0" borderId="8" xfId="0" applyFont="1" applyFill="1" applyBorder="1" applyAlignment="1">
      <alignment horizontal="center" vertical="center"/>
    </xf>
    <xf numFmtId="0" fontId="22" fillId="0" borderId="6" xfId="0" applyFont="1" applyFill="1" applyBorder="1" applyAlignment="1">
      <alignment horizontal="left" vertical="center"/>
    </xf>
    <xf numFmtId="166" fontId="22" fillId="0" borderId="7" xfId="0" applyNumberFormat="1" applyFont="1" applyFill="1" applyBorder="1" applyAlignment="1">
      <alignment horizontal="center" vertical="center"/>
    </xf>
    <xf numFmtId="166" fontId="22" fillId="0" borderId="8" xfId="0" applyNumberFormat="1" applyFont="1" applyFill="1" applyBorder="1" applyAlignment="1">
      <alignment horizontal="center" vertical="center"/>
    </xf>
    <xf numFmtId="166" fontId="22" fillId="0" borderId="0" xfId="0" applyNumberFormat="1" applyFont="1" applyFill="1" applyBorder="1" applyAlignment="1">
      <alignment horizontal="center" vertical="center"/>
    </xf>
    <xf numFmtId="164" fontId="23" fillId="0" borderId="0" xfId="0" applyNumberFormat="1" applyFont="1" applyAlignment="1" applyProtection="1">
      <alignment horizontal="center" vertical="center" wrapText="1"/>
      <protection locked="0"/>
    </xf>
    <xf numFmtId="0" fontId="22" fillId="0" borderId="3" xfId="0" applyNumberFormat="1" applyFont="1" applyFill="1" applyBorder="1" applyAlignment="1">
      <alignment horizontal="center" vertical="center"/>
    </xf>
    <xf numFmtId="0" fontId="22" fillId="0" borderId="3" xfId="0" applyFont="1" applyFill="1" applyBorder="1" applyAlignment="1">
      <alignment horizontal="left" vertical="center"/>
    </xf>
    <xf numFmtId="164" fontId="23" fillId="0" borderId="0" xfId="0" applyNumberFormat="1" applyFont="1" applyBorder="1" applyAlignment="1" applyProtection="1">
      <alignment horizontal="center" vertical="center" wrapText="1"/>
      <protection locked="0"/>
    </xf>
    <xf numFmtId="165" fontId="0" fillId="0" borderId="0" xfId="0" applyNumberFormat="1" applyFont="1" applyBorder="1"/>
    <xf numFmtId="0" fontId="0" fillId="0" borderId="0" xfId="0" applyFont="1" applyBorder="1"/>
    <xf numFmtId="166" fontId="0" fillId="0" borderId="0" xfId="0" applyNumberFormat="1" applyFont="1" applyBorder="1"/>
    <xf numFmtId="170" fontId="0" fillId="0" borderId="0" xfId="0" applyNumberFormat="1" applyFont="1" applyBorder="1"/>
    <xf numFmtId="171" fontId="0" fillId="0" borderId="0" xfId="0" applyNumberFormat="1" applyFont="1" applyBorder="1"/>
    <xf numFmtId="169" fontId="0" fillId="0" borderId="0" xfId="0" applyNumberFormat="1" applyFont="1" applyBorder="1"/>
    <xf numFmtId="0" fontId="0" fillId="0" borderId="0" xfId="0" applyNumberFormat="1" applyFont="1" applyBorder="1"/>
    <xf numFmtId="0" fontId="4" fillId="0" borderId="0" xfId="0" applyFont="1" applyBorder="1" applyAlignment="1">
      <alignment vertical="top" wrapText="1"/>
    </xf>
    <xf numFmtId="164" fontId="8" fillId="0" borderId="0" xfId="0" applyNumberFormat="1" applyFont="1" applyBorder="1" applyAlignment="1" applyProtection="1">
      <alignment horizontal="center" vertical="center" wrapText="1"/>
      <protection locked="0"/>
    </xf>
    <xf numFmtId="166" fontId="4" fillId="0" borderId="0" xfId="0" applyNumberFormat="1" applyFont="1" applyBorder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4" fillId="0" borderId="0" xfId="0" applyNumberFormat="1" applyFont="1" applyBorder="1"/>
    <xf numFmtId="166" fontId="4" fillId="0" borderId="0" xfId="0" applyNumberFormat="1" applyFont="1" applyBorder="1"/>
    <xf numFmtId="170" fontId="4" fillId="0" borderId="0" xfId="0" applyNumberFormat="1" applyFont="1" applyBorder="1"/>
    <xf numFmtId="171" fontId="4" fillId="0" borderId="0" xfId="0" applyNumberFormat="1" applyFont="1" applyBorder="1"/>
    <xf numFmtId="169" fontId="4" fillId="0" borderId="0" xfId="0" applyNumberFormat="1" applyFont="1" applyBorder="1"/>
    <xf numFmtId="0" fontId="4" fillId="0" borderId="0" xfId="0" applyNumberFormat="1" applyFont="1" applyBorder="1"/>
    <xf numFmtId="164" fontId="4" fillId="20" borderId="0" xfId="0" applyNumberFormat="1" applyFont="1" applyFill="1" applyBorder="1" applyAlignment="1">
      <alignment vertical="top" wrapText="1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top" wrapText="1"/>
    </xf>
    <xf numFmtId="164" fontId="8" fillId="0" borderId="0" xfId="0" applyNumberFormat="1" applyFont="1" applyAlignment="1" applyProtection="1">
      <alignment horizontal="center" vertical="center" wrapText="1"/>
      <protection locked="0"/>
    </xf>
    <xf numFmtId="166" fontId="4" fillId="0" borderId="0" xfId="0" applyNumberFormat="1" applyFont="1" applyAlignment="1">
      <alignment vertical="top" wrapText="1"/>
    </xf>
    <xf numFmtId="164" fontId="4" fillId="0" borderId="0" xfId="0" applyNumberFormat="1" applyFont="1" applyAlignment="1">
      <alignment vertical="top" wrapText="1"/>
    </xf>
    <xf numFmtId="165" fontId="4" fillId="0" borderId="0" xfId="0" applyNumberFormat="1" applyFont="1"/>
    <xf numFmtId="166" fontId="4" fillId="0" borderId="0" xfId="0" applyNumberFormat="1" applyFont="1"/>
    <xf numFmtId="170" fontId="4" fillId="0" borderId="0" xfId="0" applyNumberFormat="1" applyFont="1"/>
    <xf numFmtId="171" fontId="4" fillId="0" borderId="0" xfId="0" applyNumberFormat="1" applyFont="1"/>
    <xf numFmtId="169" fontId="4" fillId="0" borderId="0" xfId="0" applyNumberFormat="1" applyFont="1"/>
    <xf numFmtId="0" fontId="4" fillId="0" borderId="0" xfId="0" applyNumberFormat="1" applyFont="1"/>
  </cellXfs>
  <cellStyles count="2">
    <cellStyle name="Normal" xfId="0" builtinId="0"/>
    <cellStyle name="Normal 2" xfId="1"/>
  </cellStyles>
  <dxfs count="116">
    <dxf>
      <font>
        <color rgb="FF9C0006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&quot;€&quot;#,##0.00_);[Red]\(&quot;€&quot;#,##0.00\)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5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5" formatCode="[$-40C]d\-mmm\-yy;@"/>
      <alignment horizontal="general" vertical="top" textRotation="0" wrapText="1" relativeIndent="0" justifyLastLine="0" shrinkToFit="0" readingOrder="0"/>
    </dxf>
    <dxf>
      <numFmt numFmtId="172" formatCode="dd/mm/yy;@"/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  <xdr:twoCellAnchor>
    <xdr:from>
      <xdr:col>1</xdr:col>
      <xdr:colOff>190501</xdr:colOff>
      <xdr:row>0</xdr:row>
      <xdr:rowOff>38100</xdr:rowOff>
    </xdr:from>
    <xdr:to>
      <xdr:col>2</xdr:col>
      <xdr:colOff>628650</xdr:colOff>
      <xdr:row>0</xdr:row>
      <xdr:rowOff>419100</xdr:rowOff>
    </xdr:to>
    <xdr:sp macro="[0]!mensuel" textlink="">
      <xdr:nvSpPr>
        <xdr:cNvPr id="10" name="Rectangle 9"/>
        <xdr:cNvSpPr/>
      </xdr:nvSpPr>
      <xdr:spPr bwMode="auto">
        <a:xfrm>
          <a:off x="1790701" y="38100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1</xdr:row>
      <xdr:rowOff>76200</xdr:rowOff>
    </xdr:from>
    <xdr:to>
      <xdr:col>6</xdr:col>
      <xdr:colOff>57149</xdr:colOff>
      <xdr:row>3</xdr:row>
      <xdr:rowOff>133350</xdr:rowOff>
    </xdr:to>
    <xdr:sp macro="[0]!GestionRubriques" textlink="">
      <xdr:nvSpPr>
        <xdr:cNvPr id="2" name="Rectangle 1"/>
        <xdr:cNvSpPr/>
      </xdr:nvSpPr>
      <xdr:spPr bwMode="auto">
        <a:xfrm>
          <a:off x="5591175" y="238125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[0]!AffichSupprCompte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[0]!AffichModifCompte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[0]!AffichMensua_Modif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[0]!Mensua_SupprLigne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[0]!Mensu_Copier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en" refreshedDate="42353.900560185182" createdVersion="3" refreshedVersion="4" minRefreshableVersion="3" recordCount="39">
  <cacheSource type="worksheet">
    <worksheetSource ref="A3:O1048576" sheet="Crédit_Débit"/>
  </cacheSource>
  <cacheFields count="16">
    <cacheField name="Compte" numFmtId="0">
      <sharedItems containsBlank="1" count="16">
        <s v="bbbb"/>
        <s v="XXX - Livret caisse d'Epargne"/>
        <s v="YYY - Compte Courant"/>
        <s v="YYY - Monnaie"/>
        <s v="XXX - Compte Courants"/>
        <s v="XXX - Livret Compte courant"/>
        <s v="XXX - Compte Courant"/>
        <s v="XYX - Compte Joint"/>
        <s v="XXX - Monnaie"/>
        <m/>
        <s v="YYY - Compte Courant - lib modifié" u="1"/>
        <s v="Compte" u="1"/>
        <s v="YYY - Livret Epargne" u="1"/>
        <s v="azazaza" u="1"/>
        <s v="Carte bancaire" u="1"/>
        <s v="nouveau" u="1"/>
      </sharedItems>
    </cacheField>
    <cacheField name="Date" numFmtId="172">
      <sharedItems containsNonDate="0" containsDate="1" containsString="0" containsBlank="1" minDate="2000-01-01T00:00:00" maxDate="2015-03-02T00:00:00" count="25">
        <d v="2000-01-01T00:00:00"/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3-01T00:00:00"/>
        <m/>
      </sharedItems>
      <fieldGroup par="15" base="1">
        <rangePr autoStart="0" groupBy="months" startDate="2015-01-01T00:00:00" endDate="2015-03-02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5">
        <m/>
        <s v="Courses"/>
        <s v="Banques"/>
        <s v="Voiture"/>
        <s v="Transfert"/>
        <s v="Cadeaux"/>
        <s v="Emploi"/>
        <s v="Dépenses de santé"/>
        <s v="Loisirs" u="1"/>
        <s v="Transport en commun" u="1"/>
        <s v="Habitation 2" u="1"/>
        <s v="Habitation" u="1"/>
        <s v="Vélo" u="1"/>
        <s v="Assurance" u="1"/>
        <s v="Banque" u="1"/>
      </sharedItems>
    </cacheField>
    <cacheField name="Libellés secondaires" numFmtId="0">
      <sharedItems containsBlank="1" count="36">
        <m/>
        <s v="Alimentation festif"/>
        <s v="Carte bancaire"/>
        <s v="Alimentation, boisson"/>
        <s v="Hygiène, soin modifie"/>
        <s v="Carburant"/>
        <s v="XXX - Livret Compte courant"/>
        <s v="YYY - Compte Courant"/>
        <s v="Noël autre"/>
        <s v="Salaire"/>
        <s v="Dentiste"/>
        <s v="XXX - Compte Courant"/>
        <s v="Achat" u="1"/>
        <s v="XXX - Livret caisse d'Epargne" u="1"/>
        <s v="Noël Famille" u="1"/>
        <s v="YYY - Compte Courant - lib modifié" u="1"/>
        <s v="Hygiène, soin" u="1"/>
        <s v="Film en DVD" u="1"/>
        <s v="Généraliste" u="1"/>
        <s v="Téléphone mobile" u="1"/>
        <s v="Entretien" u="1"/>
        <s v="Bricolage" u="1"/>
        <s v="Alimentation" u="1"/>
        <s v="Assurance vie" u="1"/>
        <s v="Bus" u="1"/>
        <s v="XYX - Compte Joint" u="1"/>
        <s v="EDF" u="1"/>
        <s v="Assurance" u="1"/>
        <s v="Généralistes" u="1"/>
        <s v="Equipement maison" u="1"/>
        <s v="Covoiturage" u="1"/>
        <s v="YYY - Livret Epargne" u="1"/>
        <s v="YYY - Monnaie" u="1"/>
        <s v="XXX - Monnaie" u="1"/>
        <s v="Assurance juridique" u="1"/>
        <s v="Sport" u="1"/>
      </sharedItems>
    </cacheField>
    <cacheField name="Solde Réel / Banque" numFmtId="0">
      <sharedItems containsNonDate="0" containsBlank="1" count="2">
        <m/>
        <s v="P" u="1"/>
      </sharedItems>
    </cacheField>
    <cacheField name="Crédit" numFmtId="166">
      <sharedItems containsString="0" containsBlank="1" containsNumber="1" minValue="11.11" maxValue="50"/>
    </cacheField>
    <cacheField name="Débit" numFmtId="166">
      <sharedItems containsString="0" containsBlank="1" containsNumber="1" minValue="-155.55000000000001" maxValue="2000"/>
    </cacheField>
    <cacheField name="Solde Courant" numFmtId="166">
      <sharedItems containsString="0" containsBlank="1" containsNumber="1" minValue="-155.55000000000001" maxValue="200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30" maxValue="2030"/>
    </cacheField>
    <cacheField name="Note" numFmtId="0">
      <sharedItems containsBlank="1" containsMixedTypes="1" containsNumber="1" containsInteger="1" minValue="22" maxValue="42005"/>
    </cacheField>
    <cacheField name="N° chèque" numFmtId="0">
      <sharedItems containsNonDate="0" containsString="0" containsBlank="1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03-02T00:00:00"/>
        <groupItems count="3">
          <s v="&lt;01/01/2015"/>
          <s v="2015"/>
          <s v="&gt;02/03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m/>
    <m/>
    <x v="0"/>
    <x v="0"/>
    <x v="0"/>
    <m/>
    <n v="30"/>
    <n v="30"/>
    <x v="0"/>
    <n v="30"/>
    <s v="Ajout du compte"/>
    <m/>
    <m/>
  </r>
  <r>
    <x v="1"/>
    <x v="1"/>
    <s v="Carte Bancaire"/>
    <s v="Biocoop"/>
    <x v="1"/>
    <x v="1"/>
    <x v="0"/>
    <m/>
    <n v="2000"/>
    <n v="2000"/>
    <x v="0"/>
    <n v="2030"/>
    <s v="aazaz"/>
    <m/>
    <m/>
  </r>
  <r>
    <x v="2"/>
    <x v="1"/>
    <s v="Chèque"/>
    <s v="Blanchisserie"/>
    <x v="2"/>
    <x v="2"/>
    <x v="0"/>
    <m/>
    <n v="-22"/>
    <n v="-22"/>
    <x v="0"/>
    <n v="2008"/>
    <n v="22"/>
    <m/>
    <m/>
  </r>
  <r>
    <x v="3"/>
    <x v="1"/>
    <s v="Carte Bancaire"/>
    <s v="Boulangerie"/>
    <x v="1"/>
    <x v="3"/>
    <x v="0"/>
    <m/>
    <n v="-120"/>
    <n v="-120"/>
    <x v="0"/>
    <n v="1888"/>
    <n v="42005"/>
    <m/>
    <m/>
  </r>
  <r>
    <x v="4"/>
    <x v="2"/>
    <s v="Carte Bancaire"/>
    <s v="Carrefour"/>
    <x v="1"/>
    <x v="4"/>
    <x v="0"/>
    <m/>
    <n v="-55"/>
    <n v="-55"/>
    <x v="0"/>
    <n v="1833"/>
    <m/>
    <m/>
    <m/>
  </r>
  <r>
    <x v="2"/>
    <x v="3"/>
    <s v="Carte Bancaire"/>
    <s v="Blanchisserie"/>
    <x v="3"/>
    <x v="5"/>
    <x v="0"/>
    <m/>
    <n v="-11.11"/>
    <n v="-11.11"/>
    <x v="0"/>
    <n v="1821.89"/>
    <m/>
    <m/>
    <s v="C41"/>
  </r>
  <r>
    <x v="2"/>
    <x v="4"/>
    <s v="Carte Bancaire"/>
    <s v="Biocoop"/>
    <x v="3"/>
    <x v="5"/>
    <x v="0"/>
    <m/>
    <n v="-22.22"/>
    <n v="-22.22"/>
    <x v="0"/>
    <n v="1799.67"/>
    <m/>
    <m/>
    <s v="C42"/>
  </r>
  <r>
    <x v="2"/>
    <x v="4"/>
    <s v="Carte Bancaire"/>
    <s v="Biocoop"/>
    <x v="4"/>
    <x v="6"/>
    <x v="0"/>
    <m/>
    <n v="-11.11"/>
    <n v="-11.11"/>
    <x v="0"/>
    <n v="1788.5600000000002"/>
    <s v="Transfert init"/>
    <m/>
    <s v="TD60"/>
  </r>
  <r>
    <x v="5"/>
    <x v="4"/>
    <s v="Versement"/>
    <s v="Biocoop"/>
    <x v="4"/>
    <x v="7"/>
    <x v="0"/>
    <n v="11.11"/>
    <m/>
    <n v="11.11"/>
    <x v="1"/>
    <n v="1799.67"/>
    <s v="Transfert init"/>
    <m/>
    <s v="TC60"/>
  </r>
  <r>
    <x v="2"/>
    <x v="5"/>
    <s v="Prélèvement"/>
    <s v="Blanchisserie"/>
    <x v="3"/>
    <x v="5"/>
    <x v="0"/>
    <m/>
    <n v="-33.33"/>
    <n v="-33.33"/>
    <x v="0"/>
    <n v="1766.3400000000001"/>
    <m/>
    <m/>
    <s v="C47"/>
  </r>
  <r>
    <x v="2"/>
    <x v="5"/>
    <s v="Prélèvement"/>
    <s v="Blanchisserie"/>
    <x v="3"/>
    <x v="5"/>
    <x v="0"/>
    <m/>
    <n v="-33.33"/>
    <n v="-33.33"/>
    <x v="0"/>
    <n v="1733.0100000000002"/>
    <s v="aaaa"/>
    <m/>
    <s v="C54"/>
  </r>
  <r>
    <x v="2"/>
    <x v="5"/>
    <s v="Carte Bancaire"/>
    <s v="Biocoop"/>
    <x v="4"/>
    <x v="6"/>
    <x v="0"/>
    <m/>
    <n v="-11.11"/>
    <n v="-11.11"/>
    <x v="0"/>
    <n v="1721.9000000000003"/>
    <s v="Copie 12 (crédit)"/>
    <m/>
    <s v="TD62"/>
  </r>
  <r>
    <x v="5"/>
    <x v="5"/>
    <s v="Versement"/>
    <s v="Biocoop"/>
    <x v="4"/>
    <x v="7"/>
    <x v="0"/>
    <n v="11.11"/>
    <m/>
    <n v="11.11"/>
    <x v="1"/>
    <n v="1733.0100000000002"/>
    <s v="Copie 12 (crédit)"/>
    <m/>
    <s v="TC62"/>
  </r>
  <r>
    <x v="2"/>
    <x v="6"/>
    <s v="Carte Bancaire"/>
    <s v="Carrefour"/>
    <x v="3"/>
    <x v="5"/>
    <x v="0"/>
    <m/>
    <n v="-44.44"/>
    <n v="-44.44"/>
    <x v="0"/>
    <n v="1688.5700000000002"/>
    <m/>
    <m/>
    <s v="C48"/>
  </r>
  <r>
    <x v="6"/>
    <x v="7"/>
    <s v="Carte Bancaire"/>
    <s v="Coiffeur MCO"/>
    <x v="3"/>
    <x v="5"/>
    <x v="0"/>
    <m/>
    <n v="-55.55"/>
    <n v="-55.55"/>
    <x v="0"/>
    <n v="1633.0200000000002"/>
    <m/>
    <m/>
    <s v="C49"/>
  </r>
  <r>
    <x v="7"/>
    <x v="8"/>
    <s v="Carte Bancaire"/>
    <s v="Boucherie Tavernie"/>
    <x v="3"/>
    <x v="5"/>
    <x v="0"/>
    <m/>
    <n v="-66.66"/>
    <n v="-66.66"/>
    <x v="0"/>
    <n v="1566.3600000000001"/>
    <m/>
    <m/>
    <s v="C50"/>
  </r>
  <r>
    <x v="2"/>
    <x v="9"/>
    <s v="Carte Bancaire"/>
    <s v="Travail"/>
    <x v="5"/>
    <x v="8"/>
    <x v="0"/>
    <m/>
    <n v="-100"/>
    <n v="-100"/>
    <x v="0"/>
    <n v="1466.3600000000001"/>
    <m/>
    <m/>
    <m/>
  </r>
  <r>
    <x v="6"/>
    <x v="10"/>
    <s v="Monnaie"/>
    <s v="Ma Jardinerie"/>
    <x v="2"/>
    <x v="2"/>
    <x v="0"/>
    <m/>
    <n v="-110"/>
    <n v="-110"/>
    <x v="0"/>
    <n v="1356.3600000000001"/>
    <m/>
    <m/>
    <m/>
  </r>
  <r>
    <x v="3"/>
    <x v="11"/>
    <s v="Carte Bancaire"/>
    <s v="Boulangerie"/>
    <x v="1"/>
    <x v="3"/>
    <x v="0"/>
    <m/>
    <n v="-120"/>
    <n v="-120"/>
    <x v="0"/>
    <n v="1236.3600000000001"/>
    <m/>
    <m/>
    <m/>
  </r>
  <r>
    <x v="8"/>
    <x v="12"/>
    <s v="Monnaie"/>
    <s v="Marché"/>
    <x v="6"/>
    <x v="9"/>
    <x v="0"/>
    <m/>
    <n v="-130"/>
    <n v="-130"/>
    <x v="0"/>
    <n v="1106.3600000000001"/>
    <m/>
    <m/>
    <m/>
  </r>
  <r>
    <x v="6"/>
    <x v="13"/>
    <s v="E-carte bleu"/>
    <s v="Cora"/>
    <x v="7"/>
    <x v="10"/>
    <x v="0"/>
    <m/>
    <n v="-140"/>
    <n v="-140"/>
    <x v="0"/>
    <n v="966.36000000000013"/>
    <m/>
    <m/>
    <m/>
  </r>
  <r>
    <x v="2"/>
    <x v="14"/>
    <s v="Carte Bancaire"/>
    <s v="Go Sport"/>
    <x v="1"/>
    <x v="1"/>
    <x v="0"/>
    <m/>
    <n v="-155.55000000000001"/>
    <n v="-155.55000000000001"/>
    <x v="0"/>
    <n v="810.81000000000017"/>
    <m/>
    <m/>
    <m/>
  </r>
  <r>
    <x v="2"/>
    <x v="15"/>
    <s v="Carte Bancaire"/>
    <s v="Divers"/>
    <x v="3"/>
    <x v="5"/>
    <x v="0"/>
    <m/>
    <n v="-77.77"/>
    <n v="-77.77"/>
    <x v="0"/>
    <n v="733.04000000000019"/>
    <m/>
    <m/>
    <s v="C51"/>
  </r>
  <r>
    <x v="8"/>
    <x v="16"/>
    <s v="Carte Bancaire"/>
    <s v="Cora"/>
    <x v="3"/>
    <x v="5"/>
    <x v="0"/>
    <m/>
    <n v="-88.88"/>
    <n v="-88.88"/>
    <x v="0"/>
    <n v="644.1600000000002"/>
    <m/>
    <m/>
    <s v="C52"/>
  </r>
  <r>
    <x v="6"/>
    <x v="17"/>
    <s v="Prélèvement"/>
    <s v="Lidl"/>
    <x v="4"/>
    <x v="7"/>
    <x v="0"/>
    <n v="30"/>
    <m/>
    <n v="30"/>
    <x v="1"/>
    <n v="674.1600000000002"/>
    <s v="Copie de la ligne 17"/>
    <m/>
    <s v="TD55"/>
  </r>
  <r>
    <x v="2"/>
    <x v="17"/>
    <s v="Prélèvement"/>
    <s v="Lidl"/>
    <x v="4"/>
    <x v="11"/>
    <x v="0"/>
    <m/>
    <n v="-30"/>
    <n v="-30"/>
    <x v="0"/>
    <n v="644.1600000000002"/>
    <s v="Copie de la ligne 17"/>
    <m/>
    <s v="TD55"/>
  </r>
  <r>
    <x v="6"/>
    <x v="18"/>
    <s v="Prélèvement"/>
    <s v="Lidl"/>
    <x v="4"/>
    <x v="7"/>
    <x v="0"/>
    <n v="30"/>
    <m/>
    <n v="30"/>
    <x v="1"/>
    <n v="674.1600000000002"/>
    <s v="copie de la ligne 19"/>
    <m/>
    <s v="TD57"/>
  </r>
  <r>
    <x v="2"/>
    <x v="18"/>
    <s v="Prélèvement"/>
    <s v="Lidl"/>
    <x v="4"/>
    <x v="11"/>
    <x v="0"/>
    <m/>
    <n v="-30"/>
    <n v="-30"/>
    <x v="0"/>
    <n v="644.1600000000002"/>
    <s v="copie de la ligne 19"/>
    <m/>
    <s v="TD57"/>
  </r>
  <r>
    <x v="2"/>
    <x v="19"/>
    <s v="Prélèvement"/>
    <s v="Lidl"/>
    <x v="4"/>
    <x v="11"/>
    <x v="0"/>
    <m/>
    <n v="-30"/>
    <n v="-30"/>
    <x v="0"/>
    <n v="614.1600000000002"/>
    <s v="copie de la ligne 18"/>
    <m/>
    <s v="TD58"/>
  </r>
  <r>
    <x v="6"/>
    <x v="19"/>
    <s v="Prélèvement"/>
    <s v="Lidl"/>
    <x v="4"/>
    <x v="7"/>
    <x v="0"/>
    <n v="30"/>
    <m/>
    <n v="30"/>
    <x v="1"/>
    <n v="644.1600000000002"/>
    <s v="copie de la ligne 18"/>
    <m/>
    <s v="TC58"/>
  </r>
  <r>
    <x v="2"/>
    <x v="20"/>
    <s v="Prélèvement"/>
    <s v="Lidl"/>
    <x v="4"/>
    <x v="11"/>
    <x v="0"/>
    <m/>
    <n v="-30"/>
    <n v="-30"/>
    <x v="0"/>
    <n v="614.1600000000002"/>
    <s v="copie de la ligne 19 (nv version)"/>
    <m/>
    <s v="TD54"/>
  </r>
  <r>
    <x v="6"/>
    <x v="20"/>
    <s v="Prélèvement"/>
    <s v="Lidl"/>
    <x v="4"/>
    <x v="7"/>
    <x v="0"/>
    <n v="30"/>
    <m/>
    <n v="30"/>
    <x v="1"/>
    <n v="644.1600000000002"/>
    <s v="copie de la ligne 19 (nv version)"/>
    <m/>
    <s v="TC54"/>
  </r>
  <r>
    <x v="2"/>
    <x v="21"/>
    <s v="Versement"/>
    <s v="Divers"/>
    <x v="4"/>
    <x v="11"/>
    <x v="0"/>
    <m/>
    <n v="-50"/>
    <n v="-50"/>
    <x v="0"/>
    <n v="594.1600000000002"/>
    <s v="copie ligne débit (16)"/>
    <m/>
    <s v="TD53"/>
  </r>
  <r>
    <x v="6"/>
    <x v="21"/>
    <s v="Virement"/>
    <s v="Divers"/>
    <x v="4"/>
    <x v="7"/>
    <x v="0"/>
    <n v="50"/>
    <m/>
    <n v="50"/>
    <x v="1"/>
    <n v="644.1600000000002"/>
    <s v="copie ligne débit (16)"/>
    <m/>
    <s v="TC53"/>
  </r>
  <r>
    <x v="2"/>
    <x v="22"/>
    <s v="Versement"/>
    <s v="Divers"/>
    <x v="4"/>
    <x v="11"/>
    <x v="0"/>
    <m/>
    <n v="-50"/>
    <n v="-50"/>
    <x v="0"/>
    <n v="594.1600000000002"/>
    <s v="xxx"/>
    <m/>
    <s v="TD59"/>
  </r>
  <r>
    <x v="6"/>
    <x v="22"/>
    <s v="Virement"/>
    <s v="Divers"/>
    <x v="4"/>
    <x v="7"/>
    <x v="0"/>
    <n v="50"/>
    <m/>
    <n v="50"/>
    <x v="1"/>
    <n v="644.1600000000002"/>
    <s v="xxx"/>
    <m/>
    <s v="TC59"/>
  </r>
  <r>
    <x v="2"/>
    <x v="23"/>
    <s v="Carte Bancaire"/>
    <s v="Biocoop"/>
    <x v="4"/>
    <x v="6"/>
    <x v="0"/>
    <m/>
    <n v="-11.11"/>
    <n v="-11.11"/>
    <x v="0"/>
    <n v="633.05000000000018"/>
    <s v="copie 11 Débit"/>
    <m/>
    <s v="TD61"/>
  </r>
  <r>
    <x v="5"/>
    <x v="23"/>
    <s v="Versement"/>
    <s v="Biocoop"/>
    <x v="4"/>
    <x v="7"/>
    <x v="0"/>
    <n v="11.11"/>
    <m/>
    <n v="11.11"/>
    <x v="1"/>
    <n v="644.1600000000002"/>
    <s v="copie 11 Débit"/>
    <m/>
    <s v="TC61"/>
  </r>
  <r>
    <x v="9"/>
    <x v="24"/>
    <m/>
    <m/>
    <x v="0"/>
    <x v="0"/>
    <x v="0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grandTotalCaption="Solde Réel" updatedVersion="4" minRefreshableVersion="3" showCalcMbrs="0" useAutoFormatting="1" itemPrintTitles="1" createdVersion="3" indent="0" compact="0" outline="1" outlineData="1" compactData="0" multipleFieldFilters="0" colHeaderCaption="Date">
  <location ref="A1:C10" firstHeaderRow="1" firstDataRow="2" firstDataCol="1"/>
  <pivotFields count="16">
    <pivotField axis="axisRow" compact="0" showAll="0">
      <items count="17">
        <item h="1" x="9"/>
        <item x="2"/>
        <item m="1" x="12"/>
        <item x="3"/>
        <item x="6"/>
        <item x="1"/>
        <item x="5"/>
        <item x="8"/>
        <item x="7"/>
        <item h="1" m="1" x="11"/>
        <item h="1" m="1" x="14"/>
        <item h="1" m="1" x="15"/>
        <item h="1" m="1" x="13"/>
        <item h="1" m="1" x="10"/>
        <item h="1" x="0"/>
        <item h="1" x="4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m="1" x="1"/>
        <item x="0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8">
    <i>
      <x v="1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6"/>
  </colFields>
  <colItems count="2">
    <i>
      <x v="1"/>
    </i>
    <i t="grand">
      <x/>
    </i>
  </colItems>
  <dataFields count="1">
    <dataField name="Somme de Solde Courant" fld="9" baseField="0" baseItem="0"/>
  </dataFields>
  <formats count="1">
    <format dxfId="115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outline="1" outlineData="1" compactData="0" multipleFieldFilters="0" colHeaderCaption="Date">
  <location ref="A3:G35" firstHeaderRow="1" firstDataRow="3" firstDataCol="3" rowPageCount="1" colPageCount="1"/>
  <pivotFields count="16">
    <pivotField axis="axisPage" compact="0" showAll="0">
      <items count="17">
        <item x="6"/>
        <item x="1"/>
        <item x="5"/>
        <item x="8"/>
        <item x="7"/>
        <item x="2"/>
        <item m="1" x="12"/>
        <item x="3"/>
        <item x="9"/>
        <item m="1" x="11"/>
        <item m="1" x="14"/>
        <item m="1" x="15"/>
        <item m="1" x="13"/>
        <item m="1" x="10"/>
        <item x="0"/>
        <item x="4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6">
        <item m="1" x="13"/>
        <item x="1"/>
        <item x="6"/>
        <item m="1" x="11"/>
        <item m="1" x="8"/>
        <item x="4"/>
        <item x="0"/>
        <item m="1" x="14"/>
        <item m="1" x="9"/>
        <item x="3"/>
        <item m="1" x="12"/>
        <item x="7"/>
        <item x="5"/>
        <item m="1" x="10"/>
        <item x="2"/>
        <item t="default"/>
      </items>
    </pivotField>
    <pivotField axis="axisRow" compact="0" showAll="0">
      <items count="37">
        <item m="1" x="22"/>
        <item x="3"/>
        <item m="1" x="23"/>
        <item m="1" x="21"/>
        <item m="1" x="26"/>
        <item m="1" x="29"/>
        <item m="1" x="16"/>
        <item x="9"/>
        <item m="1" x="19"/>
        <item x="7"/>
        <item m="1" x="31"/>
        <item x="0"/>
        <item m="1" x="35"/>
        <item x="6"/>
        <item m="1" x="25"/>
        <item x="2"/>
        <item m="1" x="27"/>
        <item x="11"/>
        <item m="1" x="32"/>
        <item m="1" x="33"/>
        <item m="1" x="17"/>
        <item m="1" x="34"/>
        <item m="1" x="24"/>
        <item x="5"/>
        <item m="1" x="20"/>
        <item m="1" x="18"/>
        <item m="1" x="14"/>
        <item m="1" x="13"/>
        <item m="1" x="12"/>
        <item x="8"/>
        <item m="1" x="30"/>
        <item x="4"/>
        <item x="1"/>
        <item m="1" x="15"/>
        <item m="1" x="28"/>
        <item x="10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30">
    <i>
      <x v="1"/>
    </i>
    <i r="1">
      <x v="1"/>
    </i>
    <i r="2">
      <x v="1"/>
    </i>
    <i r="1">
      <x v="31"/>
    </i>
    <i r="2">
      <x v="1"/>
    </i>
    <i r="1">
      <x v="32"/>
    </i>
    <i r="2">
      <x v="1"/>
    </i>
    <i>
      <x v="2"/>
    </i>
    <i r="1">
      <x v="7"/>
    </i>
    <i r="2">
      <x v="1"/>
    </i>
    <i>
      <x v="5"/>
    </i>
    <i r="1">
      <x v="9"/>
    </i>
    <i r="2">
      <x/>
    </i>
    <i r="1">
      <x v="13"/>
    </i>
    <i r="2">
      <x v="1"/>
    </i>
    <i r="1">
      <x v="17"/>
    </i>
    <i r="2">
      <x v="1"/>
    </i>
    <i>
      <x v="9"/>
    </i>
    <i r="1">
      <x v="23"/>
    </i>
    <i r="2">
      <x v="1"/>
    </i>
    <i>
      <x v="11"/>
    </i>
    <i r="1">
      <x v="35"/>
    </i>
    <i r="2">
      <x v="1"/>
    </i>
    <i>
      <x v="12"/>
    </i>
    <i r="1">
      <x v="29"/>
    </i>
    <i r="2">
      <x v="1"/>
    </i>
    <i>
      <x v="14"/>
    </i>
    <i r="1">
      <x v="15"/>
    </i>
    <i r="2">
      <x v="1"/>
    </i>
    <i t="grand">
      <x/>
    </i>
  </rowItems>
  <colFields count="2">
    <field x="15"/>
    <field x="1"/>
  </colFields>
  <colItems count="4">
    <i>
      <x v="1"/>
      <x v="1"/>
    </i>
    <i r="1">
      <x v="2"/>
    </i>
    <i r="1">
      <x v="3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41" totalsRowShown="0" headerRowDxfId="114" dataDxfId="113">
  <autoFilter ref="A3:O41"/>
  <sortState ref="A4:O41">
    <sortCondition ref="B3:B41"/>
  </sortState>
  <tableColumns count="15">
    <tableColumn id="1" name="Compte" dataDxfId="112" totalsRowDxfId="111"/>
    <tableColumn id="3" name="Date" dataDxfId="110"/>
    <tableColumn id="8" name="Type d'opération" dataDxfId="109" totalsRowDxfId="108"/>
    <tableColumn id="4" name="Tiers" dataDxfId="107" totalsRowDxfId="106"/>
    <tableColumn id="5" name="Libellés principaux" dataDxfId="105" totalsRowDxfId="104"/>
    <tableColumn id="9" name="Libellés secondaires" dataDxfId="103" totalsRowDxfId="102"/>
    <tableColumn id="10" name="Solde Réel / Banque" dataDxfId="101" totalsRowDxfId="100"/>
    <tableColumn id="2" name="Crédit" dataDxfId="99" totalsRowDxfId="98"/>
    <tableColumn id="6" name="Débit" dataDxfId="97" totalsRowDxfId="96"/>
    <tableColumn id="12" name="Solde Courant" dataDxfId="95" totalsRowDxfId="94">
      <calculatedColumnFormula>Tableau1[[#This Row],[Crédit]]+Tableau1[[#This Row],[Débit]]</calculatedColumnFormula>
    </tableColumn>
    <tableColumn id="11" name="Crédit/Débit" dataDxfId="93" totalsRowDxfId="92">
      <calculatedColumnFormula>IF(Tableau1[[#This Row],[Crédit]]&lt;&gt;"","Crédit",IF(Tableau1[[#This Row],[Débit]]&lt;&gt;"","Débit",""))</calculatedColumnFormula>
    </tableColumn>
    <tableColumn id="13" name="Solde Cumulé" dataDxfId="91" totalsRowDxfId="90">
      <calculatedColumnFormula>IF(A3="Compte",Tableau1[[#This Row],[Solde Courant]],L3+Tableau1[[#This Row],[Solde Courant]])</calculatedColumnFormula>
    </tableColumn>
    <tableColumn id="18" name="Note" dataDxfId="89" totalsRowDxfId="88"/>
    <tableColumn id="17" name="N° chèque" dataDxfId="87" totalsRowDxfId="86"/>
    <tableColumn id="7" name="Id (transfert ou carb)" dataDxfId="85" totalsRowDxfId="8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25" totalsRowShown="0" headerRowDxfId="83" dataDxfId="81" headerRowBorderDxfId="82" tableBorderDxfId="80" totalsRowBorderDxfId="79">
  <autoFilter ref="A2:S25"/>
  <sortState ref="A3:S25">
    <sortCondition ref="B2:B25"/>
  </sortState>
  <tableColumns count="19">
    <tableColumn id="1" name="Compte"/>
    <tableColumn id="2" name="Date" dataDxfId="78"/>
    <tableColumn id="3" name="Type d'opération" dataDxfId="77"/>
    <tableColumn id="4" name="Tiers" dataDxfId="76"/>
    <tableColumn id="5" name="Libellés principaux" dataDxfId="75"/>
    <tableColumn id="6" name="Libellés secondaires" dataDxfId="74"/>
    <tableColumn id="9" name="Opération" dataDxfId="73"/>
    <tableColumn id="7" name="Janvier" dataDxfId="72"/>
    <tableColumn id="8" name="Février" dataDxfId="71"/>
    <tableColumn id="10" name="Mars" dataDxfId="70"/>
    <tableColumn id="11" name="Avril" dataDxfId="69"/>
    <tableColumn id="12" name="Mai" dataDxfId="68"/>
    <tableColumn id="13" name="Juin" dataDxfId="67"/>
    <tableColumn id="14" name="Juillet" dataDxfId="66"/>
    <tableColumn id="15" name="Août" dataDxfId="65"/>
    <tableColumn id="16" name="Septembre" dataDxfId="64"/>
    <tableColumn id="17" name="Octobre" dataDxfId="63"/>
    <tableColumn id="18" name="Novembre" dataDxfId="62"/>
    <tableColumn id="19" name="Décembre" dataDxfId="61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11" totalsRowShown="0" headerRowDxfId="60" dataDxfId="59">
  <autoFilter ref="A1:L11"/>
  <tableColumns count="12">
    <tableColumn id="1" name="Date" dataDxfId="58"/>
    <tableColumn id="8" name="Conducteur" dataDxfId="57"/>
    <tableColumn id="9" name="Voiture" dataDxfId="56"/>
    <tableColumn id="2" name="Tiers" dataDxfId="55"/>
    <tableColumn id="3" name="Débit" dataDxfId="54"/>
    <tableColumn id="4" name="Distance parcourue" dataDxfId="53"/>
    <tableColumn id="11" name="Carburant" dataDxfId="52"/>
    <tableColumn id="5" name="Litre" dataDxfId="51"/>
    <tableColumn id="6" name="Tarif du litre" dataDxfId="50"/>
    <tableColumn id="7" name="Litre/100Km" dataDxfId="49">
      <calculatedColumnFormula>Tableau4[[#This Row],[Distance parcourue]]/100</calculatedColumnFormula>
    </tableColumn>
    <tableColumn id="10" name="Note" dataDxfId="48"/>
    <tableColumn id="12" name="IdCarburant" dataDxfId="4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46" dataDxfId="44" headerRowBorderDxfId="45" tableBorderDxfId="43">
  <autoFilter ref="A3:AC4"/>
  <tableColumns count="29">
    <tableColumn id="1" name="Compte" dataDxfId="42"/>
    <tableColumn id="2" name="Tiers" dataDxfId="41"/>
    <tableColumn id="3" name="Libellés principaux" dataDxfId="40"/>
    <tableColumn id="4" name="Libellés secondaires" dataDxfId="39"/>
    <tableColumn id="29" name="Total budgété">
      <calculatedColumnFormula>SUM(Tableau3[[#This Row],[Janvier]:[Décembre]])</calculatedColumnFormula>
    </tableColumn>
    <tableColumn id="5" name="Janvier" dataDxfId="38"/>
    <tableColumn id="6" name="Février" dataDxfId="37"/>
    <tableColumn id="7" name="Mars" dataDxfId="36"/>
    <tableColumn id="8" name="Avril" dataDxfId="35"/>
    <tableColumn id="9" name="Mai" dataDxfId="34"/>
    <tableColumn id="10" name="Juin" dataDxfId="33"/>
    <tableColumn id="11" name="Juillet" dataDxfId="32"/>
    <tableColumn id="12" name="Août" dataDxfId="31"/>
    <tableColumn id="13" name="Septembre" dataDxfId="30"/>
    <tableColumn id="14" name="Octobre" dataDxfId="29"/>
    <tableColumn id="15" name="Novembre" dataDxfId="28"/>
    <tableColumn id="16" name="Décembre" dataDxfId="27"/>
    <tableColumn id="17" name="Janvier1" dataDxfId="26">
      <calculatedColumnFormula>F4-SUMPRODUCT((Libellés_principaux=$C4)*(Libellés_secondaires=$D4)*(Débit))</calculatedColumnFormula>
    </tableColumn>
    <tableColumn id="18" name="Février2" dataDxfId="25">
      <calculatedColumnFormula>G4-SUMPRODUCT((Libellés_principaux=$C4)*(Libellés_secondaires=$D4)*(Débit))</calculatedColumnFormula>
    </tableColumn>
    <tableColumn id="19" name="Mars3" dataDxfId="24">
      <calculatedColumnFormula>H4-SUMPRODUCT((Libellés_principaux=$C4)*(Libellés_secondaires=$D4)*(Débit))</calculatedColumnFormula>
    </tableColumn>
    <tableColumn id="20" name="Avril4" dataDxfId="23">
      <calculatedColumnFormula>I4-SUMPRODUCT((Libellés_principaux=$C4)*(Libellés_secondaires=$D4)*(Débit))</calculatedColumnFormula>
    </tableColumn>
    <tableColumn id="21" name="Mai5" dataDxfId="22">
      <calculatedColumnFormula>J4-SUMPRODUCT((Libellés_principaux=$C4)*(Libellés_secondaires=$D4)*(Débit))</calculatedColumnFormula>
    </tableColumn>
    <tableColumn id="22" name="Juin6" dataDxfId="21">
      <calculatedColumnFormula>K4-SUMPRODUCT((Libellés_principaux=$C4)*(Libellés_secondaires=$D4)*(Débit))</calculatedColumnFormula>
    </tableColumn>
    <tableColumn id="23" name="Juillet7" dataDxfId="20">
      <calculatedColumnFormula>L4-SUMPRODUCT((Libellés_principaux=$C4)*(Libellés_secondaires=$D4)*(Débit))</calculatedColumnFormula>
    </tableColumn>
    <tableColumn id="24" name="Août8" dataDxfId="19">
      <calculatedColumnFormula>M4-SUMPRODUCT((Libellés_principaux=$C4)*(Libellés_secondaires=$D4)*(Débit))</calculatedColumnFormula>
    </tableColumn>
    <tableColumn id="25" name="Septembre9" dataDxfId="18">
      <calculatedColumnFormula>N4-SUMPRODUCT((Libellés_principaux=$C4)*(Libellés_secondaires=$D4)*(Débit))</calculatedColumnFormula>
    </tableColumn>
    <tableColumn id="26" name="Octobre10" dataDxfId="17">
      <calculatedColumnFormula>O4-SUMPRODUCT((Libellés_principaux=$C4)*(Libellés_secondaires=$D4)*(Débit))</calculatedColumnFormula>
    </tableColumn>
    <tableColumn id="27" name="Novembre11" dataDxfId="16">
      <calculatedColumnFormula>P4-SUMPRODUCT((Libellés_principaux=$C4)*(Libellés_secondaires=$D4)*(Débit))</calculatedColumnFormula>
    </tableColumn>
    <tableColumn id="28" name="Décembre12" dataDxfId="15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C10"/>
  <sheetViews>
    <sheetView workbookViewId="0">
      <selection activeCell="H2" sqref="H2"/>
    </sheetView>
  </sheetViews>
  <sheetFormatPr baseColWidth="10" defaultRowHeight="12.75"/>
  <cols>
    <col min="1" max="1" width="25" bestFit="1" customWidth="1"/>
    <col min="2" max="2" width="22.140625" bestFit="1" customWidth="1"/>
    <col min="3" max="3" width="1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3" t="s">
        <v>119</v>
      </c>
      <c r="B1" s="3" t="s">
        <v>190</v>
      </c>
    </row>
    <row r="2" spans="1:3">
      <c r="A2" s="3" t="s">
        <v>2</v>
      </c>
      <c r="B2" t="s">
        <v>193</v>
      </c>
      <c r="C2" t="s">
        <v>124</v>
      </c>
    </row>
    <row r="3" spans="1:3">
      <c r="A3" t="s">
        <v>14</v>
      </c>
      <c r="B3" s="31">
        <v>-753.08</v>
      </c>
      <c r="C3" s="42">
        <v>-753.08</v>
      </c>
    </row>
    <row r="4" spans="1:3">
      <c r="A4" t="s">
        <v>99</v>
      </c>
      <c r="B4" s="31">
        <v>-240</v>
      </c>
      <c r="C4" s="42">
        <v>-240</v>
      </c>
    </row>
    <row r="5" spans="1:3">
      <c r="A5" t="s">
        <v>13</v>
      </c>
      <c r="B5" s="31">
        <v>-85.550000000000011</v>
      </c>
      <c r="C5" s="42">
        <v>-85.550000000000011</v>
      </c>
    </row>
    <row r="6" spans="1:3">
      <c r="A6" t="s">
        <v>15</v>
      </c>
      <c r="B6" s="31">
        <v>2000</v>
      </c>
      <c r="C6" s="42">
        <v>2000</v>
      </c>
    </row>
    <row r="7" spans="1:3">
      <c r="A7" t="s">
        <v>16</v>
      </c>
      <c r="B7" s="31">
        <v>33.33</v>
      </c>
      <c r="C7" s="42">
        <v>33.33</v>
      </c>
    </row>
    <row r="8" spans="1:3">
      <c r="A8" t="s">
        <v>98</v>
      </c>
      <c r="B8" s="31">
        <v>-218.88</v>
      </c>
      <c r="C8" s="42">
        <v>-218.88</v>
      </c>
    </row>
    <row r="9" spans="1:3">
      <c r="A9" t="s">
        <v>17</v>
      </c>
      <c r="B9" s="31">
        <v>-66.66</v>
      </c>
      <c r="C9" s="42">
        <v>-66.66</v>
      </c>
    </row>
    <row r="10" spans="1:3">
      <c r="A10" t="s">
        <v>124</v>
      </c>
      <c r="B10" s="31">
        <v>669.16</v>
      </c>
      <c r="C10" s="31">
        <v>669.16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G35"/>
  <sheetViews>
    <sheetView workbookViewId="0">
      <selection activeCell="G19" sqref="G19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4" width="10" customWidth="1"/>
    <col min="5" max="6" width="10" bestFit="1" customWidth="1"/>
    <col min="7" max="8" width="13.140625" bestFit="1" customWidth="1"/>
    <col min="9" max="10" width="10" bestFit="1" customWidth="1"/>
    <col min="11" max="11" width="13.140625" bestFit="1" customWidth="1"/>
    <col min="12" max="12" width="10" bestFit="1" customWidth="1"/>
    <col min="13" max="13" width="13.140625" bestFit="1" customWidth="1"/>
    <col min="14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7">
      <c r="A1" s="3" t="s">
        <v>2</v>
      </c>
      <c r="B1" t="s">
        <v>116</v>
      </c>
    </row>
    <row r="3" spans="1:7">
      <c r="A3" s="3" t="s">
        <v>119</v>
      </c>
      <c r="D3" s="3" t="s">
        <v>191</v>
      </c>
      <c r="E3" s="3" t="s">
        <v>0</v>
      </c>
    </row>
    <row r="4" spans="1:7">
      <c r="D4" t="s">
        <v>192</v>
      </c>
      <c r="G4" t="s">
        <v>8</v>
      </c>
    </row>
    <row r="5" spans="1:7">
      <c r="A5" s="3" t="s">
        <v>18</v>
      </c>
      <c r="B5" s="3" t="s">
        <v>19</v>
      </c>
      <c r="C5" s="3" t="s">
        <v>120</v>
      </c>
      <c r="D5" t="s">
        <v>203</v>
      </c>
      <c r="E5" t="s">
        <v>223</v>
      </c>
      <c r="F5" t="s">
        <v>260</v>
      </c>
    </row>
    <row r="6" spans="1:7">
      <c r="A6" t="s">
        <v>29</v>
      </c>
      <c r="D6" s="31">
        <v>1825</v>
      </c>
      <c r="E6" s="31">
        <v>-275.55</v>
      </c>
      <c r="F6" s="31"/>
      <c r="G6" s="31">
        <v>1549.45</v>
      </c>
    </row>
    <row r="7" spans="1:7">
      <c r="B7" t="s">
        <v>30</v>
      </c>
      <c r="D7" s="31">
        <v>-120</v>
      </c>
      <c r="E7" s="31">
        <v>-120</v>
      </c>
      <c r="F7" s="31"/>
      <c r="G7" s="31">
        <v>-240</v>
      </c>
    </row>
    <row r="8" spans="1:7">
      <c r="C8" t="s">
        <v>12</v>
      </c>
      <c r="D8" s="31">
        <v>-120</v>
      </c>
      <c r="E8" s="31">
        <v>-120</v>
      </c>
      <c r="F8" s="31"/>
      <c r="G8" s="31">
        <v>-240</v>
      </c>
    </row>
    <row r="9" spans="1:7">
      <c r="B9" t="s">
        <v>196</v>
      </c>
      <c r="D9" s="31">
        <v>-55</v>
      </c>
      <c r="E9" s="31"/>
      <c r="F9" s="31"/>
      <c r="G9" s="31">
        <v>-55</v>
      </c>
    </row>
    <row r="10" spans="1:7">
      <c r="C10" t="s">
        <v>12</v>
      </c>
      <c r="D10" s="31">
        <v>-55</v>
      </c>
      <c r="E10" s="31"/>
      <c r="F10" s="31"/>
      <c r="G10" s="31">
        <v>-55</v>
      </c>
    </row>
    <row r="11" spans="1:7">
      <c r="B11" t="s">
        <v>32</v>
      </c>
      <c r="D11" s="31">
        <v>2000</v>
      </c>
      <c r="E11" s="31">
        <v>-155.55000000000001</v>
      </c>
      <c r="F11" s="31"/>
      <c r="G11" s="31">
        <v>1844.45</v>
      </c>
    </row>
    <row r="12" spans="1:7">
      <c r="C12" t="s">
        <v>12</v>
      </c>
      <c r="D12" s="31">
        <v>2000</v>
      </c>
      <c r="E12" s="31">
        <v>-155.55000000000001</v>
      </c>
      <c r="F12" s="31"/>
      <c r="G12" s="31">
        <v>1844.45</v>
      </c>
    </row>
    <row r="13" spans="1:7">
      <c r="A13" t="s">
        <v>37</v>
      </c>
      <c r="D13" s="31"/>
      <c r="E13" s="31">
        <v>-130</v>
      </c>
      <c r="F13" s="31"/>
      <c r="G13" s="31">
        <v>-130</v>
      </c>
    </row>
    <row r="14" spans="1:7">
      <c r="B14" t="s">
        <v>38</v>
      </c>
      <c r="D14" s="31"/>
      <c r="E14" s="31">
        <v>-130</v>
      </c>
      <c r="F14" s="31"/>
      <c r="G14" s="31">
        <v>-130</v>
      </c>
    </row>
    <row r="15" spans="1:7">
      <c r="C15" t="s">
        <v>12</v>
      </c>
      <c r="D15" s="31"/>
      <c r="E15" s="31">
        <v>-130</v>
      </c>
      <c r="F15" s="31"/>
      <c r="G15" s="31">
        <v>-130</v>
      </c>
    </row>
    <row r="16" spans="1:7">
      <c r="A16" t="s">
        <v>104</v>
      </c>
      <c r="D16" s="31">
        <v>0</v>
      </c>
      <c r="E16" s="31">
        <v>0</v>
      </c>
      <c r="F16" s="31">
        <v>0</v>
      </c>
      <c r="G16" s="31">
        <v>0</v>
      </c>
    </row>
    <row r="17" spans="1:7">
      <c r="B17" t="s">
        <v>14</v>
      </c>
      <c r="D17" s="31">
        <v>22.22</v>
      </c>
      <c r="E17" s="31">
        <v>220</v>
      </c>
      <c r="F17" s="31">
        <v>11.11</v>
      </c>
      <c r="G17" s="31">
        <v>253.32999999999998</v>
      </c>
    </row>
    <row r="18" spans="1:7">
      <c r="C18" t="s">
        <v>11</v>
      </c>
      <c r="D18" s="31">
        <v>22.22</v>
      </c>
      <c r="E18" s="31">
        <v>220</v>
      </c>
      <c r="F18" s="31">
        <v>11.11</v>
      </c>
      <c r="G18" s="31">
        <v>253.32999999999998</v>
      </c>
    </row>
    <row r="19" spans="1:7">
      <c r="B19" t="s">
        <v>16</v>
      </c>
      <c r="D19" s="31">
        <v>-22.22</v>
      </c>
      <c r="E19" s="31"/>
      <c r="F19" s="31">
        <v>-11.11</v>
      </c>
      <c r="G19" s="31">
        <v>-33.33</v>
      </c>
    </row>
    <row r="20" spans="1:7">
      <c r="C20" t="s">
        <v>12</v>
      </c>
      <c r="D20" s="31">
        <v>-22.22</v>
      </c>
      <c r="E20" s="31"/>
      <c r="F20" s="31">
        <v>-11.11</v>
      </c>
      <c r="G20" s="31">
        <v>-33.33</v>
      </c>
    </row>
    <row r="21" spans="1:7">
      <c r="B21" t="s">
        <v>13</v>
      </c>
      <c r="D21" s="31"/>
      <c r="E21" s="31">
        <v>-220</v>
      </c>
      <c r="F21" s="31"/>
      <c r="G21" s="31">
        <v>-220</v>
      </c>
    </row>
    <row r="22" spans="1:7">
      <c r="C22" t="s">
        <v>12</v>
      </c>
      <c r="D22" s="31"/>
      <c r="E22" s="31">
        <v>-220</v>
      </c>
      <c r="F22" s="31"/>
      <c r="G22" s="31">
        <v>-220</v>
      </c>
    </row>
    <row r="23" spans="1:7">
      <c r="A23" t="s">
        <v>70</v>
      </c>
      <c r="D23" s="31">
        <v>-266.64</v>
      </c>
      <c r="E23" s="31">
        <v>-166.64999999999998</v>
      </c>
      <c r="F23" s="31"/>
      <c r="G23" s="31">
        <v>-433.28999999999996</v>
      </c>
    </row>
    <row r="24" spans="1:7">
      <c r="B24" t="s">
        <v>71</v>
      </c>
      <c r="D24" s="31">
        <v>-266.64</v>
      </c>
      <c r="E24" s="31">
        <v>-166.64999999999998</v>
      </c>
      <c r="F24" s="31"/>
      <c r="G24" s="31">
        <v>-433.28999999999996</v>
      </c>
    </row>
    <row r="25" spans="1:7">
      <c r="C25" t="s">
        <v>12</v>
      </c>
      <c r="D25" s="31">
        <v>-266.64</v>
      </c>
      <c r="E25" s="31">
        <v>-166.64999999999998</v>
      </c>
      <c r="F25" s="31"/>
      <c r="G25" s="31">
        <v>-433.28999999999996</v>
      </c>
    </row>
    <row r="26" spans="1:7">
      <c r="A26" t="s">
        <v>33</v>
      </c>
      <c r="D26" s="31"/>
      <c r="E26" s="31">
        <v>-140</v>
      </c>
      <c r="F26" s="31"/>
      <c r="G26" s="31">
        <v>-140</v>
      </c>
    </row>
    <row r="27" spans="1:7">
      <c r="B27" t="s">
        <v>35</v>
      </c>
      <c r="D27" s="31"/>
      <c r="E27" s="31">
        <v>-140</v>
      </c>
      <c r="F27" s="31"/>
      <c r="G27" s="31">
        <v>-140</v>
      </c>
    </row>
    <row r="28" spans="1:7">
      <c r="C28" t="s">
        <v>12</v>
      </c>
      <c r="D28" s="31"/>
      <c r="E28" s="31">
        <v>-140</v>
      </c>
      <c r="F28" s="31"/>
      <c r="G28" s="31">
        <v>-140</v>
      </c>
    </row>
    <row r="29" spans="1:7">
      <c r="A29" t="s">
        <v>24</v>
      </c>
      <c r="D29" s="31"/>
      <c r="E29" s="31">
        <v>-100</v>
      </c>
      <c r="F29" s="31"/>
      <c r="G29" s="31">
        <v>-100</v>
      </c>
    </row>
    <row r="30" spans="1:7">
      <c r="B30" t="s">
        <v>26</v>
      </c>
      <c r="D30" s="31"/>
      <c r="E30" s="31">
        <v>-100</v>
      </c>
      <c r="F30" s="31"/>
      <c r="G30" s="31">
        <v>-100</v>
      </c>
    </row>
    <row r="31" spans="1:7">
      <c r="C31" t="s">
        <v>12</v>
      </c>
      <c r="D31" s="31"/>
      <c r="E31" s="31">
        <v>-100</v>
      </c>
      <c r="F31" s="31"/>
      <c r="G31" s="31">
        <v>-100</v>
      </c>
    </row>
    <row r="32" spans="1:7">
      <c r="A32" t="s">
        <v>204</v>
      </c>
      <c r="D32" s="31">
        <v>-22</v>
      </c>
      <c r="E32" s="31">
        <v>-110</v>
      </c>
      <c r="F32" s="31"/>
      <c r="G32" s="31">
        <v>-132</v>
      </c>
    </row>
    <row r="33" spans="1:7">
      <c r="B33" t="s">
        <v>23</v>
      </c>
      <c r="D33" s="31">
        <v>-22</v>
      </c>
      <c r="E33" s="31">
        <v>-110</v>
      </c>
      <c r="F33" s="31"/>
      <c r="G33" s="31">
        <v>-132</v>
      </c>
    </row>
    <row r="34" spans="1:7">
      <c r="C34" t="s">
        <v>12</v>
      </c>
      <c r="D34" s="31">
        <v>-22</v>
      </c>
      <c r="E34" s="31">
        <v>-110</v>
      </c>
      <c r="F34" s="31"/>
      <c r="G34" s="31">
        <v>-132</v>
      </c>
    </row>
    <row r="35" spans="1:7">
      <c r="A35" t="s">
        <v>8</v>
      </c>
      <c r="D35" s="31">
        <v>1536.3600000000001</v>
      </c>
      <c r="E35" s="31">
        <v>-922.2</v>
      </c>
      <c r="F35" s="31">
        <v>0</v>
      </c>
      <c r="G35" s="31">
        <v>614.16000000000008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O41"/>
  <sheetViews>
    <sheetView tabSelected="1" workbookViewId="0">
      <pane ySplit="3" topLeftCell="A4" activePane="bottomLeft" state="frozen"/>
      <selection pane="bottomLeft" activeCell="J15" sqref="J15"/>
    </sheetView>
  </sheetViews>
  <sheetFormatPr baseColWidth="10" defaultColWidth="11.42578125" defaultRowHeight="12.75"/>
  <cols>
    <col min="1" max="1" width="24" style="1" bestFit="1" customWidth="1"/>
    <col min="2" max="2" width="8.140625" style="130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04" customWidth="1"/>
    <col min="8" max="8" width="11.42578125" style="35"/>
    <col min="9" max="10" width="14.140625" style="34" customWidth="1"/>
    <col min="12" max="13" width="11.42578125" style="88"/>
    <col min="14" max="14" width="11.42578125" style="120"/>
    <col min="15" max="15" width="11.7109375" style="1" customWidth="1"/>
    <col min="16" max="16384" width="11.42578125" style="1"/>
  </cols>
  <sheetData>
    <row r="1" spans="1:15" ht="36.75" customHeight="1">
      <c r="A1" s="128"/>
      <c r="B1" s="132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</row>
    <row r="2" spans="1:15" ht="36.75" customHeight="1">
      <c r="A2" s="166" t="s">
        <v>76</v>
      </c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</row>
    <row r="3" spans="1:15" s="20" customFormat="1" ht="39.75" customHeight="1">
      <c r="A3" s="20" t="s">
        <v>2</v>
      </c>
      <c r="B3" s="129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190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18" t="s">
        <v>187</v>
      </c>
      <c r="O3" s="105" t="s">
        <v>181</v>
      </c>
    </row>
    <row r="4" spans="1:15" ht="25.5">
      <c r="A4" s="4" t="s">
        <v>207</v>
      </c>
      <c r="B4" s="131">
        <v>36526</v>
      </c>
      <c r="C4" s="121"/>
      <c r="D4" s="122"/>
      <c r="E4" s="122"/>
      <c r="F4" s="122"/>
      <c r="G4" s="147"/>
      <c r="H4" s="123"/>
      <c r="I4" s="123">
        <v>30</v>
      </c>
      <c r="J4" s="123">
        <f>Tableau1[[#This Row],[Crédit]]+Tableau1[[#This Row],[Débit]]</f>
        <v>30</v>
      </c>
      <c r="K4" s="124" t="str">
        <f>IF(Tableau1[[#This Row],[Crédit]]&lt;&gt;"","Crédit",IF(Tableau1[[#This Row],[Débit]]&lt;&gt;"","Débit",""))</f>
        <v>Débit</v>
      </c>
      <c r="L4" s="125">
        <f>IF(A3="Compte",Tableau1[[#This Row],[Solde Courant]],L3+Tableau1[[#This Row],[Solde Courant]])</f>
        <v>30</v>
      </c>
      <c r="M4" s="126" t="s">
        <v>208</v>
      </c>
      <c r="N4" s="125"/>
      <c r="O4" s="127"/>
    </row>
    <row r="5" spans="1:15" ht="25.5">
      <c r="A5" s="1" t="s">
        <v>15</v>
      </c>
      <c r="B5" s="130">
        <v>42005</v>
      </c>
      <c r="C5" s="2" t="s">
        <v>143</v>
      </c>
      <c r="D5" s="109" t="s">
        <v>78</v>
      </c>
      <c r="E5" s="109" t="s">
        <v>29</v>
      </c>
      <c r="F5" s="109" t="s">
        <v>32</v>
      </c>
      <c r="G5" s="144"/>
      <c r="H5" s="110"/>
      <c r="I5" s="110">
        <v>2000</v>
      </c>
      <c r="J5" s="110">
        <f>Tableau1[[#This Row],[Crédit]]+Tableau1[[#This Row],[Débit]]</f>
        <v>2000</v>
      </c>
      <c r="K5" s="41" t="str">
        <f>IF(Tableau1[[#This Row],[Crédit]]&lt;&gt;"","Crédit",IF(Tableau1[[#This Row],[Débit]]&lt;&gt;"","Débit",""))</f>
        <v>Débit</v>
      </c>
      <c r="L5" s="103">
        <f>IF(A4="Compte",Tableau1[[#This Row],[Solde Courant]],L4+Tableau1[[#This Row],[Solde Courant]])</f>
        <v>2030</v>
      </c>
      <c r="M5" s="119" t="s">
        <v>201</v>
      </c>
      <c r="N5" s="103"/>
      <c r="O5" s="111"/>
    </row>
    <row r="6" spans="1:15">
      <c r="A6" s="4" t="s">
        <v>14</v>
      </c>
      <c r="B6" s="131">
        <v>42005</v>
      </c>
      <c r="C6" s="121" t="s">
        <v>92</v>
      </c>
      <c r="D6" s="122" t="s">
        <v>79</v>
      </c>
      <c r="E6" s="122" t="s">
        <v>204</v>
      </c>
      <c r="F6" s="122" t="s">
        <v>23</v>
      </c>
      <c r="G6" s="147"/>
      <c r="H6" s="123"/>
      <c r="I6" s="123">
        <v>-22</v>
      </c>
      <c r="J6" s="123">
        <f>Tableau1[[#This Row],[Crédit]]+Tableau1[[#This Row],[Débit]]</f>
        <v>-22</v>
      </c>
      <c r="K6" s="124" t="str">
        <f>IF(Tableau1[[#This Row],[Crédit]]&lt;&gt;"","Crédit",IF(Tableau1[[#This Row],[Débit]]&lt;&gt;"","Débit",""))</f>
        <v>Débit</v>
      </c>
      <c r="L6" s="125">
        <f>IF(A5="Compte",Tableau1[[#This Row],[Solde Courant]],L5+Tableau1[[#This Row],[Solde Courant]])</f>
        <v>2008</v>
      </c>
      <c r="M6" s="126">
        <v>22</v>
      </c>
      <c r="N6" s="125"/>
      <c r="O6" s="127"/>
    </row>
    <row r="7" spans="1:15">
      <c r="A7" s="1" t="s">
        <v>99</v>
      </c>
      <c r="B7" s="130">
        <v>42005</v>
      </c>
      <c r="C7" s="2" t="s">
        <v>143</v>
      </c>
      <c r="D7" s="195" t="s">
        <v>81</v>
      </c>
      <c r="E7" s="195" t="s">
        <v>29</v>
      </c>
      <c r="F7" s="195" t="s">
        <v>30</v>
      </c>
      <c r="G7" s="196"/>
      <c r="H7" s="197"/>
      <c r="I7" s="197">
        <v>-120</v>
      </c>
      <c r="J7" s="197">
        <f>Tableau1[[#This Row],[Crédit]]+Tableau1[[#This Row],[Débit]]</f>
        <v>-120</v>
      </c>
      <c r="K7" s="41" t="str">
        <f>IF(Tableau1[[#This Row],[Crédit]]&lt;&gt;"","Crédit",IF(Tableau1[[#This Row],[Débit]]&lt;&gt;"","Débit",""))</f>
        <v>Débit</v>
      </c>
      <c r="L7" s="103">
        <f>IF(A6="Compte",Tableau1[[#This Row],[Solde Courant]],L6+Tableau1[[#This Row],[Solde Courant]])</f>
        <v>1888</v>
      </c>
      <c r="M7" s="119">
        <v>42005</v>
      </c>
      <c r="N7" s="103"/>
      <c r="O7" s="198"/>
    </row>
    <row r="8" spans="1:15">
      <c r="A8" s="4" t="s">
        <v>206</v>
      </c>
      <c r="B8" s="131">
        <v>42006</v>
      </c>
      <c r="C8" s="121" t="s">
        <v>143</v>
      </c>
      <c r="D8" s="122" t="s">
        <v>82</v>
      </c>
      <c r="E8" s="122" t="s">
        <v>29</v>
      </c>
      <c r="F8" s="122" t="s">
        <v>196</v>
      </c>
      <c r="G8" s="147"/>
      <c r="H8" s="123"/>
      <c r="I8" s="123">
        <v>-55</v>
      </c>
      <c r="J8" s="123">
        <f>Tableau1[[#This Row],[Crédit]]+Tableau1[[#This Row],[Débit]]</f>
        <v>-55</v>
      </c>
      <c r="K8" s="124" t="str">
        <f>IF(Tableau1[[#This Row],[Crédit]]&lt;&gt;"","Crédit",IF(Tableau1[[#This Row],[Débit]]&lt;&gt;"","Débit",""))</f>
        <v>Débit</v>
      </c>
      <c r="L8" s="125">
        <f>IF(A7="Compte",Tableau1[[#This Row],[Solde Courant]],L7+Tableau1[[#This Row],[Solde Courant]])</f>
        <v>1833</v>
      </c>
      <c r="M8" s="126"/>
      <c r="N8" s="125"/>
      <c r="O8" s="127"/>
    </row>
    <row r="9" spans="1:15">
      <c r="A9" s="4" t="s">
        <v>14</v>
      </c>
      <c r="B9" s="131">
        <v>42007</v>
      </c>
      <c r="C9" s="121" t="s">
        <v>143</v>
      </c>
      <c r="D9" s="122" t="s">
        <v>79</v>
      </c>
      <c r="E9" s="122" t="s">
        <v>70</v>
      </c>
      <c r="F9" s="122" t="s">
        <v>71</v>
      </c>
      <c r="G9" s="147"/>
      <c r="H9" s="123"/>
      <c r="I9" s="123">
        <v>-11.11</v>
      </c>
      <c r="J9" s="123">
        <f>Tableau1[[#This Row],[Crédit]]+Tableau1[[#This Row],[Débit]]</f>
        <v>-11.11</v>
      </c>
      <c r="K9" s="124" t="str">
        <f>IF(Tableau1[[#This Row],[Crédit]]&lt;&gt;"","Crédit",IF(Tableau1[[#This Row],[Débit]]&lt;&gt;"","Débit",""))</f>
        <v>Débit</v>
      </c>
      <c r="L9" s="125">
        <f>IF(A8="Compte",Tableau1[[#This Row],[Solde Courant]],L8+Tableau1[[#This Row],[Solde Courant]])</f>
        <v>1821.89</v>
      </c>
      <c r="M9" s="126"/>
      <c r="N9" s="125"/>
      <c r="O9" s="127" t="s">
        <v>209</v>
      </c>
    </row>
    <row r="10" spans="1:15">
      <c r="A10" s="4" t="s">
        <v>14</v>
      </c>
      <c r="B10" s="131">
        <v>42008</v>
      </c>
      <c r="C10" s="121" t="s">
        <v>143</v>
      </c>
      <c r="D10" s="122" t="s">
        <v>78</v>
      </c>
      <c r="E10" s="122" t="s">
        <v>70</v>
      </c>
      <c r="F10" s="122" t="s">
        <v>71</v>
      </c>
      <c r="G10" s="147"/>
      <c r="H10" s="123"/>
      <c r="I10" s="123">
        <v>-22.22</v>
      </c>
      <c r="J10" s="123">
        <f>Tableau1[[#This Row],[Crédit]]+Tableau1[[#This Row],[Débit]]</f>
        <v>-22.22</v>
      </c>
      <c r="K10" s="124" t="str">
        <f>IF(Tableau1[[#This Row],[Crédit]]&lt;&gt;"","Crédit",IF(Tableau1[[#This Row],[Débit]]&lt;&gt;"","Débit",""))</f>
        <v>Débit</v>
      </c>
      <c r="L10" s="125">
        <f>IF(A9="Compte",Tableau1[[#This Row],[Solde Courant]],L9+Tableau1[[#This Row],[Solde Courant]])</f>
        <v>1799.67</v>
      </c>
      <c r="M10" s="126"/>
      <c r="N10" s="125"/>
      <c r="O10" s="127" t="s">
        <v>210</v>
      </c>
    </row>
    <row r="11" spans="1:15">
      <c r="A11" s="1" t="s">
        <v>14</v>
      </c>
      <c r="B11" s="130">
        <v>42008</v>
      </c>
      <c r="C11" s="2" t="s">
        <v>143</v>
      </c>
      <c r="D11" s="195" t="s">
        <v>78</v>
      </c>
      <c r="E11" s="195" t="s">
        <v>104</v>
      </c>
      <c r="F11" s="195" t="s">
        <v>16</v>
      </c>
      <c r="G11" s="196"/>
      <c r="H11" s="197"/>
      <c r="I11" s="197">
        <v>-11.11</v>
      </c>
      <c r="J11" s="197">
        <f>Tableau1[[#This Row],[Crédit]]+Tableau1[[#This Row],[Débit]]</f>
        <v>-11.11</v>
      </c>
      <c r="K11" s="41" t="str">
        <f>IF(Tableau1[[#This Row],[Crédit]]&lt;&gt;"","Crédit",IF(Tableau1[[#This Row],[Débit]]&lt;&gt;"","Débit",""))</f>
        <v>Débit</v>
      </c>
      <c r="L11" s="103">
        <f>IF(A10="Compte",Tableau1[[#This Row],[Solde Courant]],L10+Tableau1[[#This Row],[Solde Courant]])</f>
        <v>1788.5600000000002</v>
      </c>
      <c r="M11" s="119" t="s">
        <v>252</v>
      </c>
      <c r="N11" s="103"/>
      <c r="O11" s="198" t="s">
        <v>251</v>
      </c>
    </row>
    <row r="12" spans="1:15">
      <c r="A12" s="1" t="s">
        <v>16</v>
      </c>
      <c r="B12" s="130">
        <v>42008</v>
      </c>
      <c r="C12" s="2" t="s">
        <v>93</v>
      </c>
      <c r="D12" s="195" t="s">
        <v>78</v>
      </c>
      <c r="E12" s="195" t="s">
        <v>104</v>
      </c>
      <c r="F12" s="195" t="s">
        <v>14</v>
      </c>
      <c r="G12" s="196"/>
      <c r="H12" s="197">
        <v>11.11</v>
      </c>
      <c r="I12" s="197"/>
      <c r="J12" s="197">
        <f>Tableau1[[#This Row],[Crédit]]+Tableau1[[#This Row],[Débit]]</f>
        <v>11.11</v>
      </c>
      <c r="K12" s="41" t="str">
        <f>IF(Tableau1[[#This Row],[Crédit]]&lt;&gt;"","Crédit",IF(Tableau1[[#This Row],[Débit]]&lt;&gt;"","Débit",""))</f>
        <v>Crédit</v>
      </c>
      <c r="L12" s="103">
        <f>IF(A11="Compte",Tableau1[[#This Row],[Solde Courant]],L11+Tableau1[[#This Row],[Solde Courant]])</f>
        <v>1799.67</v>
      </c>
      <c r="M12" s="119" t="s">
        <v>252</v>
      </c>
      <c r="N12" s="103"/>
      <c r="O12" s="198" t="s">
        <v>253</v>
      </c>
    </row>
    <row r="13" spans="1:15">
      <c r="A13" s="4" t="s">
        <v>14</v>
      </c>
      <c r="B13" s="131">
        <v>42009</v>
      </c>
      <c r="C13" s="121" t="s">
        <v>95</v>
      </c>
      <c r="D13" s="155" t="s">
        <v>79</v>
      </c>
      <c r="E13" s="155" t="s">
        <v>70</v>
      </c>
      <c r="F13" s="155" t="s">
        <v>71</v>
      </c>
      <c r="G13" s="156"/>
      <c r="H13" s="157"/>
      <c r="I13" s="157">
        <v>-33.33</v>
      </c>
      <c r="J13" s="157">
        <f>Tableau1[[#This Row],[Crédit]]+Tableau1[[#This Row],[Débit]]</f>
        <v>-33.33</v>
      </c>
      <c r="K13" s="124" t="str">
        <f>IF(Tableau1[[#This Row],[Crédit]]&lt;&gt;"","Crédit",IF(Tableau1[[#This Row],[Débit]]&lt;&gt;"","Débit",""))</f>
        <v>Débit</v>
      </c>
      <c r="L13" s="125">
        <f>IF(A12="Compte",Tableau1[[#This Row],[Solde Courant]],L12+Tableau1[[#This Row],[Solde Courant]])</f>
        <v>1766.3400000000001</v>
      </c>
      <c r="M13" s="126"/>
      <c r="N13" s="125"/>
      <c r="O13" s="158" t="s">
        <v>212</v>
      </c>
    </row>
    <row r="14" spans="1:15">
      <c r="A14" s="1" t="s">
        <v>14</v>
      </c>
      <c r="B14" s="130">
        <v>42009</v>
      </c>
      <c r="C14" s="2" t="s">
        <v>95</v>
      </c>
      <c r="D14" s="195" t="s">
        <v>79</v>
      </c>
      <c r="E14" s="195" t="s">
        <v>70</v>
      </c>
      <c r="F14" s="195" t="s">
        <v>71</v>
      </c>
      <c r="G14" s="196"/>
      <c r="H14" s="197"/>
      <c r="I14" s="197">
        <v>-33.33</v>
      </c>
      <c r="J14" s="197">
        <f>Tableau1[[#This Row],[Crédit]]+Tableau1[[#This Row],[Débit]]</f>
        <v>-33.33</v>
      </c>
      <c r="K14" s="41" t="str">
        <f>IF(Tableau1[[#This Row],[Crédit]]&lt;&gt;"","Crédit",IF(Tableau1[[#This Row],[Débit]]&lt;&gt;"","Débit",""))</f>
        <v>Débit</v>
      </c>
      <c r="L14" s="103">
        <f>IF(A13="Compte",Tableau1[[#This Row],[Solde Courant]],L13+Tableau1[[#This Row],[Solde Courant]])</f>
        <v>1733.0100000000002</v>
      </c>
      <c r="M14" s="119" t="s">
        <v>200</v>
      </c>
      <c r="N14" s="103"/>
      <c r="O14" s="198" t="s">
        <v>239</v>
      </c>
    </row>
    <row r="15" spans="1:15">
      <c r="A15" s="1" t="s">
        <v>14</v>
      </c>
      <c r="B15" s="130">
        <v>42009</v>
      </c>
      <c r="C15" s="2" t="s">
        <v>143</v>
      </c>
      <c r="D15" s="195" t="s">
        <v>78</v>
      </c>
      <c r="E15" s="195" t="s">
        <v>104</v>
      </c>
      <c r="F15" s="195" t="s">
        <v>16</v>
      </c>
      <c r="G15" s="196"/>
      <c r="H15" s="197"/>
      <c r="I15" s="197">
        <v>-11.11</v>
      </c>
      <c r="J15" s="197">
        <f>Tableau1[[#This Row],[Crédit]]+Tableau1[[#This Row],[Débit]]</f>
        <v>-11.11</v>
      </c>
      <c r="K15" s="41" t="str">
        <f>IF(Tableau1[[#This Row],[Crédit]]&lt;&gt;"","Crédit",IF(Tableau1[[#This Row],[Débit]]&lt;&gt;"","Débit",""))</f>
        <v>Débit</v>
      </c>
      <c r="L15" s="103">
        <f>IF(A14="Compte",Tableau1[[#This Row],[Solde Courant]],L14+Tableau1[[#This Row],[Solde Courant]])</f>
        <v>1721.9000000000003</v>
      </c>
      <c r="M15" s="119" t="s">
        <v>258</v>
      </c>
      <c r="N15" s="103"/>
      <c r="O15" s="198" t="s">
        <v>257</v>
      </c>
    </row>
    <row r="16" spans="1:15" ht="25.5">
      <c r="A16" s="1" t="s">
        <v>16</v>
      </c>
      <c r="B16" s="130">
        <v>42009</v>
      </c>
      <c r="C16" s="2" t="s">
        <v>93</v>
      </c>
      <c r="D16" s="195" t="s">
        <v>78</v>
      </c>
      <c r="E16" s="195" t="s">
        <v>104</v>
      </c>
      <c r="F16" s="195" t="s">
        <v>14</v>
      </c>
      <c r="G16" s="196"/>
      <c r="H16" s="197">
        <v>11.11</v>
      </c>
      <c r="I16" s="197"/>
      <c r="J16" s="197">
        <f>Tableau1[[#This Row],[Crédit]]+Tableau1[[#This Row],[Débit]]</f>
        <v>11.11</v>
      </c>
      <c r="K16" s="41" t="str">
        <f>IF(Tableau1[[#This Row],[Crédit]]&lt;&gt;"","Crédit",IF(Tableau1[[#This Row],[Débit]]&lt;&gt;"","Débit",""))</f>
        <v>Crédit</v>
      </c>
      <c r="L16" s="103">
        <f>IF(A15="Compte",Tableau1[[#This Row],[Solde Courant]],L15+Tableau1[[#This Row],[Solde Courant]])</f>
        <v>1733.0100000000002</v>
      </c>
      <c r="M16" s="119" t="s">
        <v>258</v>
      </c>
      <c r="N16" s="103"/>
      <c r="O16" s="198" t="s">
        <v>259</v>
      </c>
    </row>
    <row r="17" spans="1:15" ht="25.5">
      <c r="A17" s="4" t="s">
        <v>14</v>
      </c>
      <c r="B17" s="131">
        <v>42010</v>
      </c>
      <c r="C17" s="121" t="s">
        <v>143</v>
      </c>
      <c r="D17" s="122" t="s">
        <v>82</v>
      </c>
      <c r="E17" s="122" t="s">
        <v>70</v>
      </c>
      <c r="F17" s="122" t="s">
        <v>71</v>
      </c>
      <c r="G17" s="147"/>
      <c r="H17" s="123"/>
      <c r="I17" s="123">
        <v>-44.44</v>
      </c>
      <c r="J17" s="123">
        <f>Tableau1[[#This Row],[Crédit]]+Tableau1[[#This Row],[Débit]]</f>
        <v>-44.44</v>
      </c>
      <c r="K17" s="124" t="str">
        <f>IF(Tableau1[[#This Row],[Crédit]]&lt;&gt;"","Crédit",IF(Tableau1[[#This Row],[Débit]]&lt;&gt;"","Débit",""))</f>
        <v>Débit</v>
      </c>
      <c r="L17" s="125">
        <f>IF(A16="Compte",Tableau1[[#This Row],[Solde Courant]],L16+Tableau1[[#This Row],[Solde Courant]])</f>
        <v>1688.5700000000002</v>
      </c>
      <c r="M17" s="126"/>
      <c r="N17" s="125"/>
      <c r="O17" s="127" t="s">
        <v>213</v>
      </c>
    </row>
    <row r="18" spans="1:15" ht="38.25">
      <c r="A18" s="4" t="s">
        <v>13</v>
      </c>
      <c r="B18" s="131">
        <v>42011</v>
      </c>
      <c r="C18" s="121" t="s">
        <v>143</v>
      </c>
      <c r="D18" s="122" t="s">
        <v>83</v>
      </c>
      <c r="E18" s="122" t="s">
        <v>70</v>
      </c>
      <c r="F18" s="122" t="s">
        <v>71</v>
      </c>
      <c r="G18" s="147"/>
      <c r="H18" s="123"/>
      <c r="I18" s="123">
        <v>-55.55</v>
      </c>
      <c r="J18" s="123">
        <f>Tableau1[[#This Row],[Crédit]]+Tableau1[[#This Row],[Débit]]</f>
        <v>-55.55</v>
      </c>
      <c r="K18" s="124" t="str">
        <f>IF(Tableau1[[#This Row],[Crédit]]&lt;&gt;"","Crédit",IF(Tableau1[[#This Row],[Débit]]&lt;&gt;"","Débit",""))</f>
        <v>Débit</v>
      </c>
      <c r="L18" s="125">
        <f>IF(A17="Compte",Tableau1[[#This Row],[Solde Courant]],L17+Tableau1[[#This Row],[Solde Courant]])</f>
        <v>1633.0200000000002</v>
      </c>
      <c r="M18" s="126"/>
      <c r="N18" s="125"/>
      <c r="O18" s="127" t="s">
        <v>216</v>
      </c>
    </row>
    <row r="19" spans="1:15" ht="38.25">
      <c r="A19" s="4" t="s">
        <v>17</v>
      </c>
      <c r="B19" s="131">
        <v>42012</v>
      </c>
      <c r="C19" s="121" t="s">
        <v>143</v>
      </c>
      <c r="D19" s="122" t="s">
        <v>80</v>
      </c>
      <c r="E19" s="122" t="s">
        <v>70</v>
      </c>
      <c r="F19" s="122" t="s">
        <v>71</v>
      </c>
      <c r="G19" s="147"/>
      <c r="H19" s="123"/>
      <c r="I19" s="123">
        <v>-66.66</v>
      </c>
      <c r="J19" s="123">
        <f>Tableau1[[#This Row],[Crédit]]+Tableau1[[#This Row],[Débit]]</f>
        <v>-66.66</v>
      </c>
      <c r="K19" s="124" t="str">
        <f>IF(Tableau1[[#This Row],[Crédit]]&lt;&gt;"","Crédit",IF(Tableau1[[#This Row],[Débit]]&lt;&gt;"","Débit",""))</f>
        <v>Débit</v>
      </c>
      <c r="L19" s="125">
        <f>IF(A18="Compte",Tableau1[[#This Row],[Solde Courant]],L18+Tableau1[[#This Row],[Solde Courant]])</f>
        <v>1566.3600000000001</v>
      </c>
      <c r="M19" s="126"/>
      <c r="N19" s="125"/>
      <c r="O19" s="127" t="s">
        <v>219</v>
      </c>
    </row>
    <row r="20" spans="1:15">
      <c r="A20" s="4" t="s">
        <v>14</v>
      </c>
      <c r="B20" s="131">
        <v>42036</v>
      </c>
      <c r="C20" s="121" t="s">
        <v>143</v>
      </c>
      <c r="D20" s="122" t="s">
        <v>174</v>
      </c>
      <c r="E20" s="122" t="s">
        <v>24</v>
      </c>
      <c r="F20" s="122" t="s">
        <v>26</v>
      </c>
      <c r="G20" s="147"/>
      <c r="H20" s="123"/>
      <c r="I20" s="123">
        <v>-100</v>
      </c>
      <c r="J20" s="123">
        <f>Tableau1[[#This Row],[Crédit]]+Tableau1[[#This Row],[Débit]]</f>
        <v>-100</v>
      </c>
      <c r="K20" s="124" t="str">
        <f>IF(Tableau1[[#This Row],[Crédit]]&lt;&gt;"","Crédit",IF(Tableau1[[#This Row],[Débit]]&lt;&gt;"","Débit",""))</f>
        <v>Débit</v>
      </c>
      <c r="L20" s="125">
        <f>IF(A19="Compte",Tableau1[[#This Row],[Solde Courant]],L19+Tableau1[[#This Row],[Solde Courant]])</f>
        <v>1466.3600000000001</v>
      </c>
      <c r="M20" s="126"/>
      <c r="N20" s="125"/>
      <c r="O20" s="127"/>
    </row>
    <row r="21" spans="1:15">
      <c r="A21" s="4" t="s">
        <v>13</v>
      </c>
      <c r="B21" s="131">
        <v>42037</v>
      </c>
      <c r="C21" s="121" t="s">
        <v>97</v>
      </c>
      <c r="D21" s="122" t="s">
        <v>89</v>
      </c>
      <c r="E21" s="122" t="s">
        <v>204</v>
      </c>
      <c r="F21" s="122" t="s">
        <v>23</v>
      </c>
      <c r="G21" s="147"/>
      <c r="H21" s="123"/>
      <c r="I21" s="123">
        <v>-110</v>
      </c>
      <c r="J21" s="123">
        <f>Tableau1[[#This Row],[Crédit]]+Tableau1[[#This Row],[Débit]]</f>
        <v>-110</v>
      </c>
      <c r="K21" s="124" t="str">
        <f>IF(Tableau1[[#This Row],[Crédit]]&lt;&gt;"","Crédit",IF(Tableau1[[#This Row],[Débit]]&lt;&gt;"","Débit",""))</f>
        <v>Débit</v>
      </c>
      <c r="L21" s="125">
        <f>IF(A20="Compte",Tableau1[[#This Row],[Solde Courant]],L20+Tableau1[[#This Row],[Solde Courant]])</f>
        <v>1356.3600000000001</v>
      </c>
      <c r="M21" s="126"/>
      <c r="N21" s="125"/>
      <c r="O21" s="127"/>
    </row>
    <row r="22" spans="1:15">
      <c r="A22" s="4" t="s">
        <v>99</v>
      </c>
      <c r="B22" s="131">
        <v>42038</v>
      </c>
      <c r="C22" s="121" t="s">
        <v>143</v>
      </c>
      <c r="D22" s="122" t="s">
        <v>81</v>
      </c>
      <c r="E22" s="122" t="s">
        <v>29</v>
      </c>
      <c r="F22" s="122" t="s">
        <v>30</v>
      </c>
      <c r="G22" s="147"/>
      <c r="H22" s="123"/>
      <c r="I22" s="123">
        <v>-120</v>
      </c>
      <c r="J22" s="123">
        <f>Tableau1[[#This Row],[Crédit]]+Tableau1[[#This Row],[Débit]]</f>
        <v>-120</v>
      </c>
      <c r="K22" s="124" t="str">
        <f>IF(Tableau1[[#This Row],[Crédit]]&lt;&gt;"","Crédit",IF(Tableau1[[#This Row],[Débit]]&lt;&gt;"","Débit",""))</f>
        <v>Débit</v>
      </c>
      <c r="L22" s="125">
        <f>IF(A21="Compte",Tableau1[[#This Row],[Solde Courant]],L21+Tableau1[[#This Row],[Solde Courant]])</f>
        <v>1236.3600000000001</v>
      </c>
      <c r="M22" s="126"/>
      <c r="N22" s="125"/>
      <c r="O22" s="127"/>
    </row>
    <row r="23" spans="1:15">
      <c r="A23" s="4" t="s">
        <v>98</v>
      </c>
      <c r="B23" s="131">
        <v>42039</v>
      </c>
      <c r="C23" s="121" t="s">
        <v>97</v>
      </c>
      <c r="D23" s="122" t="s">
        <v>90</v>
      </c>
      <c r="E23" s="122" t="s">
        <v>37</v>
      </c>
      <c r="F23" s="122" t="s">
        <v>38</v>
      </c>
      <c r="G23" s="147"/>
      <c r="H23" s="123"/>
      <c r="I23" s="123">
        <v>-130</v>
      </c>
      <c r="J23" s="123">
        <f>Tableau1[[#This Row],[Crédit]]+Tableau1[[#This Row],[Débit]]</f>
        <v>-130</v>
      </c>
      <c r="K23" s="124" t="str">
        <f>IF(Tableau1[[#This Row],[Crédit]]&lt;&gt;"","Crédit",IF(Tableau1[[#This Row],[Débit]]&lt;&gt;"","Débit",""))</f>
        <v>Débit</v>
      </c>
      <c r="L23" s="125">
        <f>IF(A22="Compte",Tableau1[[#This Row],[Solde Courant]],L22+Tableau1[[#This Row],[Solde Courant]])</f>
        <v>1106.3600000000001</v>
      </c>
      <c r="M23" s="126"/>
      <c r="N23" s="125"/>
      <c r="O23" s="127"/>
    </row>
    <row r="24" spans="1:15" ht="25.5">
      <c r="A24" s="4" t="s">
        <v>13</v>
      </c>
      <c r="B24" s="131">
        <v>42040</v>
      </c>
      <c r="C24" s="121" t="s">
        <v>96</v>
      </c>
      <c r="D24" s="122" t="s">
        <v>84</v>
      </c>
      <c r="E24" s="122" t="s">
        <v>33</v>
      </c>
      <c r="F24" s="122" t="s">
        <v>35</v>
      </c>
      <c r="G24" s="147"/>
      <c r="H24" s="123"/>
      <c r="I24" s="123">
        <v>-140</v>
      </c>
      <c r="J24" s="123">
        <f>Tableau1[[#This Row],[Crédit]]+Tableau1[[#This Row],[Débit]]</f>
        <v>-140</v>
      </c>
      <c r="K24" s="124" t="str">
        <f>IF(Tableau1[[#This Row],[Crédit]]&lt;&gt;"","Crédit",IF(Tableau1[[#This Row],[Débit]]&lt;&gt;"","Débit",""))</f>
        <v>Débit</v>
      </c>
      <c r="L24" s="125">
        <f>IF(A23="Compte",Tableau1[[#This Row],[Solde Courant]],L23+Tableau1[[#This Row],[Solde Courant]])</f>
        <v>966.36000000000013</v>
      </c>
      <c r="M24" s="126"/>
      <c r="N24" s="125"/>
      <c r="O24" s="127"/>
    </row>
    <row r="25" spans="1:15" ht="25.5">
      <c r="A25" s="4" t="s">
        <v>14</v>
      </c>
      <c r="B25" s="131">
        <v>42041</v>
      </c>
      <c r="C25" s="121" t="s">
        <v>143</v>
      </c>
      <c r="D25" s="122" t="s">
        <v>86</v>
      </c>
      <c r="E25" s="122" t="s">
        <v>29</v>
      </c>
      <c r="F25" s="122" t="s">
        <v>32</v>
      </c>
      <c r="G25" s="147"/>
      <c r="H25" s="123"/>
      <c r="I25" s="123">
        <v>-155.55000000000001</v>
      </c>
      <c r="J25" s="123">
        <f>Tableau1[[#This Row],[Crédit]]+Tableau1[[#This Row],[Débit]]</f>
        <v>-155.55000000000001</v>
      </c>
      <c r="K25" s="124" t="str">
        <f>IF(Tableau1[[#This Row],[Crédit]]&lt;&gt;"","Crédit",IF(Tableau1[[#This Row],[Débit]]&lt;&gt;"","Débit",""))</f>
        <v>Débit</v>
      </c>
      <c r="L25" s="125">
        <f>IF(A24="Compte",Tableau1[[#This Row],[Solde Courant]],L24+Tableau1[[#This Row],[Solde Courant]])</f>
        <v>810.81000000000017</v>
      </c>
      <c r="M25" s="126"/>
      <c r="N25" s="125"/>
      <c r="O25" s="127"/>
    </row>
    <row r="26" spans="1:15">
      <c r="A26" s="4" t="s">
        <v>14</v>
      </c>
      <c r="B26" s="131">
        <v>42042</v>
      </c>
      <c r="C26" s="121" t="s">
        <v>143</v>
      </c>
      <c r="D26" s="122" t="s">
        <v>3</v>
      </c>
      <c r="E26" s="122" t="s">
        <v>70</v>
      </c>
      <c r="F26" s="122" t="s">
        <v>71</v>
      </c>
      <c r="G26" s="147"/>
      <c r="H26" s="123"/>
      <c r="I26" s="123">
        <v>-77.77</v>
      </c>
      <c r="J26" s="123">
        <f>Tableau1[[#This Row],[Crédit]]+Tableau1[[#This Row],[Débit]]</f>
        <v>-77.77</v>
      </c>
      <c r="K26" s="124" t="str">
        <f>IF(Tableau1[[#This Row],[Crédit]]&lt;&gt;"","Crédit",IF(Tableau1[[#This Row],[Débit]]&lt;&gt;"","Débit",""))</f>
        <v>Débit</v>
      </c>
      <c r="L26" s="125">
        <f>IF(A25="Compte",Tableau1[[#This Row],[Solde Courant]],L25+Tableau1[[#This Row],[Solde Courant]])</f>
        <v>733.04000000000019</v>
      </c>
      <c r="M26" s="126"/>
      <c r="N26" s="125"/>
      <c r="O26" s="127" t="s">
        <v>227</v>
      </c>
    </row>
    <row r="27" spans="1:15">
      <c r="A27" s="4" t="s">
        <v>98</v>
      </c>
      <c r="B27" s="131">
        <v>42043</v>
      </c>
      <c r="C27" s="121" t="s">
        <v>143</v>
      </c>
      <c r="D27" s="122" t="s">
        <v>84</v>
      </c>
      <c r="E27" s="122" t="s">
        <v>70</v>
      </c>
      <c r="F27" s="122" t="s">
        <v>71</v>
      </c>
      <c r="G27" s="147"/>
      <c r="H27" s="123"/>
      <c r="I27" s="123">
        <v>-88.88</v>
      </c>
      <c r="J27" s="123">
        <f>Tableau1[[#This Row],[Crédit]]+Tableau1[[#This Row],[Débit]]</f>
        <v>-88.88</v>
      </c>
      <c r="K27" s="124" t="str">
        <f>IF(Tableau1[[#This Row],[Crédit]]&lt;&gt;"","Crédit",IF(Tableau1[[#This Row],[Débit]]&lt;&gt;"","Débit",""))</f>
        <v>Débit</v>
      </c>
      <c r="L27" s="125">
        <f>IF(A26="Compte",Tableau1[[#This Row],[Solde Courant]],L26+Tableau1[[#This Row],[Solde Courant]])</f>
        <v>644.1600000000002</v>
      </c>
      <c r="M27" s="126"/>
      <c r="N27" s="125"/>
      <c r="O27" s="127" t="s">
        <v>230</v>
      </c>
    </row>
    <row r="28" spans="1:15" ht="25.5">
      <c r="A28" s="4" t="s">
        <v>13</v>
      </c>
      <c r="B28" s="131">
        <v>42044</v>
      </c>
      <c r="C28" s="121" t="s">
        <v>95</v>
      </c>
      <c r="D28" s="155" t="s">
        <v>88</v>
      </c>
      <c r="E28" s="155" t="s">
        <v>104</v>
      </c>
      <c r="F28" s="155" t="s">
        <v>14</v>
      </c>
      <c r="G28" s="156"/>
      <c r="H28" s="157">
        <v>30</v>
      </c>
      <c r="I28" s="157"/>
      <c r="J28" s="157">
        <f>Tableau1[[#This Row],[Crédit]]+Tableau1[[#This Row],[Débit]]</f>
        <v>30</v>
      </c>
      <c r="K28" s="124" t="str">
        <f>IF(Tableau1[[#This Row],[Crédit]]&lt;&gt;"","Crédit",IF(Tableau1[[#This Row],[Débit]]&lt;&gt;"","Débit",""))</f>
        <v>Crédit</v>
      </c>
      <c r="L28" s="125">
        <f>IF(A27="Compte",Tableau1[[#This Row],[Solde Courant]],L27+Tableau1[[#This Row],[Solde Courant]])</f>
        <v>674.1600000000002</v>
      </c>
      <c r="M28" s="126" t="s">
        <v>238</v>
      </c>
      <c r="N28" s="125"/>
      <c r="O28" s="165" t="s">
        <v>237</v>
      </c>
    </row>
    <row r="29" spans="1:15" ht="25.5">
      <c r="A29" s="4" t="s">
        <v>14</v>
      </c>
      <c r="B29" s="131">
        <v>42044</v>
      </c>
      <c r="C29" s="121" t="s">
        <v>95</v>
      </c>
      <c r="D29" s="155" t="s">
        <v>88</v>
      </c>
      <c r="E29" s="155" t="s">
        <v>104</v>
      </c>
      <c r="F29" s="155" t="s">
        <v>13</v>
      </c>
      <c r="G29" s="156"/>
      <c r="H29" s="157"/>
      <c r="I29" s="157">
        <v>-30</v>
      </c>
      <c r="J29" s="157">
        <f>Tableau1[[#This Row],[Crédit]]+Tableau1[[#This Row],[Débit]]</f>
        <v>-30</v>
      </c>
      <c r="K29" s="124" t="str">
        <f>IF(Tableau1[[#This Row],[Crédit]]&lt;&gt;"","Crédit",IF(Tableau1[[#This Row],[Débit]]&lt;&gt;"","Débit",""))</f>
        <v>Débit</v>
      </c>
      <c r="L29" s="125">
        <f>IF(A28="Compte",Tableau1[[#This Row],[Solde Courant]],L28+Tableau1[[#This Row],[Solde Courant]])</f>
        <v>644.1600000000002</v>
      </c>
      <c r="M29" s="126" t="s">
        <v>238</v>
      </c>
      <c r="N29" s="125"/>
      <c r="O29" s="165" t="s">
        <v>237</v>
      </c>
    </row>
    <row r="30" spans="1:15" ht="25.5">
      <c r="A30" s="4" t="s">
        <v>13</v>
      </c>
      <c r="B30" s="131">
        <v>42045</v>
      </c>
      <c r="C30" s="121" t="s">
        <v>95</v>
      </c>
      <c r="D30" s="155" t="s">
        <v>88</v>
      </c>
      <c r="E30" s="155" t="s">
        <v>104</v>
      </c>
      <c r="F30" s="155" t="s">
        <v>14</v>
      </c>
      <c r="G30" s="156"/>
      <c r="H30" s="157">
        <v>30</v>
      </c>
      <c r="I30" s="157"/>
      <c r="J30" s="157">
        <f>Tableau1[[#This Row],[Crédit]]+Tableau1[[#This Row],[Débit]]</f>
        <v>30</v>
      </c>
      <c r="K30" s="124" t="str">
        <f>IF(Tableau1[[#This Row],[Crédit]]&lt;&gt;"","Crédit",IF(Tableau1[[#This Row],[Débit]]&lt;&gt;"","Débit",""))</f>
        <v>Crédit</v>
      </c>
      <c r="L30" s="125">
        <f>IF(A29="Compte",Tableau1[[#This Row],[Solde Courant]],L29+Tableau1[[#This Row],[Solde Courant]])</f>
        <v>674.1600000000002</v>
      </c>
      <c r="M30" s="126" t="s">
        <v>242</v>
      </c>
      <c r="N30" s="125"/>
      <c r="O30" s="165" t="s">
        <v>241</v>
      </c>
    </row>
    <row r="31" spans="1:15" ht="25.5">
      <c r="A31" s="4" t="s">
        <v>14</v>
      </c>
      <c r="B31" s="131">
        <v>42045</v>
      </c>
      <c r="C31" s="121" t="s">
        <v>95</v>
      </c>
      <c r="D31" s="155" t="s">
        <v>88</v>
      </c>
      <c r="E31" s="155" t="s">
        <v>104</v>
      </c>
      <c r="F31" s="155" t="s">
        <v>13</v>
      </c>
      <c r="G31" s="156"/>
      <c r="H31" s="157"/>
      <c r="I31" s="157">
        <v>-30</v>
      </c>
      <c r="J31" s="157">
        <f>Tableau1[[#This Row],[Crédit]]+Tableau1[[#This Row],[Débit]]</f>
        <v>-30</v>
      </c>
      <c r="K31" s="124" t="str">
        <f>IF(Tableau1[[#This Row],[Crédit]]&lt;&gt;"","Crédit",IF(Tableau1[[#This Row],[Débit]]&lt;&gt;"","Débit",""))</f>
        <v>Débit</v>
      </c>
      <c r="L31" s="125">
        <f>IF(A30="Compte",Tableau1[[#This Row],[Solde Courant]],L30+Tableau1[[#This Row],[Solde Courant]])</f>
        <v>644.1600000000002</v>
      </c>
      <c r="M31" s="126" t="s">
        <v>242</v>
      </c>
      <c r="N31" s="125"/>
      <c r="O31" s="165" t="s">
        <v>241</v>
      </c>
    </row>
    <row r="32" spans="1:15" ht="25.5">
      <c r="A32" s="1" t="s">
        <v>14</v>
      </c>
      <c r="B32" s="130">
        <v>42046</v>
      </c>
      <c r="C32" s="2" t="s">
        <v>95</v>
      </c>
      <c r="D32" s="195" t="s">
        <v>88</v>
      </c>
      <c r="E32" s="195" t="s">
        <v>104</v>
      </c>
      <c r="F32" s="195" t="s">
        <v>13</v>
      </c>
      <c r="G32" s="196"/>
      <c r="H32" s="197"/>
      <c r="I32" s="197">
        <v>-30</v>
      </c>
      <c r="J32" s="197">
        <f>Tableau1[[#This Row],[Crédit]]+Tableau1[[#This Row],[Débit]]</f>
        <v>-30</v>
      </c>
      <c r="K32" s="41" t="str">
        <f>IF(Tableau1[[#This Row],[Crédit]]&lt;&gt;"","Crédit",IF(Tableau1[[#This Row],[Débit]]&lt;&gt;"","Débit",""))</f>
        <v>Débit</v>
      </c>
      <c r="L32" s="103">
        <f>IF(A31="Compte",Tableau1[[#This Row],[Solde Courant]],L31+Tableau1[[#This Row],[Solde Courant]])</f>
        <v>614.1600000000002</v>
      </c>
      <c r="M32" s="119" t="s">
        <v>244</v>
      </c>
      <c r="N32" s="103"/>
      <c r="O32" s="198" t="s">
        <v>243</v>
      </c>
    </row>
    <row r="33" spans="1:15" ht="25.5">
      <c r="A33" s="1" t="s">
        <v>13</v>
      </c>
      <c r="B33" s="130">
        <v>42046</v>
      </c>
      <c r="C33" s="2" t="s">
        <v>95</v>
      </c>
      <c r="D33" s="195" t="s">
        <v>88</v>
      </c>
      <c r="E33" s="195" t="s">
        <v>104</v>
      </c>
      <c r="F33" s="195" t="s">
        <v>14</v>
      </c>
      <c r="G33" s="196"/>
      <c r="H33" s="197">
        <v>30</v>
      </c>
      <c r="I33" s="197"/>
      <c r="J33" s="197">
        <f>Tableau1[[#This Row],[Crédit]]+Tableau1[[#This Row],[Débit]]</f>
        <v>30</v>
      </c>
      <c r="K33" s="41" t="str">
        <f>IF(Tableau1[[#This Row],[Crédit]]&lt;&gt;"","Crédit",IF(Tableau1[[#This Row],[Débit]]&lt;&gt;"","Débit",""))</f>
        <v>Crédit</v>
      </c>
      <c r="L33" s="103">
        <f>IF(A32="Compte",Tableau1[[#This Row],[Solde Courant]],L32+Tableau1[[#This Row],[Solde Courant]])</f>
        <v>644.1600000000002</v>
      </c>
      <c r="M33" s="119" t="s">
        <v>244</v>
      </c>
      <c r="N33" s="103"/>
      <c r="O33" s="198" t="s">
        <v>245</v>
      </c>
    </row>
    <row r="34" spans="1:15">
      <c r="A34" s="4" t="s">
        <v>14</v>
      </c>
      <c r="B34" s="131">
        <v>42047</v>
      </c>
      <c r="C34" s="121" t="s">
        <v>95</v>
      </c>
      <c r="D34" s="122" t="s">
        <v>88</v>
      </c>
      <c r="E34" s="122" t="s">
        <v>104</v>
      </c>
      <c r="F34" s="122" t="s">
        <v>13</v>
      </c>
      <c r="G34" s="147"/>
      <c r="H34" s="123"/>
      <c r="I34" s="123">
        <v>-30</v>
      </c>
      <c r="J34" s="123">
        <f>Tableau1[[#This Row],[Crédit]]+Tableau1[[#This Row],[Débit]]</f>
        <v>-30</v>
      </c>
      <c r="K34" s="124" t="str">
        <f>IF(Tableau1[[#This Row],[Crédit]]&lt;&gt;"","Crédit",IF(Tableau1[[#This Row],[Débit]]&lt;&gt;"","Débit",""))</f>
        <v>Débit</v>
      </c>
      <c r="L34" s="125">
        <f>IF(A33="Compte",Tableau1[[#This Row],[Solde Courant]],L33+Tableau1[[#This Row],[Solde Courant]])</f>
        <v>614.1600000000002</v>
      </c>
      <c r="M34" s="126" t="s">
        <v>246</v>
      </c>
      <c r="N34" s="125"/>
      <c r="O34" s="127" t="s">
        <v>235</v>
      </c>
    </row>
    <row r="35" spans="1:15">
      <c r="A35" s="4" t="s">
        <v>13</v>
      </c>
      <c r="B35" s="131">
        <v>42047</v>
      </c>
      <c r="C35" s="121" t="s">
        <v>95</v>
      </c>
      <c r="D35" s="122" t="s">
        <v>88</v>
      </c>
      <c r="E35" s="122" t="s">
        <v>104</v>
      </c>
      <c r="F35" s="122" t="s">
        <v>14</v>
      </c>
      <c r="G35" s="147"/>
      <c r="H35" s="123">
        <v>30</v>
      </c>
      <c r="I35" s="123"/>
      <c r="J35" s="123">
        <f>Tableau1[[#This Row],[Crédit]]+Tableau1[[#This Row],[Débit]]</f>
        <v>30</v>
      </c>
      <c r="K35" s="124" t="str">
        <f>IF(Tableau1[[#This Row],[Crédit]]&lt;&gt;"","Crédit",IF(Tableau1[[#This Row],[Débit]]&lt;&gt;"","Débit",""))</f>
        <v>Crédit</v>
      </c>
      <c r="L35" s="125">
        <f>IF(A34="Compte",Tableau1[[#This Row],[Solde Courant]],L34+Tableau1[[#This Row],[Solde Courant]])</f>
        <v>644.1600000000002</v>
      </c>
      <c r="M35" s="126" t="s">
        <v>246</v>
      </c>
      <c r="N35" s="125"/>
      <c r="O35" s="127" t="s">
        <v>236</v>
      </c>
    </row>
    <row r="36" spans="1:15">
      <c r="A36" s="4" t="s">
        <v>14</v>
      </c>
      <c r="B36" s="131">
        <v>42048</v>
      </c>
      <c r="C36" s="121" t="s">
        <v>93</v>
      </c>
      <c r="D36" s="122" t="s">
        <v>3</v>
      </c>
      <c r="E36" s="122" t="s">
        <v>104</v>
      </c>
      <c r="F36" s="122" t="s">
        <v>13</v>
      </c>
      <c r="G36" s="147"/>
      <c r="H36" s="123"/>
      <c r="I36" s="123">
        <v>-50</v>
      </c>
      <c r="J36" s="123">
        <f>Tableau1[[#This Row],[Crédit]]+Tableau1[[#This Row],[Débit]]</f>
        <v>-50</v>
      </c>
      <c r="K36" s="124" t="str">
        <f>IF(Tableau1[[#This Row],[Crédit]]&lt;&gt;"","Crédit",IF(Tableau1[[#This Row],[Débit]]&lt;&gt;"","Débit",""))</f>
        <v>Débit</v>
      </c>
      <c r="L36" s="125">
        <f>IF(A35="Compte",Tableau1[[#This Row],[Solde Courant]],L35+Tableau1[[#This Row],[Solde Courant]])</f>
        <v>594.1600000000002</v>
      </c>
      <c r="M36" s="126" t="s">
        <v>247</v>
      </c>
      <c r="N36" s="125"/>
      <c r="O36" s="127" t="s">
        <v>233</v>
      </c>
    </row>
    <row r="37" spans="1:15">
      <c r="A37" s="4" t="s">
        <v>13</v>
      </c>
      <c r="B37" s="131">
        <v>42048</v>
      </c>
      <c r="C37" s="121" t="s">
        <v>94</v>
      </c>
      <c r="D37" s="122" t="s">
        <v>3</v>
      </c>
      <c r="E37" s="122" t="s">
        <v>104</v>
      </c>
      <c r="F37" s="122" t="s">
        <v>14</v>
      </c>
      <c r="G37" s="147"/>
      <c r="H37" s="123">
        <v>50</v>
      </c>
      <c r="I37" s="123"/>
      <c r="J37" s="123">
        <f>Tableau1[[#This Row],[Crédit]]+Tableau1[[#This Row],[Débit]]</f>
        <v>50</v>
      </c>
      <c r="K37" s="124" t="str">
        <f>IF(Tableau1[[#This Row],[Crédit]]&lt;&gt;"","Crédit",IF(Tableau1[[#This Row],[Débit]]&lt;&gt;"","Débit",""))</f>
        <v>Crédit</v>
      </c>
      <c r="L37" s="125">
        <f>IF(A36="Compte",Tableau1[[#This Row],[Solde Courant]],L36+Tableau1[[#This Row],[Solde Courant]])</f>
        <v>644.1600000000002</v>
      </c>
      <c r="M37" s="126" t="s">
        <v>247</v>
      </c>
      <c r="N37" s="125"/>
      <c r="O37" s="127" t="s">
        <v>234</v>
      </c>
    </row>
    <row r="38" spans="1:15" ht="25.5">
      <c r="A38" s="1" t="s">
        <v>14</v>
      </c>
      <c r="B38" s="130">
        <v>42049</v>
      </c>
      <c r="C38" s="2" t="s">
        <v>93</v>
      </c>
      <c r="D38" s="195" t="s">
        <v>3</v>
      </c>
      <c r="E38" s="195" t="s">
        <v>104</v>
      </c>
      <c r="F38" s="195" t="s">
        <v>13</v>
      </c>
      <c r="G38" s="196"/>
      <c r="H38" s="197"/>
      <c r="I38" s="197">
        <v>-50</v>
      </c>
      <c r="J38" s="197">
        <f>Tableau1[[#This Row],[Crédit]]+Tableau1[[#This Row],[Débit]]</f>
        <v>-50</v>
      </c>
      <c r="K38" s="41" t="str">
        <f>IF(Tableau1[[#This Row],[Crédit]]&lt;&gt;"","Crédit",IF(Tableau1[[#This Row],[Débit]]&lt;&gt;"","Débit",""))</f>
        <v>Débit</v>
      </c>
      <c r="L38" s="103">
        <f>IF(A37="Compte",Tableau1[[#This Row],[Solde Courant]],L37+Tableau1[[#This Row],[Solde Courant]])</f>
        <v>594.1600000000002</v>
      </c>
      <c r="M38" s="119" t="s">
        <v>249</v>
      </c>
      <c r="N38" s="103"/>
      <c r="O38" s="198" t="s">
        <v>248</v>
      </c>
    </row>
    <row r="39" spans="1:15" ht="25.5">
      <c r="A39" s="1" t="s">
        <v>13</v>
      </c>
      <c r="B39" s="130">
        <v>42049</v>
      </c>
      <c r="C39" s="2" t="s">
        <v>94</v>
      </c>
      <c r="D39" s="195" t="s">
        <v>3</v>
      </c>
      <c r="E39" s="195" t="s">
        <v>104</v>
      </c>
      <c r="F39" s="195" t="s">
        <v>14</v>
      </c>
      <c r="G39" s="196"/>
      <c r="H39" s="197">
        <v>50</v>
      </c>
      <c r="I39" s="197"/>
      <c r="J39" s="197">
        <f>Tableau1[[#This Row],[Crédit]]+Tableau1[[#This Row],[Débit]]</f>
        <v>50</v>
      </c>
      <c r="K39" s="41" t="str">
        <f>IF(Tableau1[[#This Row],[Crédit]]&lt;&gt;"","Crédit",IF(Tableau1[[#This Row],[Débit]]&lt;&gt;"","Débit",""))</f>
        <v>Crédit</v>
      </c>
      <c r="L39" s="103">
        <f>IF(A38="Compte",Tableau1[[#This Row],[Solde Courant]],L38+Tableau1[[#This Row],[Solde Courant]])</f>
        <v>644.1600000000002</v>
      </c>
      <c r="M39" s="119" t="s">
        <v>249</v>
      </c>
      <c r="N39" s="103"/>
      <c r="O39" s="198" t="s">
        <v>250</v>
      </c>
    </row>
    <row r="40" spans="1:15" ht="25.5">
      <c r="A40" s="1" t="s">
        <v>14</v>
      </c>
      <c r="B40" s="130">
        <v>42064</v>
      </c>
      <c r="C40" s="2" t="s">
        <v>143</v>
      </c>
      <c r="D40" s="195" t="s">
        <v>78</v>
      </c>
      <c r="E40" s="195" t="s">
        <v>104</v>
      </c>
      <c r="F40" s="195" t="s">
        <v>16</v>
      </c>
      <c r="G40" s="196"/>
      <c r="H40" s="197"/>
      <c r="I40" s="197">
        <v>-11.11</v>
      </c>
      <c r="J40" s="197">
        <f>Tableau1[[#This Row],[Crédit]]+Tableau1[[#This Row],[Débit]]</f>
        <v>-11.11</v>
      </c>
      <c r="K40" s="41" t="str">
        <f>IF(Tableau1[[#This Row],[Crédit]]&lt;&gt;"","Crédit",IF(Tableau1[[#This Row],[Débit]]&lt;&gt;"","Débit",""))</f>
        <v>Débit</v>
      </c>
      <c r="L40" s="103">
        <f>IF(A39="Compte",Tableau1[[#This Row],[Solde Courant]],L39+Tableau1[[#This Row],[Solde Courant]])</f>
        <v>633.05000000000018</v>
      </c>
      <c r="M40" s="119" t="s">
        <v>255</v>
      </c>
      <c r="N40" s="103"/>
      <c r="O40" s="198" t="s">
        <v>254</v>
      </c>
    </row>
    <row r="41" spans="1:15" ht="25.5">
      <c r="A41" s="1" t="s">
        <v>16</v>
      </c>
      <c r="B41" s="130">
        <v>42064</v>
      </c>
      <c r="C41" s="2" t="s">
        <v>93</v>
      </c>
      <c r="D41" s="195" t="s">
        <v>78</v>
      </c>
      <c r="E41" s="195" t="s">
        <v>104</v>
      </c>
      <c r="F41" s="195" t="s">
        <v>14</v>
      </c>
      <c r="G41" s="196"/>
      <c r="H41" s="197">
        <v>11.11</v>
      </c>
      <c r="I41" s="197"/>
      <c r="J41" s="197">
        <f>Tableau1[[#This Row],[Crédit]]+Tableau1[[#This Row],[Débit]]</f>
        <v>11.11</v>
      </c>
      <c r="K41" s="41" t="str">
        <f>IF(Tableau1[[#This Row],[Crédit]]&lt;&gt;"","Crédit",IF(Tableau1[[#This Row],[Débit]]&lt;&gt;"","Débit",""))</f>
        <v>Crédit</v>
      </c>
      <c r="L41" s="103">
        <f>IF(A40="Compte",Tableau1[[#This Row],[Solde Courant]],L40+Tableau1[[#This Row],[Solde Courant]])</f>
        <v>644.1600000000002</v>
      </c>
      <c r="M41" s="119" t="s">
        <v>255</v>
      </c>
      <c r="N41" s="103"/>
      <c r="O41" s="198" t="s">
        <v>256</v>
      </c>
    </row>
  </sheetData>
  <sheetProtection sheet="1" objects="1" scenarios="1" sort="0" autoFilter="0"/>
  <sortState ref="A2:N771">
    <sortCondition ref="B1"/>
  </sortState>
  <dataConsolidate/>
  <mergeCells count="1">
    <mergeCell ref="A2:O2"/>
  </mergeCells>
  <conditionalFormatting sqref="I32:J1048576 H4:J41">
    <cfRule type="cellIs" dxfId="14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AW17"/>
  <sheetViews>
    <sheetView workbookViewId="0">
      <selection activeCell="F21" sqref="F21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240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6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204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196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35</v>
      </c>
      <c r="C6" s="6" t="s">
        <v>36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197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>
      <c r="A15" s="5" t="s">
        <v>200</v>
      </c>
      <c r="B15" t="s">
        <v>198</v>
      </c>
      <c r="C15" t="s">
        <v>199</v>
      </c>
      <c r="D15"/>
      <c r="E15"/>
    </row>
    <row r="16" spans="1:49" s="5" customFormat="1">
      <c r="A16" s="5" t="s">
        <v>222</v>
      </c>
      <c r="E16"/>
      <c r="F16"/>
    </row>
    <row r="17" s="5" customFormat="1" ht="11.25"/>
  </sheetData>
  <sheetProtection sheet="1" objects="1" scenarios="1"/>
  <conditionalFormatting sqref="A2:A1048576">
    <cfRule type="expression" dxfId="13" priority="9">
      <formula>A2&lt;&gt;""</formula>
    </cfRule>
  </conditionalFormatting>
  <conditionalFormatting sqref="B2:XFD1048576">
    <cfRule type="expression" dxfId="12" priority="4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/>
  <dimension ref="A1:G26"/>
  <sheetViews>
    <sheetView workbookViewId="0">
      <selection activeCell="C7" sqref="C7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7">
      <c r="A1" s="7" t="s">
        <v>1</v>
      </c>
      <c r="B1" s="167" t="s">
        <v>169</v>
      </c>
      <c r="C1" s="168"/>
    </row>
    <row r="2" spans="1:7">
      <c r="A2" s="10" t="s">
        <v>78</v>
      </c>
      <c r="B2" s="101" t="s">
        <v>170</v>
      </c>
      <c r="C2" s="101" t="s">
        <v>171</v>
      </c>
    </row>
    <row r="3" spans="1:7">
      <c r="A3" s="10" t="s">
        <v>79</v>
      </c>
      <c r="B3" s="87" t="s">
        <v>103</v>
      </c>
      <c r="C3" s="87" t="s">
        <v>226</v>
      </c>
      <c r="D3" s="87" t="s">
        <v>194</v>
      </c>
    </row>
    <row r="4" spans="1:7">
      <c r="A4" s="10" t="s">
        <v>80</v>
      </c>
      <c r="B4" s="87" t="s">
        <v>167</v>
      </c>
      <c r="C4" s="87" t="s">
        <v>173</v>
      </c>
      <c r="D4" s="87" t="s">
        <v>180</v>
      </c>
      <c r="E4" s="87" t="s">
        <v>184</v>
      </c>
      <c r="F4" s="87" t="s">
        <v>185</v>
      </c>
      <c r="G4" s="87" t="s">
        <v>186</v>
      </c>
    </row>
    <row r="5" spans="1:7">
      <c r="A5" s="10" t="s">
        <v>81</v>
      </c>
      <c r="B5" s="87"/>
      <c r="C5" s="87" t="s">
        <v>224</v>
      </c>
    </row>
    <row r="6" spans="1:7">
      <c r="A6" s="10" t="s">
        <v>82</v>
      </c>
      <c r="B6" s="87"/>
      <c r="C6" s="87" t="s">
        <v>225</v>
      </c>
    </row>
    <row r="7" spans="1:7">
      <c r="A7" s="10" t="s">
        <v>83</v>
      </c>
      <c r="C7" s="87"/>
    </row>
    <row r="8" spans="1:7">
      <c r="A8" s="10" t="s">
        <v>84</v>
      </c>
    </row>
    <row r="9" spans="1:7">
      <c r="A9" s="10" t="s">
        <v>3</v>
      </c>
    </row>
    <row r="10" spans="1:7">
      <c r="A10" s="10" t="s">
        <v>77</v>
      </c>
    </row>
    <row r="11" spans="1:7">
      <c r="A11" s="10" t="s">
        <v>85</v>
      </c>
    </row>
    <row r="12" spans="1:7">
      <c r="A12" s="10" t="s">
        <v>86</v>
      </c>
    </row>
    <row r="13" spans="1:7">
      <c r="A13" s="10" t="s">
        <v>87</v>
      </c>
    </row>
    <row r="14" spans="1:7">
      <c r="A14" s="10" t="s">
        <v>88</v>
      </c>
    </row>
    <row r="15" spans="1:7">
      <c r="A15" s="10" t="s">
        <v>89</v>
      </c>
    </row>
    <row r="16" spans="1:7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174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11" priority="11">
      <formula>A2&lt;&gt;""</formula>
    </cfRule>
  </conditionalFormatting>
  <conditionalFormatting sqref="B3:C4 B9:C1048576 E4:G4 B5:B8">
    <cfRule type="expression" dxfId="10" priority="12">
      <formula>B3&lt;&gt;""</formula>
    </cfRule>
  </conditionalFormatting>
  <conditionalFormatting sqref="D4">
    <cfRule type="expression" dxfId="9" priority="6">
      <formula>D4&lt;&gt;""</formula>
    </cfRule>
  </conditionalFormatting>
  <conditionalFormatting sqref="D3">
    <cfRule type="expression" dxfId="8" priority="5">
      <formula>D3&lt;&gt;""</formula>
    </cfRule>
  </conditionalFormatting>
  <conditionalFormatting sqref="C3:C1048576">
    <cfRule type="expression" dxfId="7" priority="2">
      <formula>$C$3</formula>
    </cfRule>
  </conditionalFormatting>
  <conditionalFormatting sqref="C5:C6">
    <cfRule type="expression" dxfId="6" priority="1">
      <formula>C5&lt;&gt;""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/>
  <dimension ref="A1:J25"/>
  <sheetViews>
    <sheetView workbookViewId="0">
      <selection activeCell="A8" sqref="A8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5.14062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69" t="s">
        <v>115</v>
      </c>
      <c r="D1" s="169"/>
      <c r="E1" s="44" t="s">
        <v>91</v>
      </c>
      <c r="F1" s="45" t="s">
        <v>125</v>
      </c>
      <c r="G1" s="45" t="s">
        <v>17</v>
      </c>
      <c r="H1" s="106" t="s">
        <v>71</v>
      </c>
      <c r="I1" s="107" t="s">
        <v>182</v>
      </c>
      <c r="J1" s="107" t="s">
        <v>183</v>
      </c>
    </row>
    <row r="2" spans="1:10">
      <c r="A2" s="39" t="s">
        <v>14</v>
      </c>
      <c r="B2" s="92">
        <v>23</v>
      </c>
      <c r="C2" s="37" t="s">
        <v>101</v>
      </c>
      <c r="D2" s="38" t="s">
        <v>121</v>
      </c>
      <c r="E2" s="15" t="s">
        <v>143</v>
      </c>
      <c r="F2" s="170" t="s">
        <v>126</v>
      </c>
      <c r="G2" s="171" t="s">
        <v>205</v>
      </c>
      <c r="H2" t="s">
        <v>175</v>
      </c>
      <c r="I2" s="108">
        <v>55</v>
      </c>
      <c r="J2" s="108">
        <v>63</v>
      </c>
    </row>
    <row r="3" spans="1:10">
      <c r="A3" s="39" t="s">
        <v>76</v>
      </c>
      <c r="B3" s="92" t="s">
        <v>140</v>
      </c>
      <c r="C3" s="37" t="s">
        <v>102</v>
      </c>
      <c r="D3" s="38" t="s">
        <v>121</v>
      </c>
      <c r="E3" s="15" t="s">
        <v>92</v>
      </c>
      <c r="F3" s="170"/>
      <c r="G3" s="172"/>
      <c r="H3" t="s">
        <v>177</v>
      </c>
    </row>
    <row r="4" spans="1:10">
      <c r="A4" s="40" t="s">
        <v>99</v>
      </c>
      <c r="B4" s="92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42353</v>
      </c>
      <c r="H4" t="s">
        <v>176</v>
      </c>
    </row>
    <row r="5" spans="1:10">
      <c r="A5" s="39" t="s">
        <v>13</v>
      </c>
      <c r="B5" s="92">
        <v>110</v>
      </c>
      <c r="C5" s="37" t="s">
        <v>106</v>
      </c>
      <c r="D5" s="38" t="s">
        <v>121</v>
      </c>
      <c r="E5" s="15" t="s">
        <v>94</v>
      </c>
      <c r="H5" t="s">
        <v>178</v>
      </c>
    </row>
    <row r="6" spans="1:10">
      <c r="A6" s="40" t="s">
        <v>15</v>
      </c>
      <c r="B6" s="92" t="s">
        <v>140</v>
      </c>
      <c r="C6" s="37" t="s">
        <v>107</v>
      </c>
      <c r="D6" s="38" t="s">
        <v>121</v>
      </c>
      <c r="E6" s="15" t="s">
        <v>95</v>
      </c>
      <c r="H6" t="s">
        <v>179</v>
      </c>
    </row>
    <row r="7" spans="1:10">
      <c r="A7" s="39" t="s">
        <v>16</v>
      </c>
      <c r="B7" s="92" t="s">
        <v>140</v>
      </c>
      <c r="C7" s="37" t="s">
        <v>108</v>
      </c>
      <c r="D7" s="38" t="s">
        <v>127</v>
      </c>
      <c r="E7" s="8" t="s">
        <v>96</v>
      </c>
    </row>
    <row r="8" spans="1:10">
      <c r="A8" s="40" t="s">
        <v>98</v>
      </c>
      <c r="B8" s="92" t="s">
        <v>140</v>
      </c>
      <c r="C8" s="37" t="s">
        <v>109</v>
      </c>
      <c r="D8" s="38" t="s">
        <v>127</v>
      </c>
      <c r="E8" s="8" t="s">
        <v>97</v>
      </c>
      <c r="G8" s="87"/>
    </row>
    <row r="9" spans="1:10">
      <c r="A9" s="40" t="s">
        <v>17</v>
      </c>
      <c r="B9" s="92" t="s">
        <v>188</v>
      </c>
      <c r="C9" s="37" t="s">
        <v>110</v>
      </c>
      <c r="D9" s="38" t="s">
        <v>127</v>
      </c>
    </row>
    <row r="10" spans="1:10">
      <c r="A10" s="5" t="s">
        <v>195</v>
      </c>
      <c r="B10" s="5">
        <v>99999</v>
      </c>
      <c r="C10" s="37" t="s">
        <v>111</v>
      </c>
      <c r="D10" s="38" t="s">
        <v>127</v>
      </c>
      <c r="E10" s="5"/>
    </row>
    <row r="11" spans="1:10">
      <c r="A11" s="5" t="s">
        <v>202</v>
      </c>
      <c r="B11" s="5">
        <v>23</v>
      </c>
      <c r="C11" s="37" t="s">
        <v>112</v>
      </c>
      <c r="D11" s="38" t="s">
        <v>127</v>
      </c>
      <c r="E11" s="5"/>
    </row>
    <row r="12" spans="1:10">
      <c r="A12" s="5" t="s">
        <v>206</v>
      </c>
      <c r="B12" s="5">
        <v>120</v>
      </c>
      <c r="C12" s="37" t="s">
        <v>113</v>
      </c>
      <c r="D12" s="38" t="s">
        <v>127</v>
      </c>
      <c r="E12" s="4"/>
    </row>
    <row r="13" spans="1:10">
      <c r="A13" s="5" t="s">
        <v>207</v>
      </c>
      <c r="B13" s="5" t="s">
        <v>140</v>
      </c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E19" s="5"/>
    </row>
    <row r="20" spans="1:5"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5" priority="1">
      <formula>A2&lt;&gt;""</formula>
    </cfRule>
  </conditionalFormatting>
  <conditionalFormatting sqref="E10:E1048576 E2:E8">
    <cfRule type="expression" dxfId="4" priority="8">
      <formula>E2&lt;&gt;""</formula>
    </cfRule>
  </conditionalFormatting>
  <conditionalFormatting sqref="H2:H1048576">
    <cfRule type="expression" dxfId="3" priority="9">
      <formula>H2&lt;&gt;""</formula>
    </cfRule>
  </conditionalFormatting>
  <conditionalFormatting sqref="D2:D1048576">
    <cfRule type="cellIs" dxfId="2" priority="2" operator="equal">
      <formula>"Non Inscrite"</formula>
    </cfRule>
    <cfRule type="cellIs" dxfId="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25"/>
  <sheetViews>
    <sheetView zoomScale="85" zoomScaleNormal="85" workbookViewId="0">
      <pane ySplit="2" topLeftCell="A3" activePane="bottomLeft" state="frozen"/>
      <selection pane="bottomLeft" activeCell="C7" sqref="C7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4" customWidth="1"/>
    <col min="7" max="7" width="12.85546875" bestFit="1" customWidth="1"/>
    <col min="8" max="17" width="11.42578125" style="98"/>
    <col min="18" max="19" width="11.42578125" style="35"/>
  </cols>
  <sheetData>
    <row r="1" spans="1:19" ht="39" customHeight="1">
      <c r="A1" s="173"/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3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3" t="s">
        <v>17</v>
      </c>
      <c r="G4" s="25" t="s">
        <v>12</v>
      </c>
      <c r="H4" s="55">
        <v>-111</v>
      </c>
      <c r="I4" s="95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70</v>
      </c>
      <c r="F5" s="93" t="s">
        <v>71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3" t="s">
        <v>6</v>
      </c>
      <c r="G6" s="19" t="s">
        <v>11</v>
      </c>
      <c r="H6" s="55">
        <v>310</v>
      </c>
      <c r="I6" s="95">
        <v>320</v>
      </c>
      <c r="J6" s="55">
        <v>330</v>
      </c>
      <c r="K6" s="95">
        <v>340</v>
      </c>
      <c r="L6" s="55">
        <v>350</v>
      </c>
      <c r="M6" s="95">
        <v>360</v>
      </c>
      <c r="N6" s="55">
        <v>370</v>
      </c>
      <c r="O6" s="95">
        <v>380</v>
      </c>
      <c r="P6" s="55">
        <v>390</v>
      </c>
      <c r="Q6" s="95">
        <v>400</v>
      </c>
      <c r="R6" s="95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3" t="s">
        <v>38</v>
      </c>
      <c r="G7" s="25" t="s">
        <v>11</v>
      </c>
      <c r="H7" s="96">
        <v>410</v>
      </c>
      <c r="I7" s="96">
        <v>420</v>
      </c>
      <c r="J7" s="96">
        <v>430</v>
      </c>
      <c r="K7" s="96">
        <v>440</v>
      </c>
      <c r="L7" s="96">
        <v>450</v>
      </c>
      <c r="M7" s="96">
        <v>460</v>
      </c>
      <c r="N7" s="96">
        <v>470</v>
      </c>
      <c r="O7" s="96">
        <v>480</v>
      </c>
      <c r="P7" s="96">
        <v>490</v>
      </c>
      <c r="Q7" s="96">
        <v>500</v>
      </c>
      <c r="R7" s="96">
        <v>500</v>
      </c>
      <c r="S7" s="36"/>
    </row>
    <row r="8" spans="1:19">
      <c r="A8" s="29" t="s">
        <v>14</v>
      </c>
      <c r="B8" s="145">
        <v>4</v>
      </c>
      <c r="C8" s="138" t="s">
        <v>143</v>
      </c>
      <c r="D8" s="136" t="s">
        <v>83</v>
      </c>
      <c r="E8" s="136" t="s">
        <v>29</v>
      </c>
      <c r="F8" s="146" t="s">
        <v>31</v>
      </c>
      <c r="G8" s="136" t="s">
        <v>12</v>
      </c>
      <c r="H8" s="141">
        <v>-20</v>
      </c>
      <c r="I8" s="142"/>
      <c r="J8" s="143"/>
      <c r="K8" s="143"/>
      <c r="L8" s="143"/>
      <c r="M8" s="143"/>
      <c r="N8" s="143"/>
      <c r="O8" s="143"/>
      <c r="P8" s="143"/>
      <c r="Q8" s="143"/>
      <c r="R8" s="143"/>
      <c r="S8" s="143"/>
    </row>
    <row r="9" spans="1:19">
      <c r="A9" s="29" t="s">
        <v>14</v>
      </c>
      <c r="B9" s="145">
        <v>5</v>
      </c>
      <c r="C9" s="138" t="s">
        <v>143</v>
      </c>
      <c r="D9" s="136" t="s">
        <v>83</v>
      </c>
      <c r="E9" s="136" t="s">
        <v>29</v>
      </c>
      <c r="F9" s="146" t="s">
        <v>31</v>
      </c>
      <c r="G9" s="136" t="s">
        <v>11</v>
      </c>
      <c r="H9" s="141">
        <v>10</v>
      </c>
      <c r="I9" s="142">
        <v>11</v>
      </c>
      <c r="J9" s="143">
        <v>12</v>
      </c>
      <c r="K9" s="143">
        <v>13</v>
      </c>
      <c r="L9" s="143">
        <v>14</v>
      </c>
      <c r="M9" s="143">
        <v>15</v>
      </c>
      <c r="N9" s="143">
        <v>16</v>
      </c>
      <c r="O9" s="143">
        <v>17</v>
      </c>
      <c r="P9" s="143">
        <v>18</v>
      </c>
      <c r="Q9" s="143">
        <v>19</v>
      </c>
      <c r="R9" s="143">
        <v>20</v>
      </c>
      <c r="S9" s="143">
        <v>21</v>
      </c>
    </row>
    <row r="10" spans="1:19">
      <c r="A10" s="29" t="s">
        <v>99</v>
      </c>
      <c r="B10" s="137">
        <v>5</v>
      </c>
      <c r="C10" s="138" t="s">
        <v>94</v>
      </c>
      <c r="D10" s="136" t="s">
        <v>80</v>
      </c>
      <c r="E10" s="139" t="s">
        <v>24</v>
      </c>
      <c r="F10" s="140" t="s">
        <v>26</v>
      </c>
      <c r="G10" s="136" t="s">
        <v>12</v>
      </c>
      <c r="H10" s="141"/>
      <c r="I10" s="142"/>
      <c r="J10" s="143"/>
      <c r="K10" s="143"/>
      <c r="L10" s="143"/>
      <c r="M10" s="143"/>
      <c r="N10" s="143"/>
      <c r="O10" s="143"/>
      <c r="P10" s="143"/>
      <c r="Q10" s="143"/>
      <c r="R10" s="143"/>
      <c r="S10" s="143"/>
    </row>
    <row r="11" spans="1:19">
      <c r="A11" s="29" t="s">
        <v>14</v>
      </c>
      <c r="B11" s="133">
        <v>6</v>
      </c>
      <c r="C11" s="24" t="s">
        <v>95</v>
      </c>
      <c r="D11" s="25" t="s">
        <v>103</v>
      </c>
      <c r="E11" s="134" t="s">
        <v>33</v>
      </c>
      <c r="F11" s="135" t="s">
        <v>34</v>
      </c>
      <c r="G11" s="25" t="s">
        <v>12</v>
      </c>
      <c r="H11" s="96"/>
      <c r="I11" s="97"/>
      <c r="J11" s="36"/>
      <c r="K11" s="36"/>
      <c r="L11" s="36"/>
      <c r="M11" s="36"/>
      <c r="N11" s="36"/>
      <c r="O11" s="36">
        <v>-9999</v>
      </c>
      <c r="P11" s="36"/>
      <c r="Q11" s="36"/>
      <c r="R11" s="36"/>
      <c r="S11" s="36"/>
    </row>
    <row r="12" spans="1:19">
      <c r="A12" s="29" t="s">
        <v>99</v>
      </c>
      <c r="B12" s="137">
        <v>8</v>
      </c>
      <c r="C12" s="138" t="s">
        <v>143</v>
      </c>
      <c r="D12" s="136" t="s">
        <v>80</v>
      </c>
      <c r="E12" s="139"/>
      <c r="F12" s="140" t="s">
        <v>16</v>
      </c>
      <c r="G12" s="136" t="s">
        <v>12</v>
      </c>
      <c r="H12" s="141">
        <v>-2.25</v>
      </c>
      <c r="I12" s="142"/>
      <c r="J12" s="143"/>
      <c r="K12" s="143">
        <v>-3.12</v>
      </c>
      <c r="L12" s="143"/>
      <c r="M12" s="143"/>
      <c r="N12" s="143"/>
      <c r="O12" s="143"/>
      <c r="P12" s="143"/>
      <c r="Q12" s="143"/>
      <c r="R12" s="143"/>
      <c r="S12" s="143"/>
    </row>
    <row r="13" spans="1:19">
      <c r="A13" s="29" t="s">
        <v>14</v>
      </c>
      <c r="B13" s="137">
        <v>10</v>
      </c>
      <c r="C13" s="138" t="s">
        <v>92</v>
      </c>
      <c r="D13" s="136" t="s">
        <v>78</v>
      </c>
      <c r="E13" s="139" t="s">
        <v>22</v>
      </c>
      <c r="F13" s="140" t="s">
        <v>6</v>
      </c>
      <c r="G13" s="136" t="s">
        <v>12</v>
      </c>
      <c r="H13" s="141">
        <v>-2.2999999999999998</v>
      </c>
      <c r="I13" s="142"/>
      <c r="J13" s="143"/>
      <c r="K13" s="143">
        <v>-3.1</v>
      </c>
      <c r="L13" s="143"/>
      <c r="M13" s="143"/>
      <c r="N13" s="143"/>
      <c r="O13" s="143"/>
      <c r="P13" s="143"/>
      <c r="Q13" s="143"/>
      <c r="R13" s="143"/>
      <c r="S13" s="143"/>
    </row>
    <row r="14" spans="1:19">
      <c r="A14" s="29" t="s">
        <v>76</v>
      </c>
      <c r="B14" s="137">
        <v>12</v>
      </c>
      <c r="C14" s="138" t="s">
        <v>93</v>
      </c>
      <c r="D14" s="136" t="s">
        <v>80</v>
      </c>
      <c r="E14" s="139" t="s">
        <v>104</v>
      </c>
      <c r="F14" s="140" t="s">
        <v>14</v>
      </c>
      <c r="G14" s="136" t="s">
        <v>12</v>
      </c>
      <c r="H14" s="141"/>
      <c r="I14" s="142"/>
      <c r="J14" s="143"/>
      <c r="K14" s="143"/>
      <c r="L14" s="143"/>
      <c r="M14" s="143"/>
      <c r="N14" s="143"/>
      <c r="O14" s="143"/>
      <c r="P14" s="143"/>
      <c r="Q14" s="143"/>
      <c r="R14" s="143"/>
      <c r="S14" s="143"/>
    </row>
    <row r="15" spans="1:19">
      <c r="A15" s="29" t="s">
        <v>76</v>
      </c>
      <c r="B15" s="137">
        <v>12</v>
      </c>
      <c r="C15" s="138" t="s">
        <v>93</v>
      </c>
      <c r="D15" s="136" t="s">
        <v>80</v>
      </c>
      <c r="E15" s="139" t="s">
        <v>104</v>
      </c>
      <c r="F15" s="140" t="s">
        <v>14</v>
      </c>
      <c r="G15" s="136" t="s">
        <v>12</v>
      </c>
      <c r="H15" s="141">
        <v>100</v>
      </c>
      <c r="I15" s="142"/>
      <c r="J15" s="143"/>
      <c r="K15" s="143"/>
      <c r="L15" s="143"/>
      <c r="M15" s="143"/>
      <c r="N15" s="143"/>
      <c r="O15" s="143"/>
      <c r="P15" s="143"/>
      <c r="Q15" s="143"/>
      <c r="R15" s="143"/>
      <c r="S15" s="143"/>
    </row>
    <row r="16" spans="1:19">
      <c r="A16" s="29" t="s">
        <v>76</v>
      </c>
      <c r="B16" s="137">
        <v>12</v>
      </c>
      <c r="C16" s="138" t="s">
        <v>93</v>
      </c>
      <c r="D16" s="136" t="s">
        <v>79</v>
      </c>
      <c r="E16" s="139" t="s">
        <v>70</v>
      </c>
      <c r="F16" s="140" t="s">
        <v>71</v>
      </c>
      <c r="G16" s="136" t="s">
        <v>12</v>
      </c>
      <c r="H16" s="141">
        <v>-10</v>
      </c>
      <c r="I16" s="142">
        <v>-20</v>
      </c>
      <c r="J16" s="143">
        <v>-30</v>
      </c>
      <c r="K16" s="143">
        <v>-40</v>
      </c>
      <c r="L16" s="143">
        <v>-50</v>
      </c>
      <c r="M16" s="143">
        <v>-60</v>
      </c>
      <c r="N16" s="143">
        <v>-70</v>
      </c>
      <c r="O16" s="143">
        <v>-80</v>
      </c>
      <c r="P16" s="143">
        <v>-90</v>
      </c>
      <c r="Q16" s="143">
        <v>-100</v>
      </c>
      <c r="R16" s="143">
        <v>-110</v>
      </c>
      <c r="S16" s="143">
        <v>-120</v>
      </c>
    </row>
    <row r="17" spans="1:19">
      <c r="A17" s="29" t="s">
        <v>76</v>
      </c>
      <c r="B17" s="137">
        <v>12</v>
      </c>
      <c r="C17" s="138" t="s">
        <v>93</v>
      </c>
      <c r="D17" s="136" t="s">
        <v>80</v>
      </c>
      <c r="E17" s="139" t="s">
        <v>104</v>
      </c>
      <c r="F17" s="140" t="s">
        <v>99</v>
      </c>
      <c r="G17" s="136" t="s">
        <v>12</v>
      </c>
      <c r="H17" s="141"/>
      <c r="I17" s="142"/>
      <c r="J17" s="143"/>
      <c r="K17" s="143"/>
      <c r="L17" s="143"/>
      <c r="M17" s="143"/>
      <c r="N17" s="143"/>
      <c r="O17" s="143"/>
      <c r="P17" s="143"/>
      <c r="Q17" s="143"/>
      <c r="R17" s="143"/>
      <c r="S17" s="143"/>
    </row>
    <row r="18" spans="1:19">
      <c r="A18" s="29" t="s">
        <v>76</v>
      </c>
      <c r="B18" s="137">
        <v>12</v>
      </c>
      <c r="C18" s="138" t="s">
        <v>93</v>
      </c>
      <c r="D18" s="136" t="s">
        <v>80</v>
      </c>
      <c r="E18" s="139" t="s">
        <v>104</v>
      </c>
      <c r="F18" s="140" t="s">
        <v>14</v>
      </c>
      <c r="G18" s="136" t="s">
        <v>12</v>
      </c>
      <c r="H18" s="141"/>
      <c r="I18" s="142"/>
      <c r="J18" s="143"/>
      <c r="K18" s="143"/>
      <c r="L18" s="143"/>
      <c r="M18" s="143"/>
      <c r="N18" s="143"/>
      <c r="O18" s="143"/>
      <c r="P18" s="143"/>
      <c r="Q18" s="143"/>
      <c r="R18" s="143"/>
      <c r="S18" s="143"/>
    </row>
    <row r="19" spans="1:19">
      <c r="A19" s="29" t="s">
        <v>17</v>
      </c>
      <c r="B19" s="137">
        <v>14</v>
      </c>
      <c r="C19" s="138" t="s">
        <v>95</v>
      </c>
      <c r="D19" s="136" t="s">
        <v>122</v>
      </c>
      <c r="E19" s="139" t="s">
        <v>39</v>
      </c>
      <c r="F19" s="140" t="s">
        <v>40</v>
      </c>
      <c r="G19" s="136" t="s">
        <v>12</v>
      </c>
      <c r="H19" s="141">
        <v>-9999</v>
      </c>
      <c r="I19" s="142"/>
      <c r="J19" s="143"/>
      <c r="K19" s="143"/>
      <c r="L19" s="143"/>
      <c r="M19" s="143"/>
      <c r="N19" s="143"/>
      <c r="O19" s="143">
        <v>-8888</v>
      </c>
      <c r="P19" s="143">
        <v>-412</v>
      </c>
      <c r="Q19" s="143"/>
      <c r="R19" s="143"/>
      <c r="S19" s="143"/>
    </row>
    <row r="20" spans="1:19">
      <c r="A20" s="26" t="s">
        <v>17</v>
      </c>
      <c r="B20" s="133">
        <v>15</v>
      </c>
      <c r="C20" s="24" t="s">
        <v>95</v>
      </c>
      <c r="D20" s="25" t="s">
        <v>122</v>
      </c>
      <c r="E20" s="134" t="s">
        <v>39</v>
      </c>
      <c r="F20" s="135" t="s">
        <v>40</v>
      </c>
      <c r="G20" s="25" t="s">
        <v>12</v>
      </c>
      <c r="H20" s="96"/>
      <c r="I20" s="97"/>
      <c r="J20" s="36"/>
      <c r="K20" s="36"/>
      <c r="L20" s="36"/>
      <c r="M20" s="36"/>
      <c r="N20" s="36"/>
      <c r="O20" s="36">
        <v>-8888</v>
      </c>
      <c r="P20" s="36">
        <v>-412</v>
      </c>
      <c r="Q20" s="36"/>
      <c r="R20" s="36"/>
      <c r="S20" s="36"/>
    </row>
    <row r="21" spans="1:19">
      <c r="A21" s="29" t="s">
        <v>76</v>
      </c>
      <c r="B21" s="137">
        <v>23</v>
      </c>
      <c r="C21" s="138" t="s">
        <v>93</v>
      </c>
      <c r="D21" s="136" t="s">
        <v>78</v>
      </c>
      <c r="E21" s="139" t="s">
        <v>104</v>
      </c>
      <c r="F21" s="140" t="s">
        <v>13</v>
      </c>
      <c r="G21" s="136" t="s">
        <v>12</v>
      </c>
      <c r="H21" s="141">
        <v>-100</v>
      </c>
      <c r="I21" s="142"/>
      <c r="J21" s="143"/>
      <c r="K21" s="143"/>
      <c r="L21" s="143"/>
      <c r="M21" s="143"/>
      <c r="N21" s="143"/>
      <c r="O21" s="143"/>
      <c r="P21" s="143"/>
      <c r="Q21" s="143"/>
      <c r="R21" s="143"/>
      <c r="S21" s="143"/>
    </row>
    <row r="22" spans="1:19">
      <c r="A22" s="29" t="s">
        <v>76</v>
      </c>
      <c r="B22" s="137">
        <v>24</v>
      </c>
      <c r="C22" s="138" t="s">
        <v>93</v>
      </c>
      <c r="D22" s="136" t="s">
        <v>78</v>
      </c>
      <c r="E22" s="139" t="s">
        <v>104</v>
      </c>
      <c r="F22" s="140" t="s">
        <v>13</v>
      </c>
      <c r="G22" s="136" t="s">
        <v>12</v>
      </c>
      <c r="H22" s="141">
        <v>-100</v>
      </c>
      <c r="I22" s="142"/>
      <c r="J22" s="143"/>
      <c r="K22" s="143">
        <v>-200.23</v>
      </c>
      <c r="L22" s="143"/>
      <c r="M22" s="143"/>
      <c r="N22" s="143"/>
      <c r="O22" s="143"/>
      <c r="P22" s="143"/>
      <c r="Q22" s="143"/>
      <c r="R22" s="143"/>
      <c r="S22" s="143">
        <v>-888.88</v>
      </c>
    </row>
    <row r="23" spans="1:19">
      <c r="A23" s="29" t="s">
        <v>202</v>
      </c>
      <c r="B23" s="137">
        <v>25</v>
      </c>
      <c r="C23" s="138" t="s">
        <v>143</v>
      </c>
      <c r="D23" s="136" t="s">
        <v>79</v>
      </c>
      <c r="E23" s="139" t="s">
        <v>70</v>
      </c>
      <c r="F23" s="140" t="s">
        <v>71</v>
      </c>
      <c r="G23" s="136" t="s">
        <v>12</v>
      </c>
      <c r="H23" s="141">
        <v>-410</v>
      </c>
      <c r="I23" s="142">
        <v>-420</v>
      </c>
      <c r="J23" s="143">
        <v>-430</v>
      </c>
      <c r="K23" s="143">
        <v>-440</v>
      </c>
      <c r="L23" s="143">
        <v>-450</v>
      </c>
      <c r="M23" s="143">
        <v>-460</v>
      </c>
      <c r="N23" s="143">
        <v>-470</v>
      </c>
      <c r="O23" s="143">
        <v>-480</v>
      </c>
      <c r="P23" s="143">
        <v>-490</v>
      </c>
      <c r="Q23" s="143">
        <v>-500</v>
      </c>
      <c r="R23" s="143">
        <v>-500</v>
      </c>
      <c r="S23" s="143"/>
    </row>
    <row r="24" spans="1:19">
      <c r="A24" s="29" t="s">
        <v>14</v>
      </c>
      <c r="B24" s="137">
        <v>26</v>
      </c>
      <c r="C24" s="138" t="s">
        <v>95</v>
      </c>
      <c r="D24" s="136" t="s">
        <v>84</v>
      </c>
      <c r="E24" s="139" t="s">
        <v>24</v>
      </c>
      <c r="F24" s="140" t="s">
        <v>26</v>
      </c>
      <c r="G24" s="136" t="s">
        <v>12</v>
      </c>
      <c r="H24" s="141">
        <v>-11.1</v>
      </c>
      <c r="I24" s="142">
        <v>-12.2</v>
      </c>
      <c r="J24" s="143">
        <v>-13.3</v>
      </c>
      <c r="K24" s="143">
        <v>-14.4</v>
      </c>
      <c r="L24" s="143">
        <v>-15.51</v>
      </c>
      <c r="M24" s="143">
        <v>-4.4400000000000004</v>
      </c>
      <c r="N24" s="143">
        <v>-5.56</v>
      </c>
      <c r="O24" s="143">
        <v>-88.88</v>
      </c>
      <c r="P24" s="143">
        <v>-90.9</v>
      </c>
      <c r="Q24" s="143">
        <v>-100.1</v>
      </c>
      <c r="R24" s="143">
        <v>-120.22</v>
      </c>
      <c r="S24" s="143">
        <v>-13.13</v>
      </c>
    </row>
    <row r="25" spans="1:19">
      <c r="A25" s="29" t="s">
        <v>13</v>
      </c>
      <c r="B25" s="137">
        <v>27</v>
      </c>
      <c r="C25" s="138" t="s">
        <v>95</v>
      </c>
      <c r="D25" s="136" t="s">
        <v>83</v>
      </c>
      <c r="E25" s="139" t="s">
        <v>33</v>
      </c>
      <c r="F25" s="140" t="s">
        <v>35</v>
      </c>
      <c r="G25" s="136" t="s">
        <v>12</v>
      </c>
      <c r="H25" s="141">
        <v>-11.1</v>
      </c>
      <c r="I25" s="142">
        <v>-12.2</v>
      </c>
      <c r="J25" s="143"/>
      <c r="K25" s="143"/>
      <c r="L25" s="143"/>
      <c r="M25" s="143"/>
      <c r="N25" s="143"/>
      <c r="O25" s="143"/>
      <c r="P25" s="143"/>
      <c r="Q25" s="143"/>
      <c r="R25" s="143"/>
      <c r="S25" s="143"/>
    </row>
  </sheetData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L11"/>
  <sheetViews>
    <sheetView workbookViewId="0">
      <selection activeCell="J11" sqref="J11"/>
    </sheetView>
  </sheetViews>
  <sheetFormatPr baseColWidth="10" defaultRowHeight="12.75"/>
  <cols>
    <col min="1" max="1" width="9.85546875" style="90" bestFit="1" customWidth="1"/>
    <col min="2" max="2" width="14.140625" style="90" bestFit="1" customWidth="1"/>
    <col min="3" max="3" width="14.7109375" style="90" bestFit="1" customWidth="1"/>
    <col min="5" max="5" width="9.7109375" style="35" bestFit="1" customWidth="1"/>
    <col min="6" max="6" width="21" style="99" bestFit="1" customWidth="1"/>
    <col min="7" max="7" width="17.7109375" style="99" bestFit="1" customWidth="1"/>
    <col min="8" max="8" width="7.42578125" style="100" bestFit="1" customWidth="1"/>
    <col min="9" max="9" width="14.42578125" style="91" bestFit="1" customWidth="1"/>
    <col min="10" max="10" width="14" bestFit="1" customWidth="1"/>
  </cols>
  <sheetData>
    <row r="1" spans="1:12">
      <c r="A1" s="87" t="s">
        <v>0</v>
      </c>
      <c r="B1" s="87" t="s">
        <v>168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182</v>
      </c>
    </row>
    <row r="2" spans="1:12">
      <c r="A2" s="112">
        <v>42310</v>
      </c>
      <c r="B2" s="112" t="s">
        <v>167</v>
      </c>
      <c r="C2" s="112" t="s">
        <v>173</v>
      </c>
      <c r="D2" s="102" t="s">
        <v>80</v>
      </c>
      <c r="E2" s="113">
        <v>-200</v>
      </c>
      <c r="F2" s="114">
        <v>300</v>
      </c>
      <c r="G2" s="114" t="s">
        <v>177</v>
      </c>
      <c r="H2" s="115">
        <v>10</v>
      </c>
      <c r="I2" s="116" t="s">
        <v>189</v>
      </c>
      <c r="J2" s="117">
        <f>Tableau4[[#This Row],[Distance parcourue]]/100</f>
        <v>3</v>
      </c>
      <c r="K2" s="102"/>
      <c r="L2" s="102"/>
    </row>
    <row r="3" spans="1:12">
      <c r="A3" s="148">
        <v>42007</v>
      </c>
      <c r="B3" s="148" t="s">
        <v>103</v>
      </c>
      <c r="C3" s="148" t="s">
        <v>172</v>
      </c>
      <c r="D3" s="149" t="s">
        <v>79</v>
      </c>
      <c r="E3" s="150">
        <v>-11.11</v>
      </c>
      <c r="F3" s="151">
        <v>111.11</v>
      </c>
      <c r="G3" s="151" t="s">
        <v>175</v>
      </c>
      <c r="H3" s="152">
        <v>12.12</v>
      </c>
      <c r="I3" s="153">
        <v>1.1220000000000001</v>
      </c>
      <c r="J3" s="154">
        <f>Tableau4[[#This Row],[Distance parcourue]]/100</f>
        <v>1.1111</v>
      </c>
      <c r="K3" s="149"/>
      <c r="L3" s="149" t="s">
        <v>209</v>
      </c>
    </row>
    <row r="4" spans="1:12">
      <c r="A4" s="148">
        <v>42008</v>
      </c>
      <c r="B4" s="148" t="s">
        <v>103</v>
      </c>
      <c r="C4" s="148" t="s">
        <v>172</v>
      </c>
      <c r="D4" s="149" t="s">
        <v>78</v>
      </c>
      <c r="E4" s="150">
        <v>-22.22</v>
      </c>
      <c r="F4" s="151">
        <v>222.22</v>
      </c>
      <c r="G4" s="151" t="s">
        <v>175</v>
      </c>
      <c r="H4" s="152">
        <v>23.23</v>
      </c>
      <c r="I4" s="153">
        <v>2.2320000000000002</v>
      </c>
      <c r="J4" s="154">
        <f>Tableau4[[#This Row],[Distance parcourue]]/100</f>
        <v>2.2222</v>
      </c>
      <c r="K4" s="149"/>
      <c r="L4" s="149" t="s">
        <v>210</v>
      </c>
    </row>
    <row r="5" spans="1:12">
      <c r="A5" s="159">
        <v>42009</v>
      </c>
      <c r="B5" s="159" t="s">
        <v>103</v>
      </c>
      <c r="C5" s="159" t="s">
        <v>172</v>
      </c>
      <c r="D5" s="26" t="s">
        <v>79</v>
      </c>
      <c r="E5" s="160">
        <v>-33.33</v>
      </c>
      <c r="F5" s="161" t="s">
        <v>211</v>
      </c>
      <c r="G5" s="161" t="s">
        <v>175</v>
      </c>
      <c r="H5" s="162">
        <v>34.340000000000003</v>
      </c>
      <c r="I5" s="163">
        <v>3344</v>
      </c>
      <c r="J5" s="164">
        <f>Tableau4[[#This Row],[Distance parcourue]]/100</f>
        <v>3.3332999999999999</v>
      </c>
      <c r="K5" s="26"/>
      <c r="L5" s="26" t="s">
        <v>212</v>
      </c>
    </row>
    <row r="6" spans="1:12">
      <c r="A6" s="148">
        <v>42010</v>
      </c>
      <c r="B6" s="148" t="s">
        <v>103</v>
      </c>
      <c r="C6" s="148" t="s">
        <v>172</v>
      </c>
      <c r="D6" s="149" t="s">
        <v>82</v>
      </c>
      <c r="E6" s="150">
        <v>-44.44</v>
      </c>
      <c r="F6" s="151" t="s">
        <v>214</v>
      </c>
      <c r="G6" s="151" t="s">
        <v>175</v>
      </c>
      <c r="H6" s="152" t="s">
        <v>215</v>
      </c>
      <c r="I6" s="153">
        <v>4454</v>
      </c>
      <c r="J6" s="154">
        <f>Tableau4[[#This Row],[Distance parcourue]]/100</f>
        <v>4.4443999999999999</v>
      </c>
      <c r="K6" s="149"/>
      <c r="L6" s="149" t="s">
        <v>213</v>
      </c>
    </row>
    <row r="7" spans="1:12">
      <c r="A7" s="148">
        <v>42011</v>
      </c>
      <c r="B7" s="148" t="s">
        <v>103</v>
      </c>
      <c r="C7" s="148" t="s">
        <v>172</v>
      </c>
      <c r="D7" s="149" t="s">
        <v>83</v>
      </c>
      <c r="E7" s="150">
        <v>-55.55</v>
      </c>
      <c r="F7" s="151" t="s">
        <v>217</v>
      </c>
      <c r="G7" s="151" t="s">
        <v>175</v>
      </c>
      <c r="H7" s="152" t="s">
        <v>218</v>
      </c>
      <c r="I7" s="153">
        <v>5454</v>
      </c>
      <c r="J7" s="154">
        <f>Tableau4[[#This Row],[Distance parcourue]]/100</f>
        <v>5.5554999999999994</v>
      </c>
      <c r="K7" s="149"/>
      <c r="L7" s="149" t="s">
        <v>216</v>
      </c>
    </row>
    <row r="8" spans="1:12">
      <c r="A8" s="148">
        <v>42012</v>
      </c>
      <c r="B8" s="148" t="s">
        <v>103</v>
      </c>
      <c r="C8" s="148" t="s">
        <v>172</v>
      </c>
      <c r="D8" s="149" t="s">
        <v>80</v>
      </c>
      <c r="E8" s="150">
        <v>-66.66</v>
      </c>
      <c r="F8" s="151" t="s">
        <v>220</v>
      </c>
      <c r="G8" s="151" t="s">
        <v>175</v>
      </c>
      <c r="H8" s="152" t="s">
        <v>221</v>
      </c>
      <c r="I8" s="153">
        <v>6656</v>
      </c>
      <c r="J8" s="154">
        <f>Tableau4[[#This Row],[Distance parcourue]]/100</f>
        <v>6.6665999999999999</v>
      </c>
      <c r="K8" s="149"/>
      <c r="L8" s="149" t="s">
        <v>219</v>
      </c>
    </row>
    <row r="9" spans="1:12">
      <c r="A9" s="148">
        <v>42042</v>
      </c>
      <c r="B9" s="148" t="s">
        <v>103</v>
      </c>
      <c r="C9" s="148" t="s">
        <v>226</v>
      </c>
      <c r="D9" s="149" t="s">
        <v>3</v>
      </c>
      <c r="E9" s="150">
        <v>-77.77</v>
      </c>
      <c r="F9" s="151" t="s">
        <v>228</v>
      </c>
      <c r="G9" s="151" t="s">
        <v>175</v>
      </c>
      <c r="H9" s="152" t="s">
        <v>229</v>
      </c>
      <c r="I9" s="153">
        <v>7787</v>
      </c>
      <c r="J9" s="154">
        <f>Tableau4[[#This Row],[Distance parcourue]]/100</f>
        <v>7.7776999999999994</v>
      </c>
      <c r="K9" s="149"/>
      <c r="L9" s="149" t="s">
        <v>227</v>
      </c>
    </row>
    <row r="10" spans="1:12">
      <c r="A10" s="148">
        <v>42043</v>
      </c>
      <c r="B10" s="148" t="s">
        <v>167</v>
      </c>
      <c r="C10" s="148" t="s">
        <v>173</v>
      </c>
      <c r="D10" s="149" t="s">
        <v>84</v>
      </c>
      <c r="E10" s="150">
        <v>-88.88</v>
      </c>
      <c r="F10" s="151" t="s">
        <v>231</v>
      </c>
      <c r="G10" s="151" t="s">
        <v>175</v>
      </c>
      <c r="H10" s="152" t="s">
        <v>232</v>
      </c>
      <c r="I10" s="153">
        <v>8878</v>
      </c>
      <c r="J10" s="154">
        <f>Tableau4[[#This Row],[Distance parcourue]]/100</f>
        <v>8.8887999999999998</v>
      </c>
      <c r="K10" s="149"/>
      <c r="L10" s="149" t="s">
        <v>230</v>
      </c>
    </row>
    <row r="11" spans="1:12">
      <c r="A11" s="199">
        <v>42009</v>
      </c>
      <c r="B11" s="199" t="s">
        <v>103</v>
      </c>
      <c r="C11" s="199" t="s">
        <v>172</v>
      </c>
      <c r="D11" s="87" t="s">
        <v>79</v>
      </c>
      <c r="E11" s="200">
        <v>-33.33</v>
      </c>
      <c r="F11" s="201">
        <v>333.33</v>
      </c>
      <c r="G11" s="201" t="s">
        <v>175</v>
      </c>
      <c r="H11" s="202">
        <v>34.340000000000003</v>
      </c>
      <c r="I11" s="203">
        <v>3344</v>
      </c>
      <c r="J11" s="204">
        <f>Tableau4[[#This Row],[Distance parcourue]]/100</f>
        <v>3.3332999999999999</v>
      </c>
      <c r="K11" s="87" t="s">
        <v>200</v>
      </c>
      <c r="L11" s="87" t="s">
        <v>239</v>
      </c>
    </row>
  </sheetData>
  <sheetProtection sheet="1" objects="1" scenarios="1"/>
  <conditionalFormatting sqref="E2:E1048576">
    <cfRule type="cellIs" dxfId="0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/>
  <dimension ref="A1:AC4"/>
  <sheetViews>
    <sheetView workbookViewId="0">
      <selection activeCell="J36" sqref="J36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73"/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4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75"/>
      <c r="B2" s="175"/>
      <c r="C2" s="175"/>
      <c r="D2" s="175"/>
      <c r="E2" s="175"/>
      <c r="F2" s="175"/>
      <c r="G2" s="175"/>
      <c r="H2" s="175"/>
      <c r="I2" s="175"/>
      <c r="J2" s="175"/>
      <c r="K2" s="175"/>
      <c r="L2" s="175"/>
      <c r="M2" s="175"/>
      <c r="N2" s="175"/>
      <c r="O2" s="175"/>
      <c r="P2" s="175"/>
      <c r="Q2" s="176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73"/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</row>
    <row r="2" spans="1:20" ht="21" thickBot="1">
      <c r="A2" s="177" t="s">
        <v>158</v>
      </c>
      <c r="B2" s="178"/>
      <c r="C2" s="178"/>
      <c r="D2" s="178"/>
      <c r="E2" s="178"/>
      <c r="F2" s="178"/>
      <c r="G2" s="178"/>
      <c r="H2" s="178"/>
      <c r="I2" s="179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80" t="s">
        <v>159</v>
      </c>
      <c r="B3" s="181"/>
      <c r="C3" s="181"/>
      <c r="D3" s="181"/>
      <c r="E3" s="181"/>
      <c r="F3" s="181"/>
      <c r="G3" s="181"/>
      <c r="H3" s="181"/>
      <c r="I3" s="181"/>
      <c r="J3" s="181"/>
      <c r="K3" s="181"/>
      <c r="L3" s="181"/>
      <c r="M3" s="181"/>
      <c r="N3" s="181"/>
      <c r="O3" s="181"/>
      <c r="P3" s="181"/>
      <c r="Q3" s="181"/>
      <c r="R3" s="182"/>
      <c r="S3" s="183" t="s">
        <v>144</v>
      </c>
      <c r="T3" s="184"/>
    </row>
    <row r="4" spans="1:20" ht="29.25" thickBot="1">
      <c r="A4" s="60" t="s">
        <v>145</v>
      </c>
      <c r="B4" s="185">
        <v>700</v>
      </c>
      <c r="C4" s="186"/>
      <c r="D4" s="60" t="s">
        <v>146</v>
      </c>
      <c r="E4" s="185">
        <v>200</v>
      </c>
      <c r="F4" s="186"/>
      <c r="G4" s="60" t="s">
        <v>3</v>
      </c>
      <c r="H4" s="185">
        <v>150</v>
      </c>
      <c r="I4" s="186"/>
      <c r="J4" s="60" t="s">
        <v>147</v>
      </c>
      <c r="K4" s="185">
        <v>120</v>
      </c>
      <c r="L4" s="186"/>
      <c r="M4" s="60" t="s">
        <v>148</v>
      </c>
      <c r="N4" s="185">
        <v>0</v>
      </c>
      <c r="O4" s="186"/>
      <c r="P4" s="60" t="s">
        <v>149</v>
      </c>
      <c r="Q4" s="185">
        <v>0</v>
      </c>
      <c r="R4" s="186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91">
        <f>B4-C17</f>
        <v>700</v>
      </c>
      <c r="C5" s="192"/>
      <c r="D5" s="64" t="s">
        <v>151</v>
      </c>
      <c r="E5" s="193">
        <f>E4-F17</f>
        <v>200</v>
      </c>
      <c r="F5" s="194"/>
      <c r="G5" s="64" t="s">
        <v>151</v>
      </c>
      <c r="H5" s="193">
        <f>H4-I17</f>
        <v>150</v>
      </c>
      <c r="I5" s="194"/>
      <c r="J5" s="64" t="s">
        <v>151</v>
      </c>
      <c r="K5" s="193">
        <f>K4-L17</f>
        <v>120</v>
      </c>
      <c r="L5" s="194"/>
      <c r="M5" s="64" t="s">
        <v>151</v>
      </c>
      <c r="N5" s="193">
        <f>N4-O17</f>
        <v>0</v>
      </c>
      <c r="O5" s="194"/>
      <c r="P5" s="64" t="s">
        <v>151</v>
      </c>
      <c r="Q5" s="193">
        <f>Q4-R17</f>
        <v>0</v>
      </c>
      <c r="R5" s="194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87"/>
      <c r="C18" s="187"/>
      <c r="D18" s="187"/>
      <c r="E18" s="187"/>
      <c r="F18" s="187"/>
      <c r="G18" s="187"/>
      <c r="H18" s="187"/>
      <c r="I18" s="187"/>
      <c r="J18" s="187"/>
      <c r="K18" s="187"/>
      <c r="L18" s="187"/>
      <c r="M18" s="187"/>
      <c r="N18" s="187"/>
      <c r="O18" s="187"/>
      <c r="P18" s="187"/>
      <c r="Q18" s="187"/>
      <c r="R18" s="187"/>
      <c r="S18" s="187"/>
      <c r="T18" s="188"/>
    </row>
    <row r="19" spans="1:20" ht="16.5" thickBot="1">
      <c r="A19" s="86"/>
      <c r="B19" s="189"/>
      <c r="C19" s="189"/>
      <c r="D19" s="189"/>
      <c r="E19" s="189"/>
      <c r="F19" s="189"/>
      <c r="G19" s="189"/>
      <c r="H19" s="189"/>
      <c r="I19" s="189"/>
      <c r="J19" s="189"/>
      <c r="K19" s="189"/>
      <c r="L19" s="189"/>
      <c r="M19" s="189"/>
      <c r="N19" s="189"/>
      <c r="O19" s="189"/>
      <c r="P19" s="189"/>
      <c r="Q19" s="189"/>
      <c r="R19" s="189"/>
      <c r="S19" s="189"/>
      <c r="T19" s="190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2015-12-15T20:40:08Z</dcterms:modified>
</cp:coreProperties>
</file>