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Frais " sheetId="3" r:id="rId1"/>
    <sheet name="Paramètrage" sheetId="4" r:id="rId2"/>
  </sheets>
  <definedNames>
    <definedName name="Invité">#REF!</definedName>
    <definedName name="MONTANT">Paramètrage!$E$2:$E$214</definedName>
    <definedName name="PAYS">Paramètrage!$B$2:$B$217</definedName>
    <definedName name="Permanent">#REF!</definedName>
    <definedName name="Statut">#REF!</definedName>
    <definedName name="Tutelle">Paramètrage!$A$2:$A$4</definedName>
    <definedName name="_xlnm.Print_Area" localSheetId="0">'Frais '!$A$1:$H$97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3" l="1"/>
  <c r="F19" i="3"/>
  <c r="E81" i="3" l="1"/>
  <c r="E82" i="3"/>
  <c r="E83" i="3"/>
  <c r="E84" i="3"/>
  <c r="E85" i="3"/>
  <c r="E88" i="3" l="1"/>
  <c r="E87" i="3" l="1"/>
  <c r="G64" i="3" l="1"/>
  <c r="G33" i="3" l="1"/>
  <c r="G34" i="3" s="1"/>
  <c r="E33" i="3"/>
  <c r="H3" i="3" l="1"/>
  <c r="G5" i="3"/>
  <c r="F91" i="3" l="1"/>
  <c r="E89" i="3"/>
  <c r="E90" i="3"/>
  <c r="E86" i="3"/>
  <c r="G63" i="3"/>
  <c r="G65" i="3" s="1"/>
  <c r="B28" i="3" l="1"/>
  <c r="E62" i="3" l="1"/>
  <c r="F62" i="3"/>
  <c r="G29" i="3"/>
  <c r="G28" i="3"/>
  <c r="C17" i="3"/>
  <c r="G31" i="3" l="1"/>
  <c r="B59" i="3" s="1"/>
  <c r="E64" i="3"/>
  <c r="E63" i="3"/>
  <c r="B60" i="3" l="1"/>
  <c r="H42" i="3"/>
  <c r="F74" i="3" l="1"/>
  <c r="F65" i="3"/>
  <c r="H55" i="3"/>
  <c r="H51" i="3"/>
  <c r="H48" i="3"/>
  <c r="H47" i="3"/>
  <c r="H45" i="3"/>
  <c r="H44" i="3"/>
  <c r="H43" i="3"/>
  <c r="H41" i="3"/>
  <c r="H40" i="3"/>
  <c r="H39" i="3"/>
  <c r="H38" i="3"/>
  <c r="E65" i="3" l="1"/>
  <c r="E93" i="3" s="1"/>
  <c r="E34" i="3"/>
</calcChain>
</file>

<file path=xl/sharedStrings.xml><?xml version="1.0" encoding="utf-8"?>
<sst xmlns="http://schemas.openxmlformats.org/spreadsheetml/2006/main" count="737" uniqueCount="493">
  <si>
    <t>TOTAL</t>
  </si>
  <si>
    <t>Montant en euro</t>
  </si>
  <si>
    <t>Calcul Frais Réels en fonction des pièces justificatives fournies par application du barème</t>
  </si>
  <si>
    <t>Ville :</t>
  </si>
  <si>
    <t>au :</t>
  </si>
  <si>
    <t>ZIMBABWE</t>
  </si>
  <si>
    <t>ZAMBIE</t>
  </si>
  <si>
    <t>VENEZUELA</t>
  </si>
  <si>
    <t>URUGUAY</t>
  </si>
  <si>
    <t>UKRAINE</t>
  </si>
  <si>
    <t>TURQUIE</t>
  </si>
  <si>
    <t>TURKMENISTAN</t>
  </si>
  <si>
    <t>TUNISIE</t>
  </si>
  <si>
    <t>TRINITE ET TOBAGO</t>
  </si>
  <si>
    <t>TONGA</t>
  </si>
  <si>
    <t>TOGO</t>
  </si>
  <si>
    <t>THAILANDE</t>
  </si>
  <si>
    <t>TCHAD</t>
  </si>
  <si>
    <t>TADJIKISTAN</t>
  </si>
  <si>
    <t>SWAZILAND</t>
  </si>
  <si>
    <t>SURINAME</t>
  </si>
  <si>
    <t>SUISSE</t>
  </si>
  <si>
    <t>SUEDE</t>
  </si>
  <si>
    <t>SRI LANKA</t>
  </si>
  <si>
    <t>SOUDAN</t>
  </si>
  <si>
    <t>SOMALIE</t>
  </si>
  <si>
    <t>SLOVENIE</t>
  </si>
  <si>
    <t>SLOVAQUIE</t>
  </si>
  <si>
    <t>SINGAPOUR</t>
  </si>
  <si>
    <t>SIERRA LEONE</t>
  </si>
  <si>
    <t>SEYCHELLES</t>
  </si>
  <si>
    <t>SERBIE</t>
  </si>
  <si>
    <t>SENEGAL</t>
  </si>
  <si>
    <t>RWANDA</t>
  </si>
  <si>
    <t>RUSSIE</t>
  </si>
  <si>
    <t>ROUMANIE</t>
  </si>
  <si>
    <t>QATAR</t>
  </si>
  <si>
    <t>PORTUGAL</t>
  </si>
  <si>
    <t>POLOGNE</t>
  </si>
  <si>
    <t>PHILIPPINES</t>
  </si>
  <si>
    <t>PEROU</t>
  </si>
  <si>
    <t>PAYS-BAS</t>
  </si>
  <si>
    <t>PARAGUAY</t>
  </si>
  <si>
    <t>PAPOUASIE-NOUVELLE-GUINEE</t>
  </si>
  <si>
    <t>PANAMA</t>
  </si>
  <si>
    <t>PAKISTAN</t>
  </si>
  <si>
    <t>OUZBEKISTAN</t>
  </si>
  <si>
    <t>OUGANDA</t>
  </si>
  <si>
    <t>OMAN</t>
  </si>
  <si>
    <t>NOUVELLE-ZELANDE</t>
  </si>
  <si>
    <t>NORVEGE</t>
  </si>
  <si>
    <t>NIGERIA</t>
  </si>
  <si>
    <t>NIGER</t>
  </si>
  <si>
    <t>NICARAGUA</t>
  </si>
  <si>
    <t>NEPAL</t>
  </si>
  <si>
    <t>NAURU</t>
  </si>
  <si>
    <t>NAMIBIE</t>
  </si>
  <si>
    <t>MOZAMBIQUE</t>
  </si>
  <si>
    <t>MEXIQUE</t>
  </si>
  <si>
    <t>MAURITANIE</t>
  </si>
  <si>
    <t>MAROC</t>
  </si>
  <si>
    <t>MALTE</t>
  </si>
  <si>
    <t>MALI</t>
  </si>
  <si>
    <t>MALAWI</t>
  </si>
  <si>
    <t>MALAISIE</t>
  </si>
  <si>
    <t>MADAGASCAR</t>
  </si>
  <si>
    <t>MACAO</t>
  </si>
  <si>
    <t>LUXEMBOURG</t>
  </si>
  <si>
    <t>LITUANIE</t>
  </si>
  <si>
    <t>LIECHTENSTEIN</t>
  </si>
  <si>
    <t>LIBERIA</t>
  </si>
  <si>
    <t>LIBAN</t>
  </si>
  <si>
    <t>LETTONIE</t>
  </si>
  <si>
    <t>LESOTHO</t>
  </si>
  <si>
    <t>KOWEIT</t>
  </si>
  <si>
    <t>KIRGHIZISTAN</t>
  </si>
  <si>
    <t>KENYA</t>
  </si>
  <si>
    <t>KAZAKHSTAN</t>
  </si>
  <si>
    <t>JORDANIE</t>
  </si>
  <si>
    <t>JAPON</t>
  </si>
  <si>
    <t>JAMAIQUE</t>
  </si>
  <si>
    <t>ITALIE</t>
  </si>
  <si>
    <t>ISRAEL</t>
  </si>
  <si>
    <t>ISLANDE</t>
  </si>
  <si>
    <t>IRLANDE</t>
  </si>
  <si>
    <t>IRAK</t>
  </si>
  <si>
    <t>INDONESIE</t>
  </si>
  <si>
    <t>INDE</t>
  </si>
  <si>
    <t>HONGRIE</t>
  </si>
  <si>
    <t>HONG KONG</t>
  </si>
  <si>
    <t>HONDURAS</t>
  </si>
  <si>
    <t>HAITI</t>
  </si>
  <si>
    <t>GUINEE EQUATORIALE</t>
  </si>
  <si>
    <t>GUINEE</t>
  </si>
  <si>
    <t>GUATEMALA</t>
  </si>
  <si>
    <t>GRENADE</t>
  </si>
  <si>
    <t>GRECE</t>
  </si>
  <si>
    <t>GHANA</t>
  </si>
  <si>
    <t>GEORGIE</t>
  </si>
  <si>
    <t>GAMBIE</t>
  </si>
  <si>
    <t>GABON</t>
  </si>
  <si>
    <t>FINLANDE</t>
  </si>
  <si>
    <t>FIDJI</t>
  </si>
  <si>
    <t>ETHIOPIE</t>
  </si>
  <si>
    <t>ETATS-UNIS</t>
  </si>
  <si>
    <t>ESTONIE</t>
  </si>
  <si>
    <t>ESPAGNE</t>
  </si>
  <si>
    <t>ERYTHREE</t>
  </si>
  <si>
    <t>EQUATEUR</t>
  </si>
  <si>
    <t>EMIRATS ARABES UNIS</t>
  </si>
  <si>
    <t>EGYPTE</t>
  </si>
  <si>
    <t>DOMINIQUE</t>
  </si>
  <si>
    <t>DJIBOUTI</t>
  </si>
  <si>
    <t>DANEMARK</t>
  </si>
  <si>
    <t>CUBA</t>
  </si>
  <si>
    <t>CROATIE</t>
  </si>
  <si>
    <t>COTE D'IVOIRE</t>
  </si>
  <si>
    <t>COSTA RICA</t>
  </si>
  <si>
    <t>CONGO</t>
  </si>
  <si>
    <t>COMORES</t>
  </si>
  <si>
    <t>COLOMBIE</t>
  </si>
  <si>
    <t>CHYPRE</t>
  </si>
  <si>
    <t>CHINE</t>
  </si>
  <si>
    <t>CHILI</t>
  </si>
  <si>
    <t>CANADA</t>
  </si>
  <si>
    <t>CAMEROUN</t>
  </si>
  <si>
    <t>CAMBODGE</t>
  </si>
  <si>
    <t>BURUNDI</t>
  </si>
  <si>
    <t>BURKINA FASO</t>
  </si>
  <si>
    <t>BULGARIE</t>
  </si>
  <si>
    <t>BRESIL</t>
  </si>
  <si>
    <t>BOTSWANA</t>
  </si>
  <si>
    <t>BOSNIE-HERZEGOVINE</t>
  </si>
  <si>
    <t>BOLIVIE</t>
  </si>
  <si>
    <t>BERMUDES</t>
  </si>
  <si>
    <t>BENIN</t>
  </si>
  <si>
    <t>BELIZE</t>
  </si>
  <si>
    <t>BELGIQUE</t>
  </si>
  <si>
    <t>BARBADE</t>
  </si>
  <si>
    <t>BANGLADESH</t>
  </si>
  <si>
    <t>BAHREIN</t>
  </si>
  <si>
    <t>BAHAMAS</t>
  </si>
  <si>
    <t>AZERBAIDJAN</t>
  </si>
  <si>
    <t>AUTRICHE</t>
  </si>
  <si>
    <t>AUSTRALIE</t>
  </si>
  <si>
    <t>ARUBA</t>
  </si>
  <si>
    <t>ARMENIE</t>
  </si>
  <si>
    <t>ARGENTINE</t>
  </si>
  <si>
    <t>ARABIE SAOUDITE</t>
  </si>
  <si>
    <t>ANGUILLA</t>
  </si>
  <si>
    <t>ANGOLA</t>
  </si>
  <si>
    <t>ANDORRE</t>
  </si>
  <si>
    <t>ALLEMAGNE</t>
  </si>
  <si>
    <t>ALGERIE</t>
  </si>
  <si>
    <t>ALBANIE</t>
  </si>
  <si>
    <t>AFRIQUE DU SUD</t>
  </si>
  <si>
    <t>AFGHANISTAN</t>
  </si>
  <si>
    <t>PAYS</t>
  </si>
  <si>
    <t xml:space="preserve">Cas général </t>
  </si>
  <si>
    <t>Nombre de nuitées</t>
  </si>
  <si>
    <t>Montant total</t>
  </si>
  <si>
    <t>Nombre de repas</t>
  </si>
  <si>
    <t>Repas</t>
  </si>
  <si>
    <t>Nombre de nuitée(s)</t>
  </si>
  <si>
    <t>Montant maximum autorisé</t>
  </si>
  <si>
    <t>Montant total nuitée(s)</t>
  </si>
  <si>
    <t>Hébergement</t>
  </si>
  <si>
    <t>Véhicule personnel autorisé en France, dans les pays limitrophes ainsi qu'en Grande-Bretagne, au Portugal et au Pays-Bas</t>
  </si>
  <si>
    <t>Puissance fiscale véhicule</t>
  </si>
  <si>
    <t>Nombre de Km parcourus A/R</t>
  </si>
  <si>
    <t>Taux</t>
  </si>
  <si>
    <t>Avion</t>
  </si>
  <si>
    <t>Véhicule de location</t>
  </si>
  <si>
    <t>Péage autoroute</t>
  </si>
  <si>
    <t>Parking</t>
  </si>
  <si>
    <t>Taxi</t>
  </si>
  <si>
    <t>Bus, métro, RER</t>
  </si>
  <si>
    <t xml:space="preserve">Montant unitaire de la taxe de séjour acquittée </t>
  </si>
  <si>
    <r>
      <t xml:space="preserve">IDF 
</t>
    </r>
    <r>
      <rPr>
        <b/>
        <sz val="9"/>
        <rFont val="Calibri"/>
        <family val="2"/>
        <scheme val="minor"/>
      </rPr>
      <t>avec attestation</t>
    </r>
  </si>
  <si>
    <r>
      <t xml:space="preserve">HORS IDF
</t>
    </r>
    <r>
      <rPr>
        <b/>
        <sz val="9"/>
        <rFont val="Calibri"/>
        <family val="2"/>
        <scheme val="minor"/>
      </rPr>
      <t>avec attestation</t>
    </r>
  </si>
  <si>
    <r>
      <t xml:space="preserve">Hors marché
</t>
    </r>
    <r>
      <rPr>
        <b/>
        <sz val="10"/>
        <rFont val="Calibri"/>
        <family val="2"/>
        <scheme val="minor"/>
      </rPr>
      <t>sans attestation</t>
    </r>
  </si>
  <si>
    <r>
      <t>remboursement au taux de</t>
    </r>
    <r>
      <rPr>
        <b/>
        <sz val="9"/>
        <rFont val="Calibri"/>
        <family val="2"/>
        <scheme val="minor"/>
      </rPr>
      <t xml:space="preserve"> 17,50 €</t>
    </r>
    <r>
      <rPr>
        <sz val="9"/>
        <rFont val="Calibri"/>
        <family val="2"/>
        <scheme val="minor"/>
      </rPr>
      <t xml:space="preserve"> avec justificatif</t>
    </r>
  </si>
  <si>
    <t>Experts et personnalités scientifiques</t>
  </si>
  <si>
    <r>
      <t>remboursement aux frais réels dans la limite de</t>
    </r>
    <r>
      <rPr>
        <b/>
        <sz val="9"/>
        <rFont val="Calibri"/>
        <family val="2"/>
        <scheme val="minor"/>
      </rPr>
      <t xml:space="preserve"> 120 €</t>
    </r>
  </si>
  <si>
    <r>
      <t>Personnalités scientifiques</t>
    </r>
    <r>
      <rPr>
        <u/>
        <sz val="9"/>
        <color indexed="60"/>
        <rFont val="Calibri"/>
        <family val="2"/>
        <scheme val="minor"/>
      </rPr>
      <t/>
    </r>
  </si>
  <si>
    <r>
      <t xml:space="preserve">remboursement aux frais réels dans la limite de </t>
    </r>
    <r>
      <rPr>
        <b/>
        <sz val="9"/>
        <rFont val="Calibri"/>
        <family val="2"/>
        <scheme val="minor"/>
      </rPr>
      <t>35 €</t>
    </r>
  </si>
  <si>
    <t>Nombre de repas ou de nuitées</t>
  </si>
  <si>
    <t>Frais réels €</t>
  </si>
  <si>
    <t>Hebergement à titre onéreux</t>
  </si>
  <si>
    <t>Frais de Restauration Et d'hébergement France</t>
  </si>
  <si>
    <t>Frais de Transport</t>
  </si>
  <si>
    <t xml:space="preserve">Indemnité kilométrique     </t>
  </si>
  <si>
    <t>Train</t>
  </si>
  <si>
    <t xml:space="preserve">Autres : </t>
  </si>
  <si>
    <t>TOTAL A REMBOURSER A L'AGENT</t>
  </si>
  <si>
    <t>AFN</t>
  </si>
  <si>
    <t>ZAR</t>
  </si>
  <si>
    <t>ALL</t>
  </si>
  <si>
    <t>DZD</t>
  </si>
  <si>
    <t>EUR</t>
  </si>
  <si>
    <t>AOA</t>
  </si>
  <si>
    <t>XCD</t>
  </si>
  <si>
    <t>SAR</t>
  </si>
  <si>
    <t>ARS</t>
  </si>
  <si>
    <t>AMD</t>
  </si>
  <si>
    <t>AUD</t>
  </si>
  <si>
    <t>AZN</t>
  </si>
  <si>
    <t>BSD</t>
  </si>
  <si>
    <t>BHD</t>
  </si>
  <si>
    <t>BDT</t>
  </si>
  <si>
    <t>BBD</t>
  </si>
  <si>
    <t>BZD</t>
  </si>
  <si>
    <t>XOF</t>
  </si>
  <si>
    <t>BMD</t>
  </si>
  <si>
    <t>INR</t>
  </si>
  <si>
    <t>BOB</t>
  </si>
  <si>
    <t>BAM</t>
  </si>
  <si>
    <t>BWP</t>
  </si>
  <si>
    <t>NOK</t>
  </si>
  <si>
    <t>BND</t>
  </si>
  <si>
    <t>BRL</t>
  </si>
  <si>
    <t>BGN</t>
  </si>
  <si>
    <t>BIF</t>
  </si>
  <si>
    <t>CVE</t>
  </si>
  <si>
    <t>KHR</t>
  </si>
  <si>
    <t>XAF</t>
  </si>
  <si>
    <t>CAD</t>
  </si>
  <si>
    <t>KYD</t>
  </si>
  <si>
    <t>CLP</t>
  </si>
  <si>
    <t>CNY</t>
  </si>
  <si>
    <t>COP</t>
  </si>
  <si>
    <t>KMF</t>
  </si>
  <si>
    <t>CDF</t>
  </si>
  <si>
    <t>NZD</t>
  </si>
  <si>
    <t>KRW</t>
  </si>
  <si>
    <t>KPW</t>
  </si>
  <si>
    <t>CRC</t>
  </si>
  <si>
    <t>HRK</t>
  </si>
  <si>
    <t>CUP</t>
  </si>
  <si>
    <t>CURAÇAO</t>
  </si>
  <si>
    <t>DKK</t>
  </si>
  <si>
    <t>DJF</t>
  </si>
  <si>
    <t>EGP</t>
  </si>
  <si>
    <t>USD</t>
  </si>
  <si>
    <t>ERN</t>
  </si>
  <si>
    <t>ETB</t>
  </si>
  <si>
    <t>FJD</t>
  </si>
  <si>
    <t>GMD</t>
  </si>
  <si>
    <t>GEL</t>
  </si>
  <si>
    <t>GHS</t>
  </si>
  <si>
    <t>GTQ</t>
  </si>
  <si>
    <t>GBP</t>
  </si>
  <si>
    <t>GNF</t>
  </si>
  <si>
    <t>GYD</t>
  </si>
  <si>
    <t>HNL</t>
  </si>
  <si>
    <t>HKD</t>
  </si>
  <si>
    <t>HUF</t>
  </si>
  <si>
    <t>IDR</t>
  </si>
  <si>
    <t>IRR</t>
  </si>
  <si>
    <t>IQD</t>
  </si>
  <si>
    <t>ISK</t>
  </si>
  <si>
    <t>ILS</t>
  </si>
  <si>
    <t>JMD</t>
  </si>
  <si>
    <t>JPY</t>
  </si>
  <si>
    <t>JOD</t>
  </si>
  <si>
    <t>KZT</t>
  </si>
  <si>
    <t>KES</t>
  </si>
  <si>
    <t>KGS</t>
  </si>
  <si>
    <t>KIRIBATI</t>
  </si>
  <si>
    <t>KWD</t>
  </si>
  <si>
    <t>LAK</t>
  </si>
  <si>
    <t>LSL</t>
  </si>
  <si>
    <t>LBP</t>
  </si>
  <si>
    <t>LRD</t>
  </si>
  <si>
    <t>LIBYE</t>
  </si>
  <si>
    <t>LYD</t>
  </si>
  <si>
    <t>CHF</t>
  </si>
  <si>
    <t>MOP</t>
  </si>
  <si>
    <t>MKD</t>
  </si>
  <si>
    <t>MGA</t>
  </si>
  <si>
    <t>MWK</t>
  </si>
  <si>
    <t>MYR</t>
  </si>
  <si>
    <t>MVR</t>
  </si>
  <si>
    <t>MUR</t>
  </si>
  <si>
    <t>MRO</t>
  </si>
  <si>
    <t>MXN</t>
  </si>
  <si>
    <t>MDL</t>
  </si>
  <si>
    <t>MNT</t>
  </si>
  <si>
    <t>MONTENEGRO</t>
  </si>
  <si>
    <t>MAD</t>
  </si>
  <si>
    <t>MZN</t>
  </si>
  <si>
    <t>MMK</t>
  </si>
  <si>
    <t>NAD</t>
  </si>
  <si>
    <t>NIO</t>
  </si>
  <si>
    <t>NGN</t>
  </si>
  <si>
    <t>NIUE</t>
  </si>
  <si>
    <t>NPR</t>
  </si>
  <si>
    <t>OMR</t>
  </si>
  <si>
    <t>UGX</t>
  </si>
  <si>
    <t>UZS</t>
  </si>
  <si>
    <t>PKR</t>
  </si>
  <si>
    <t>PAB</t>
  </si>
  <si>
    <t>PGK</t>
  </si>
  <si>
    <t>PYG</t>
  </si>
  <si>
    <t>PEN</t>
  </si>
  <si>
    <t>PHP</t>
  </si>
  <si>
    <t>PLN</t>
  </si>
  <si>
    <t>QAR</t>
  </si>
  <si>
    <t>RON</t>
  </si>
  <si>
    <t>RUB</t>
  </si>
  <si>
    <t>RWF</t>
  </si>
  <si>
    <t>CZK</t>
  </si>
  <si>
    <t>SAMOA</t>
  </si>
  <si>
    <t>WST</t>
  </si>
  <si>
    <t>SAO TOME ET PRINCIPE</t>
  </si>
  <si>
    <t>STD</t>
  </si>
  <si>
    <t>RSD</t>
  </si>
  <si>
    <t>SCR</t>
  </si>
  <si>
    <t>SLL</t>
  </si>
  <si>
    <t>SGD</t>
  </si>
  <si>
    <t>SBD</t>
  </si>
  <si>
    <t>SOS</t>
  </si>
  <si>
    <t>SDG</t>
  </si>
  <si>
    <t>SSP</t>
  </si>
  <si>
    <t>LKR</t>
  </si>
  <si>
    <t>SRD</t>
  </si>
  <si>
    <t>SEK</t>
  </si>
  <si>
    <t>SZL</t>
  </si>
  <si>
    <t>SYP</t>
  </si>
  <si>
    <t>TJS</t>
  </si>
  <si>
    <t>TWD</t>
  </si>
  <si>
    <t>TZS</t>
  </si>
  <si>
    <t>THB</t>
  </si>
  <si>
    <t>TOP</t>
  </si>
  <si>
    <t>TTD</t>
  </si>
  <si>
    <t>TND</t>
  </si>
  <si>
    <t>TMT</t>
  </si>
  <si>
    <t>TRY</t>
  </si>
  <si>
    <t>TUVALU</t>
  </si>
  <si>
    <t>UAH</t>
  </si>
  <si>
    <t>AED</t>
  </si>
  <si>
    <t>UYU</t>
  </si>
  <si>
    <t>VANUATU</t>
  </si>
  <si>
    <t>VUV</t>
  </si>
  <si>
    <t>VEF</t>
  </si>
  <si>
    <t>VIETNAM</t>
  </si>
  <si>
    <t>VND</t>
  </si>
  <si>
    <t>YEMEN</t>
  </si>
  <si>
    <t>YER</t>
  </si>
  <si>
    <t>ZMW</t>
  </si>
  <si>
    <t>IRAN</t>
  </si>
  <si>
    <t>LAOS</t>
  </si>
  <si>
    <t>SYRIE</t>
  </si>
  <si>
    <t>TAIWAN</t>
  </si>
  <si>
    <t>TANZANIE</t>
  </si>
  <si>
    <t>MONNAIE</t>
  </si>
  <si>
    <t>MONTANT</t>
  </si>
  <si>
    <t>DOLLAR US</t>
  </si>
  <si>
    <t>EURO</t>
  </si>
  <si>
    <t>DINAR ALGERIEN</t>
  </si>
  <si>
    <t>ANTIGUA ET BARBUDA</t>
  </si>
  <si>
    <t>DOLLAR AUSTRALIEN</t>
  </si>
  <si>
    <t>DOLLAR DES BERMUDES</t>
  </si>
  <si>
    <t>BIELORUSSIE</t>
  </si>
  <si>
    <t>BIRMANIE</t>
  </si>
  <si>
    <t>BRUNEI</t>
  </si>
  <si>
    <t>DOLLAR DE BRUNEI</t>
  </si>
  <si>
    <t>CAIMANS (îles)</t>
  </si>
  <si>
    <t>DOLLAR CANADIEN</t>
  </si>
  <si>
    <t>CAP-VERT</t>
  </si>
  <si>
    <t>ESCUDO</t>
  </si>
  <si>
    <t>CENTRAFRICAINE (République)</t>
  </si>
  <si>
    <t>FRANC CFA</t>
  </si>
  <si>
    <t>YUAN CHINOIS (CNY)</t>
  </si>
  <si>
    <t>CONGO (République démocratique du)</t>
  </si>
  <si>
    <t>COOK (îles)</t>
  </si>
  <si>
    <t>DOLLAR NEO-ZELANDAIS</t>
  </si>
  <si>
    <t>COREE DU NORD</t>
  </si>
  <si>
    <t>COREE DU SUD</t>
  </si>
  <si>
    <t>COURONNE DANOISE</t>
  </si>
  <si>
    <t>FRANC DJIBOUTI</t>
  </si>
  <si>
    <t>DOMINICAINE (République)</t>
  </si>
  <si>
    <t>DOLLAR DE FIDJI</t>
  </si>
  <si>
    <t>DALASI</t>
  </si>
  <si>
    <t>GRANDE-BRETAGNE</t>
  </si>
  <si>
    <t>LIVRE STERLING</t>
  </si>
  <si>
    <t>GUINEE-BISSAU</t>
  </si>
  <si>
    <t>GUYANA</t>
  </si>
  <si>
    <t>DOLLAR DE HONG KONG</t>
  </si>
  <si>
    <t>COURONNE ISLANDAISE</t>
  </si>
  <si>
    <t>YEN</t>
  </si>
  <si>
    <t>DINAR JORDANIEN</t>
  </si>
  <si>
    <t>KOSOVO</t>
  </si>
  <si>
    <t>DINAR LIBYEN</t>
  </si>
  <si>
    <t>FRANC SUISSE</t>
  </si>
  <si>
    <t>MACEDOINE</t>
  </si>
  <si>
    <t>RINGGIT</t>
  </si>
  <si>
    <t>MALDIVES (îles)</t>
  </si>
  <si>
    <t>MARSHALL (îles)</t>
  </si>
  <si>
    <t>MAURICE (île)</t>
  </si>
  <si>
    <t>ROUPIE MAURICIENNE</t>
  </si>
  <si>
    <t>MICRONESIE</t>
  </si>
  <si>
    <t>MOLDAVIE</t>
  </si>
  <si>
    <t>MONGOLIE EXTERIEURE</t>
  </si>
  <si>
    <t>COURONNE NORVEGIENNE</t>
  </si>
  <si>
    <t>PALAOS (îles)</t>
  </si>
  <si>
    <t>PESO PHILIPPIN</t>
  </si>
  <si>
    <t>SAINT-CHRISTOPHE-ET-NIEVES</t>
  </si>
  <si>
    <t>SAINTE-LUCIE et les autres pays des Caraïbes de l'Est</t>
  </si>
  <si>
    <t>SAINT-VINCENT ET LES GRENADINES</t>
  </si>
  <si>
    <t>SALOMON</t>
  </si>
  <si>
    <t>VATU</t>
  </si>
  <si>
    <t>SALVADOR</t>
  </si>
  <si>
    <t>Sud SOUDAN</t>
  </si>
  <si>
    <t>COURONNE SUEDOISE</t>
  </si>
  <si>
    <t>DOLLAR DE TAIWAN</t>
  </si>
  <si>
    <t>TCHEQUE (République)</t>
  </si>
  <si>
    <t>BAHT</t>
  </si>
  <si>
    <t>TIMOR oriental</t>
  </si>
  <si>
    <t>BYN</t>
  </si>
  <si>
    <r>
      <rPr>
        <b/>
        <sz val="11"/>
        <color theme="1"/>
        <rFont val="Calibri"/>
        <family val="2"/>
        <scheme val="minor"/>
      </rPr>
      <t>Indemnité journalière
Version consolidée au 31 janvier 2020</t>
    </r>
    <r>
      <rPr>
        <sz val="11"/>
        <color theme="1"/>
        <rFont val="Calibri"/>
        <family val="2"/>
        <scheme val="minor"/>
      </rPr>
      <t xml:space="preserve">
Arrêté du 3 juillet 2006 fixant les taux des indemnités de mission prévues à l'article 3 du décret n° 2006-781 du 3 juillet 2006 fixant les conditions et les modalités de règlement des frais occasionnés par les déplacements temporaires des personnels civils de l'Etat </t>
    </r>
  </si>
  <si>
    <t>AFI</t>
  </si>
  <si>
    <t>CFA</t>
  </si>
  <si>
    <t>NAG</t>
  </si>
  <si>
    <t>RDD</t>
  </si>
  <si>
    <t>HTI</t>
  </si>
  <si>
    <t>AFRIQUE DU SUD  du 15 décembre au 1er mars</t>
  </si>
  <si>
    <t>CODE</t>
  </si>
  <si>
    <t>Code Monnaie</t>
  </si>
  <si>
    <t>Montant Devise :</t>
  </si>
  <si>
    <t>Montant Indemnité :</t>
  </si>
  <si>
    <t>MINEFI</t>
  </si>
  <si>
    <t>Monnaie :</t>
  </si>
  <si>
    <r>
      <t xml:space="preserve">remboursement au taux forfaitaire de </t>
    </r>
    <r>
      <rPr>
        <b/>
        <sz val="9"/>
        <rFont val="Calibri"/>
        <family val="2"/>
        <scheme val="minor"/>
      </rPr>
      <t xml:space="preserve">8,75 € </t>
    </r>
  </si>
  <si>
    <t>Départ résidence</t>
  </si>
  <si>
    <t>Arrivée</t>
  </si>
  <si>
    <t>Départ</t>
  </si>
  <si>
    <t>France</t>
  </si>
  <si>
    <t>Nuitée(s) :</t>
  </si>
  <si>
    <t>Repas :</t>
  </si>
  <si>
    <t>Mission France</t>
  </si>
  <si>
    <t>NY du 1er septembre au 31 décembre</t>
  </si>
  <si>
    <t>NY du 1er janvier au 31 août</t>
  </si>
  <si>
    <r>
      <t>▪ Remboursement au taux de</t>
    </r>
    <r>
      <rPr>
        <b/>
        <sz val="8"/>
        <rFont val="Calibri"/>
        <family val="2"/>
        <scheme val="minor"/>
      </rPr>
      <t xml:space="preserve"> 70 €</t>
    </r>
    <r>
      <rPr>
        <sz val="8"/>
        <rFont val="Calibri"/>
        <family val="2"/>
        <scheme val="minor"/>
      </rPr>
      <t xml:space="preserve"> autres communes</t>
    </r>
  </si>
  <si>
    <r>
      <t xml:space="preserve">▪ Remboursement au taux de </t>
    </r>
    <r>
      <rPr>
        <b/>
        <sz val="8"/>
        <color theme="1"/>
        <rFont val="Calibri"/>
        <family val="2"/>
        <scheme val="minor"/>
      </rPr>
      <t xml:space="preserve">90 € </t>
    </r>
    <r>
      <rPr>
        <sz val="8"/>
        <color theme="1"/>
        <rFont val="Calibri"/>
        <family val="2"/>
        <scheme val="minor"/>
      </rPr>
      <t>(communes du Grand Paris, et villes de plus de 200 000 hab)</t>
    </r>
  </si>
  <si>
    <t>Repas au forfait</t>
  </si>
  <si>
    <t>Permanent</t>
  </si>
  <si>
    <t>Prénom :</t>
  </si>
  <si>
    <t>Montant réel</t>
  </si>
  <si>
    <t>Total</t>
  </si>
  <si>
    <t>Japon TOKYO</t>
  </si>
  <si>
    <t xml:space="preserve">1 nuitée </t>
  </si>
  <si>
    <t>1 repas</t>
  </si>
  <si>
    <t>Détail</t>
  </si>
  <si>
    <r>
      <t xml:space="preserve">▪ Remboursement au taux de </t>
    </r>
    <r>
      <rPr>
        <b/>
        <sz val="8"/>
        <rFont val="Calibri"/>
        <family val="2"/>
        <scheme val="minor"/>
      </rPr>
      <t>110 €</t>
    </r>
    <r>
      <rPr>
        <sz val="8"/>
        <rFont val="Calibri"/>
        <family val="2"/>
        <scheme val="minor"/>
      </rPr>
      <t xml:space="preserve"> pour Paris</t>
    </r>
  </si>
  <si>
    <r>
      <t xml:space="preserve">▪ chambre simple   </t>
    </r>
    <r>
      <rPr>
        <b/>
        <sz val="8"/>
        <rFont val="Calibri"/>
        <family val="2"/>
        <scheme val="minor"/>
      </rPr>
      <t xml:space="preserve">   120 €</t>
    </r>
  </si>
  <si>
    <r>
      <t xml:space="preserve">▪ chambre double    </t>
    </r>
    <r>
      <rPr>
        <b/>
        <sz val="8"/>
        <rFont val="Calibri"/>
        <family val="2"/>
        <scheme val="minor"/>
      </rPr>
      <t xml:space="preserve">  130 €</t>
    </r>
  </si>
  <si>
    <r>
      <t xml:space="preserve">▪ chambre simple     </t>
    </r>
    <r>
      <rPr>
        <b/>
        <sz val="8"/>
        <rFont val="Calibri"/>
        <family val="2"/>
        <scheme val="minor"/>
      </rPr>
      <t xml:space="preserve">   90 €</t>
    </r>
  </si>
  <si>
    <r>
      <t xml:space="preserve">▪ chambre simple     </t>
    </r>
    <r>
      <rPr>
        <b/>
        <sz val="8"/>
        <rFont val="Calibri"/>
        <family val="2"/>
        <scheme val="minor"/>
      </rPr>
      <t xml:space="preserve">  110 €</t>
    </r>
  </si>
  <si>
    <t>Frais Réels</t>
  </si>
  <si>
    <t>Montant forfait</t>
  </si>
  <si>
    <t>Séjour privé</t>
  </si>
  <si>
    <t>soit nuitée</t>
  </si>
  <si>
    <t>et repas</t>
  </si>
  <si>
    <t>séjour privé déduit</t>
  </si>
  <si>
    <t>Nature des Frais réels par payés par l'agent</t>
  </si>
  <si>
    <t>Monnaie Locale</t>
  </si>
  <si>
    <t>Carburants (véhicules adm. ou location)</t>
  </si>
  <si>
    <t>Indemnité journalière recalculée en €</t>
  </si>
  <si>
    <t>Lieu de Mission</t>
  </si>
  <si>
    <t>Retour Résidence</t>
  </si>
  <si>
    <t>Frais de Séjour à l'étranger ou en Outre-mer</t>
  </si>
  <si>
    <t>Nombre de nuitée(s) pour la mission</t>
  </si>
  <si>
    <t>Nombre de repas pour la mission</t>
  </si>
  <si>
    <t>Boursorama</t>
  </si>
  <si>
    <t xml:space="preserve"> convertisseur : </t>
  </si>
  <si>
    <t>Calcul AU FORFAIT</t>
  </si>
  <si>
    <t>Tutelle</t>
  </si>
  <si>
    <t>Nom</t>
  </si>
  <si>
    <t xml:space="preserve">Motif </t>
  </si>
  <si>
    <t>Statut</t>
  </si>
  <si>
    <t>Pays</t>
  </si>
  <si>
    <t>Frais de restauration et d'hébergement étranger</t>
  </si>
  <si>
    <r>
      <t xml:space="preserve">Nbre de nuitées </t>
    </r>
    <r>
      <rPr>
        <u/>
        <sz val="9"/>
        <color theme="1"/>
        <rFont val="Calibri"/>
        <family val="2"/>
        <scheme val="minor"/>
      </rPr>
      <t>gratuites</t>
    </r>
  </si>
  <si>
    <r>
      <t xml:space="preserve">Nbre de repas </t>
    </r>
    <r>
      <rPr>
        <u/>
        <sz val="9"/>
        <color theme="1"/>
        <rFont val="Calibri"/>
        <family val="2"/>
        <scheme val="minor"/>
      </rPr>
      <t>gratuit</t>
    </r>
  </si>
  <si>
    <t>A</t>
  </si>
  <si>
    <t>B</t>
  </si>
  <si>
    <t>N° Mission</t>
  </si>
  <si>
    <t>N° Interne</t>
  </si>
  <si>
    <t>ID employé</t>
  </si>
  <si>
    <t>DÉTAIL CALCUL REMBOURSEMENT DEPLACEMENT</t>
  </si>
  <si>
    <t>congrès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</si>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</sst>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;[Red]0.00"/>
    <numFmt numFmtId="165" formatCode="_(&quot;€&quot;* #,##0.00_);_(&quot;€&quot;* \(#,##0.00\);_(&quot;€&quot;* &quot;-&quot;??_);_(@_)"/>
    <numFmt numFmtId="166" formatCode="&quot;€&quot;#,##0.00_);\(&quot;€&quot;#,##0.00\)"/>
    <numFmt numFmtId="167" formatCode="0.0"/>
    <numFmt numFmtId="168" formatCode="#,##0.00_ ;\-#,##0.00\ "/>
    <numFmt numFmtId="169" formatCode="h:mm;@"/>
    <numFmt numFmtId="170" formatCode="0#&quot; &quot;##&quot; &quot;##&quot; &quot;##&quot; &quot;##"/>
    <numFmt numFmtId="171" formatCode="0_ ;\-0\ "/>
    <numFmt numFmtId="172" formatCode="dd/mm/yy;@"/>
    <numFmt numFmtId="173" formatCode="0.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indexed="48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9"/>
      <color indexed="60"/>
      <name val="Calibri"/>
      <family val="2"/>
      <scheme val="minor"/>
    </font>
    <font>
      <b/>
      <sz val="13"/>
      <color theme="8"/>
      <name val="Calibri"/>
      <family val="2"/>
      <scheme val="minor"/>
    </font>
    <font>
      <b/>
      <i/>
      <sz val="9"/>
      <color rgb="FFC00000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i/>
      <sz val="9"/>
      <color indexed="8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8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u/>
      <sz val="10"/>
      <color rgb="FF0070C0"/>
      <name val="Calibri"/>
      <family val="2"/>
      <scheme val="minor"/>
    </font>
    <font>
      <b/>
      <u/>
      <sz val="9"/>
      <color theme="10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DE6FF"/>
        <bgColor indexed="64"/>
      </patternFill>
    </fill>
    <fill>
      <patternFill patternType="solid">
        <fgColor theme="7" tint="0.399975585192419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C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165" fontId="1" fillId="0" borderId="0" applyFont="0" applyFill="0" applyBorder="0" applyAlignment="0" applyProtection="0"/>
    <xf numFmtId="0" fontId="14" fillId="0" borderId="0"/>
    <xf numFmtId="0" fontId="3" fillId="0" borderId="0"/>
    <xf numFmtId="0" fontId="16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6">
    <xf numFmtId="0" fontId="0" fillId="0" borderId="0" xfId="0"/>
    <xf numFmtId="0" fontId="4" fillId="0" borderId="0" xfId="1" applyFont="1" applyAlignment="1" applyProtection="1">
      <alignment vertical="center"/>
      <protection hidden="1"/>
    </xf>
    <xf numFmtId="10" fontId="4" fillId="0" borderId="0" xfId="1" applyNumberFormat="1" applyFont="1" applyAlignment="1" applyProtection="1">
      <alignment vertical="center"/>
      <protection hidden="1"/>
    </xf>
    <xf numFmtId="10" fontId="4" fillId="0" borderId="0" xfId="1" applyNumberFormat="1" applyFont="1" applyBorder="1" applyAlignment="1" applyProtection="1">
      <alignment vertical="center"/>
      <protection hidden="1"/>
    </xf>
    <xf numFmtId="0" fontId="4" fillId="2" borderId="0" xfId="1" applyFont="1" applyFill="1" applyBorder="1" applyAlignment="1" applyProtection="1">
      <alignment vertical="center"/>
      <protection hidden="1"/>
    </xf>
    <xf numFmtId="0" fontId="4" fillId="0" borderId="0" xfId="1" applyFont="1" applyBorder="1" applyAlignment="1" applyProtection="1">
      <alignment vertical="center"/>
      <protection hidden="1"/>
    </xf>
    <xf numFmtId="0" fontId="8" fillId="0" borderId="0" xfId="1" applyFont="1" applyBorder="1" applyAlignment="1" applyProtection="1">
      <alignment horizontal="right" vertical="center"/>
      <protection hidden="1"/>
    </xf>
    <xf numFmtId="0" fontId="4" fillId="0" borderId="0" xfId="1" applyFont="1" applyBorder="1" applyAlignment="1" applyProtection="1">
      <alignment horizontal="left" vertical="center"/>
      <protection hidden="1"/>
    </xf>
    <xf numFmtId="167" fontId="4" fillId="0" borderId="0" xfId="1" applyNumberFormat="1" applyFont="1" applyFill="1" applyBorder="1" applyAlignment="1" applyProtection="1">
      <alignment horizontal="center" vertical="center"/>
      <protection locked="0" hidden="1"/>
    </xf>
    <xf numFmtId="0" fontId="9" fillId="0" borderId="0" xfId="0" applyFont="1" applyAlignment="1">
      <alignment vertical="center"/>
    </xf>
    <xf numFmtId="0" fontId="4" fillId="0" borderId="1" xfId="1" applyFont="1" applyBorder="1" applyAlignment="1" applyProtection="1">
      <alignment vertical="center"/>
      <protection hidden="1"/>
    </xf>
    <xf numFmtId="0" fontId="12" fillId="0" borderId="0" xfId="0" applyFont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vertical="center"/>
      <protection hidden="1"/>
    </xf>
    <xf numFmtId="0" fontId="4" fillId="2" borderId="0" xfId="1" applyFont="1" applyFill="1" applyAlignment="1" applyProtection="1">
      <alignment vertical="center"/>
      <protection hidden="1"/>
    </xf>
    <xf numFmtId="0" fontId="2" fillId="2" borderId="0" xfId="0" applyFont="1" applyFill="1" applyAlignment="1">
      <alignment horizontal="center" vertical="center"/>
    </xf>
    <xf numFmtId="0" fontId="8" fillId="0" borderId="0" xfId="1" applyFont="1" applyAlignment="1" applyProtection="1">
      <alignment horizontal="right" vertical="center"/>
      <protection hidden="1"/>
    </xf>
    <xf numFmtId="0" fontId="4" fillId="2" borderId="0" xfId="1" applyFont="1" applyFill="1" applyBorder="1" applyAlignment="1" applyProtection="1">
      <alignment horizontal="left" vertical="center"/>
      <protection hidden="1"/>
    </xf>
    <xf numFmtId="0" fontId="8" fillId="0" borderId="1" xfId="1" applyFont="1" applyBorder="1" applyAlignment="1" applyProtection="1">
      <alignment horizontal="right" vertical="center"/>
      <protection hidden="1"/>
    </xf>
    <xf numFmtId="0" fontId="8" fillId="2" borderId="0" xfId="1" applyFont="1" applyFill="1" applyAlignment="1" applyProtection="1">
      <alignment horizontal="center" vertical="center"/>
      <protection hidden="1"/>
    </xf>
    <xf numFmtId="14" fontId="4" fillId="2" borderId="11" xfId="1" applyNumberFormat="1" applyFont="1" applyFill="1" applyBorder="1" applyAlignment="1" applyProtection="1">
      <alignment horizontal="center" vertical="center"/>
      <protection locked="0" hidden="1"/>
    </xf>
    <xf numFmtId="0" fontId="17" fillId="0" borderId="0" xfId="1" applyFont="1" applyAlignment="1" applyProtection="1">
      <alignment horizontal="center" vertical="center"/>
      <protection hidden="1"/>
    </xf>
    <xf numFmtId="0" fontId="18" fillId="0" borderId="1" xfId="1" applyFont="1" applyBorder="1" applyAlignment="1" applyProtection="1">
      <alignment horizontal="left" vertical="center"/>
      <protection hidden="1"/>
    </xf>
    <xf numFmtId="0" fontId="19" fillId="0" borderId="1" xfId="1" applyFont="1" applyBorder="1" applyAlignment="1" applyProtection="1">
      <alignment horizontal="center" vertical="center"/>
      <protection hidden="1"/>
    </xf>
    <xf numFmtId="170" fontId="13" fillId="0" borderId="0" xfId="0" applyNumberFormat="1" applyFont="1" applyFill="1" applyBorder="1" applyAlignment="1">
      <alignment horizontal="left" wrapText="1"/>
    </xf>
    <xf numFmtId="1" fontId="13" fillId="0" borderId="0" xfId="0" applyNumberFormat="1" applyFont="1" applyFill="1" applyBorder="1" applyAlignment="1">
      <alignment horizontal="left" wrapText="1"/>
    </xf>
    <xf numFmtId="0" fontId="13" fillId="0" borderId="0" xfId="0" applyFont="1" applyBorder="1"/>
    <xf numFmtId="170" fontId="13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right" vertical="center"/>
      <protection hidden="1"/>
    </xf>
    <xf numFmtId="0" fontId="4" fillId="0" borderId="0" xfId="1" applyFont="1" applyFill="1" applyBorder="1" applyAlignment="1" applyProtection="1">
      <alignment horizontal="center" vertical="center"/>
      <protection locked="0" hidden="1"/>
    </xf>
    <xf numFmtId="0" fontId="4" fillId="0" borderId="0" xfId="1" applyFont="1" applyFill="1" applyBorder="1" applyAlignment="1" applyProtection="1">
      <alignment horizontal="left" vertical="center"/>
      <protection hidden="1"/>
    </xf>
    <xf numFmtId="14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vertical="center"/>
    </xf>
    <xf numFmtId="164" fontId="4" fillId="0" borderId="0" xfId="1" applyNumberFormat="1" applyFont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vertical="center"/>
    </xf>
    <xf numFmtId="0" fontId="7" fillId="0" borderId="16" xfId="0" applyFont="1" applyBorder="1" applyAlignment="1" applyProtection="1">
      <alignment horizontal="center" vertical="center" wrapText="1"/>
    </xf>
    <xf numFmtId="171" fontId="21" fillId="3" borderId="1" xfId="6" applyNumberFormat="1" applyFont="1" applyFill="1" applyBorder="1" applyAlignment="1" applyProtection="1">
      <alignment horizontal="center" vertical="center"/>
      <protection locked="0"/>
    </xf>
    <xf numFmtId="4" fontId="21" fillId="0" borderId="17" xfId="6" applyNumberFormat="1" applyFont="1" applyFill="1" applyBorder="1" applyAlignment="1" applyProtection="1">
      <alignment vertical="center"/>
    </xf>
    <xf numFmtId="4" fontId="7" fillId="0" borderId="17" xfId="6" applyNumberFormat="1" applyFont="1" applyFill="1" applyBorder="1" applyAlignment="1" applyProtection="1">
      <alignment vertical="center"/>
    </xf>
    <xf numFmtId="168" fontId="21" fillId="3" borderId="22" xfId="6" applyNumberFormat="1" applyFont="1" applyFill="1" applyBorder="1" applyAlignment="1" applyProtection="1">
      <alignment horizontal="center" vertical="center"/>
      <protection locked="0"/>
    </xf>
    <xf numFmtId="4" fontId="21" fillId="0" borderId="23" xfId="6" applyNumberFormat="1" applyFont="1" applyFill="1" applyBorder="1" applyAlignment="1" applyProtection="1">
      <alignment vertical="center"/>
    </xf>
    <xf numFmtId="2" fontId="7" fillId="0" borderId="25" xfId="0" applyNumberFormat="1" applyFont="1" applyBorder="1" applyAlignment="1" applyProtection="1">
      <alignment horizontal="center" vertical="center" wrapText="1"/>
    </xf>
    <xf numFmtId="4" fontId="8" fillId="0" borderId="25" xfId="0" applyNumberFormat="1" applyFont="1" applyFill="1" applyBorder="1" applyAlignment="1" applyProtection="1">
      <alignment vertical="center"/>
    </xf>
    <xf numFmtId="4" fontId="8" fillId="0" borderId="23" xfId="0" applyNumberFormat="1" applyFont="1" applyFill="1" applyBorder="1" applyAlignment="1" applyProtection="1">
      <alignment vertical="center"/>
    </xf>
    <xf numFmtId="0" fontId="7" fillId="0" borderId="31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171" fontId="21" fillId="3" borderId="22" xfId="6" applyNumberFormat="1" applyFont="1" applyFill="1" applyBorder="1" applyAlignment="1" applyProtection="1">
      <alignment horizontal="center" vertical="center"/>
      <protection locked="0"/>
    </xf>
    <xf numFmtId="166" fontId="7" fillId="2" borderId="23" xfId="6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 wrapText="1"/>
    </xf>
    <xf numFmtId="168" fontId="21" fillId="0" borderId="22" xfId="6" applyNumberFormat="1" applyFont="1" applyFill="1" applyBorder="1" applyAlignment="1" applyProtection="1">
      <alignment horizontal="center" vertical="center"/>
      <protection locked="0"/>
    </xf>
    <xf numFmtId="164" fontId="4" fillId="0" borderId="0" xfId="1" applyNumberFormat="1" applyFont="1" applyFill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11" fillId="2" borderId="23" xfId="0" applyNumberFormat="1" applyFont="1" applyFill="1" applyBorder="1" applyAlignment="1" applyProtection="1">
      <alignment vertical="center"/>
    </xf>
    <xf numFmtId="0" fontId="11" fillId="3" borderId="17" xfId="0" applyFont="1" applyFill="1" applyBorder="1" applyAlignment="1" applyProtection="1">
      <alignment vertical="center"/>
      <protection locked="0"/>
    </xf>
    <xf numFmtId="4" fontId="21" fillId="0" borderId="25" xfId="6" applyNumberFormat="1" applyFont="1" applyFill="1" applyBorder="1" applyAlignment="1" applyProtection="1">
      <alignment vertical="center"/>
    </xf>
    <xf numFmtId="4" fontId="21" fillId="0" borderId="45" xfId="6" applyNumberFormat="1" applyFont="1" applyFill="1" applyBorder="1" applyAlignment="1" applyProtection="1">
      <alignment vertical="center"/>
    </xf>
    <xf numFmtId="4" fontId="7" fillId="0" borderId="25" xfId="6" applyNumberFormat="1" applyFont="1" applyFill="1" applyBorder="1" applyAlignment="1" applyProtection="1">
      <alignment vertical="center"/>
    </xf>
    <xf numFmtId="4" fontId="7" fillId="0" borderId="23" xfId="6" applyNumberFormat="1" applyFont="1" applyFill="1" applyBorder="1" applyAlignment="1" applyProtection="1">
      <alignment vertical="center"/>
    </xf>
    <xf numFmtId="0" fontId="0" fillId="0" borderId="0" xfId="0" applyFill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vertical="center" wrapText="1"/>
    </xf>
    <xf numFmtId="0" fontId="0" fillId="0" borderId="0" xfId="0" applyAlignment="1"/>
    <xf numFmtId="0" fontId="13" fillId="4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3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vertical="center"/>
      <protection hidden="1"/>
    </xf>
    <xf numFmtId="8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vertical="top" wrapText="1"/>
    </xf>
    <xf numFmtId="0" fontId="7" fillId="0" borderId="0" xfId="0" applyFont="1" applyFill="1" applyBorder="1" applyAlignment="1" applyProtection="1">
      <alignment horizontal="right" vertical="center"/>
    </xf>
    <xf numFmtId="0" fontId="24" fillId="0" borderId="0" xfId="1" applyFont="1" applyAlignment="1" applyProtection="1">
      <alignment vertical="center" wrapText="1"/>
      <protection hidden="1"/>
    </xf>
    <xf numFmtId="0" fontId="25" fillId="0" borderId="0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 applyProtection="1">
      <alignment horizontal="left" vertical="center"/>
    </xf>
    <xf numFmtId="49" fontId="15" fillId="0" borderId="0" xfId="0" applyNumberFormat="1" applyFont="1" applyFill="1" applyBorder="1" applyAlignment="1" applyProtection="1">
      <alignment horizontal="left" vertical="center"/>
    </xf>
    <xf numFmtId="0" fontId="21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horizontal="left" vertical="center"/>
    </xf>
    <xf numFmtId="171" fontId="21" fillId="0" borderId="0" xfId="6" applyNumberFormat="1" applyFont="1" applyFill="1" applyBorder="1" applyAlignment="1" applyProtection="1">
      <alignment horizontal="center" vertical="center"/>
      <protection locked="0"/>
    </xf>
    <xf numFmtId="171" fontId="7" fillId="0" borderId="0" xfId="6" applyNumberFormat="1" applyFont="1" applyFill="1" applyBorder="1" applyAlignment="1" applyProtection="1">
      <alignment horizontal="center" vertical="center"/>
      <protection locked="0"/>
    </xf>
    <xf numFmtId="4" fontId="7" fillId="0" borderId="0" xfId="6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</xf>
    <xf numFmtId="0" fontId="1" fillId="0" borderId="0" xfId="0" applyFont="1"/>
    <xf numFmtId="168" fontId="21" fillId="0" borderId="0" xfId="6" applyNumberFormat="1" applyFont="1" applyFill="1" applyBorder="1" applyAlignment="1" applyProtection="1">
      <alignment horizontal="center" vertical="center"/>
      <protection locked="0"/>
    </xf>
    <xf numFmtId="164" fontId="30" fillId="0" borderId="0" xfId="1" applyNumberFormat="1" applyFont="1" applyBorder="1" applyAlignment="1" applyProtection="1">
      <alignment horizontal="left" vertical="center"/>
      <protection locked="0"/>
    </xf>
    <xf numFmtId="164" fontId="15" fillId="0" borderId="0" xfId="1" applyNumberFormat="1" applyFont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169" fontId="19" fillId="0" borderId="23" xfId="0" applyNumberFormat="1" applyFont="1" applyFill="1" applyBorder="1" applyAlignment="1" applyProtection="1">
      <alignment horizontal="center" vertical="center"/>
      <protection locked="0"/>
    </xf>
    <xf numFmtId="168" fontId="11" fillId="2" borderId="1" xfId="2" applyNumberFormat="1" applyFont="1" applyFill="1" applyBorder="1" applyAlignment="1" applyProtection="1">
      <alignment vertical="center"/>
    </xf>
    <xf numFmtId="4" fontId="7" fillId="2" borderId="34" xfId="6" applyNumberFormat="1" applyFont="1" applyFill="1" applyBorder="1" applyAlignment="1" applyProtection="1">
      <alignment vertical="center"/>
    </xf>
    <xf numFmtId="164" fontId="3" fillId="0" borderId="0" xfId="1" applyNumberFormat="1" applyBorder="1" applyAlignment="1" applyProtection="1">
      <alignment horizontal="left" vertical="top"/>
      <protection locked="0"/>
    </xf>
    <xf numFmtId="164" fontId="3" fillId="0" borderId="0" xfId="1" applyNumberFormat="1" applyAlignment="1" applyProtection="1">
      <alignment horizontal="center" vertical="center"/>
      <protection locked="0"/>
    </xf>
    <xf numFmtId="169" fontId="10" fillId="0" borderId="1" xfId="0" applyNumberFormat="1" applyFont="1" applyBorder="1" applyAlignment="1">
      <alignment horizontal="center" vertical="center" wrapText="1"/>
    </xf>
    <xf numFmtId="169" fontId="19" fillId="0" borderId="1" xfId="1" applyNumberFormat="1" applyFont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horizontal="center" vertical="center"/>
    </xf>
    <xf numFmtId="0" fontId="31" fillId="0" borderId="1" xfId="0" applyFont="1" applyBorder="1" applyAlignment="1" applyProtection="1">
      <alignment vertical="center" wrapText="1"/>
    </xf>
    <xf numFmtId="0" fontId="24" fillId="0" borderId="0" xfId="1" applyFont="1" applyAlignment="1" applyProtection="1">
      <alignment horizontal="left" vertical="center" wrapText="1" indent="22"/>
      <protection hidden="1"/>
    </xf>
    <xf numFmtId="0" fontId="8" fillId="0" borderId="0" xfId="1" applyFont="1" applyAlignment="1" applyProtection="1">
      <alignment horizontal="right" vertical="center" wrapText="1"/>
      <protection hidden="1"/>
    </xf>
    <xf numFmtId="0" fontId="11" fillId="0" borderId="0" xfId="0" applyFont="1" applyFill="1" applyBorder="1" applyAlignment="1" applyProtection="1">
      <alignment horizontal="right" vertical="center" wrapText="1"/>
    </xf>
    <xf numFmtId="0" fontId="31" fillId="0" borderId="0" xfId="1" applyFont="1" applyAlignment="1" applyProtection="1">
      <alignment horizontal="right" vertical="center" wrapText="1"/>
      <protection hidden="1"/>
    </xf>
    <xf numFmtId="172" fontId="13" fillId="0" borderId="35" xfId="0" applyNumberFormat="1" applyFont="1" applyBorder="1" applyAlignment="1" applyProtection="1">
      <alignment horizontal="center" vertical="center"/>
    </xf>
    <xf numFmtId="172" fontId="19" fillId="0" borderId="1" xfId="1" applyNumberFormat="1" applyFont="1" applyBorder="1" applyAlignment="1" applyProtection="1">
      <alignment horizontal="center" vertical="center"/>
      <protection locked="0"/>
    </xf>
    <xf numFmtId="4" fontId="21" fillId="0" borderId="0" xfId="6" applyNumberFormat="1" applyFont="1" applyFill="1" applyBorder="1" applyAlignment="1" applyProtection="1">
      <alignment horizontal="center" vertical="center"/>
    </xf>
    <xf numFmtId="168" fontId="31" fillId="0" borderId="1" xfId="0" applyNumberFormat="1" applyFont="1" applyBorder="1" applyAlignment="1" applyProtection="1">
      <alignment vertical="center" wrapText="1"/>
    </xf>
    <xf numFmtId="2" fontId="8" fillId="3" borderId="54" xfId="0" applyNumberFormat="1" applyFont="1" applyFill="1" applyBorder="1" applyAlignment="1" applyProtection="1">
      <alignment horizontal="center" vertical="center"/>
      <protection locked="0"/>
    </xf>
    <xf numFmtId="1" fontId="8" fillId="3" borderId="48" xfId="0" applyNumberFormat="1" applyFont="1" applyFill="1" applyBorder="1" applyAlignment="1" applyProtection="1">
      <alignment horizontal="center" vertical="center"/>
    </xf>
    <xf numFmtId="0" fontId="8" fillId="3" borderId="48" xfId="0" applyNumberFormat="1" applyFont="1" applyFill="1" applyBorder="1" applyAlignment="1" applyProtection="1">
      <alignment horizontal="center" vertical="center"/>
    </xf>
    <xf numFmtId="164" fontId="8" fillId="0" borderId="56" xfId="1" applyNumberFormat="1" applyFont="1" applyBorder="1" applyAlignment="1" applyProtection="1">
      <alignment vertical="center"/>
      <protection locked="0"/>
    </xf>
    <xf numFmtId="2" fontId="8" fillId="3" borderId="47" xfId="0" applyNumberFormat="1" applyFont="1" applyFill="1" applyBorder="1" applyAlignment="1" applyProtection="1">
      <alignment horizontal="center" vertical="center"/>
      <protection locked="0"/>
    </xf>
    <xf numFmtId="164" fontId="4" fillId="0" borderId="54" xfId="1" applyNumberFormat="1" applyFont="1" applyFill="1" applyBorder="1" applyAlignment="1" applyProtection="1">
      <alignment horizontal="center" vertical="center"/>
    </xf>
    <xf numFmtId="164" fontId="8" fillId="0" borderId="55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7" fillId="0" borderId="30" xfId="0" applyNumberFormat="1" applyFont="1" applyBorder="1" applyAlignment="1" applyProtection="1">
      <alignment horizontal="center" vertical="center" wrapText="1"/>
    </xf>
    <xf numFmtId="0" fontId="8" fillId="3" borderId="30" xfId="0" applyNumberFormat="1" applyFont="1" applyFill="1" applyBorder="1" applyAlignment="1" applyProtection="1">
      <alignment horizontal="center" vertical="center"/>
      <protection locked="0"/>
    </xf>
    <xf numFmtId="0" fontId="8" fillId="3" borderId="21" xfId="0" applyNumberFormat="1" applyFont="1" applyFill="1" applyBorder="1" applyAlignment="1" applyProtection="1">
      <alignment horizontal="center" vertical="center"/>
      <protection locked="0"/>
    </xf>
    <xf numFmtId="49" fontId="19" fillId="0" borderId="31" xfId="0" applyNumberFormat="1" applyFont="1" applyBorder="1" applyAlignment="1" applyProtection="1">
      <alignment vertical="center"/>
    </xf>
    <xf numFmtId="49" fontId="19" fillId="0" borderId="1" xfId="0" applyNumberFormat="1" applyFont="1" applyBorder="1" applyAlignment="1" applyProtection="1">
      <alignment vertical="center"/>
    </xf>
    <xf numFmtId="49" fontId="19" fillId="0" borderId="27" xfId="0" applyNumberFormat="1" applyFont="1" applyBorder="1" applyAlignment="1" applyProtection="1">
      <alignment vertical="center"/>
    </xf>
    <xf numFmtId="49" fontId="19" fillId="0" borderId="5" xfId="0" applyNumberFormat="1" applyFont="1" applyBorder="1" applyAlignment="1" applyProtection="1">
      <alignment vertical="center"/>
    </xf>
    <xf numFmtId="49" fontId="19" fillId="0" borderId="19" xfId="0" applyNumberFormat="1" applyFont="1" applyBorder="1" applyAlignment="1" applyProtection="1">
      <alignment vertical="center"/>
    </xf>
    <xf numFmtId="0" fontId="7" fillId="0" borderId="58" xfId="0" applyFont="1" applyBorder="1" applyAlignment="1" applyProtection="1">
      <alignment horizontal="center" vertical="center" wrapText="1"/>
    </xf>
    <xf numFmtId="171" fontId="21" fillId="3" borderId="30" xfId="6" applyNumberFormat="1" applyFont="1" applyFill="1" applyBorder="1" applyAlignment="1" applyProtection="1">
      <alignment horizontal="center" vertical="center"/>
      <protection locked="0"/>
    </xf>
    <xf numFmtId="171" fontId="21" fillId="3" borderId="2" xfId="6" applyNumberFormat="1" applyFont="1" applyFill="1" applyBorder="1" applyAlignment="1" applyProtection="1">
      <alignment horizontal="center" vertical="center"/>
      <protection locked="0"/>
    </xf>
    <xf numFmtId="171" fontId="21" fillId="3" borderId="21" xfId="6" applyNumberFormat="1" applyFont="1" applyFill="1" applyBorder="1" applyAlignment="1" applyProtection="1">
      <alignment horizontal="center" vertical="center"/>
      <protection locked="0"/>
    </xf>
    <xf numFmtId="171" fontId="7" fillId="3" borderId="21" xfId="6" applyNumberFormat="1" applyFont="1" applyFill="1" applyBorder="1" applyAlignment="1" applyProtection="1">
      <alignment horizontal="center" vertical="center"/>
      <protection locked="0"/>
    </xf>
    <xf numFmtId="168" fontId="21" fillId="3" borderId="42" xfId="6" applyNumberFormat="1" applyFont="1" applyFill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</xf>
    <xf numFmtId="49" fontId="19" fillId="0" borderId="60" xfId="0" applyNumberFormat="1" applyFont="1" applyBorder="1" applyAlignment="1" applyProtection="1">
      <alignment vertical="center"/>
    </xf>
    <xf numFmtId="49" fontId="19" fillId="0" borderId="54" xfId="0" applyNumberFormat="1" applyFont="1" applyBorder="1" applyAlignment="1" applyProtection="1">
      <alignment vertical="center"/>
    </xf>
    <xf numFmtId="49" fontId="19" fillId="0" borderId="55" xfId="0" applyNumberFormat="1" applyFont="1" applyBorder="1" applyAlignment="1" applyProtection="1">
      <alignment vertical="center"/>
    </xf>
    <xf numFmtId="0" fontId="19" fillId="0" borderId="60" xfId="0" applyFont="1" applyFill="1" applyBorder="1" applyAlignment="1" applyProtection="1">
      <alignment vertical="center" wrapText="1"/>
    </xf>
    <xf numFmtId="0" fontId="10" fillId="0" borderId="61" xfId="0" applyFont="1" applyBorder="1" applyAlignment="1">
      <alignment wrapText="1"/>
    </xf>
    <xf numFmtId="0" fontId="19" fillId="0" borderId="55" xfId="0" applyFont="1" applyFill="1" applyBorder="1" applyAlignment="1" applyProtection="1">
      <alignment vertical="center"/>
    </xf>
    <xf numFmtId="168" fontId="21" fillId="5" borderId="61" xfId="6" applyNumberFormat="1" applyFont="1" applyFill="1" applyBorder="1" applyAlignment="1" applyProtection="1">
      <alignment horizontal="center" vertical="center"/>
      <protection locked="0"/>
    </xf>
    <xf numFmtId="0" fontId="4" fillId="0" borderId="60" xfId="0" applyFont="1" applyFill="1" applyBorder="1" applyAlignment="1" applyProtection="1">
      <alignment vertical="center" wrapText="1"/>
    </xf>
    <xf numFmtId="0" fontId="4" fillId="0" borderId="55" xfId="0" applyFont="1" applyBorder="1" applyAlignment="1" applyProtection="1">
      <alignment vertical="center" wrapText="1"/>
    </xf>
    <xf numFmtId="0" fontId="7" fillId="0" borderId="55" xfId="0" applyFont="1" applyBorder="1" applyAlignment="1" applyProtection="1">
      <alignment horizontal="center" vertical="center"/>
    </xf>
    <xf numFmtId="2" fontId="4" fillId="0" borderId="1" xfId="1" applyNumberFormat="1" applyFont="1" applyBorder="1" applyAlignment="1" applyProtection="1">
      <alignment vertical="center"/>
      <protection hidden="1"/>
    </xf>
    <xf numFmtId="0" fontId="11" fillId="6" borderId="1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4" fontId="8" fillId="0" borderId="57" xfId="1" applyNumberFormat="1" applyFont="1" applyBorder="1" applyAlignment="1" applyProtection="1">
      <alignment horizontal="center" vertical="center"/>
      <protection locked="0"/>
    </xf>
    <xf numFmtId="164" fontId="8" fillId="0" borderId="55" xfId="1" applyNumberFormat="1" applyFont="1" applyFill="1" applyBorder="1" applyAlignment="1" applyProtection="1">
      <alignment horizontal="center" vertical="center"/>
      <protection locked="0"/>
    </xf>
    <xf numFmtId="10" fontId="19" fillId="0" borderId="0" xfId="1" applyNumberFormat="1" applyFont="1" applyBorder="1" applyAlignment="1" applyProtection="1">
      <alignment horizontal="right" vertical="center"/>
      <protection hidden="1"/>
    </xf>
    <xf numFmtId="0" fontId="34" fillId="0" borderId="0" xfId="1" applyFont="1" applyAlignment="1" applyProtection="1">
      <alignment horizontal="right" vertical="center" wrapText="1"/>
      <protection hidden="1"/>
    </xf>
    <xf numFmtId="14" fontId="35" fillId="2" borderId="0" xfId="1" applyNumberFormat="1" applyFont="1" applyFill="1" applyBorder="1" applyAlignment="1" applyProtection="1">
      <alignment horizontal="center" vertical="center"/>
      <protection locked="0" hidden="1"/>
    </xf>
    <xf numFmtId="0" fontId="34" fillId="2" borderId="0" xfId="1" applyFont="1" applyFill="1" applyAlignment="1" applyProtection="1">
      <alignment horizontal="center" vertical="center"/>
      <protection hidden="1"/>
    </xf>
    <xf numFmtId="0" fontId="34" fillId="0" borderId="0" xfId="1" applyFont="1" applyAlignment="1" applyProtection="1">
      <alignment horizontal="right" vertical="center"/>
      <protection hidden="1"/>
    </xf>
    <xf numFmtId="0" fontId="34" fillId="0" borderId="0" xfId="1" applyFont="1" applyBorder="1" applyAlignment="1" applyProtection="1">
      <alignment horizontal="right" vertical="center"/>
      <protection hidden="1"/>
    </xf>
    <xf numFmtId="0" fontId="35" fillId="0" borderId="0" xfId="1" applyFont="1" applyAlignment="1" applyProtection="1">
      <alignment vertical="center"/>
      <protection hidden="1"/>
    </xf>
    <xf numFmtId="0" fontId="35" fillId="0" borderId="0" xfId="1" applyFont="1" applyFill="1" applyBorder="1" applyAlignment="1" applyProtection="1">
      <alignment vertical="center"/>
      <protection hidden="1"/>
    </xf>
    <xf numFmtId="0" fontId="34" fillId="0" borderId="0" xfId="0" applyFont="1" applyFill="1" applyBorder="1" applyAlignment="1" applyProtection="1">
      <alignment vertical="center"/>
    </xf>
    <xf numFmtId="0" fontId="35" fillId="2" borderId="0" xfId="1" applyFont="1" applyFill="1" applyBorder="1" applyAlignment="1" applyProtection="1">
      <alignment horizontal="left" vertical="center"/>
      <protection hidden="1"/>
    </xf>
    <xf numFmtId="49" fontId="35" fillId="0" borderId="0" xfId="0" applyNumberFormat="1" applyFont="1" applyFill="1" applyBorder="1" applyAlignment="1" applyProtection="1">
      <alignment horizontal="left" vertical="center"/>
    </xf>
    <xf numFmtId="0" fontId="35" fillId="0" borderId="0" xfId="1" applyFont="1" applyBorder="1" applyAlignment="1" applyProtection="1">
      <alignment vertical="center"/>
      <protection hidden="1"/>
    </xf>
    <xf numFmtId="14" fontId="13" fillId="0" borderId="1" xfId="0" applyNumberFormat="1" applyFont="1" applyFill="1" applyBorder="1" applyAlignment="1" applyProtection="1">
      <alignment horizontal="center" vertical="center"/>
    </xf>
    <xf numFmtId="173" fontId="13" fillId="0" borderId="1" xfId="0" applyNumberFormat="1" applyFont="1" applyBorder="1" applyAlignment="1">
      <alignment horizontal="center" vertical="center"/>
    </xf>
    <xf numFmtId="0" fontId="28" fillId="0" borderId="1" xfId="0" applyFont="1" applyFill="1" applyBorder="1" applyAlignment="1" applyProtection="1">
      <alignment horizontal="center" vertical="center" wrapText="1"/>
    </xf>
    <xf numFmtId="169" fontId="13" fillId="0" borderId="34" xfId="0" applyNumberFormat="1" applyFont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 wrapText="1"/>
    </xf>
    <xf numFmtId="0" fontId="4" fillId="0" borderId="0" xfId="1" applyFont="1" applyAlignment="1" applyProtection="1">
      <alignment vertical="center" wrapText="1"/>
      <protection hidden="1"/>
    </xf>
    <xf numFmtId="0" fontId="36" fillId="2" borderId="0" xfId="0" applyFont="1" applyFill="1" applyBorder="1" applyAlignment="1">
      <alignment horizontal="left" vertical="center" wrapText="1"/>
    </xf>
    <xf numFmtId="0" fontId="37" fillId="0" borderId="0" xfId="5" applyFont="1" applyFill="1" applyBorder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right" vertical="center"/>
      <protection hidden="1"/>
    </xf>
    <xf numFmtId="0" fontId="31" fillId="0" borderId="0" xfId="1" applyFont="1" applyBorder="1" applyAlignment="1" applyProtection="1">
      <alignment horizontal="right" vertical="center" wrapText="1"/>
      <protection hidden="1"/>
    </xf>
    <xf numFmtId="164" fontId="31" fillId="0" borderId="53" xfId="1" applyNumberFormat="1" applyFont="1" applyBorder="1" applyAlignment="1" applyProtection="1">
      <alignment horizontal="center" vertical="center" wrapText="1"/>
      <protection locked="0"/>
    </xf>
    <xf numFmtId="164" fontId="19" fillId="0" borderId="53" xfId="1" applyNumberFormat="1" applyFont="1" applyFill="1" applyBorder="1" applyAlignment="1" applyProtection="1">
      <alignment horizontal="center" vertical="center"/>
      <protection locked="0"/>
    </xf>
    <xf numFmtId="164" fontId="31" fillId="0" borderId="61" xfId="1" applyNumberFormat="1" applyFont="1" applyBorder="1" applyAlignment="1" applyProtection="1">
      <alignment horizontal="center" vertical="center" wrapText="1"/>
      <protection locked="0"/>
    </xf>
    <xf numFmtId="164" fontId="19" fillId="0" borderId="61" xfId="1" applyNumberFormat="1" applyFont="1" applyFill="1" applyBorder="1" applyAlignment="1" applyProtection="1">
      <alignment horizontal="center" vertical="center"/>
      <protection locked="0"/>
    </xf>
    <xf numFmtId="172" fontId="19" fillId="0" borderId="3" xfId="1" applyNumberFormat="1" applyFont="1" applyBorder="1" applyAlignment="1" applyProtection="1">
      <alignment horizontal="center" vertical="center"/>
      <protection locked="0"/>
    </xf>
    <xf numFmtId="169" fontId="10" fillId="0" borderId="3" xfId="0" applyNumberFormat="1" applyFont="1" applyBorder="1" applyAlignment="1">
      <alignment horizontal="center" vertical="center" wrapText="1"/>
    </xf>
    <xf numFmtId="172" fontId="13" fillId="0" borderId="63" xfId="0" applyNumberFormat="1" applyFont="1" applyBorder="1" applyAlignment="1" applyProtection="1">
      <alignment horizontal="center" vertical="center"/>
    </xf>
    <xf numFmtId="169" fontId="13" fillId="0" borderId="64" xfId="0" applyNumberFormat="1" applyFont="1" applyBorder="1" applyAlignment="1" applyProtection="1">
      <alignment horizontal="center" vertical="center"/>
    </xf>
    <xf numFmtId="2" fontId="40" fillId="0" borderId="46" xfId="0" applyNumberFormat="1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0" fontId="7" fillId="0" borderId="49" xfId="0" applyFont="1" applyBorder="1" applyAlignment="1" applyProtection="1">
      <alignment horizontal="center" vertical="center"/>
    </xf>
    <xf numFmtId="0" fontId="7" fillId="0" borderId="51" xfId="0" applyFont="1" applyBorder="1" applyAlignment="1" applyProtection="1">
      <alignment horizontal="center" vertical="center"/>
    </xf>
    <xf numFmtId="0" fontId="19" fillId="0" borderId="27" xfId="0" applyFont="1" applyFill="1" applyBorder="1" applyAlignment="1" applyProtection="1">
      <alignment horizontal="left" vertical="center" wrapText="1"/>
    </xf>
    <xf numFmtId="0" fontId="19" fillId="0" borderId="28" xfId="0" applyFont="1" applyFill="1" applyBorder="1" applyAlignment="1" applyProtection="1">
      <alignment horizontal="left" vertical="center" wrapText="1"/>
    </xf>
    <xf numFmtId="0" fontId="10" fillId="0" borderId="5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9" fillId="0" borderId="19" xfId="0" applyFont="1" applyFill="1" applyBorder="1" applyAlignment="1" applyProtection="1">
      <alignment horizontal="left" vertical="center" wrapText="1"/>
    </xf>
    <xf numFmtId="0" fontId="19" fillId="0" borderId="20" xfId="0" applyFont="1" applyFill="1" applyBorder="1" applyAlignment="1" applyProtection="1">
      <alignment horizontal="left" vertical="center" wrapText="1"/>
    </xf>
    <xf numFmtId="0" fontId="4" fillId="0" borderId="5" xfId="1" applyFont="1" applyBorder="1" applyAlignment="1" applyProtection="1">
      <alignment horizontal="left" vertical="top" wrapText="1"/>
      <protection hidden="1"/>
    </xf>
    <xf numFmtId="0" fontId="4" fillId="0" borderId="10" xfId="1" applyFont="1" applyBorder="1" applyAlignment="1" applyProtection="1">
      <alignment horizontal="left" vertical="top" wrapText="1"/>
      <protection hidden="1"/>
    </xf>
    <xf numFmtId="0" fontId="4" fillId="0" borderId="2" xfId="1" applyFont="1" applyBorder="1" applyAlignment="1" applyProtection="1">
      <alignment horizontal="left" vertical="top" wrapText="1"/>
      <protection hidden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164" fontId="4" fillId="0" borderId="1" xfId="1" applyNumberFormat="1" applyFont="1" applyBorder="1" applyAlignment="1" applyProtection="1">
      <alignment horizontal="right" vertical="center"/>
      <protection locked="0"/>
    </xf>
    <xf numFmtId="164" fontId="4" fillId="0" borderId="5" xfId="1" applyNumberFormat="1" applyFont="1" applyBorder="1" applyAlignment="1" applyProtection="1">
      <alignment horizontal="right" vertical="center"/>
      <protection locked="0"/>
    </xf>
    <xf numFmtId="164" fontId="4" fillId="0" borderId="10" xfId="1" applyNumberFormat="1" applyFont="1" applyBorder="1" applyAlignment="1" applyProtection="1">
      <alignment horizontal="right" vertical="center"/>
      <protection locked="0"/>
    </xf>
    <xf numFmtId="164" fontId="4" fillId="0" borderId="2" xfId="1" applyNumberFormat="1" applyFont="1" applyBorder="1" applyAlignment="1" applyProtection="1">
      <alignment horizontal="right" vertical="center"/>
      <protection locked="0"/>
    </xf>
    <xf numFmtId="0" fontId="4" fillId="0" borderId="27" xfId="0" applyFont="1" applyFill="1" applyBorder="1" applyAlignment="1" applyProtection="1">
      <alignment horizontal="center" vertical="center" wrapText="1"/>
    </xf>
    <xf numFmtId="0" fontId="4" fillId="0" borderId="28" xfId="0" applyFont="1" applyFill="1" applyBorder="1" applyAlignment="1" applyProtection="1">
      <alignment horizontal="center" vertical="center" wrapText="1"/>
    </xf>
    <xf numFmtId="0" fontId="4" fillId="6" borderId="5" xfId="1" applyFont="1" applyFill="1" applyBorder="1" applyAlignment="1" applyProtection="1">
      <alignment horizontal="center" vertical="center"/>
      <protection hidden="1"/>
    </xf>
    <xf numFmtId="0" fontId="4" fillId="6" borderId="2" xfId="1" applyFont="1" applyFill="1" applyBorder="1" applyAlignment="1" applyProtection="1">
      <alignment horizontal="center" vertical="center"/>
      <protection hidden="1"/>
    </xf>
    <xf numFmtId="0" fontId="8" fillId="6" borderId="5" xfId="1" applyFont="1" applyFill="1" applyBorder="1" applyAlignment="1" applyProtection="1">
      <alignment horizontal="center" vertical="center"/>
      <protection hidden="1"/>
    </xf>
    <xf numFmtId="0" fontId="8" fillId="6" borderId="2" xfId="1" applyFont="1" applyFill="1" applyBorder="1" applyAlignment="1" applyProtection="1">
      <alignment horizontal="center" vertical="center"/>
      <protection hidden="1"/>
    </xf>
    <xf numFmtId="164" fontId="31" fillId="0" borderId="15" xfId="1" applyNumberFormat="1" applyFont="1" applyBorder="1" applyAlignment="1" applyProtection="1">
      <alignment horizontal="center" vertical="center" wrapText="1"/>
      <protection locked="0"/>
    </xf>
    <xf numFmtId="164" fontId="31" fillId="0" borderId="48" xfId="1" applyNumberFormat="1" applyFont="1" applyBorder="1" applyAlignment="1" applyProtection="1">
      <alignment horizontal="center" vertical="center" wrapText="1"/>
      <protection locked="0"/>
    </xf>
    <xf numFmtId="164" fontId="22" fillId="0" borderId="1" xfId="1" applyNumberFormat="1" applyFont="1" applyBorder="1" applyAlignment="1" applyProtection="1">
      <alignment horizontal="right" vertical="center"/>
      <protection locked="0"/>
    </xf>
    <xf numFmtId="0" fontId="4" fillId="0" borderId="10" xfId="1" applyFont="1" applyBorder="1" applyAlignment="1" applyProtection="1">
      <alignment horizontal="right" vertical="center"/>
      <protection hidden="1"/>
    </xf>
    <xf numFmtId="0" fontId="4" fillId="0" borderId="2" xfId="1" applyFont="1" applyBorder="1" applyAlignment="1" applyProtection="1">
      <alignment horizontal="right" vertical="center"/>
      <protection hidden="1"/>
    </xf>
    <xf numFmtId="0" fontId="10" fillId="0" borderId="1" xfId="0" applyFont="1" applyBorder="1" applyAlignment="1">
      <alignment horizontal="right" vertical="center" wrapText="1"/>
    </xf>
    <xf numFmtId="164" fontId="12" fillId="0" borderId="8" xfId="0" applyNumberFormat="1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1" fillId="0" borderId="25" xfId="0" applyFont="1" applyBorder="1" applyAlignment="1" applyProtection="1">
      <alignment horizontal="center" vertical="center" wrapText="1"/>
    </xf>
    <xf numFmtId="0" fontId="11" fillId="0" borderId="17" xfId="0" applyFont="1" applyBorder="1" applyAlignment="1" applyProtection="1">
      <alignment horizontal="center" vertical="center" wrapText="1"/>
    </xf>
    <xf numFmtId="164" fontId="8" fillId="0" borderId="35" xfId="1" applyNumberFormat="1" applyFont="1" applyBorder="1" applyAlignment="1" applyProtection="1">
      <alignment horizontal="center" vertical="center"/>
      <protection locked="0"/>
    </xf>
    <xf numFmtId="164" fontId="8" fillId="0" borderId="5" xfId="1" applyNumberFormat="1" applyFont="1" applyBorder="1" applyAlignment="1" applyProtection="1">
      <alignment horizontal="center" vertical="center"/>
      <protection locked="0"/>
    </xf>
    <xf numFmtId="164" fontId="8" fillId="0" borderId="29" xfId="1" applyNumberFormat="1" applyFont="1" applyBorder="1" applyAlignment="1" applyProtection="1">
      <alignment horizontal="center" vertical="center"/>
      <protection locked="0"/>
    </xf>
    <xf numFmtId="164" fontId="8" fillId="0" borderId="19" xfId="1" applyNumberFormat="1" applyFont="1" applyBorder="1" applyAlignment="1" applyProtection="1">
      <alignment horizontal="center" vertical="center"/>
      <protection locked="0"/>
    </xf>
    <xf numFmtId="0" fontId="10" fillId="0" borderId="35" xfId="0" applyFont="1" applyBorder="1" applyAlignment="1" applyProtection="1">
      <alignment horizontal="right" vertical="center"/>
    </xf>
    <xf numFmtId="0" fontId="10" fillId="0" borderId="1" xfId="0" applyFont="1" applyBorder="1" applyAlignment="1" applyProtection="1">
      <alignment horizontal="right" vertical="center"/>
    </xf>
    <xf numFmtId="0" fontId="11" fillId="0" borderId="29" xfId="0" applyFont="1" applyBorder="1" applyAlignment="1" applyProtection="1">
      <alignment horizontal="right" vertical="center"/>
    </xf>
    <xf numFmtId="0" fontId="11" fillId="0" borderId="22" xfId="0" applyFont="1" applyBorder="1" applyAlignment="1" applyProtection="1">
      <alignment horizontal="right" vertical="center"/>
    </xf>
    <xf numFmtId="14" fontId="13" fillId="0" borderId="49" xfId="0" applyNumberFormat="1" applyFont="1" applyFill="1" applyBorder="1" applyAlignment="1" applyProtection="1">
      <alignment horizontal="center" vertical="center"/>
    </xf>
    <xf numFmtId="14" fontId="13" fillId="0" borderId="51" xfId="0" applyNumberFormat="1" applyFont="1" applyFill="1" applyBorder="1" applyAlignment="1" applyProtection="1">
      <alignment horizontal="center" vertical="center"/>
    </xf>
    <xf numFmtId="14" fontId="13" fillId="0" borderId="50" xfId="0" applyNumberFormat="1" applyFont="1" applyFill="1" applyBorder="1" applyAlignment="1" applyProtection="1">
      <alignment horizontal="center" vertical="center"/>
    </xf>
    <xf numFmtId="0" fontId="26" fillId="0" borderId="49" xfId="0" applyFont="1" applyFill="1" applyBorder="1" applyAlignment="1" applyProtection="1">
      <alignment horizontal="center" vertical="center" wrapText="1"/>
    </xf>
    <xf numFmtId="0" fontId="26" fillId="0" borderId="50" xfId="0" applyFont="1" applyFill="1" applyBorder="1" applyAlignment="1" applyProtection="1">
      <alignment horizontal="center" vertical="center" wrapText="1"/>
    </xf>
    <xf numFmtId="4" fontId="21" fillId="0" borderId="0" xfId="6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7" fillId="0" borderId="33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13" fillId="0" borderId="19" xfId="0" applyFont="1" applyBorder="1" applyAlignment="1" applyProtection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21" xfId="0" applyFont="1" applyBorder="1" applyAlignment="1" applyProtection="1">
      <alignment horizontal="center" vertical="center" wrapText="1"/>
    </xf>
    <xf numFmtId="0" fontId="4" fillId="0" borderId="40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41" xfId="0" applyFont="1" applyBorder="1" applyAlignment="1" applyProtection="1">
      <alignment horizontal="center" vertical="center" wrapText="1"/>
    </xf>
    <xf numFmtId="0" fontId="4" fillId="0" borderId="42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 wrapText="1"/>
    </xf>
    <xf numFmtId="0" fontId="15" fillId="0" borderId="38" xfId="0" applyFont="1" applyFill="1" applyBorder="1" applyAlignment="1" applyProtection="1">
      <alignment horizontal="center" vertical="center" wrapText="1"/>
    </xf>
    <xf numFmtId="0" fontId="15" fillId="0" borderId="36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15" fillId="0" borderId="41" xfId="0" applyFont="1" applyFill="1" applyBorder="1" applyAlignment="1" applyProtection="1">
      <alignment horizontal="center" vertical="center" wrapText="1"/>
    </xf>
    <xf numFmtId="0" fontId="15" fillId="0" borderId="42" xfId="0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 vertical="center"/>
      <protection hidden="1"/>
    </xf>
    <xf numFmtId="166" fontId="6" fillId="2" borderId="1" xfId="2" applyNumberFormat="1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right" vertical="center" wrapText="1"/>
    </xf>
    <xf numFmtId="0" fontId="7" fillId="2" borderId="7" xfId="0" applyFont="1" applyFill="1" applyBorder="1" applyAlignment="1" applyProtection="1">
      <alignment horizontal="right" vertical="center" wrapText="1"/>
    </xf>
    <xf numFmtId="0" fontId="7" fillId="2" borderId="12" xfId="0" applyFont="1" applyFill="1" applyBorder="1" applyAlignment="1" applyProtection="1">
      <alignment horizontal="right" vertical="center" wrapText="1"/>
    </xf>
    <xf numFmtId="0" fontId="7" fillId="2" borderId="13" xfId="0" applyFont="1" applyFill="1" applyBorder="1" applyAlignment="1" applyProtection="1">
      <alignment horizontal="right" vertical="center" wrapText="1"/>
    </xf>
    <xf numFmtId="0" fontId="7" fillId="2" borderId="14" xfId="0" applyFont="1" applyFill="1" applyBorder="1" applyAlignment="1" applyProtection="1">
      <alignment horizontal="right" vertical="center" wrapText="1"/>
    </xf>
    <xf numFmtId="0" fontId="7" fillId="2" borderId="6" xfId="0" applyFont="1" applyFill="1" applyBorder="1" applyAlignment="1" applyProtection="1">
      <alignment horizontal="right" vertical="center" wrapText="1"/>
    </xf>
    <xf numFmtId="0" fontId="31" fillId="0" borderId="36" xfId="0" applyFont="1" applyBorder="1" applyAlignment="1" applyProtection="1">
      <alignment horizontal="center" vertical="center" wrapText="1"/>
    </xf>
    <xf numFmtId="0" fontId="31" fillId="0" borderId="18" xfId="0" applyFont="1" applyBorder="1" applyAlignment="1" applyProtection="1">
      <alignment horizontal="center" vertical="center" wrapText="1"/>
    </xf>
    <xf numFmtId="0" fontId="11" fillId="0" borderId="33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/>
    </xf>
    <xf numFmtId="164" fontId="31" fillId="0" borderId="24" xfId="1" applyNumberFormat="1" applyFont="1" applyFill="1" applyBorder="1" applyAlignment="1" applyProtection="1">
      <alignment horizontal="center" vertical="center"/>
      <protection locked="0"/>
    </xf>
    <xf numFmtId="164" fontId="31" fillId="0" borderId="27" xfId="1" applyNumberFormat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 wrapText="1"/>
    </xf>
    <xf numFmtId="0" fontId="22" fillId="0" borderId="43" xfId="0" applyFont="1" applyFill="1" applyBorder="1" applyAlignment="1" applyProtection="1">
      <alignment horizontal="center" vertical="center" wrapText="1"/>
    </xf>
    <xf numFmtId="0" fontId="22" fillId="0" borderId="44" xfId="0" applyFont="1" applyFill="1" applyBorder="1" applyAlignment="1" applyProtection="1">
      <alignment horizontal="center" vertical="center" wrapText="1"/>
    </xf>
    <xf numFmtId="0" fontId="4" fillId="0" borderId="37" xfId="0" applyFont="1" applyBorder="1" applyAlignment="1" applyProtection="1">
      <alignment horizontal="center" vertical="center" wrapText="1"/>
    </xf>
    <xf numFmtId="0" fontId="5" fillId="0" borderId="38" xfId="0" applyFont="1" applyBorder="1" applyAlignment="1" applyProtection="1">
      <alignment horizontal="center" vertical="center" wrapText="1"/>
    </xf>
    <xf numFmtId="0" fontId="5" fillId="0" borderId="39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11" fillId="0" borderId="24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 wrapText="1"/>
    </xf>
    <xf numFmtId="0" fontId="11" fillId="0" borderId="35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33" fillId="0" borderId="0" xfId="1" applyFont="1" applyAlignment="1" applyProtection="1">
      <alignment horizontal="center" vertical="center" wrapText="1"/>
      <protection hidden="1"/>
    </xf>
    <xf numFmtId="164" fontId="31" fillId="0" borderId="53" xfId="1" applyNumberFormat="1" applyFont="1" applyBorder="1" applyAlignment="1" applyProtection="1">
      <alignment horizontal="center" vertical="center"/>
      <protection locked="0"/>
    </xf>
    <xf numFmtId="164" fontId="31" fillId="0" borderId="62" xfId="1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 vertical="center" wrapText="1"/>
    </xf>
    <xf numFmtId="0" fontId="4" fillId="0" borderId="8" xfId="1" applyFont="1" applyBorder="1" applyAlignment="1" applyProtection="1">
      <alignment horizontal="center" vertical="center" wrapText="1"/>
      <protection hidden="1"/>
    </xf>
    <xf numFmtId="0" fontId="4" fillId="0" borderId="12" xfId="1" applyFont="1" applyBorder="1" applyAlignment="1" applyProtection="1">
      <alignment horizontal="center" vertical="center" wrapText="1"/>
      <protection hidden="1"/>
    </xf>
    <xf numFmtId="0" fontId="4" fillId="0" borderId="13" xfId="1" applyFont="1" applyBorder="1" applyAlignment="1" applyProtection="1">
      <alignment horizontal="center" vertical="center" wrapText="1"/>
      <protection hidden="1"/>
    </xf>
    <xf numFmtId="0" fontId="4" fillId="0" borderId="6" xfId="1" applyFont="1" applyBorder="1" applyAlignment="1" applyProtection="1">
      <alignment horizontal="center" vertical="center" wrapText="1"/>
      <protection hidden="1"/>
    </xf>
    <xf numFmtId="0" fontId="4" fillId="0" borderId="7" xfId="1" applyFont="1" applyBorder="1" applyAlignment="1" applyProtection="1">
      <alignment horizontal="center" vertical="center" wrapText="1"/>
      <protection hidden="1"/>
    </xf>
    <xf numFmtId="0" fontId="4" fillId="0" borderId="14" xfId="1" applyFont="1" applyBorder="1" applyAlignment="1" applyProtection="1">
      <alignment horizontal="center" vertical="center" wrapText="1"/>
      <protection hidden="1"/>
    </xf>
    <xf numFmtId="0" fontId="39" fillId="0" borderId="0" xfId="0" applyFont="1" applyFill="1" applyBorder="1" applyAlignment="1" applyProtection="1">
      <alignment horizontal="right" vertical="center" wrapText="1"/>
    </xf>
    <xf numFmtId="0" fontId="39" fillId="0" borderId="52" xfId="0" applyFont="1" applyFill="1" applyBorder="1" applyAlignment="1" applyProtection="1">
      <alignment horizontal="right" vertical="center" wrapText="1"/>
    </xf>
    <xf numFmtId="0" fontId="4" fillId="2" borderId="1" xfId="1" applyFont="1" applyFill="1" applyBorder="1" applyAlignment="1" applyProtection="1">
      <alignment horizontal="center" vertical="center"/>
      <protection locked="0"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6" fillId="0" borderId="4" xfId="1" applyFont="1" applyFill="1" applyBorder="1" applyAlignment="1" applyProtection="1">
      <alignment horizontal="center" vertical="center"/>
      <protection hidden="1"/>
    </xf>
    <xf numFmtId="0" fontId="6" fillId="0" borderId="3" xfId="1" applyFont="1" applyFill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25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 wrapText="1"/>
    </xf>
    <xf numFmtId="0" fontId="2" fillId="0" borderId="32" xfId="0" applyFont="1" applyBorder="1" applyAlignment="1" applyProtection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2" fillId="0" borderId="65" xfId="0" applyFont="1" applyBorder="1" applyAlignment="1" applyProtection="1">
      <alignment horizontal="center" vertical="center" wrapText="1"/>
    </xf>
    <xf numFmtId="0" fontId="7" fillId="0" borderId="56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32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65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57" xfId="0" applyFont="1" applyBorder="1" applyAlignment="1" applyProtection="1">
      <alignment horizontal="center" vertical="center"/>
    </xf>
    <xf numFmtId="0" fontId="7" fillId="0" borderId="49" xfId="0" applyFont="1" applyFill="1" applyBorder="1" applyAlignment="1" applyProtection="1">
      <alignment horizontal="center" vertical="center" wrapText="1"/>
    </xf>
    <xf numFmtId="0" fontId="7" fillId="0" borderId="5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top" wrapText="1"/>
    </xf>
    <xf numFmtId="0" fontId="41" fillId="0" borderId="1" xfId="1" applyFont="1" applyFill="1" applyBorder="1" applyAlignment="1" applyProtection="1">
      <alignment vertical="center"/>
      <protection hidden="1"/>
    </xf>
    <xf numFmtId="0" fontId="42" fillId="0" borderId="0" xfId="1" applyFont="1" applyAlignment="1" applyProtection="1">
      <alignment horizontal="right" vertical="center"/>
      <protection hidden="1"/>
    </xf>
  </cellXfs>
  <cellStyles count="9">
    <cellStyle name="Lien hypertexte" xfId="5" builtinId="8"/>
    <cellStyle name="Milliers 4" xfId="7"/>
    <cellStyle name="Monétaire 2" xfId="2"/>
    <cellStyle name="Monétaire 3" xfId="8"/>
    <cellStyle name="Monétaire 4" xfId="6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1</xdr:row>
          <xdr:rowOff>28575</xdr:rowOff>
        </xdr:from>
        <xdr:to>
          <xdr:col>10</xdr:col>
          <xdr:colOff>28575</xdr:colOff>
          <xdr:row>2</xdr:row>
          <xdr:rowOff>133350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8658</xdr:colOff>
      <xdr:row>4</xdr:row>
      <xdr:rowOff>0</xdr:rowOff>
    </xdr:from>
    <xdr:to>
      <xdr:col>15</xdr:col>
      <xdr:colOff>190499</xdr:colOff>
      <xdr:row>19</xdr:row>
      <xdr:rowOff>147205</xdr:rowOff>
    </xdr:to>
    <xdr:sp macro="" textlink="">
      <xdr:nvSpPr>
        <xdr:cNvPr id="3" name="ZoneTexte 2"/>
        <xdr:cNvSpPr txBox="1"/>
      </xdr:nvSpPr>
      <xdr:spPr>
        <a:xfrm>
          <a:off x="8442613" y="666750"/>
          <a:ext cx="5446568" cy="25284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Merci encore pour votre aide,</a:t>
          </a:r>
          <a:r>
            <a:rPr lang="fr-FR" sz="1100" baseline="0"/>
            <a:t> mon souci c'est que je souhaite appliquer  plusieurs Mise en forme conditionnelle mais je suis bloquée, je n'ai pas trouver de solution : </a:t>
          </a:r>
        </a:p>
        <a:p>
          <a:r>
            <a:rPr lang="fr-FR" sz="1100" baseline="0"/>
            <a:t> </a:t>
          </a:r>
          <a:br>
            <a:rPr lang="fr-FR" sz="1100" baseline="0"/>
          </a:br>
          <a:r>
            <a:rPr lang="fr-FR" sz="1100" baseline="0"/>
            <a:t>- Si l'entreprise "A" est sélectionné, alors  il faudra masquer  la ligne 24  et la ligne 30</a:t>
          </a:r>
        </a:p>
        <a:p>
          <a:r>
            <a:rPr lang="fr-FR" sz="1100" baseline="0"/>
            <a:t>- Si l'entreprise "B" est sélectionné, alors il faudra masquer la cellule  H3</a:t>
          </a:r>
        </a:p>
        <a:p>
          <a:endParaRPr lang="fr-FR" sz="1100" baseline="0"/>
        </a:p>
        <a:p>
          <a:r>
            <a:rPr lang="fr-FR" sz="1100" baseline="0"/>
            <a:t>- Que ça soit l'entreprise A ou B selectionné, si le déplacement n'est pas en France, j'aurai besoin de masquer de la ligne 24 à 57</a:t>
          </a:r>
        </a:p>
        <a:p>
          <a:endParaRPr lang="fr-FR" sz="1100" baseline="0"/>
        </a:p>
        <a:p>
          <a:r>
            <a:rPr lang="fr-FR" sz="1100" baseline="0"/>
            <a:t>Je vous remercie par avance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Bonne Journée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ursorama.com/bourse/devises/convertisseur-devises.phtml" TargetMode="External"/><Relationship Id="rId1" Type="http://schemas.openxmlformats.org/officeDocument/2006/relationships/hyperlink" Target="https://www.economie.gouv.fr/dgfip/taux_chancellerie_change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136"/>
  <sheetViews>
    <sheetView showGridLines="0" tabSelected="1" zoomScale="110" zoomScaleNormal="110" workbookViewId="0">
      <selection activeCell="B3" sqref="B3"/>
    </sheetView>
  </sheetViews>
  <sheetFormatPr baseColWidth="10" defaultColWidth="11.42578125" defaultRowHeight="12" x14ac:dyDescent="0.25"/>
  <cols>
    <col min="1" max="1" width="10.28515625" style="1" bestFit="1" customWidth="1"/>
    <col min="2" max="2" width="10" style="1" customWidth="1"/>
    <col min="3" max="3" width="13.140625" style="1" bestFit="1" customWidth="1"/>
    <col min="4" max="4" width="21.85546875" style="2" bestFit="1" customWidth="1"/>
    <col min="5" max="5" width="12.28515625" style="1" bestFit="1" customWidth="1"/>
    <col min="6" max="6" width="17.140625" style="2" bestFit="1" customWidth="1"/>
    <col min="7" max="7" width="15.85546875" style="1" bestFit="1" customWidth="1"/>
    <col min="8" max="8" width="17.85546875" style="1" bestFit="1" customWidth="1"/>
    <col min="9" max="9" width="8" style="1" bestFit="1" customWidth="1"/>
    <col min="10" max="10" width="16.7109375" style="1" bestFit="1" customWidth="1"/>
    <col min="11" max="11" width="15.42578125" style="1" customWidth="1"/>
    <col min="12" max="12" width="14.42578125" style="1" bestFit="1" customWidth="1"/>
    <col min="13" max="13" width="9.42578125" style="1" bestFit="1" customWidth="1"/>
    <col min="14" max="16384" width="11.42578125" style="1"/>
  </cols>
  <sheetData>
    <row r="1" spans="1:16" ht="15.75" customHeight="1" x14ac:dyDescent="0.25">
      <c r="D1" s="290" t="s">
        <v>490</v>
      </c>
      <c r="E1" s="290"/>
      <c r="F1" s="290"/>
      <c r="G1" s="290"/>
    </row>
    <row r="2" spans="1:16" ht="12" customHeight="1" x14ac:dyDescent="0.25">
      <c r="D2" s="290"/>
      <c r="E2" s="290"/>
      <c r="F2" s="290"/>
      <c r="G2" s="290"/>
    </row>
    <row r="3" spans="1:16" ht="12" customHeight="1" x14ac:dyDescent="0.25">
      <c r="A3" s="174" t="s">
        <v>492</v>
      </c>
      <c r="B3" s="10"/>
      <c r="C3" s="175" t="s">
        <v>487</v>
      </c>
      <c r="D3" s="21"/>
      <c r="E3" s="153" t="s">
        <v>488</v>
      </c>
      <c r="F3" s="22"/>
      <c r="G3" s="325" t="s">
        <v>489</v>
      </c>
      <c r="H3" s="324" t="e">
        <f>IF(B5="Permanent",VLOOKUP(D5,#REF!,9,FALSE),VLOOKUP(D5,#REF!,9,FALSE))</f>
        <v>#REF!</v>
      </c>
      <c r="I3" s="12"/>
      <c r="J3" s="12"/>
      <c r="K3" s="12"/>
      <c r="L3" s="12"/>
      <c r="M3" s="12"/>
    </row>
    <row r="4" spans="1:16" ht="12" customHeight="1" x14ac:dyDescent="0.25">
      <c r="A4" s="75"/>
      <c r="D4" s="75"/>
      <c r="E4" s="75"/>
      <c r="F4" s="75"/>
      <c r="G4" s="75"/>
      <c r="H4" s="75"/>
      <c r="I4" s="12"/>
    </row>
    <row r="5" spans="1:16" ht="13.5" customHeight="1" x14ac:dyDescent="0.25">
      <c r="A5" s="15" t="s">
        <v>480</v>
      </c>
      <c r="B5" s="19" t="s">
        <v>446</v>
      </c>
      <c r="C5" s="107" t="s">
        <v>478</v>
      </c>
      <c r="D5" s="302"/>
      <c r="E5" s="302"/>
      <c r="F5" s="15" t="s">
        <v>447</v>
      </c>
      <c r="G5" s="71" t="e">
        <f>IF(B5="Permanent",VLOOKUP(D5,#REF!,2,FALSE),VLOOKUP(D5,#REF!,2,FALSE))</f>
        <v>#REF!</v>
      </c>
      <c r="H5" s="104"/>
      <c r="I5" s="12"/>
    </row>
    <row r="6" spans="1:16" ht="9" customHeight="1" x14ac:dyDescent="0.25">
      <c r="A6" s="20"/>
      <c r="B6" s="75"/>
      <c r="C6" s="75"/>
      <c r="D6" s="75"/>
      <c r="E6" s="75"/>
      <c r="F6" s="75"/>
    </row>
    <row r="7" spans="1:16" x14ac:dyDescent="0.25">
      <c r="A7" s="15" t="s">
        <v>479</v>
      </c>
      <c r="B7" s="195"/>
      <c r="C7" s="196"/>
      <c r="D7" s="196"/>
      <c r="E7" s="196"/>
      <c r="F7" s="196"/>
      <c r="G7" s="196"/>
      <c r="H7" s="197"/>
    </row>
    <row r="8" spans="1:16" x14ac:dyDescent="0.25">
      <c r="J8" s="12"/>
      <c r="K8" s="12"/>
      <c r="L8" s="12"/>
      <c r="M8" s="12"/>
      <c r="N8" s="12"/>
      <c r="O8" s="12"/>
      <c r="P8" s="12"/>
    </row>
    <row r="9" spans="1:16" x14ac:dyDescent="0.25">
      <c r="A9" s="15" t="s">
        <v>481</v>
      </c>
      <c r="B9" s="17"/>
      <c r="C9" s="15" t="s">
        <v>3</v>
      </c>
      <c r="D9" s="17"/>
      <c r="L9" s="12"/>
      <c r="M9" s="12"/>
      <c r="N9" s="12"/>
      <c r="O9" s="12"/>
      <c r="P9" s="12"/>
    </row>
    <row r="10" spans="1:16" ht="12.75" thickBot="1" x14ac:dyDescent="0.3">
      <c r="A10" s="154"/>
      <c r="B10" s="155"/>
      <c r="C10" s="156"/>
      <c r="D10" s="155"/>
      <c r="E10" s="157"/>
      <c r="F10" s="158"/>
      <c r="G10" s="157"/>
      <c r="H10" s="158"/>
      <c r="I10" s="159"/>
      <c r="J10" s="160"/>
      <c r="K10" s="12"/>
      <c r="L10" s="12"/>
      <c r="M10" s="12"/>
      <c r="N10" s="12"/>
      <c r="O10" s="12"/>
      <c r="P10" s="12"/>
    </row>
    <row r="11" spans="1:16" ht="15" x14ac:dyDescent="0.25">
      <c r="A11" s="309" t="s">
        <v>434</v>
      </c>
      <c r="B11" s="310"/>
      <c r="C11" s="306" t="s">
        <v>469</v>
      </c>
      <c r="D11" s="307"/>
      <c r="E11" s="307"/>
      <c r="F11" s="308"/>
      <c r="G11" s="315" t="s">
        <v>470</v>
      </c>
      <c r="H11" s="316"/>
      <c r="I11" s="159"/>
      <c r="J11" s="160"/>
      <c r="K11" s="12"/>
      <c r="L11" s="12"/>
      <c r="M11" s="12"/>
      <c r="N11" s="12"/>
      <c r="O11" s="12"/>
      <c r="P11" s="12"/>
    </row>
    <row r="12" spans="1:16" ht="12.75" thickBot="1" x14ac:dyDescent="0.3">
      <c r="A12" s="311"/>
      <c r="B12" s="312"/>
      <c r="C12" s="313" t="s">
        <v>435</v>
      </c>
      <c r="D12" s="314"/>
      <c r="E12" s="319" t="s">
        <v>436</v>
      </c>
      <c r="F12" s="320"/>
      <c r="G12" s="317"/>
      <c r="H12" s="318"/>
      <c r="I12" s="159"/>
      <c r="J12" s="160"/>
      <c r="K12" s="12"/>
      <c r="L12" s="12"/>
      <c r="M12" s="12"/>
      <c r="N12" s="12"/>
      <c r="O12" s="12"/>
      <c r="P12" s="12"/>
    </row>
    <row r="13" spans="1:16" x14ac:dyDescent="0.25">
      <c r="A13" s="182"/>
      <c r="B13" s="183"/>
      <c r="C13" s="180"/>
      <c r="D13" s="181"/>
      <c r="E13" s="180"/>
      <c r="F13" s="181"/>
      <c r="G13" s="182"/>
      <c r="H13" s="183"/>
      <c r="I13" s="160"/>
      <c r="J13" s="160"/>
      <c r="K13" s="12"/>
      <c r="L13" s="12"/>
      <c r="M13" s="12"/>
      <c r="N13" s="12"/>
      <c r="O13" s="12"/>
      <c r="P13" s="12"/>
    </row>
    <row r="14" spans="1:16" x14ac:dyDescent="0.25">
      <c r="A14" s="108"/>
      <c r="B14" s="168"/>
      <c r="C14" s="109"/>
      <c r="D14" s="99"/>
      <c r="E14" s="109"/>
      <c r="F14" s="99"/>
      <c r="G14" s="108"/>
      <c r="H14" s="168"/>
      <c r="I14" s="160"/>
      <c r="J14" s="160"/>
      <c r="K14" s="12"/>
      <c r="L14" s="12"/>
      <c r="M14" s="12"/>
      <c r="N14" s="12"/>
      <c r="O14" s="12"/>
      <c r="P14" s="12"/>
    </row>
    <row r="15" spans="1:16" x14ac:dyDescent="0.25">
      <c r="A15" s="108"/>
      <c r="B15" s="168"/>
      <c r="C15" s="109"/>
      <c r="D15" s="99"/>
      <c r="E15" s="109"/>
      <c r="F15" s="99"/>
      <c r="G15" s="108"/>
      <c r="H15" s="168"/>
      <c r="I15" s="160"/>
      <c r="J15" s="160"/>
      <c r="K15" s="12"/>
      <c r="L15" s="12"/>
      <c r="M15" s="12"/>
      <c r="N15" s="12"/>
      <c r="O15" s="12"/>
      <c r="P15" s="12"/>
    </row>
    <row r="16" spans="1:16" ht="12.75" thickBot="1" x14ac:dyDescent="0.3">
      <c r="A16" s="108"/>
      <c r="B16" s="94"/>
      <c r="C16" s="109"/>
      <c r="D16" s="99"/>
      <c r="E16" s="109"/>
      <c r="F16" s="100"/>
      <c r="G16" s="108"/>
      <c r="H16" s="94"/>
      <c r="I16" s="159"/>
      <c r="J16" s="161"/>
      <c r="K16" s="34"/>
      <c r="L16" s="34"/>
      <c r="M16" s="34"/>
      <c r="N16" s="34"/>
      <c r="O16" s="34"/>
      <c r="P16" s="34"/>
    </row>
    <row r="17" spans="1:16" ht="12.75" thickBot="1" x14ac:dyDescent="0.3">
      <c r="A17" s="321" t="s">
        <v>199</v>
      </c>
      <c r="B17" s="322"/>
      <c r="C17" s="231" t="str">
        <f>B28</f>
        <v/>
      </c>
      <c r="D17" s="232"/>
      <c r="E17" s="232"/>
      <c r="F17" s="233"/>
      <c r="G17" s="234" t="s">
        <v>199</v>
      </c>
      <c r="H17" s="235"/>
      <c r="I17" s="160"/>
      <c r="J17" s="163"/>
      <c r="K17" s="80"/>
      <c r="L17" s="80"/>
      <c r="M17" s="12"/>
      <c r="N17" s="12"/>
      <c r="O17" s="12"/>
      <c r="P17" s="12"/>
    </row>
    <row r="18" spans="1:16" s="12" customFormat="1" x14ac:dyDescent="0.25">
      <c r="A18" s="159"/>
      <c r="B18" s="159"/>
      <c r="C18" s="159"/>
      <c r="D18" s="162"/>
      <c r="E18" s="164"/>
      <c r="F18" s="164"/>
      <c r="G18" s="159"/>
      <c r="H18" s="159"/>
      <c r="I18" s="160"/>
      <c r="J18" s="163"/>
      <c r="K18" s="80"/>
      <c r="L18" s="80"/>
      <c r="M18" s="34"/>
      <c r="N18" s="27"/>
      <c r="O18" s="237"/>
      <c r="P18" s="237"/>
    </row>
    <row r="19" spans="1:16" s="12" customFormat="1" x14ac:dyDescent="0.25">
      <c r="A19" s="105" t="s">
        <v>461</v>
      </c>
      <c r="B19" s="19"/>
      <c r="C19" s="18" t="s">
        <v>4</v>
      </c>
      <c r="D19" s="19"/>
      <c r="E19" s="15" t="s">
        <v>462</v>
      </c>
      <c r="F19" s="17" t="e">
        <f>(D19-B19)+IF(#REF!&lt;"5:00"*1,1,0)</f>
        <v>#REF!</v>
      </c>
      <c r="G19" s="15" t="s">
        <v>463</v>
      </c>
      <c r="H19" s="17" t="e">
        <f>((D19-(B19+1))*2)+IF(#REF!&gt;="19:00"*1,2,IF(#REF!&gt;="12:00"*1,1,0))+IF(#REF!&lt;"14:00"*1,2,IF(#REF!&lt;"21:00"*1,1,0))</f>
        <v>#REF!</v>
      </c>
      <c r="I19" s="160"/>
      <c r="J19" s="163"/>
      <c r="K19" s="80"/>
      <c r="L19" s="80"/>
      <c r="M19" s="34"/>
      <c r="N19" s="148"/>
      <c r="O19" s="148"/>
      <c r="P19" s="148"/>
    </row>
    <row r="20" spans="1:16" s="12" customFormat="1" x14ac:dyDescent="0.25">
      <c r="I20" s="160"/>
      <c r="J20" s="163"/>
      <c r="K20" s="80"/>
      <c r="L20" s="80"/>
      <c r="M20" s="34"/>
      <c r="N20" s="148"/>
      <c r="O20" s="148"/>
      <c r="P20" s="148"/>
    </row>
    <row r="21" spans="1:16" s="12" customFormat="1" ht="12" customHeight="1" x14ac:dyDescent="0.25">
      <c r="A21" s="294" t="s">
        <v>472</v>
      </c>
      <c r="B21" s="298"/>
      <c r="C21" s="295"/>
      <c r="D21" s="304"/>
      <c r="E21" s="294" t="s">
        <v>473</v>
      </c>
      <c r="F21" s="295"/>
      <c r="G21" s="303"/>
      <c r="H21" s="1"/>
      <c r="J21" s="80"/>
      <c r="K21" s="80"/>
      <c r="L21" s="80"/>
      <c r="M21" s="169"/>
      <c r="N21" s="170"/>
      <c r="O21" s="170"/>
      <c r="P21" s="170"/>
    </row>
    <row r="22" spans="1:16" s="12" customFormat="1" x14ac:dyDescent="0.25">
      <c r="A22" s="296"/>
      <c r="B22" s="299"/>
      <c r="C22" s="297"/>
      <c r="D22" s="305"/>
      <c r="E22" s="296"/>
      <c r="F22" s="297"/>
      <c r="G22" s="303"/>
      <c r="H22" s="1"/>
      <c r="J22" s="80"/>
      <c r="K22" s="80"/>
      <c r="L22" s="80"/>
      <c r="M22" s="169"/>
      <c r="N22" s="170"/>
      <c r="O22" s="170"/>
      <c r="P22" s="170"/>
    </row>
    <row r="23" spans="1:16" s="12" customFormat="1" x14ac:dyDescent="0.25">
      <c r="A23" s="171"/>
      <c r="B23" s="171"/>
      <c r="C23" s="1"/>
      <c r="D23" s="16"/>
      <c r="E23" s="5"/>
      <c r="F23" s="5"/>
      <c r="G23" s="1"/>
      <c r="H23" s="1"/>
      <c r="J23" s="80"/>
      <c r="K23" s="80"/>
      <c r="L23" s="80"/>
      <c r="M23" s="169"/>
      <c r="N23" s="170"/>
      <c r="O23" s="170"/>
      <c r="P23" s="170"/>
    </row>
    <row r="24" spans="1:16" s="12" customFormat="1" ht="16.5" customHeight="1" x14ac:dyDescent="0.25">
      <c r="A24" s="293" t="s">
        <v>483</v>
      </c>
      <c r="B24" s="293"/>
      <c r="C24" s="10"/>
      <c r="D24" s="293" t="s">
        <v>484</v>
      </c>
      <c r="E24" s="293"/>
      <c r="F24" s="10"/>
      <c r="G24" s="1"/>
      <c r="H24" s="1"/>
      <c r="J24" s="80"/>
      <c r="K24" s="80"/>
      <c r="L24" s="80"/>
      <c r="M24" s="169"/>
      <c r="N24" s="170"/>
      <c r="O24" s="170"/>
      <c r="P24" s="170"/>
    </row>
    <row r="25" spans="1:16" s="12" customFormat="1" x14ac:dyDescent="0.25">
      <c r="A25" s="171"/>
      <c r="B25" s="171"/>
      <c r="C25" s="1"/>
      <c r="D25" s="16"/>
      <c r="E25" s="5"/>
      <c r="F25" s="5"/>
      <c r="G25" s="1"/>
      <c r="H25" s="1"/>
      <c r="J25" s="80"/>
      <c r="K25" s="80"/>
      <c r="L25" s="80"/>
      <c r="M25" s="169"/>
      <c r="N25" s="170"/>
      <c r="O25" s="170"/>
      <c r="P25" s="170"/>
    </row>
    <row r="26" spans="1:16" s="12" customFormat="1" ht="15" x14ac:dyDescent="0.25">
      <c r="A26" s="241" t="s">
        <v>471</v>
      </c>
      <c r="B26" s="241"/>
      <c r="C26" s="241"/>
      <c r="D26" s="241"/>
      <c r="E26" s="241"/>
      <c r="F26" s="241"/>
      <c r="G26" s="241"/>
      <c r="H26" s="241"/>
      <c r="J26" s="80"/>
      <c r="K26" s="80"/>
      <c r="L26" s="80"/>
      <c r="M26" s="34"/>
      <c r="N26" s="27"/>
      <c r="O26" s="27"/>
      <c r="P26" s="27"/>
    </row>
    <row r="27" spans="1:16" s="12" customFormat="1" ht="12.75" x14ac:dyDescent="0.25">
      <c r="A27" s="28"/>
      <c r="B27" s="29"/>
      <c r="C27" s="30"/>
      <c r="D27" s="30"/>
      <c r="J27" s="79"/>
      <c r="K27" s="79"/>
      <c r="L27" s="79"/>
      <c r="M27" s="79"/>
      <c r="N27" s="79"/>
      <c r="O27" s="79"/>
      <c r="P27" s="79"/>
    </row>
    <row r="28" spans="1:16" s="12" customFormat="1" ht="22.5" x14ac:dyDescent="0.25">
      <c r="A28" s="106" t="s">
        <v>428</v>
      </c>
      <c r="B28" s="165" t="str">
        <f>IF(ISNA(VLOOKUP(B9,Paramètrage!B3:E207,3,FALSE)),"",VLOOKUP(B9,Paramètrage!B3:E207,3,FALSE))</f>
        <v/>
      </c>
      <c r="D28" s="74" t="s">
        <v>429</v>
      </c>
      <c r="E28" s="166">
        <v>0.89600000000000002</v>
      </c>
      <c r="F28" s="74" t="s">
        <v>430</v>
      </c>
      <c r="G28" s="167" t="str">
        <f>IF(ISNA(VLOOKUP(B9,Paramètrage!$B$4:$E$207,4,FALSE)),"",VLOOKUP(B9,Paramètrage!$B$4:$E$207,4,FALSE))</f>
        <v/>
      </c>
      <c r="H28" s="78"/>
      <c r="I28" s="80"/>
      <c r="J28" s="76"/>
      <c r="K28" s="239"/>
      <c r="L28" s="240"/>
      <c r="M28" s="81"/>
      <c r="N28" s="81"/>
      <c r="O28" s="81"/>
      <c r="P28" s="81"/>
    </row>
    <row r="29" spans="1:16" s="12" customFormat="1" ht="12.75" x14ac:dyDescent="0.25">
      <c r="B29" s="31"/>
      <c r="D29" s="32" t="s">
        <v>475</v>
      </c>
      <c r="E29" s="173" t="s">
        <v>431</v>
      </c>
      <c r="F29" s="74" t="s">
        <v>432</v>
      </c>
      <c r="G29" s="93" t="str">
        <f>IF(ISNA(VLOOKUP(B9,Paramètrage!$B$4:$E$207,2,FALSE)),"",VLOOKUP(B9,Paramètrage!$B$4:$E$207,2,FALSE))</f>
        <v/>
      </c>
      <c r="H29" s="78"/>
      <c r="I29" s="80"/>
      <c r="J29" s="76"/>
      <c r="K29" s="239"/>
      <c r="L29" s="240"/>
      <c r="M29" s="81"/>
      <c r="N29" s="81"/>
      <c r="O29" s="81"/>
      <c r="P29" s="81"/>
    </row>
    <row r="30" spans="1:16" s="12" customFormat="1" ht="15" x14ac:dyDescent="0.25">
      <c r="B30" s="31"/>
      <c r="C30" s="32"/>
      <c r="E30" s="172" t="s">
        <v>474</v>
      </c>
      <c r="F30" s="74"/>
      <c r="G30" s="93"/>
      <c r="H30" s="78"/>
      <c r="I30" s="80"/>
      <c r="J30" s="76"/>
      <c r="K30" s="149"/>
      <c r="L30" s="150"/>
      <c r="M30" s="81"/>
      <c r="N30" s="81"/>
      <c r="O30" s="81"/>
      <c r="P30" s="81"/>
    </row>
    <row r="31" spans="1:16" s="12" customFormat="1" ht="15" customHeight="1" x14ac:dyDescent="0.25">
      <c r="B31" s="31"/>
      <c r="C31" s="32"/>
      <c r="D31" s="300" t="s">
        <v>468</v>
      </c>
      <c r="E31" s="300"/>
      <c r="F31" s="301"/>
      <c r="G31" s="184" t="e">
        <f>G28*E28</f>
        <v>#VALUE!</v>
      </c>
      <c r="H31" s="78"/>
      <c r="I31" s="80"/>
      <c r="J31" s="76"/>
      <c r="K31" s="82"/>
      <c r="L31" s="82"/>
      <c r="M31" s="83"/>
      <c r="N31" s="83"/>
      <c r="O31" s="83"/>
      <c r="P31" s="83"/>
    </row>
    <row r="32" spans="1:16" s="12" customFormat="1" ht="12.75" x14ac:dyDescent="0.25">
      <c r="B32" s="31"/>
      <c r="C32" s="32"/>
      <c r="D32" s="76"/>
      <c r="F32" s="76"/>
      <c r="G32" s="77"/>
      <c r="H32" s="78"/>
      <c r="I32" s="80"/>
      <c r="J32" s="76"/>
      <c r="K32" s="82"/>
      <c r="L32" s="82"/>
      <c r="M32" s="83"/>
      <c r="N32" s="83"/>
      <c r="O32" s="83"/>
      <c r="P32" s="83"/>
    </row>
    <row r="33" spans="1:21" s="12" customFormat="1" ht="12.75" customHeight="1" x14ac:dyDescent="0.25">
      <c r="B33" s="209" t="s">
        <v>440</v>
      </c>
      <c r="C33" s="210"/>
      <c r="D33" s="101" t="s">
        <v>438</v>
      </c>
      <c r="E33" s="102">
        <f>(G13-A13)+IF(D13&lt;"5:00"*1,1,0)</f>
        <v>1</v>
      </c>
      <c r="F33" s="101" t="s">
        <v>439</v>
      </c>
      <c r="G33" s="102">
        <f>((G13-(A13+1))*2)+IF(H13&gt;="18:00"*1,2,IF(H16&gt;="11:00"*1,1,0))+IF(B13&lt;"14:00"*1,2,IF(B16&lt;"21:00"*1,1,0))</f>
        <v>0</v>
      </c>
      <c r="H33" s="78"/>
      <c r="I33" s="79"/>
      <c r="J33" s="76"/>
      <c r="K33" s="98"/>
      <c r="L33" s="98"/>
      <c r="M33" s="98"/>
      <c r="N33" s="97"/>
      <c r="O33" s="97"/>
      <c r="P33" s="83"/>
    </row>
    <row r="34" spans="1:21" s="12" customFormat="1" ht="12.75" customHeight="1" x14ac:dyDescent="0.25">
      <c r="B34" s="207" t="s">
        <v>464</v>
      </c>
      <c r="C34" s="208"/>
      <c r="D34" s="101" t="s">
        <v>438</v>
      </c>
      <c r="E34" s="147" t="e">
        <f>E33-#REF!</f>
        <v>#REF!</v>
      </c>
      <c r="F34" s="101" t="s">
        <v>439</v>
      </c>
      <c r="G34" s="147" t="e">
        <f>G33-#REF!</f>
        <v>#REF!</v>
      </c>
      <c r="H34" s="78"/>
      <c r="I34" s="79"/>
      <c r="J34" s="76"/>
      <c r="K34" s="98"/>
      <c r="L34" s="98"/>
      <c r="M34" s="98"/>
      <c r="N34" s="97"/>
      <c r="O34" s="97"/>
      <c r="P34" s="83"/>
    </row>
    <row r="35" spans="1:21" ht="15" x14ac:dyDescent="0.25">
      <c r="A35" s="241" t="s">
        <v>189</v>
      </c>
      <c r="B35" s="241"/>
      <c r="C35" s="241"/>
      <c r="D35" s="241"/>
      <c r="E35" s="241"/>
      <c r="F35" s="241"/>
      <c r="G35" s="241"/>
      <c r="H35" s="241"/>
      <c r="J35" s="76"/>
      <c r="K35" s="82"/>
      <c r="L35" s="82"/>
      <c r="M35" s="83"/>
      <c r="N35" s="83"/>
      <c r="O35" s="83"/>
      <c r="P35" s="83"/>
      <c r="Q35" s="83"/>
      <c r="R35" s="85"/>
      <c r="S35" s="86"/>
      <c r="T35" s="86"/>
      <c r="U35" s="12"/>
    </row>
    <row r="36" spans="1:21" ht="13.5" thickBot="1" x14ac:dyDescent="0.3">
      <c r="D36" s="1"/>
      <c r="F36" s="1"/>
      <c r="J36" s="76"/>
      <c r="K36" s="82"/>
      <c r="L36" s="82"/>
      <c r="M36" s="83"/>
      <c r="N36" s="83"/>
      <c r="O36" s="83"/>
      <c r="P36" s="83"/>
      <c r="Q36" s="83"/>
      <c r="R36" s="85"/>
      <c r="S36" s="86"/>
      <c r="T36" s="86"/>
      <c r="U36" s="12"/>
    </row>
    <row r="37" spans="1:21" ht="13.5" thickBot="1" x14ac:dyDescent="0.3">
      <c r="A37" s="187" t="s">
        <v>158</v>
      </c>
      <c r="B37" s="188"/>
      <c r="C37" s="188"/>
      <c r="D37" s="188"/>
      <c r="E37" s="188"/>
      <c r="F37" s="135" t="s">
        <v>459</v>
      </c>
      <c r="G37" s="129" t="s">
        <v>159</v>
      </c>
      <c r="H37" s="35" t="s">
        <v>160</v>
      </c>
      <c r="J37" s="76"/>
      <c r="K37" s="82"/>
      <c r="L37" s="82"/>
      <c r="M37" s="83"/>
      <c r="N37" s="83"/>
      <c r="O37" s="83"/>
      <c r="P37" s="83"/>
      <c r="Q37" s="83"/>
      <c r="R37" s="85"/>
      <c r="S37" s="86"/>
      <c r="T37" s="86"/>
      <c r="U37" s="12"/>
    </row>
    <row r="38" spans="1:21" ht="12.75" x14ac:dyDescent="0.25">
      <c r="A38" s="271" t="s">
        <v>166</v>
      </c>
      <c r="B38" s="281" t="s">
        <v>178</v>
      </c>
      <c r="C38" s="282"/>
      <c r="D38" s="124" t="s">
        <v>455</v>
      </c>
      <c r="E38" s="126"/>
      <c r="F38" s="136"/>
      <c r="G38" s="130"/>
      <c r="H38" s="58">
        <f>G38*120</f>
        <v>0</v>
      </c>
      <c r="J38" s="76"/>
      <c r="K38" s="82"/>
      <c r="L38" s="82"/>
      <c r="M38" s="83"/>
      <c r="N38" s="83"/>
      <c r="O38" s="83"/>
      <c r="P38" s="83"/>
      <c r="Q38" s="83"/>
      <c r="R38" s="85"/>
      <c r="S38" s="86"/>
      <c r="T38" s="86"/>
      <c r="U38" s="12"/>
    </row>
    <row r="39" spans="1:21" ht="12.75" x14ac:dyDescent="0.25">
      <c r="A39" s="271"/>
      <c r="B39" s="283"/>
      <c r="C39" s="284"/>
      <c r="D39" s="125" t="s">
        <v>456</v>
      </c>
      <c r="E39" s="127"/>
      <c r="F39" s="137"/>
      <c r="G39" s="131"/>
      <c r="H39" s="37">
        <f>G39*130</f>
        <v>0</v>
      </c>
      <c r="J39" s="76"/>
      <c r="K39" s="82"/>
      <c r="L39" s="82"/>
      <c r="M39" s="83"/>
      <c r="N39" s="83"/>
      <c r="O39" s="83"/>
      <c r="P39" s="83"/>
      <c r="Q39" s="83"/>
      <c r="R39" s="85"/>
      <c r="S39" s="86"/>
      <c r="T39" s="86"/>
      <c r="U39" s="12"/>
    </row>
    <row r="40" spans="1:21" ht="12.75" x14ac:dyDescent="0.25">
      <c r="A40" s="271"/>
      <c r="B40" s="250" t="s">
        <v>179</v>
      </c>
      <c r="C40" s="251"/>
      <c r="D40" s="125" t="s">
        <v>457</v>
      </c>
      <c r="E40" s="127"/>
      <c r="F40" s="137"/>
      <c r="G40" s="131"/>
      <c r="H40" s="37">
        <f>G40*90</f>
        <v>0</v>
      </c>
      <c r="J40" s="76"/>
      <c r="K40" s="82"/>
      <c r="L40" s="82"/>
      <c r="M40" s="83"/>
      <c r="N40" s="83"/>
      <c r="O40" s="83"/>
      <c r="P40" s="83"/>
      <c r="Q40" s="83"/>
      <c r="R40" s="85"/>
      <c r="S40" s="86"/>
      <c r="T40" s="86"/>
      <c r="U40" s="12"/>
    </row>
    <row r="41" spans="1:21" ht="13.5" thickBot="1" x14ac:dyDescent="0.3">
      <c r="A41" s="271"/>
      <c r="B41" s="252"/>
      <c r="C41" s="253"/>
      <c r="D41" s="125" t="s">
        <v>458</v>
      </c>
      <c r="E41" s="128"/>
      <c r="F41" s="138"/>
      <c r="G41" s="132"/>
      <c r="H41" s="40">
        <f>G41*110</f>
        <v>0</v>
      </c>
      <c r="J41" s="76"/>
      <c r="K41" s="82"/>
      <c r="L41" s="82"/>
      <c r="M41" s="83"/>
      <c r="N41" s="83"/>
      <c r="O41" s="83"/>
      <c r="P41" s="83"/>
      <c r="Q41" s="83"/>
      <c r="R41" s="85"/>
      <c r="S41" s="86"/>
      <c r="T41" s="86"/>
      <c r="U41" s="12"/>
    </row>
    <row r="42" spans="1:21" ht="23.25" customHeight="1" x14ac:dyDescent="0.25">
      <c r="A42" s="271"/>
      <c r="B42" s="257" t="s">
        <v>180</v>
      </c>
      <c r="C42" s="258"/>
      <c r="D42" s="189" t="s">
        <v>454</v>
      </c>
      <c r="E42" s="190"/>
      <c r="F42" s="139"/>
      <c r="G42" s="130"/>
      <c r="H42" s="60">
        <f>G42*110</f>
        <v>0</v>
      </c>
      <c r="J42" s="76"/>
      <c r="K42" s="82"/>
      <c r="L42" s="82"/>
      <c r="M42" s="83"/>
      <c r="N42" s="83"/>
      <c r="O42" s="83"/>
      <c r="P42" s="83"/>
      <c r="Q42" s="83"/>
      <c r="R42" s="85"/>
      <c r="S42" s="86"/>
      <c r="T42" s="86"/>
      <c r="U42" s="12"/>
    </row>
    <row r="43" spans="1:21" ht="33.75" customHeight="1" x14ac:dyDescent="0.2">
      <c r="A43" s="271"/>
      <c r="B43" s="259"/>
      <c r="C43" s="260"/>
      <c r="D43" s="191" t="s">
        <v>444</v>
      </c>
      <c r="E43" s="192"/>
      <c r="F43" s="140"/>
      <c r="G43" s="131"/>
      <c r="H43" s="38">
        <f>G43*90</f>
        <v>0</v>
      </c>
      <c r="J43" s="76"/>
      <c r="K43" s="82"/>
      <c r="L43" s="82"/>
      <c r="M43" s="83"/>
      <c r="N43" s="83"/>
      <c r="O43" s="83"/>
      <c r="P43" s="83"/>
      <c r="Q43" s="83"/>
      <c r="R43" s="85"/>
      <c r="S43" s="86"/>
      <c r="T43" s="86"/>
      <c r="U43" s="12"/>
    </row>
    <row r="44" spans="1:21" ht="24" customHeight="1" thickBot="1" x14ac:dyDescent="0.3">
      <c r="A44" s="271"/>
      <c r="B44" s="261"/>
      <c r="C44" s="262"/>
      <c r="D44" s="193" t="s">
        <v>443</v>
      </c>
      <c r="E44" s="194"/>
      <c r="F44" s="141"/>
      <c r="G44" s="133"/>
      <c r="H44" s="61">
        <f>G44*70</f>
        <v>0</v>
      </c>
      <c r="J44" s="76"/>
      <c r="K44" s="82"/>
      <c r="L44" s="82"/>
      <c r="M44" s="83"/>
      <c r="N44" s="83"/>
      <c r="O44" s="83"/>
      <c r="P44" s="83"/>
      <c r="Q44" s="83"/>
      <c r="R44" s="85"/>
      <c r="S44" s="86"/>
      <c r="T44" s="86"/>
      <c r="U44" s="12"/>
    </row>
    <row r="45" spans="1:21" ht="13.5" thickBot="1" x14ac:dyDescent="0.3">
      <c r="A45" s="272"/>
      <c r="B45" s="279" t="s">
        <v>177</v>
      </c>
      <c r="C45" s="280"/>
      <c r="D45" s="280"/>
      <c r="E45" s="280"/>
      <c r="F45" s="142"/>
      <c r="G45" s="134"/>
      <c r="H45" s="59">
        <f>F45*G45</f>
        <v>0</v>
      </c>
      <c r="J45" s="76"/>
      <c r="K45" s="82"/>
      <c r="L45" s="82"/>
      <c r="M45" s="87"/>
      <c r="N45" s="87"/>
      <c r="O45" s="87"/>
      <c r="P45" s="87"/>
      <c r="Q45" s="83"/>
      <c r="R45" s="85"/>
      <c r="S45" s="86"/>
      <c r="T45" s="86"/>
      <c r="U45" s="12"/>
    </row>
    <row r="46" spans="1:21" ht="13.5" thickBot="1" x14ac:dyDescent="0.3">
      <c r="A46" s="187" t="s">
        <v>158</v>
      </c>
      <c r="B46" s="188"/>
      <c r="C46" s="188"/>
      <c r="D46" s="188"/>
      <c r="E46" s="188"/>
      <c r="F46" s="145" t="s">
        <v>459</v>
      </c>
      <c r="G46" s="121" t="s">
        <v>161</v>
      </c>
      <c r="H46" s="41" t="s">
        <v>160</v>
      </c>
      <c r="J46" s="76"/>
      <c r="K46" s="82"/>
      <c r="L46" s="82"/>
      <c r="M46" s="87"/>
      <c r="N46" s="87"/>
      <c r="O46" s="87"/>
      <c r="P46" s="87"/>
      <c r="Q46" s="83"/>
      <c r="R46" s="85"/>
      <c r="S46" s="86"/>
      <c r="T46" s="86"/>
      <c r="U46" s="12"/>
    </row>
    <row r="47" spans="1:21" ht="12.75" x14ac:dyDescent="0.25">
      <c r="A47" s="275" t="s">
        <v>162</v>
      </c>
      <c r="B47" s="205" t="s">
        <v>181</v>
      </c>
      <c r="C47" s="206"/>
      <c r="D47" s="206"/>
      <c r="E47" s="206"/>
      <c r="F47" s="143"/>
      <c r="G47" s="122"/>
      <c r="H47" s="42">
        <f>G47*17.5</f>
        <v>0</v>
      </c>
      <c r="J47" s="76"/>
      <c r="K47" s="82"/>
      <c r="L47" s="82"/>
      <c r="M47" s="87"/>
      <c r="N47" s="87"/>
      <c r="O47" s="87"/>
      <c r="P47" s="87"/>
      <c r="Q47" s="83"/>
      <c r="R47" s="85"/>
      <c r="S47" s="86"/>
      <c r="T47" s="86"/>
      <c r="U47" s="12"/>
    </row>
    <row r="48" spans="1:21" ht="13.5" customHeight="1" thickBot="1" x14ac:dyDescent="0.3">
      <c r="A48" s="243"/>
      <c r="B48" s="185" t="s">
        <v>433</v>
      </c>
      <c r="C48" s="186"/>
      <c r="D48" s="186"/>
      <c r="E48" s="186"/>
      <c r="F48" s="144"/>
      <c r="G48" s="123"/>
      <c r="H48" s="43">
        <f>G48*8.75</f>
        <v>0</v>
      </c>
      <c r="J48" s="76"/>
      <c r="K48" s="82"/>
      <c r="L48" s="82"/>
      <c r="M48" s="87"/>
      <c r="N48" s="87"/>
      <c r="O48" s="87"/>
      <c r="P48" s="87"/>
      <c r="Q48" s="83"/>
      <c r="R48" s="85"/>
      <c r="S48" s="86"/>
      <c r="T48" s="86"/>
      <c r="U48" s="12"/>
    </row>
    <row r="49" spans="1:21" ht="15.75" thickBot="1" x14ac:dyDescent="0.3">
      <c r="A49" s="88"/>
      <c r="B49" s="88"/>
      <c r="C49" s="88"/>
      <c r="D49" s="88"/>
      <c r="E49" s="88"/>
      <c r="F49" s="88"/>
      <c r="G49" s="88"/>
      <c r="H49" s="88"/>
      <c r="J49" s="76"/>
      <c r="K49" s="82"/>
      <c r="L49" s="82"/>
      <c r="M49" s="87"/>
      <c r="N49" s="87"/>
      <c r="O49" s="87"/>
      <c r="P49" s="87"/>
      <c r="Q49" s="83"/>
      <c r="R49" s="85"/>
      <c r="S49" s="86"/>
      <c r="T49" s="86"/>
      <c r="U49" s="12"/>
    </row>
    <row r="50" spans="1:21" ht="12.75" x14ac:dyDescent="0.25">
      <c r="A50" s="254" t="s">
        <v>182</v>
      </c>
      <c r="B50" s="255"/>
      <c r="C50" s="255"/>
      <c r="D50" s="255"/>
      <c r="E50" s="255"/>
      <c r="F50" s="256"/>
      <c r="G50" s="44" t="s">
        <v>163</v>
      </c>
      <c r="H50" s="45" t="s">
        <v>165</v>
      </c>
      <c r="J50" s="76"/>
      <c r="K50" s="82"/>
      <c r="L50" s="82"/>
      <c r="M50" s="87"/>
      <c r="N50" s="87"/>
      <c r="O50" s="87"/>
      <c r="P50" s="87"/>
      <c r="Q50" s="83"/>
      <c r="R50" s="85"/>
      <c r="S50" s="86"/>
      <c r="T50" s="86"/>
      <c r="U50" s="12"/>
    </row>
    <row r="51" spans="1:21" ht="12.75" x14ac:dyDescent="0.25">
      <c r="A51" s="273" t="s">
        <v>166</v>
      </c>
      <c r="B51" s="244" t="s">
        <v>183</v>
      </c>
      <c r="C51" s="245"/>
      <c r="D51" s="245"/>
      <c r="E51" s="245"/>
      <c r="F51" s="246"/>
      <c r="G51" s="36"/>
      <c r="H51" s="96">
        <f>120*G51</f>
        <v>0</v>
      </c>
      <c r="J51" s="76"/>
      <c r="K51" s="238"/>
      <c r="L51" s="238"/>
      <c r="M51" s="238"/>
      <c r="N51" s="238"/>
      <c r="O51" s="238"/>
      <c r="P51" s="238"/>
      <c r="Q51" s="83"/>
      <c r="R51" s="85"/>
      <c r="S51" s="86"/>
      <c r="T51" s="86"/>
      <c r="U51" s="12"/>
    </row>
    <row r="52" spans="1:21" ht="13.5" thickBot="1" x14ac:dyDescent="0.3">
      <c r="A52" s="274"/>
      <c r="B52" s="247" t="s">
        <v>184</v>
      </c>
      <c r="C52" s="248"/>
      <c r="D52" s="248"/>
      <c r="E52" s="248"/>
      <c r="F52" s="249"/>
      <c r="G52" s="46"/>
      <c r="H52" s="47"/>
      <c r="M52" s="12"/>
      <c r="N52" s="12"/>
      <c r="O52" s="12"/>
      <c r="P52" s="12"/>
      <c r="Q52" s="87"/>
      <c r="R52" s="84"/>
      <c r="S52" s="86"/>
      <c r="T52" s="86"/>
      <c r="U52" s="12"/>
    </row>
    <row r="53" spans="1:21" ht="13.5" thickBot="1" x14ac:dyDescent="0.3">
      <c r="A53" s="48"/>
      <c r="B53" s="49"/>
      <c r="C53" s="49"/>
      <c r="D53" s="49"/>
      <c r="E53" s="49"/>
      <c r="F53" s="49"/>
      <c r="G53" s="50"/>
      <c r="H53" s="50"/>
      <c r="M53" s="12"/>
      <c r="N53" s="12"/>
      <c r="O53" s="12"/>
      <c r="P53" s="12"/>
      <c r="Q53" s="87"/>
      <c r="R53" s="84"/>
      <c r="S53" s="86"/>
      <c r="T53" s="86"/>
      <c r="U53" s="12"/>
    </row>
    <row r="54" spans="1:21" ht="24" x14ac:dyDescent="0.25">
      <c r="A54" s="254" t="s">
        <v>182</v>
      </c>
      <c r="B54" s="255"/>
      <c r="C54" s="255"/>
      <c r="D54" s="255"/>
      <c r="E54" s="255"/>
      <c r="F54" s="256"/>
      <c r="G54" s="44" t="s">
        <v>161</v>
      </c>
      <c r="H54" s="51" t="s">
        <v>164</v>
      </c>
      <c r="M54" s="12"/>
      <c r="N54" s="12"/>
      <c r="O54" s="12"/>
      <c r="P54" s="12"/>
      <c r="Q54" s="87"/>
      <c r="R54" s="84"/>
      <c r="S54" s="86"/>
      <c r="T54" s="86"/>
      <c r="U54" s="12"/>
    </row>
    <row r="55" spans="1:21" ht="13.5" thickBot="1" x14ac:dyDescent="0.3">
      <c r="A55" s="242" t="s">
        <v>162</v>
      </c>
      <c r="B55" s="244" t="s">
        <v>185</v>
      </c>
      <c r="C55" s="245"/>
      <c r="D55" s="245"/>
      <c r="E55" s="245"/>
      <c r="F55" s="246"/>
      <c r="G55" s="39"/>
      <c r="H55" s="96">
        <f>35*G55</f>
        <v>0</v>
      </c>
      <c r="M55" s="12"/>
      <c r="N55" s="12"/>
      <c r="O55" s="12"/>
      <c r="P55" s="12"/>
      <c r="Q55" s="87"/>
      <c r="R55" s="84"/>
      <c r="S55" s="86"/>
      <c r="T55" s="86"/>
      <c r="U55" s="12"/>
    </row>
    <row r="56" spans="1:21" ht="13.5" thickBot="1" x14ac:dyDescent="0.3">
      <c r="A56" s="243"/>
      <c r="B56" s="247" t="s">
        <v>184</v>
      </c>
      <c r="C56" s="248"/>
      <c r="D56" s="248"/>
      <c r="E56" s="248"/>
      <c r="F56" s="249"/>
      <c r="G56" s="39"/>
      <c r="H56" s="52"/>
      <c r="M56" s="12"/>
      <c r="N56" s="12"/>
      <c r="O56" s="12"/>
      <c r="P56" s="12"/>
      <c r="Q56" s="87"/>
      <c r="R56" s="84"/>
      <c r="S56" s="86"/>
      <c r="T56" s="86"/>
      <c r="U56" s="12"/>
    </row>
    <row r="57" spans="1:21" ht="12.75" x14ac:dyDescent="0.25">
      <c r="D57" s="1"/>
      <c r="F57" s="1"/>
      <c r="M57" s="12"/>
      <c r="N57" s="12"/>
      <c r="O57" s="12"/>
      <c r="P57" s="12"/>
      <c r="Q57" s="87"/>
      <c r="R57" s="84"/>
      <c r="S57" s="86"/>
      <c r="T57" s="86"/>
      <c r="U57" s="12"/>
    </row>
    <row r="58" spans="1:21" s="5" customFormat="1" ht="15" x14ac:dyDescent="0.25">
      <c r="A58" s="241" t="s">
        <v>482</v>
      </c>
      <c r="B58" s="241"/>
      <c r="C58" s="241"/>
      <c r="D58" s="241"/>
      <c r="E58" s="241"/>
      <c r="F58" s="241"/>
      <c r="G58" s="241"/>
      <c r="H58" s="241"/>
      <c r="J58" s="1"/>
      <c r="K58" s="1"/>
      <c r="L58" s="1"/>
      <c r="M58" s="12"/>
      <c r="N58" s="12"/>
      <c r="O58" s="12"/>
      <c r="P58" s="12"/>
      <c r="Q58" s="89"/>
      <c r="R58" s="89"/>
      <c r="S58" s="236"/>
      <c r="T58" s="236"/>
      <c r="U58" s="12"/>
    </row>
    <row r="59" spans="1:21" s="5" customFormat="1" ht="15" x14ac:dyDescent="0.25">
      <c r="A59" s="120" t="s">
        <v>451</v>
      </c>
      <c r="B59" s="146" t="e">
        <f>$G$31*0.65</f>
        <v>#VALUE!</v>
      </c>
      <c r="C59" s="119"/>
      <c r="D59" s="119"/>
      <c r="E59" s="119"/>
      <c r="F59" s="119"/>
      <c r="G59" s="119"/>
      <c r="H59" s="119"/>
      <c r="J59" s="1"/>
      <c r="K59" s="1"/>
      <c r="L59" s="1"/>
      <c r="M59" s="12"/>
      <c r="N59" s="12"/>
      <c r="O59" s="12"/>
      <c r="P59" s="12"/>
      <c r="Q59" s="89"/>
      <c r="R59" s="89"/>
      <c r="S59" s="110"/>
      <c r="T59" s="110"/>
      <c r="U59" s="12"/>
    </row>
    <row r="60" spans="1:21" ht="13.5" thickBot="1" x14ac:dyDescent="0.3">
      <c r="A60" s="120" t="s">
        <v>452</v>
      </c>
      <c r="B60" s="146" t="e">
        <f>$G$31*0.175</f>
        <v>#VALUE!</v>
      </c>
      <c r="C60" s="91"/>
      <c r="D60" s="91"/>
      <c r="E60" s="91"/>
      <c r="F60" s="91"/>
      <c r="G60" s="91"/>
      <c r="H60" s="55"/>
      <c r="M60" s="12"/>
      <c r="N60" s="12"/>
      <c r="O60" s="12"/>
      <c r="P60" s="12"/>
      <c r="Q60" s="12"/>
      <c r="R60" s="12"/>
      <c r="S60" s="12"/>
      <c r="T60" s="12"/>
      <c r="U60" s="12"/>
    </row>
    <row r="61" spans="1:21" x14ac:dyDescent="0.25">
      <c r="D61" s="211" t="s">
        <v>186</v>
      </c>
      <c r="E61" s="176" t="s">
        <v>460</v>
      </c>
      <c r="F61" s="177" t="s">
        <v>448</v>
      </c>
      <c r="G61" s="291" t="s">
        <v>187</v>
      </c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21" ht="20.25" customHeight="1" x14ac:dyDescent="0.25">
      <c r="D62" s="212"/>
      <c r="E62" s="178" t="str">
        <f>B28</f>
        <v/>
      </c>
      <c r="F62" s="179" t="str">
        <f>B28</f>
        <v/>
      </c>
      <c r="G62" s="29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1:21" ht="12.75" thickBot="1" x14ac:dyDescent="0.3">
      <c r="B63" s="223" t="s">
        <v>445</v>
      </c>
      <c r="C63" s="224"/>
      <c r="D63" s="114"/>
      <c r="E63" s="117" t="e">
        <f>D63*G28*0.175</f>
        <v>#VALUE!</v>
      </c>
      <c r="F63" s="112">
        <v>0</v>
      </c>
      <c r="G63" s="116">
        <f>F63*E28</f>
        <v>0</v>
      </c>
      <c r="L63" s="12"/>
      <c r="M63" s="12"/>
      <c r="N63" s="12"/>
      <c r="O63" s="12"/>
      <c r="P63" s="12"/>
      <c r="Q63" s="12"/>
      <c r="R63" s="12"/>
      <c r="S63" s="12"/>
    </row>
    <row r="64" spans="1:21" x14ac:dyDescent="0.25">
      <c r="B64" s="276" t="s">
        <v>188</v>
      </c>
      <c r="C64" s="277"/>
      <c r="D64" s="113"/>
      <c r="E64" s="117" t="e">
        <f>D64*G28*0.65</f>
        <v>#VALUE!</v>
      </c>
      <c r="F64" s="112">
        <v>0</v>
      </c>
      <c r="G64" s="116">
        <f>F64</f>
        <v>0</v>
      </c>
      <c r="L64" s="12"/>
      <c r="M64" s="12"/>
      <c r="N64" s="12"/>
      <c r="O64" s="12"/>
      <c r="P64" s="12"/>
      <c r="Q64" s="12"/>
      <c r="R64" s="12"/>
      <c r="S64" s="12"/>
    </row>
    <row r="65" spans="1:21" ht="12.75" thickBot="1" x14ac:dyDescent="0.3">
      <c r="B65" s="225" t="s">
        <v>0</v>
      </c>
      <c r="C65" s="226"/>
      <c r="D65" s="115"/>
      <c r="E65" s="118" t="e">
        <f>SUM(E63:E64)</f>
        <v>#VALUE!</v>
      </c>
      <c r="F65" s="152">
        <f>SUM(F63:F64)</f>
        <v>0</v>
      </c>
      <c r="G65" s="151">
        <f>G63+G64</f>
        <v>0</v>
      </c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1:21" x14ac:dyDescent="0.25">
      <c r="A66" s="33"/>
      <c r="B66" s="33"/>
      <c r="C66" s="33"/>
      <c r="D66" s="54"/>
      <c r="E66" s="33"/>
      <c r="F66" s="53"/>
      <c r="G66" s="33"/>
      <c r="H66" s="55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1" ht="15" x14ac:dyDescent="0.25">
      <c r="A67" s="241" t="s">
        <v>190</v>
      </c>
      <c r="B67" s="241"/>
      <c r="C67" s="241"/>
      <c r="D67" s="241"/>
      <c r="E67" s="241"/>
      <c r="F67" s="241"/>
      <c r="G67" s="241"/>
      <c r="H67" s="241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1" ht="19.5" thickBot="1" x14ac:dyDescent="0.3">
      <c r="A68" s="90"/>
      <c r="B68" s="90"/>
      <c r="C68" s="91"/>
      <c r="D68" s="91"/>
      <c r="E68" s="91"/>
      <c r="F68" s="91"/>
      <c r="G68" s="91"/>
      <c r="H68" s="55"/>
      <c r="M68" s="12"/>
      <c r="N68" s="12"/>
      <c r="O68" s="12"/>
      <c r="P68" s="12"/>
      <c r="Q68" s="12"/>
      <c r="R68" s="12"/>
      <c r="S68" s="12"/>
      <c r="T68" s="12"/>
      <c r="U68" s="12"/>
    </row>
    <row r="69" spans="1:21" x14ac:dyDescent="0.25">
      <c r="A69" s="285" t="s">
        <v>167</v>
      </c>
      <c r="B69" s="286"/>
      <c r="C69" s="286"/>
      <c r="D69" s="286"/>
      <c r="E69" s="286"/>
      <c r="F69" s="221" t="s">
        <v>191</v>
      </c>
      <c r="J69" s="4"/>
      <c r="K69" s="4"/>
      <c r="L69" s="4"/>
      <c r="M69" s="13"/>
      <c r="N69" s="13"/>
      <c r="O69" s="13"/>
      <c r="P69" s="13"/>
      <c r="Q69" s="12"/>
      <c r="R69" s="12"/>
      <c r="S69" s="12"/>
    </row>
    <row r="70" spans="1:21" x14ac:dyDescent="0.25">
      <c r="A70" s="287"/>
      <c r="B70" s="200"/>
      <c r="C70" s="200"/>
      <c r="D70" s="200"/>
      <c r="E70" s="200"/>
      <c r="F70" s="222"/>
      <c r="Q70" s="12"/>
      <c r="R70" s="12"/>
      <c r="S70" s="12"/>
    </row>
    <row r="71" spans="1:21" x14ac:dyDescent="0.25">
      <c r="A71" s="227" t="s">
        <v>168</v>
      </c>
      <c r="B71" s="228"/>
      <c r="C71" s="228"/>
      <c r="D71" s="228"/>
      <c r="E71" s="228"/>
      <c r="F71" s="57"/>
      <c r="Q71" s="12"/>
      <c r="R71" s="12"/>
      <c r="S71" s="12"/>
    </row>
    <row r="72" spans="1:21" x14ac:dyDescent="0.25">
      <c r="A72" s="227" t="s">
        <v>169</v>
      </c>
      <c r="B72" s="228"/>
      <c r="C72" s="228"/>
      <c r="D72" s="228"/>
      <c r="E72" s="228"/>
      <c r="F72" s="57"/>
      <c r="Q72" s="12"/>
      <c r="R72" s="12"/>
      <c r="S72" s="12"/>
    </row>
    <row r="73" spans="1:21" x14ac:dyDescent="0.25">
      <c r="A73" s="227" t="s">
        <v>170</v>
      </c>
      <c r="B73" s="228"/>
      <c r="C73" s="228"/>
      <c r="D73" s="228"/>
      <c r="E73" s="228"/>
      <c r="F73" s="57"/>
      <c r="Q73" s="12"/>
      <c r="R73" s="12"/>
      <c r="S73" s="12"/>
    </row>
    <row r="74" spans="1:21" ht="12.75" thickBot="1" x14ac:dyDescent="0.3">
      <c r="A74" s="229" t="s">
        <v>0</v>
      </c>
      <c r="B74" s="230"/>
      <c r="C74" s="230"/>
      <c r="D74" s="230"/>
      <c r="E74" s="230"/>
      <c r="F74" s="56">
        <f>F73*F72</f>
        <v>0</v>
      </c>
      <c r="Q74" s="12"/>
      <c r="R74" s="12"/>
      <c r="S74" s="12"/>
    </row>
    <row r="75" spans="1:21" ht="18.75" x14ac:dyDescent="0.25">
      <c r="A75" s="90"/>
      <c r="B75" s="90"/>
      <c r="C75" s="91"/>
      <c r="D75" s="91"/>
      <c r="E75" s="91"/>
      <c r="F75" s="91"/>
      <c r="G75" s="91"/>
      <c r="H75" s="55"/>
      <c r="Q75" s="12"/>
      <c r="R75" s="12"/>
      <c r="S75" s="12"/>
      <c r="T75" s="12"/>
      <c r="U75" s="12"/>
    </row>
    <row r="76" spans="1:21" s="13" customFormat="1" ht="15" x14ac:dyDescent="0.25">
      <c r="A76" s="241" t="s">
        <v>2</v>
      </c>
      <c r="B76" s="241"/>
      <c r="C76" s="241"/>
      <c r="D76" s="241"/>
      <c r="E76" s="241"/>
      <c r="F76" s="241"/>
      <c r="G76" s="241"/>
      <c r="H76" s="241"/>
      <c r="I76" s="4"/>
      <c r="J76" s="1"/>
      <c r="K76" s="1"/>
      <c r="L76" s="1"/>
      <c r="M76" s="1"/>
      <c r="N76" s="1"/>
      <c r="O76" s="1"/>
      <c r="P76" s="1"/>
    </row>
    <row r="77" spans="1:21" ht="15" x14ac:dyDescent="0.25">
      <c r="A77" s="14"/>
      <c r="B77" s="14"/>
      <c r="C77" s="14"/>
      <c r="D77" s="14"/>
      <c r="E77" s="14"/>
      <c r="F77" s="14"/>
    </row>
    <row r="78" spans="1:21" x14ac:dyDescent="0.25">
      <c r="A78" s="9"/>
      <c r="B78" s="8"/>
      <c r="C78" s="7"/>
      <c r="D78" s="7"/>
      <c r="E78" s="6"/>
      <c r="F78" s="5"/>
      <c r="G78" s="13"/>
    </row>
    <row r="79" spans="1:21" x14ac:dyDescent="0.25">
      <c r="A79" s="200" t="s">
        <v>465</v>
      </c>
      <c r="B79" s="200"/>
      <c r="C79" s="200"/>
      <c r="D79" s="198" t="s">
        <v>466</v>
      </c>
      <c r="E79" s="198" t="s">
        <v>1</v>
      </c>
      <c r="F79" s="278" t="s">
        <v>449</v>
      </c>
      <c r="G79" s="278" t="s">
        <v>453</v>
      </c>
      <c r="H79" s="278"/>
    </row>
    <row r="80" spans="1:21" x14ac:dyDescent="0.25">
      <c r="A80" s="200"/>
      <c r="B80" s="200"/>
      <c r="C80" s="200"/>
      <c r="D80" s="199"/>
      <c r="E80" s="199"/>
      <c r="F80" s="278"/>
      <c r="G80" s="278"/>
      <c r="H80" s="278"/>
    </row>
    <row r="81" spans="1:8" x14ac:dyDescent="0.25">
      <c r="A81" s="201" t="s">
        <v>171</v>
      </c>
      <c r="B81" s="201"/>
      <c r="C81" s="201"/>
      <c r="D81" s="10"/>
      <c r="E81" s="95">
        <f t="shared" ref="E81:E90" si="0">$E$28*D81</f>
        <v>0</v>
      </c>
      <c r="F81" s="103"/>
      <c r="G81" s="288"/>
      <c r="H81" s="288"/>
    </row>
    <row r="82" spans="1:8" x14ac:dyDescent="0.25">
      <c r="A82" s="214" t="s">
        <v>192</v>
      </c>
      <c r="B82" s="214"/>
      <c r="C82" s="215"/>
      <c r="D82" s="10"/>
      <c r="E82" s="95">
        <f t="shared" si="0"/>
        <v>0</v>
      </c>
      <c r="F82" s="111"/>
      <c r="G82" s="289"/>
      <c r="H82" s="289"/>
    </row>
    <row r="83" spans="1:8" x14ac:dyDescent="0.25">
      <c r="A83" s="201" t="s">
        <v>172</v>
      </c>
      <c r="B83" s="201"/>
      <c r="C83" s="201"/>
      <c r="D83" s="10"/>
      <c r="E83" s="95">
        <f t="shared" si="0"/>
        <v>0</v>
      </c>
      <c r="F83" s="103"/>
      <c r="G83" s="288"/>
      <c r="H83" s="288"/>
    </row>
    <row r="84" spans="1:8" x14ac:dyDescent="0.25">
      <c r="A84" s="202" t="s">
        <v>467</v>
      </c>
      <c r="B84" s="203"/>
      <c r="C84" s="204"/>
      <c r="D84" s="10"/>
      <c r="E84" s="95">
        <f t="shared" si="0"/>
        <v>0</v>
      </c>
      <c r="F84" s="103"/>
      <c r="G84" s="288"/>
      <c r="H84" s="288"/>
    </row>
    <row r="85" spans="1:8" x14ac:dyDescent="0.25">
      <c r="A85" s="202" t="s">
        <v>173</v>
      </c>
      <c r="B85" s="203"/>
      <c r="C85" s="204"/>
      <c r="D85" s="10"/>
      <c r="E85" s="95">
        <f t="shared" si="0"/>
        <v>0</v>
      </c>
      <c r="F85" s="103"/>
      <c r="G85" s="288"/>
      <c r="H85" s="288"/>
    </row>
    <row r="86" spans="1:8" x14ac:dyDescent="0.25">
      <c r="A86" s="201" t="s">
        <v>174</v>
      </c>
      <c r="B86" s="201"/>
      <c r="C86" s="201"/>
      <c r="D86" s="10"/>
      <c r="E86" s="95">
        <f t="shared" si="0"/>
        <v>0</v>
      </c>
      <c r="F86" s="103"/>
      <c r="G86" s="288"/>
      <c r="H86" s="288"/>
    </row>
    <row r="87" spans="1:8" x14ac:dyDescent="0.25">
      <c r="A87" s="201" t="s">
        <v>175</v>
      </c>
      <c r="B87" s="201"/>
      <c r="C87" s="201"/>
      <c r="D87" s="10"/>
      <c r="E87" s="95">
        <f t="shared" si="0"/>
        <v>0</v>
      </c>
      <c r="F87" s="111"/>
      <c r="G87" s="288"/>
      <c r="H87" s="288"/>
    </row>
    <row r="88" spans="1:8" x14ac:dyDescent="0.25">
      <c r="A88" s="201" t="s">
        <v>176</v>
      </c>
      <c r="B88" s="201"/>
      <c r="C88" s="201"/>
      <c r="D88" s="10"/>
      <c r="E88" s="95">
        <f t="shared" si="0"/>
        <v>0</v>
      </c>
      <c r="F88" s="111"/>
      <c r="G88" s="288"/>
      <c r="H88" s="288"/>
    </row>
    <row r="89" spans="1:8" x14ac:dyDescent="0.25">
      <c r="A89" s="201" t="s">
        <v>491</v>
      </c>
      <c r="B89" s="201"/>
      <c r="C89" s="201"/>
      <c r="D89" s="10"/>
      <c r="E89" s="95">
        <f t="shared" si="0"/>
        <v>0</v>
      </c>
      <c r="F89" s="103"/>
      <c r="G89" s="288"/>
      <c r="H89" s="288"/>
    </row>
    <row r="90" spans="1:8" x14ac:dyDescent="0.25">
      <c r="A90" s="201" t="s">
        <v>193</v>
      </c>
      <c r="B90" s="201"/>
      <c r="C90" s="201"/>
      <c r="D90" s="10"/>
      <c r="E90" s="95">
        <f t="shared" si="0"/>
        <v>0</v>
      </c>
      <c r="F90" s="103"/>
      <c r="G90" s="288"/>
      <c r="H90" s="288"/>
    </row>
    <row r="91" spans="1:8" ht="12.75" x14ac:dyDescent="0.25">
      <c r="A91" s="213" t="s">
        <v>0</v>
      </c>
      <c r="B91" s="213"/>
      <c r="C91" s="213"/>
      <c r="D91" s="213"/>
      <c r="E91" s="213"/>
      <c r="F91" s="103">
        <f>SUM(F81:F90)</f>
        <v>0</v>
      </c>
      <c r="G91" s="11"/>
    </row>
    <row r="92" spans="1:8" x14ac:dyDescent="0.25">
      <c r="A92" s="9"/>
      <c r="B92" s="8"/>
      <c r="C92" s="7"/>
      <c r="D92" s="11"/>
      <c r="E92" s="11"/>
      <c r="F92" s="11"/>
      <c r="G92" s="11"/>
    </row>
    <row r="93" spans="1:8" ht="17.25" customHeight="1" x14ac:dyDescent="0.25">
      <c r="A93" s="216" t="s">
        <v>476</v>
      </c>
      <c r="B93" s="216"/>
      <c r="C93" s="216"/>
      <c r="D93" s="216"/>
      <c r="E93" s="217" t="e">
        <f>SUM(E65,F91)</f>
        <v>#VALUE!</v>
      </c>
      <c r="F93" s="218"/>
      <c r="G93" s="11"/>
    </row>
    <row r="94" spans="1:8" ht="17.25" customHeight="1" x14ac:dyDescent="0.25">
      <c r="A94" s="216"/>
      <c r="B94" s="216"/>
      <c r="C94" s="216"/>
      <c r="D94" s="216"/>
      <c r="E94" s="219"/>
      <c r="F94" s="220"/>
      <c r="G94" s="11"/>
    </row>
    <row r="95" spans="1:8" x14ac:dyDescent="0.25">
      <c r="A95" s="9"/>
      <c r="B95" s="8"/>
      <c r="C95" s="7"/>
      <c r="D95" s="11"/>
      <c r="E95" s="11"/>
      <c r="F95" s="11"/>
      <c r="G95" s="11"/>
    </row>
    <row r="96" spans="1:8" x14ac:dyDescent="0.25">
      <c r="A96" s="265" t="s">
        <v>194</v>
      </c>
      <c r="B96" s="266"/>
      <c r="C96" s="266"/>
      <c r="D96" s="267"/>
      <c r="E96" s="264"/>
      <c r="F96" s="264"/>
      <c r="G96" s="5"/>
    </row>
    <row r="97" spans="1:7" ht="15" x14ac:dyDescent="0.25">
      <c r="A97" s="268"/>
      <c r="B97" s="269"/>
      <c r="C97" s="269"/>
      <c r="D97" s="270"/>
      <c r="E97" s="264"/>
      <c r="F97" s="264"/>
      <c r="G97" s="92"/>
    </row>
    <row r="98" spans="1:7" ht="15" x14ac:dyDescent="0.25">
      <c r="D98" s="1"/>
      <c r="F98" s="1"/>
      <c r="G98" s="92"/>
    </row>
    <row r="99" spans="1:7" x14ac:dyDescent="0.25">
      <c r="A99" s="263"/>
      <c r="B99" s="263"/>
      <c r="C99" s="263"/>
      <c r="D99" s="263"/>
      <c r="E99" s="263"/>
      <c r="F99" s="263"/>
      <c r="G99" s="4"/>
    </row>
    <row r="100" spans="1:7" x14ac:dyDescent="0.25">
      <c r="D100" s="1"/>
      <c r="F100" s="1"/>
    </row>
    <row r="101" spans="1:7" x14ac:dyDescent="0.25">
      <c r="D101" s="1"/>
      <c r="F101" s="1"/>
    </row>
    <row r="102" spans="1:7" x14ac:dyDescent="0.25">
      <c r="D102" s="1"/>
      <c r="F102" s="1"/>
    </row>
    <row r="103" spans="1:7" x14ac:dyDescent="0.25">
      <c r="D103" s="1"/>
      <c r="F103" s="1"/>
    </row>
    <row r="104" spans="1:7" x14ac:dyDescent="0.25">
      <c r="D104" s="1"/>
      <c r="F104" s="1"/>
    </row>
    <row r="105" spans="1:7" x14ac:dyDescent="0.25">
      <c r="D105" s="1"/>
      <c r="F105" s="1"/>
    </row>
    <row r="106" spans="1:7" x14ac:dyDescent="0.25">
      <c r="D106" s="1"/>
      <c r="F106" s="1"/>
    </row>
    <row r="107" spans="1:7" x14ac:dyDescent="0.25">
      <c r="D107" s="1"/>
      <c r="F107" s="1"/>
    </row>
    <row r="108" spans="1:7" x14ac:dyDescent="0.25">
      <c r="D108" s="1"/>
      <c r="F108" s="1"/>
    </row>
    <row r="109" spans="1:7" x14ac:dyDescent="0.25">
      <c r="D109" s="1"/>
      <c r="F109" s="1"/>
    </row>
    <row r="110" spans="1:7" x14ac:dyDescent="0.25">
      <c r="D110" s="1"/>
      <c r="F110" s="1"/>
    </row>
    <row r="111" spans="1:7" x14ac:dyDescent="0.25">
      <c r="D111" s="1"/>
      <c r="F111" s="1"/>
    </row>
    <row r="112" spans="1:7" x14ac:dyDescent="0.25">
      <c r="D112" s="1"/>
      <c r="F112" s="1"/>
    </row>
    <row r="113" spans="4:6" x14ac:dyDescent="0.25">
      <c r="D113" s="1"/>
      <c r="F113" s="1"/>
    </row>
    <row r="114" spans="4:6" x14ac:dyDescent="0.25">
      <c r="D114" s="1"/>
      <c r="F114" s="1"/>
    </row>
    <row r="115" spans="4:6" x14ac:dyDescent="0.25">
      <c r="D115" s="1"/>
      <c r="F115" s="1"/>
    </row>
    <row r="116" spans="4:6" x14ac:dyDescent="0.25">
      <c r="D116" s="1"/>
      <c r="F116" s="1"/>
    </row>
    <row r="117" spans="4:6" x14ac:dyDescent="0.25">
      <c r="D117" s="1"/>
      <c r="F117" s="1"/>
    </row>
    <row r="118" spans="4:6" x14ac:dyDescent="0.25">
      <c r="D118" s="1"/>
      <c r="F118" s="1"/>
    </row>
    <row r="119" spans="4:6" x14ac:dyDescent="0.25">
      <c r="D119" s="1"/>
      <c r="F119" s="1"/>
    </row>
    <row r="120" spans="4:6" x14ac:dyDescent="0.25">
      <c r="D120" s="1"/>
      <c r="F120" s="1"/>
    </row>
    <row r="121" spans="4:6" x14ac:dyDescent="0.25">
      <c r="D121" s="1"/>
      <c r="F121" s="1"/>
    </row>
    <row r="122" spans="4:6" x14ac:dyDescent="0.25">
      <c r="D122" s="1"/>
      <c r="F122" s="1"/>
    </row>
    <row r="123" spans="4:6" x14ac:dyDescent="0.25">
      <c r="D123" s="1"/>
      <c r="F123" s="1"/>
    </row>
    <row r="124" spans="4:6" x14ac:dyDescent="0.25">
      <c r="D124" s="1"/>
      <c r="F124" s="1"/>
    </row>
    <row r="125" spans="4:6" x14ac:dyDescent="0.25">
      <c r="D125" s="1"/>
      <c r="F125" s="1"/>
    </row>
    <row r="126" spans="4:6" x14ac:dyDescent="0.25">
      <c r="D126" s="1"/>
      <c r="F126" s="1"/>
    </row>
    <row r="127" spans="4:6" x14ac:dyDescent="0.25">
      <c r="D127" s="1"/>
      <c r="F127" s="1"/>
    </row>
    <row r="128" spans="4:6" x14ac:dyDescent="0.25">
      <c r="D128" s="1"/>
      <c r="F128" s="1"/>
    </row>
    <row r="129" spans="4:6" x14ac:dyDescent="0.25">
      <c r="D129" s="1"/>
      <c r="F129" s="1"/>
    </row>
    <row r="130" spans="4:6" x14ac:dyDescent="0.25">
      <c r="D130" s="1"/>
      <c r="F130" s="1"/>
    </row>
    <row r="131" spans="4:6" x14ac:dyDescent="0.25">
      <c r="D131" s="1"/>
      <c r="F131" s="1"/>
    </row>
    <row r="132" spans="4:6" x14ac:dyDescent="0.25">
      <c r="D132" s="1"/>
      <c r="F132" s="1"/>
    </row>
    <row r="133" spans="4:6" x14ac:dyDescent="0.25">
      <c r="D133" s="1"/>
      <c r="F133" s="1"/>
    </row>
    <row r="134" spans="4:6" x14ac:dyDescent="0.25">
      <c r="D134" s="1"/>
      <c r="F134" s="1"/>
    </row>
    <row r="135" spans="4:6" x14ac:dyDescent="0.25">
      <c r="D135" s="1"/>
      <c r="F135" s="1"/>
    </row>
    <row r="136" spans="4:6" x14ac:dyDescent="0.25">
      <c r="D136" s="3"/>
    </row>
  </sheetData>
  <mergeCells count="93">
    <mergeCell ref="D1:G2"/>
    <mergeCell ref="G61:G62"/>
    <mergeCell ref="A24:B24"/>
    <mergeCell ref="D24:E24"/>
    <mergeCell ref="E21:F22"/>
    <mergeCell ref="A21:C22"/>
    <mergeCell ref="D31:F31"/>
    <mergeCell ref="D5:E5"/>
    <mergeCell ref="G21:G22"/>
    <mergeCell ref="D21:D22"/>
    <mergeCell ref="C11:F11"/>
    <mergeCell ref="A11:B12"/>
    <mergeCell ref="C12:D12"/>
    <mergeCell ref="G11:H12"/>
    <mergeCell ref="E12:F12"/>
    <mergeCell ref="A17:B17"/>
    <mergeCell ref="G90:H90"/>
    <mergeCell ref="G88:H88"/>
    <mergeCell ref="G79:H80"/>
    <mergeCell ref="G81:H81"/>
    <mergeCell ref="G82:H82"/>
    <mergeCell ref="G83:H83"/>
    <mergeCell ref="G84:H84"/>
    <mergeCell ref="G85:H85"/>
    <mergeCell ref="G86:H86"/>
    <mergeCell ref="G87:H87"/>
    <mergeCell ref="G89:H89"/>
    <mergeCell ref="A99:F99"/>
    <mergeCell ref="E96:F97"/>
    <mergeCell ref="A96:D97"/>
    <mergeCell ref="A38:A45"/>
    <mergeCell ref="A51:A52"/>
    <mergeCell ref="B51:F51"/>
    <mergeCell ref="B52:F52"/>
    <mergeCell ref="A54:F54"/>
    <mergeCell ref="A47:A48"/>
    <mergeCell ref="B64:C64"/>
    <mergeCell ref="F79:F80"/>
    <mergeCell ref="A76:H76"/>
    <mergeCell ref="A67:H67"/>
    <mergeCell ref="B45:E45"/>
    <mergeCell ref="B38:C39"/>
    <mergeCell ref="A69:E70"/>
    <mergeCell ref="C17:F17"/>
    <mergeCell ref="G17:H17"/>
    <mergeCell ref="S58:T58"/>
    <mergeCell ref="O18:P18"/>
    <mergeCell ref="K51:P51"/>
    <mergeCell ref="K28:K29"/>
    <mergeCell ref="L28:L29"/>
    <mergeCell ref="A58:H58"/>
    <mergeCell ref="A26:H26"/>
    <mergeCell ref="A35:H35"/>
    <mergeCell ref="A55:A56"/>
    <mergeCell ref="B55:F55"/>
    <mergeCell ref="B56:F56"/>
    <mergeCell ref="B40:C41"/>
    <mergeCell ref="A50:F50"/>
    <mergeCell ref="B42:C44"/>
    <mergeCell ref="F69:F70"/>
    <mergeCell ref="B63:C63"/>
    <mergeCell ref="B65:C65"/>
    <mergeCell ref="A73:E73"/>
    <mergeCell ref="A74:E74"/>
    <mergeCell ref="A71:E71"/>
    <mergeCell ref="A72:E72"/>
    <mergeCell ref="D79:D80"/>
    <mergeCell ref="A91:E91"/>
    <mergeCell ref="A82:C82"/>
    <mergeCell ref="A93:D94"/>
    <mergeCell ref="E93:F94"/>
    <mergeCell ref="B7:H7"/>
    <mergeCell ref="E79:E80"/>
    <mergeCell ref="A79:C80"/>
    <mergeCell ref="A90:C90"/>
    <mergeCell ref="A89:C89"/>
    <mergeCell ref="A88:C88"/>
    <mergeCell ref="A87:C87"/>
    <mergeCell ref="A86:C86"/>
    <mergeCell ref="A85:C85"/>
    <mergeCell ref="A84:C84"/>
    <mergeCell ref="A83:C83"/>
    <mergeCell ref="A81:C81"/>
    <mergeCell ref="B47:E47"/>
    <mergeCell ref="B34:C34"/>
    <mergeCell ref="B33:C33"/>
    <mergeCell ref="D61:D62"/>
    <mergeCell ref="B48:E48"/>
    <mergeCell ref="A46:E46"/>
    <mergeCell ref="A37:E37"/>
    <mergeCell ref="D42:E42"/>
    <mergeCell ref="D43:E43"/>
    <mergeCell ref="D44:E44"/>
  </mergeCells>
  <conditionalFormatting sqref="F10 B9">
    <cfRule type="expression" priority="4">
      <formula>($B$9="France")</formula>
    </cfRule>
  </conditionalFormatting>
  <conditionalFormatting sqref="F19">
    <cfRule type="expression" priority="2">
      <formula>($F$9="France")</formula>
    </cfRule>
  </conditionalFormatting>
  <dataValidations count="7">
    <dataValidation type="whole" operator="lessThan" allowBlank="1" showInputMessage="1" showErrorMessage="1" error="Vérifier la puissance fiscale !" sqref="F71">
      <formula1>15</formula1>
    </dataValidation>
    <dataValidation type="whole" allowBlank="1" showInputMessage="1" showErrorMessage="1" error="Kilométrage à vérifier !" sqref="F72">
      <formula1>0</formula1>
      <formula2>5000</formula2>
    </dataValidation>
    <dataValidation type="list" allowBlank="1" showInputMessage="1" showErrorMessage="1" sqref="B9">
      <formula1>PAYS</formula1>
    </dataValidation>
    <dataValidation type="list" allowBlank="1" showInputMessage="1" showErrorMessage="1" sqref="B5">
      <formula1>Statut</formula1>
    </dataValidation>
    <dataValidation type="list" allowBlank="1" showInputMessage="1" showErrorMessage="1" sqref="D5">
      <formula1>INDIRECT($B$5)</formula1>
    </dataValidation>
    <dataValidation type="list" allowBlank="1" showInputMessage="1" showErrorMessage="1" sqref="B3">
      <formula1>Tutelle</formula1>
    </dataValidation>
    <dataValidation type="list" allowBlank="1" showInputMessage="1" showErrorMessage="1" sqref="F73">
      <formula1>#REF!</formula1>
    </dataValidation>
  </dataValidations>
  <hyperlinks>
    <hyperlink ref="E29" r:id="rId1"/>
    <hyperlink ref="E30" r:id="rId2"/>
  </hyperlinks>
  <printOptions horizontalCentered="1"/>
  <pageMargins left="0.23622047244094491" right="0.23622047244094491" top="0.19685039370078741" bottom="0.19685039370078741" header="0.11811023622047245" footer="0.11811023622047245"/>
  <pageSetup paperSize="9" scale="61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effacer">
                <anchor moveWithCells="1" sizeWithCells="1">
                  <from>
                    <xdr:col>9</xdr:col>
                    <xdr:colOff>38100</xdr:colOff>
                    <xdr:row>1</xdr:row>
                    <xdr:rowOff>28575</xdr:rowOff>
                  </from>
                  <to>
                    <xdr:col>10</xdr:col>
                    <xdr:colOff>28575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0"/>
  <sheetViews>
    <sheetView workbookViewId="0">
      <selection activeCell="A4" sqref="A4"/>
    </sheetView>
  </sheetViews>
  <sheetFormatPr baseColWidth="10" defaultColWidth="17.140625" defaultRowHeight="15" x14ac:dyDescent="0.25"/>
  <cols>
    <col min="1" max="1" width="15.42578125" style="62" customWidth="1"/>
    <col min="2" max="2" width="48.140625" style="25" bestFit="1" customWidth="1"/>
    <col min="3" max="3" width="20.85546875" style="25" bestFit="1" customWidth="1"/>
    <col min="4" max="4" width="20.85546875" style="25" customWidth="1"/>
    <col min="5" max="5" width="8.5703125" style="25" bestFit="1" customWidth="1"/>
  </cols>
  <sheetData>
    <row r="1" spans="1:8" x14ac:dyDescent="0.25">
      <c r="A1" s="67" t="s">
        <v>477</v>
      </c>
      <c r="B1" s="67" t="s">
        <v>157</v>
      </c>
      <c r="C1" s="67" t="s">
        <v>355</v>
      </c>
      <c r="D1" s="67" t="s">
        <v>427</v>
      </c>
      <c r="E1" s="67" t="s">
        <v>356</v>
      </c>
    </row>
    <row r="2" spans="1:8" x14ac:dyDescent="0.25">
      <c r="A2" s="26"/>
      <c r="B2" s="70"/>
      <c r="C2" s="70"/>
      <c r="D2" s="70"/>
      <c r="E2" s="70"/>
      <c r="F2" s="323" t="s">
        <v>420</v>
      </c>
      <c r="G2" s="323"/>
      <c r="H2" s="323"/>
    </row>
    <row r="3" spans="1:8" x14ac:dyDescent="0.25">
      <c r="A3" s="23" t="s">
        <v>485</v>
      </c>
      <c r="B3" s="70" t="s">
        <v>437</v>
      </c>
      <c r="C3" s="70" t="s">
        <v>358</v>
      </c>
      <c r="D3" s="70" t="s">
        <v>199</v>
      </c>
      <c r="E3" s="70">
        <v>1</v>
      </c>
      <c r="F3" s="323"/>
      <c r="G3" s="323"/>
      <c r="H3" s="323"/>
    </row>
    <row r="4" spans="1:8" x14ac:dyDescent="0.25">
      <c r="A4" s="23" t="s">
        <v>486</v>
      </c>
      <c r="B4" s="68" t="s">
        <v>156</v>
      </c>
      <c r="C4" s="63" t="s">
        <v>357</v>
      </c>
      <c r="D4" s="63" t="s">
        <v>195</v>
      </c>
      <c r="E4" s="63">
        <v>279</v>
      </c>
      <c r="F4" s="323"/>
      <c r="G4" s="323"/>
      <c r="H4" s="323"/>
    </row>
    <row r="5" spans="1:8" x14ac:dyDescent="0.25">
      <c r="A5" s="23"/>
      <c r="B5" s="65" t="s">
        <v>155</v>
      </c>
      <c r="C5" s="63" t="s">
        <v>358</v>
      </c>
      <c r="D5" s="63" t="s">
        <v>196</v>
      </c>
      <c r="E5" s="63">
        <v>138</v>
      </c>
      <c r="F5" s="323"/>
      <c r="G5" s="323"/>
      <c r="H5" s="323"/>
    </row>
    <row r="6" spans="1:8" x14ac:dyDescent="0.25">
      <c r="A6" s="23"/>
      <c r="B6" s="68" t="s">
        <v>426</v>
      </c>
      <c r="C6" s="63" t="s">
        <v>358</v>
      </c>
      <c r="D6" s="63" t="s">
        <v>196</v>
      </c>
      <c r="E6" s="63">
        <v>185</v>
      </c>
      <c r="F6" s="323"/>
      <c r="G6" s="323"/>
      <c r="H6" s="323"/>
    </row>
    <row r="7" spans="1:8" x14ac:dyDescent="0.25">
      <c r="A7" s="23"/>
      <c r="B7" s="65" t="s">
        <v>154</v>
      </c>
      <c r="C7" s="63" t="s">
        <v>358</v>
      </c>
      <c r="D7" s="63" t="s">
        <v>197</v>
      </c>
      <c r="E7" s="63">
        <v>130</v>
      </c>
      <c r="F7" s="323"/>
      <c r="G7" s="323"/>
      <c r="H7" s="323"/>
    </row>
    <row r="8" spans="1:8" x14ac:dyDescent="0.25">
      <c r="A8" s="23"/>
      <c r="B8" s="65" t="s">
        <v>153</v>
      </c>
      <c r="C8" s="63" t="s">
        <v>359</v>
      </c>
      <c r="D8" s="63" t="s">
        <v>198</v>
      </c>
      <c r="E8" s="69">
        <v>20480</v>
      </c>
      <c r="F8" s="323"/>
      <c r="G8" s="323"/>
      <c r="H8" s="323"/>
    </row>
    <row r="9" spans="1:8" x14ac:dyDescent="0.25">
      <c r="A9" s="23"/>
      <c r="B9" s="65" t="s">
        <v>152</v>
      </c>
      <c r="C9" s="63" t="s">
        <v>358</v>
      </c>
      <c r="D9" s="63" t="s">
        <v>199</v>
      </c>
      <c r="E9" s="63">
        <v>164</v>
      </c>
      <c r="F9" s="323"/>
      <c r="G9" s="323"/>
      <c r="H9" s="323"/>
    </row>
    <row r="10" spans="1:8" x14ac:dyDescent="0.25">
      <c r="A10" s="23"/>
      <c r="B10" s="65" t="s">
        <v>151</v>
      </c>
      <c r="C10" s="63" t="s">
        <v>358</v>
      </c>
      <c r="D10" s="63" t="s">
        <v>199</v>
      </c>
      <c r="E10" s="63">
        <v>118</v>
      </c>
    </row>
    <row r="11" spans="1:8" x14ac:dyDescent="0.25">
      <c r="A11" s="23"/>
      <c r="B11" s="65" t="s">
        <v>150</v>
      </c>
      <c r="C11" s="63" t="s">
        <v>358</v>
      </c>
      <c r="D11" s="63" t="s">
        <v>200</v>
      </c>
      <c r="E11" s="63">
        <v>300</v>
      </c>
    </row>
    <row r="12" spans="1:8" x14ac:dyDescent="0.25">
      <c r="A12" s="23"/>
      <c r="B12" s="65" t="s">
        <v>149</v>
      </c>
      <c r="C12" s="63" t="s">
        <v>357</v>
      </c>
      <c r="D12" s="63" t="s">
        <v>201</v>
      </c>
      <c r="E12" s="63">
        <v>208</v>
      </c>
    </row>
    <row r="13" spans="1:8" x14ac:dyDescent="0.25">
      <c r="A13" s="23"/>
      <c r="B13" s="65" t="s">
        <v>360</v>
      </c>
      <c r="C13" s="63" t="s">
        <v>357</v>
      </c>
      <c r="D13" s="63" t="s">
        <v>201</v>
      </c>
      <c r="E13" s="63">
        <v>230</v>
      </c>
    </row>
    <row r="14" spans="1:8" x14ac:dyDescent="0.25">
      <c r="A14" s="23"/>
      <c r="B14" s="65" t="s">
        <v>148</v>
      </c>
      <c r="C14" s="63" t="s">
        <v>358</v>
      </c>
      <c r="D14" s="63" t="s">
        <v>202</v>
      </c>
      <c r="E14" s="63">
        <v>158</v>
      </c>
    </row>
    <row r="15" spans="1:8" x14ac:dyDescent="0.25">
      <c r="A15" s="23"/>
      <c r="B15" s="65" t="s">
        <v>147</v>
      </c>
      <c r="C15" s="63" t="s">
        <v>357</v>
      </c>
      <c r="D15" s="63" t="s">
        <v>203</v>
      </c>
      <c r="E15" s="63">
        <v>157</v>
      </c>
    </row>
    <row r="16" spans="1:8" x14ac:dyDescent="0.25">
      <c r="A16" s="23"/>
      <c r="B16" s="65" t="s">
        <v>146</v>
      </c>
      <c r="C16" s="63" t="s">
        <v>358</v>
      </c>
      <c r="D16" s="63" t="s">
        <v>204</v>
      </c>
      <c r="E16" s="63">
        <v>186</v>
      </c>
    </row>
    <row r="17" spans="1:5" x14ac:dyDescent="0.25">
      <c r="A17" s="23"/>
      <c r="B17" s="65" t="s">
        <v>145</v>
      </c>
      <c r="C17" s="63" t="s">
        <v>357</v>
      </c>
      <c r="D17" s="64" t="s">
        <v>421</v>
      </c>
      <c r="E17" s="63">
        <v>150</v>
      </c>
    </row>
    <row r="18" spans="1:5" x14ac:dyDescent="0.25">
      <c r="A18" s="23"/>
      <c r="B18" s="65" t="s">
        <v>144</v>
      </c>
      <c r="C18" s="63" t="s">
        <v>361</v>
      </c>
      <c r="D18" s="63" t="s">
        <v>205</v>
      </c>
      <c r="E18" s="63">
        <v>348</v>
      </c>
    </row>
    <row r="19" spans="1:5" x14ac:dyDescent="0.25">
      <c r="A19" s="23"/>
      <c r="B19" s="65" t="s">
        <v>143</v>
      </c>
      <c r="C19" s="63" t="s">
        <v>358</v>
      </c>
      <c r="D19" s="63" t="s">
        <v>199</v>
      </c>
      <c r="E19" s="63">
        <v>175</v>
      </c>
    </row>
    <row r="20" spans="1:5" x14ac:dyDescent="0.25">
      <c r="A20" s="23"/>
      <c r="B20" s="65" t="s">
        <v>142</v>
      </c>
      <c r="C20" s="63" t="s">
        <v>358</v>
      </c>
      <c r="D20" s="63" t="s">
        <v>206</v>
      </c>
      <c r="E20" s="63">
        <v>204</v>
      </c>
    </row>
    <row r="21" spans="1:5" x14ac:dyDescent="0.25">
      <c r="A21" s="23"/>
      <c r="B21" s="65" t="s">
        <v>141</v>
      </c>
      <c r="C21" s="63" t="s">
        <v>357</v>
      </c>
      <c r="D21" s="63" t="s">
        <v>207</v>
      </c>
      <c r="E21" s="63">
        <v>207</v>
      </c>
    </row>
    <row r="22" spans="1:5" x14ac:dyDescent="0.25">
      <c r="A22" s="23"/>
      <c r="B22" s="65" t="s">
        <v>140</v>
      </c>
      <c r="C22" s="63" t="s">
        <v>358</v>
      </c>
      <c r="D22" s="63" t="s">
        <v>208</v>
      </c>
      <c r="E22" s="63">
        <v>200</v>
      </c>
    </row>
    <row r="23" spans="1:5" x14ac:dyDescent="0.25">
      <c r="A23" s="23"/>
      <c r="B23" s="65" t="s">
        <v>139</v>
      </c>
      <c r="C23" s="63" t="s">
        <v>358</v>
      </c>
      <c r="D23" s="63" t="s">
        <v>209</v>
      </c>
      <c r="E23" s="63">
        <v>258</v>
      </c>
    </row>
    <row r="24" spans="1:5" x14ac:dyDescent="0.25">
      <c r="A24" s="23"/>
      <c r="B24" s="65" t="s">
        <v>138</v>
      </c>
      <c r="C24" s="63" t="s">
        <v>357</v>
      </c>
      <c r="D24" s="63" t="s">
        <v>210</v>
      </c>
      <c r="E24" s="63">
        <v>310</v>
      </c>
    </row>
    <row r="25" spans="1:5" x14ac:dyDescent="0.25">
      <c r="A25" s="23"/>
      <c r="B25" s="65" t="s">
        <v>137</v>
      </c>
      <c r="C25" s="63" t="s">
        <v>358</v>
      </c>
      <c r="D25" s="63" t="s">
        <v>199</v>
      </c>
      <c r="E25" s="63">
        <v>143</v>
      </c>
    </row>
    <row r="26" spans="1:5" x14ac:dyDescent="0.25">
      <c r="A26" s="23"/>
      <c r="B26" s="65" t="s">
        <v>136</v>
      </c>
      <c r="C26" s="63" t="s">
        <v>357</v>
      </c>
      <c r="D26" s="63" t="s">
        <v>211</v>
      </c>
      <c r="E26" s="63">
        <v>177</v>
      </c>
    </row>
    <row r="27" spans="1:5" x14ac:dyDescent="0.25">
      <c r="A27" s="23"/>
      <c r="B27" s="65" t="s">
        <v>135</v>
      </c>
      <c r="C27" s="63" t="s">
        <v>358</v>
      </c>
      <c r="D27" s="63" t="s">
        <v>212</v>
      </c>
      <c r="E27" s="63">
        <v>145</v>
      </c>
    </row>
    <row r="28" spans="1:5" x14ac:dyDescent="0.25">
      <c r="A28" s="23"/>
      <c r="B28" s="65" t="s">
        <v>134</v>
      </c>
      <c r="C28" s="63" t="s">
        <v>362</v>
      </c>
      <c r="D28" s="63" t="s">
        <v>213</v>
      </c>
      <c r="E28" s="63">
        <v>194</v>
      </c>
    </row>
    <row r="29" spans="1:5" x14ac:dyDescent="0.25">
      <c r="A29" s="23"/>
      <c r="B29" s="65" t="s">
        <v>363</v>
      </c>
      <c r="C29" s="63" t="s">
        <v>358</v>
      </c>
      <c r="D29" s="63" t="s">
        <v>419</v>
      </c>
      <c r="E29" s="63">
        <v>150</v>
      </c>
    </row>
    <row r="30" spans="1:5" x14ac:dyDescent="0.25">
      <c r="A30" s="23"/>
      <c r="B30" s="65" t="s">
        <v>364</v>
      </c>
      <c r="C30" s="63" t="s">
        <v>357</v>
      </c>
      <c r="D30" s="63" t="s">
        <v>291</v>
      </c>
      <c r="E30" s="63">
        <v>250</v>
      </c>
    </row>
    <row r="31" spans="1:5" x14ac:dyDescent="0.25">
      <c r="A31" s="23"/>
      <c r="B31" s="65" t="s">
        <v>133</v>
      </c>
      <c r="C31" s="63" t="s">
        <v>357</v>
      </c>
      <c r="D31" s="63" t="s">
        <v>215</v>
      </c>
      <c r="E31" s="63">
        <v>135</v>
      </c>
    </row>
    <row r="32" spans="1:5" x14ac:dyDescent="0.25">
      <c r="A32" s="23"/>
      <c r="B32" s="65" t="s">
        <v>132</v>
      </c>
      <c r="C32" s="63" t="s">
        <v>358</v>
      </c>
      <c r="D32" s="63" t="s">
        <v>216</v>
      </c>
      <c r="E32" s="63">
        <v>169</v>
      </c>
    </row>
    <row r="33" spans="1:5" x14ac:dyDescent="0.25">
      <c r="A33" s="23"/>
      <c r="B33" s="65" t="s">
        <v>131</v>
      </c>
      <c r="C33" s="63" t="s">
        <v>358</v>
      </c>
      <c r="D33" s="63" t="s">
        <v>217</v>
      </c>
      <c r="E33" s="63">
        <v>119</v>
      </c>
    </row>
    <row r="34" spans="1:5" x14ac:dyDescent="0.25">
      <c r="A34" s="23"/>
      <c r="B34" s="65" t="s">
        <v>130</v>
      </c>
      <c r="C34" s="63" t="s">
        <v>358</v>
      </c>
      <c r="D34" s="63" t="s">
        <v>220</v>
      </c>
      <c r="E34" s="63">
        <v>216</v>
      </c>
    </row>
    <row r="35" spans="1:5" x14ac:dyDescent="0.25">
      <c r="A35" s="23"/>
      <c r="B35" s="65" t="s">
        <v>365</v>
      </c>
      <c r="C35" s="63" t="s">
        <v>366</v>
      </c>
      <c r="D35" s="63" t="s">
        <v>219</v>
      </c>
      <c r="E35" s="63">
        <v>255</v>
      </c>
    </row>
    <row r="36" spans="1:5" x14ac:dyDescent="0.25">
      <c r="A36" s="23"/>
      <c r="B36" s="65" t="s">
        <v>129</v>
      </c>
      <c r="C36" s="63" t="s">
        <v>358</v>
      </c>
      <c r="D36" s="63" t="s">
        <v>221</v>
      </c>
      <c r="E36" s="63">
        <v>145</v>
      </c>
    </row>
    <row r="37" spans="1:5" x14ac:dyDescent="0.25">
      <c r="A37" s="23"/>
      <c r="B37" s="65" t="s">
        <v>128</v>
      </c>
      <c r="C37" s="63" t="s">
        <v>358</v>
      </c>
      <c r="D37" s="63" t="s">
        <v>212</v>
      </c>
      <c r="E37" s="63">
        <v>145</v>
      </c>
    </row>
    <row r="38" spans="1:5" x14ac:dyDescent="0.25">
      <c r="A38" s="23"/>
      <c r="B38" s="65" t="s">
        <v>127</v>
      </c>
      <c r="C38" s="63" t="s">
        <v>358</v>
      </c>
      <c r="D38" s="63" t="s">
        <v>222</v>
      </c>
      <c r="E38" s="63">
        <v>140</v>
      </c>
    </row>
    <row r="39" spans="1:5" x14ac:dyDescent="0.25">
      <c r="A39" s="23"/>
      <c r="B39" s="65" t="s">
        <v>367</v>
      </c>
      <c r="C39" s="63" t="s">
        <v>357</v>
      </c>
      <c r="D39" s="63" t="s">
        <v>227</v>
      </c>
      <c r="E39" s="63">
        <v>141</v>
      </c>
    </row>
    <row r="40" spans="1:5" x14ac:dyDescent="0.25">
      <c r="A40" s="23"/>
      <c r="B40" s="65" t="s">
        <v>126</v>
      </c>
      <c r="C40" s="63" t="s">
        <v>357</v>
      </c>
      <c r="D40" s="63" t="s">
        <v>224</v>
      </c>
      <c r="E40" s="63">
        <v>150</v>
      </c>
    </row>
    <row r="41" spans="1:5" x14ac:dyDescent="0.25">
      <c r="A41" s="23"/>
      <c r="B41" s="65" t="s">
        <v>125</v>
      </c>
      <c r="C41" s="63" t="s">
        <v>358</v>
      </c>
      <c r="D41" s="63" t="s">
        <v>225</v>
      </c>
      <c r="E41" s="63">
        <v>120</v>
      </c>
    </row>
    <row r="42" spans="1:5" x14ac:dyDescent="0.25">
      <c r="A42" s="23"/>
      <c r="B42" s="65" t="s">
        <v>124</v>
      </c>
      <c r="C42" s="63" t="s">
        <v>368</v>
      </c>
      <c r="D42" s="63" t="s">
        <v>226</v>
      </c>
      <c r="E42" s="63">
        <v>260</v>
      </c>
    </row>
    <row r="43" spans="1:5" x14ac:dyDescent="0.25">
      <c r="A43" s="23"/>
      <c r="B43" s="65" t="s">
        <v>369</v>
      </c>
      <c r="C43" s="63" t="s">
        <v>370</v>
      </c>
      <c r="D43" s="63" t="s">
        <v>223</v>
      </c>
      <c r="E43" s="69">
        <v>13575</v>
      </c>
    </row>
    <row r="44" spans="1:5" x14ac:dyDescent="0.25">
      <c r="A44" s="23"/>
      <c r="B44" s="65" t="s">
        <v>371</v>
      </c>
      <c r="C44" s="63" t="s">
        <v>372</v>
      </c>
      <c r="D44" s="63" t="s">
        <v>225</v>
      </c>
      <c r="E44" s="69">
        <v>80000</v>
      </c>
    </row>
    <row r="45" spans="1:5" x14ac:dyDescent="0.25">
      <c r="A45" s="23"/>
      <c r="B45" s="65" t="s">
        <v>123</v>
      </c>
      <c r="C45" s="63" t="s">
        <v>357</v>
      </c>
      <c r="D45" s="63" t="s">
        <v>228</v>
      </c>
      <c r="E45" s="63">
        <v>217</v>
      </c>
    </row>
    <row r="46" spans="1:5" x14ac:dyDescent="0.25">
      <c r="A46" s="23"/>
      <c r="B46" s="65" t="s">
        <v>122</v>
      </c>
      <c r="C46" s="63" t="s">
        <v>373</v>
      </c>
      <c r="D46" s="63" t="s">
        <v>229</v>
      </c>
      <c r="E46" s="63">
        <v>1.7</v>
      </c>
    </row>
    <row r="47" spans="1:5" x14ac:dyDescent="0.25">
      <c r="A47" s="23"/>
      <c r="B47" s="68" t="s">
        <v>121</v>
      </c>
      <c r="C47" s="63" t="s">
        <v>358</v>
      </c>
      <c r="D47" s="63" t="s">
        <v>199</v>
      </c>
      <c r="E47" s="63">
        <v>190</v>
      </c>
    </row>
    <row r="48" spans="1:5" x14ac:dyDescent="0.25">
      <c r="A48" s="23"/>
      <c r="B48" s="68" t="s">
        <v>120</v>
      </c>
      <c r="C48" s="63" t="s">
        <v>357</v>
      </c>
      <c r="D48" s="63" t="s">
        <v>230</v>
      </c>
      <c r="E48" s="63">
        <v>176</v>
      </c>
    </row>
    <row r="49" spans="1:5" x14ac:dyDescent="0.25">
      <c r="A49" s="23"/>
      <c r="B49" s="68" t="s">
        <v>119</v>
      </c>
      <c r="C49" s="63" t="s">
        <v>358</v>
      </c>
      <c r="D49" s="63" t="s">
        <v>231</v>
      </c>
      <c r="E49" s="63">
        <v>150</v>
      </c>
    </row>
    <row r="50" spans="1:5" x14ac:dyDescent="0.25">
      <c r="A50" s="23"/>
      <c r="B50" s="68" t="s">
        <v>118</v>
      </c>
      <c r="C50" s="63" t="s">
        <v>372</v>
      </c>
      <c r="D50" s="63" t="s">
        <v>225</v>
      </c>
      <c r="E50" s="69">
        <v>69880</v>
      </c>
    </row>
    <row r="51" spans="1:5" x14ac:dyDescent="0.25">
      <c r="A51" s="23"/>
      <c r="B51" s="68" t="s">
        <v>374</v>
      </c>
      <c r="C51" s="63" t="s">
        <v>358</v>
      </c>
      <c r="D51" s="63" t="s">
        <v>232</v>
      </c>
      <c r="E51" s="63">
        <v>195</v>
      </c>
    </row>
    <row r="52" spans="1:5" x14ac:dyDescent="0.25">
      <c r="A52" s="23"/>
      <c r="B52" s="68" t="s">
        <v>375</v>
      </c>
      <c r="C52" s="63" t="s">
        <v>376</v>
      </c>
      <c r="D52" s="63" t="s">
        <v>233</v>
      </c>
      <c r="E52" s="63">
        <v>400</v>
      </c>
    </row>
    <row r="53" spans="1:5" x14ac:dyDescent="0.25">
      <c r="A53" s="23"/>
      <c r="B53" s="68" t="s">
        <v>377</v>
      </c>
      <c r="C53" s="63" t="s">
        <v>357</v>
      </c>
      <c r="D53" s="63" t="s">
        <v>235</v>
      </c>
      <c r="E53" s="63">
        <v>272</v>
      </c>
    </row>
    <row r="54" spans="1:5" x14ac:dyDescent="0.25">
      <c r="A54" s="23"/>
      <c r="B54" s="68" t="s">
        <v>378</v>
      </c>
      <c r="C54" s="63" t="s">
        <v>358</v>
      </c>
      <c r="D54" s="63" t="s">
        <v>234</v>
      </c>
      <c r="E54" s="63">
        <v>210</v>
      </c>
    </row>
    <row r="55" spans="1:5" x14ac:dyDescent="0.25">
      <c r="A55" s="23"/>
      <c r="B55" s="68" t="s">
        <v>117</v>
      </c>
      <c r="C55" s="63" t="s">
        <v>357</v>
      </c>
      <c r="D55" s="63" t="s">
        <v>236</v>
      </c>
      <c r="E55" s="63">
        <v>169</v>
      </c>
    </row>
    <row r="56" spans="1:5" x14ac:dyDescent="0.25">
      <c r="A56" s="23"/>
      <c r="B56" s="68" t="s">
        <v>116</v>
      </c>
      <c r="C56" s="63" t="s">
        <v>372</v>
      </c>
      <c r="D56" s="63" t="s">
        <v>422</v>
      </c>
      <c r="E56" s="69">
        <v>137000</v>
      </c>
    </row>
    <row r="57" spans="1:5" x14ac:dyDescent="0.25">
      <c r="A57" s="23"/>
      <c r="B57" s="68" t="s">
        <v>115</v>
      </c>
      <c r="C57" s="63" t="s">
        <v>358</v>
      </c>
      <c r="D57" s="63" t="s">
        <v>237</v>
      </c>
      <c r="E57" s="63">
        <v>142</v>
      </c>
    </row>
    <row r="58" spans="1:5" x14ac:dyDescent="0.25">
      <c r="A58" s="23"/>
      <c r="B58" s="68" t="s">
        <v>114</v>
      </c>
      <c r="C58" s="63" t="s">
        <v>358</v>
      </c>
      <c r="D58" s="63" t="s">
        <v>238</v>
      </c>
      <c r="E58" s="63">
        <v>200</v>
      </c>
    </row>
    <row r="59" spans="1:5" x14ac:dyDescent="0.25">
      <c r="A59" s="23"/>
      <c r="B59" s="68" t="s">
        <v>239</v>
      </c>
      <c r="C59" s="63" t="s">
        <v>357</v>
      </c>
      <c r="D59" s="63" t="s">
        <v>423</v>
      </c>
      <c r="E59" s="63">
        <v>150</v>
      </c>
    </row>
    <row r="60" spans="1:5" x14ac:dyDescent="0.25">
      <c r="A60" s="23"/>
      <c r="B60" s="68" t="s">
        <v>113</v>
      </c>
      <c r="C60" s="63" t="s">
        <v>379</v>
      </c>
      <c r="D60" s="63" t="s">
        <v>240</v>
      </c>
      <c r="E60" s="69">
        <v>1660</v>
      </c>
    </row>
    <row r="61" spans="1:5" x14ac:dyDescent="0.25">
      <c r="A61" s="23"/>
      <c r="B61" s="68" t="s">
        <v>112</v>
      </c>
      <c r="C61" s="63" t="s">
        <v>380</v>
      </c>
      <c r="D61" s="63" t="s">
        <v>241</v>
      </c>
      <c r="E61" s="69">
        <v>36320</v>
      </c>
    </row>
    <row r="62" spans="1:5" x14ac:dyDescent="0.25">
      <c r="A62" s="23"/>
      <c r="B62" s="68" t="s">
        <v>381</v>
      </c>
      <c r="C62" s="63" t="s">
        <v>357</v>
      </c>
      <c r="D62" s="63" t="s">
        <v>424</v>
      </c>
      <c r="E62" s="63">
        <v>142</v>
      </c>
    </row>
    <row r="63" spans="1:5" x14ac:dyDescent="0.25">
      <c r="A63" s="23"/>
      <c r="B63" s="68" t="s">
        <v>111</v>
      </c>
      <c r="C63" s="63" t="s">
        <v>357</v>
      </c>
      <c r="D63" s="63" t="s">
        <v>201</v>
      </c>
      <c r="E63" s="63">
        <v>201</v>
      </c>
    </row>
    <row r="64" spans="1:5" x14ac:dyDescent="0.25">
      <c r="A64" s="23"/>
      <c r="B64" s="68" t="s">
        <v>110</v>
      </c>
      <c r="C64" s="63" t="s">
        <v>358</v>
      </c>
      <c r="D64" s="63" t="s">
        <v>242</v>
      </c>
      <c r="E64" s="63">
        <v>148</v>
      </c>
    </row>
    <row r="65" spans="1:5" x14ac:dyDescent="0.25">
      <c r="A65" s="23"/>
      <c r="B65" s="68" t="s">
        <v>109</v>
      </c>
      <c r="C65" s="63" t="s">
        <v>358</v>
      </c>
      <c r="D65" s="63" t="s">
        <v>340</v>
      </c>
      <c r="E65" s="63">
        <v>300</v>
      </c>
    </row>
    <row r="66" spans="1:5" x14ac:dyDescent="0.25">
      <c r="A66" s="23"/>
      <c r="B66" s="68" t="s">
        <v>108</v>
      </c>
      <c r="C66" s="63" t="s">
        <v>357</v>
      </c>
      <c r="D66" s="63" t="s">
        <v>243</v>
      </c>
      <c r="E66" s="63">
        <v>150</v>
      </c>
    </row>
    <row r="67" spans="1:5" x14ac:dyDescent="0.25">
      <c r="A67" s="24"/>
      <c r="B67" s="68" t="s">
        <v>107</v>
      </c>
      <c r="C67" s="63" t="s">
        <v>357</v>
      </c>
      <c r="D67" s="63" t="s">
        <v>244</v>
      </c>
      <c r="E67" s="63">
        <v>195</v>
      </c>
    </row>
    <row r="68" spans="1:5" x14ac:dyDescent="0.25">
      <c r="A68" s="23"/>
      <c r="B68" s="68" t="s">
        <v>106</v>
      </c>
      <c r="C68" s="63" t="s">
        <v>358</v>
      </c>
      <c r="D68" s="63" t="s">
        <v>199</v>
      </c>
      <c r="E68" s="63">
        <v>132</v>
      </c>
    </row>
    <row r="69" spans="1:5" x14ac:dyDescent="0.25">
      <c r="A69" s="23"/>
      <c r="B69" s="68" t="s">
        <v>105</v>
      </c>
      <c r="C69" s="63" t="s">
        <v>358</v>
      </c>
      <c r="D69" s="63" t="s">
        <v>199</v>
      </c>
      <c r="E69" s="63">
        <v>320</v>
      </c>
    </row>
    <row r="70" spans="1:5" x14ac:dyDescent="0.25">
      <c r="A70" s="23"/>
      <c r="B70" s="68" t="s">
        <v>104</v>
      </c>
      <c r="C70" s="63" t="s">
        <v>357</v>
      </c>
      <c r="D70" s="63" t="s">
        <v>243</v>
      </c>
      <c r="E70" s="63">
        <v>320</v>
      </c>
    </row>
    <row r="71" spans="1:5" x14ac:dyDescent="0.25">
      <c r="A71" s="23"/>
      <c r="B71" s="68" t="s">
        <v>442</v>
      </c>
      <c r="C71" s="63" t="s">
        <v>357</v>
      </c>
      <c r="D71" s="63" t="s">
        <v>243</v>
      </c>
      <c r="E71" s="63">
        <v>450</v>
      </c>
    </row>
    <row r="72" spans="1:5" x14ac:dyDescent="0.25">
      <c r="A72" s="23"/>
      <c r="B72" s="68" t="s">
        <v>441</v>
      </c>
      <c r="C72" s="63" t="s">
        <v>357</v>
      </c>
      <c r="D72" s="63" t="s">
        <v>243</v>
      </c>
      <c r="E72" s="63">
        <v>129</v>
      </c>
    </row>
    <row r="73" spans="1:5" x14ac:dyDescent="0.25">
      <c r="A73" s="23"/>
      <c r="B73" s="68" t="s">
        <v>103</v>
      </c>
      <c r="C73" s="63" t="s">
        <v>358</v>
      </c>
      <c r="D73" s="63" t="s">
        <v>245</v>
      </c>
      <c r="E73" s="63">
        <v>123</v>
      </c>
    </row>
    <row r="74" spans="1:5" x14ac:dyDescent="0.25">
      <c r="A74" s="23"/>
      <c r="B74" s="68" t="s">
        <v>102</v>
      </c>
      <c r="C74" s="63" t="s">
        <v>382</v>
      </c>
      <c r="D74" s="63" t="s">
        <v>246</v>
      </c>
      <c r="E74" s="63">
        <v>224</v>
      </c>
    </row>
    <row r="75" spans="1:5" x14ac:dyDescent="0.25">
      <c r="A75" s="23"/>
      <c r="B75" s="68" t="s">
        <v>101</v>
      </c>
      <c r="C75" s="63" t="s">
        <v>358</v>
      </c>
      <c r="D75" s="63" t="s">
        <v>199</v>
      </c>
      <c r="E75" s="63">
        <v>220</v>
      </c>
    </row>
    <row r="76" spans="1:5" x14ac:dyDescent="0.25">
      <c r="A76" s="23"/>
      <c r="B76" s="68" t="s">
        <v>100</v>
      </c>
      <c r="C76" s="63" t="s">
        <v>372</v>
      </c>
      <c r="D76" s="63" t="s">
        <v>225</v>
      </c>
      <c r="E76" s="69">
        <v>140000</v>
      </c>
    </row>
    <row r="77" spans="1:5" x14ac:dyDescent="0.25">
      <c r="A77" s="23"/>
      <c r="B77" s="68" t="s">
        <v>99</v>
      </c>
      <c r="C77" s="63" t="s">
        <v>383</v>
      </c>
      <c r="D77" s="63" t="s">
        <v>247</v>
      </c>
      <c r="E77" s="69">
        <v>2460</v>
      </c>
    </row>
    <row r="78" spans="1:5" x14ac:dyDescent="0.25">
      <c r="A78" s="23"/>
      <c r="B78" s="68" t="s">
        <v>98</v>
      </c>
      <c r="C78" s="63" t="s">
        <v>357</v>
      </c>
      <c r="D78" s="63" t="s">
        <v>248</v>
      </c>
      <c r="E78" s="63">
        <v>195</v>
      </c>
    </row>
    <row r="79" spans="1:5" x14ac:dyDescent="0.25">
      <c r="A79" s="23"/>
      <c r="B79" s="68" t="s">
        <v>97</v>
      </c>
      <c r="C79" s="63" t="s">
        <v>357</v>
      </c>
      <c r="D79" s="63" t="s">
        <v>249</v>
      </c>
      <c r="E79" s="63">
        <v>250</v>
      </c>
    </row>
    <row r="80" spans="1:5" x14ac:dyDescent="0.25">
      <c r="A80" s="23"/>
      <c r="B80" s="68" t="s">
        <v>384</v>
      </c>
      <c r="C80" s="63" t="s">
        <v>385</v>
      </c>
      <c r="D80" s="63" t="s">
        <v>251</v>
      </c>
      <c r="E80" s="63">
        <v>180</v>
      </c>
    </row>
    <row r="81" spans="1:5" x14ac:dyDescent="0.25">
      <c r="A81" s="23"/>
      <c r="B81" s="68" t="s">
        <v>96</v>
      </c>
      <c r="C81" s="63" t="s">
        <v>358</v>
      </c>
      <c r="D81" s="63" t="s">
        <v>199</v>
      </c>
      <c r="E81" s="63">
        <v>167</v>
      </c>
    </row>
    <row r="82" spans="1:5" x14ac:dyDescent="0.25">
      <c r="A82" s="23"/>
      <c r="B82" s="68" t="s">
        <v>95</v>
      </c>
      <c r="C82" s="63" t="s">
        <v>357</v>
      </c>
      <c r="D82" s="63" t="s">
        <v>201</v>
      </c>
      <c r="E82" s="63">
        <v>199</v>
      </c>
    </row>
    <row r="83" spans="1:5" x14ac:dyDescent="0.25">
      <c r="A83" s="23"/>
      <c r="B83" s="68" t="s">
        <v>94</v>
      </c>
      <c r="C83" s="63" t="s">
        <v>358</v>
      </c>
      <c r="D83" s="63" t="s">
        <v>250</v>
      </c>
      <c r="E83" s="63">
        <v>160</v>
      </c>
    </row>
    <row r="84" spans="1:5" x14ac:dyDescent="0.25">
      <c r="A84" s="23"/>
      <c r="B84" s="68" t="s">
        <v>93</v>
      </c>
      <c r="C84" s="63" t="s">
        <v>358</v>
      </c>
      <c r="D84" s="63" t="s">
        <v>252</v>
      </c>
      <c r="E84" s="63">
        <v>170</v>
      </c>
    </row>
    <row r="85" spans="1:5" x14ac:dyDescent="0.25">
      <c r="A85" s="23"/>
      <c r="B85" s="68" t="s">
        <v>386</v>
      </c>
      <c r="C85" s="63" t="s">
        <v>358</v>
      </c>
      <c r="D85" s="63" t="s">
        <v>212</v>
      </c>
      <c r="E85" s="69">
        <v>90500</v>
      </c>
    </row>
    <row r="86" spans="1:5" x14ac:dyDescent="0.25">
      <c r="A86" s="23"/>
      <c r="B86" s="68" t="s">
        <v>92</v>
      </c>
      <c r="C86" s="63" t="s">
        <v>372</v>
      </c>
      <c r="D86" s="63" t="s">
        <v>225</v>
      </c>
      <c r="E86" s="63">
        <v>105</v>
      </c>
    </row>
    <row r="87" spans="1:5" x14ac:dyDescent="0.25">
      <c r="A87" s="23"/>
      <c r="B87" s="68" t="s">
        <v>387</v>
      </c>
      <c r="C87" s="63" t="s">
        <v>357</v>
      </c>
      <c r="D87" s="63" t="s">
        <v>253</v>
      </c>
      <c r="E87" s="63">
        <v>200</v>
      </c>
    </row>
    <row r="88" spans="1:5" x14ac:dyDescent="0.25">
      <c r="A88" s="23"/>
      <c r="B88" s="68" t="s">
        <v>91</v>
      </c>
      <c r="C88" s="63" t="s">
        <v>357</v>
      </c>
      <c r="D88" s="64" t="s">
        <v>425</v>
      </c>
      <c r="E88" s="63">
        <v>220</v>
      </c>
    </row>
    <row r="89" spans="1:5" x14ac:dyDescent="0.25">
      <c r="A89" s="23"/>
      <c r="B89" s="68" t="s">
        <v>90</v>
      </c>
      <c r="C89" s="63" t="s">
        <v>357</v>
      </c>
      <c r="D89" s="63" t="s">
        <v>254</v>
      </c>
      <c r="E89" s="63">
        <v>152</v>
      </c>
    </row>
    <row r="90" spans="1:5" x14ac:dyDescent="0.25">
      <c r="A90" s="23"/>
      <c r="B90" s="68" t="s">
        <v>89</v>
      </c>
      <c r="C90" s="63" t="s">
        <v>388</v>
      </c>
      <c r="D90" s="63" t="s">
        <v>255</v>
      </c>
      <c r="E90" s="69">
        <v>2200</v>
      </c>
    </row>
    <row r="91" spans="1:5" x14ac:dyDescent="0.25">
      <c r="A91" s="23"/>
      <c r="B91" s="68" t="s">
        <v>88</v>
      </c>
      <c r="C91" s="63" t="s">
        <v>358</v>
      </c>
      <c r="D91" s="63" t="s">
        <v>256</v>
      </c>
      <c r="E91" s="63">
        <v>175</v>
      </c>
    </row>
    <row r="92" spans="1:5" x14ac:dyDescent="0.25">
      <c r="A92" s="23"/>
      <c r="B92" s="68" t="s">
        <v>87</v>
      </c>
      <c r="C92" s="63" t="s">
        <v>358</v>
      </c>
      <c r="D92" s="63" t="s">
        <v>214</v>
      </c>
      <c r="E92" s="63">
        <v>210</v>
      </c>
    </row>
    <row r="93" spans="1:5" x14ac:dyDescent="0.25">
      <c r="A93" s="23"/>
      <c r="B93" s="68" t="s">
        <v>86</v>
      </c>
      <c r="C93" s="63" t="s">
        <v>358</v>
      </c>
      <c r="D93" s="63" t="s">
        <v>257</v>
      </c>
      <c r="E93" s="63">
        <v>160</v>
      </c>
    </row>
    <row r="94" spans="1:5" x14ac:dyDescent="0.25">
      <c r="B94" s="68" t="s">
        <v>350</v>
      </c>
      <c r="C94" s="63" t="s">
        <v>357</v>
      </c>
      <c r="D94" s="63" t="s">
        <v>258</v>
      </c>
      <c r="E94" s="63">
        <v>300</v>
      </c>
    </row>
    <row r="95" spans="1:5" x14ac:dyDescent="0.25">
      <c r="B95" s="68" t="s">
        <v>85</v>
      </c>
      <c r="C95" s="63" t="s">
        <v>358</v>
      </c>
      <c r="D95" s="63" t="s">
        <v>259</v>
      </c>
      <c r="E95" s="63">
        <v>186</v>
      </c>
    </row>
    <row r="96" spans="1:5" x14ac:dyDescent="0.25">
      <c r="B96" s="68" t="s">
        <v>84</v>
      </c>
      <c r="C96" s="63" t="s">
        <v>358</v>
      </c>
      <c r="D96" s="63" t="s">
        <v>199</v>
      </c>
      <c r="E96" s="63">
        <v>190</v>
      </c>
    </row>
    <row r="97" spans="2:5" x14ac:dyDescent="0.25">
      <c r="B97" s="68" t="s">
        <v>83</v>
      </c>
      <c r="C97" s="63" t="s">
        <v>389</v>
      </c>
      <c r="D97" s="63" t="s">
        <v>260</v>
      </c>
      <c r="E97" s="69">
        <v>34397</v>
      </c>
    </row>
    <row r="98" spans="2:5" x14ac:dyDescent="0.25">
      <c r="B98" s="68" t="s">
        <v>82</v>
      </c>
      <c r="C98" s="63" t="s">
        <v>358</v>
      </c>
      <c r="D98" s="63" t="s">
        <v>261</v>
      </c>
      <c r="E98" s="63">
        <v>230</v>
      </c>
    </row>
    <row r="99" spans="2:5" x14ac:dyDescent="0.25">
      <c r="B99" s="68" t="s">
        <v>81</v>
      </c>
      <c r="C99" s="63" t="s">
        <v>358</v>
      </c>
      <c r="D99" s="63" t="s">
        <v>199</v>
      </c>
      <c r="E99" s="63">
        <v>220</v>
      </c>
    </row>
    <row r="100" spans="2:5" x14ac:dyDescent="0.25">
      <c r="B100" s="68" t="s">
        <v>80</v>
      </c>
      <c r="C100" s="63" t="s">
        <v>357</v>
      </c>
      <c r="D100" s="63" t="s">
        <v>262</v>
      </c>
      <c r="E100" s="63">
        <v>162</v>
      </c>
    </row>
    <row r="101" spans="2:5" x14ac:dyDescent="0.25">
      <c r="B101" s="68" t="s">
        <v>79</v>
      </c>
      <c r="C101" s="63" t="s">
        <v>390</v>
      </c>
      <c r="D101" s="63" t="s">
        <v>263</v>
      </c>
      <c r="E101" s="69">
        <v>25500</v>
      </c>
    </row>
    <row r="102" spans="2:5" x14ac:dyDescent="0.25">
      <c r="B102" s="65" t="s">
        <v>450</v>
      </c>
      <c r="C102" s="63" t="s">
        <v>390</v>
      </c>
      <c r="D102" s="63" t="s">
        <v>263</v>
      </c>
      <c r="E102" s="69">
        <v>30000</v>
      </c>
    </row>
    <row r="103" spans="2:5" x14ac:dyDescent="0.25">
      <c r="B103" s="68" t="s">
        <v>78</v>
      </c>
      <c r="C103" s="63" t="s">
        <v>391</v>
      </c>
      <c r="D103" s="63" t="s">
        <v>264</v>
      </c>
      <c r="E103" s="63">
        <v>151</v>
      </c>
    </row>
    <row r="104" spans="2:5" x14ac:dyDescent="0.25">
      <c r="B104" s="68" t="s">
        <v>77</v>
      </c>
      <c r="C104" s="63" t="s">
        <v>358</v>
      </c>
      <c r="D104" s="63" t="s">
        <v>265</v>
      </c>
      <c r="E104" s="63">
        <v>290</v>
      </c>
    </row>
    <row r="105" spans="2:5" x14ac:dyDescent="0.25">
      <c r="B105" s="65" t="s">
        <v>76</v>
      </c>
      <c r="C105" s="63" t="s">
        <v>357</v>
      </c>
      <c r="D105" s="63" t="s">
        <v>266</v>
      </c>
      <c r="E105" s="63">
        <v>141</v>
      </c>
    </row>
    <row r="106" spans="2:5" x14ac:dyDescent="0.25">
      <c r="B106" s="68" t="s">
        <v>75</v>
      </c>
      <c r="C106" s="63" t="s">
        <v>358</v>
      </c>
      <c r="D106" s="63" t="s">
        <v>267</v>
      </c>
      <c r="E106" s="63">
        <v>150</v>
      </c>
    </row>
    <row r="107" spans="2:5" x14ac:dyDescent="0.25">
      <c r="B107" s="68" t="s">
        <v>268</v>
      </c>
      <c r="C107" s="63" t="s">
        <v>382</v>
      </c>
      <c r="D107" s="63" t="s">
        <v>205</v>
      </c>
      <c r="E107" s="63">
        <v>221</v>
      </c>
    </row>
    <row r="108" spans="2:5" x14ac:dyDescent="0.25">
      <c r="B108" s="65" t="s">
        <v>392</v>
      </c>
      <c r="C108" s="63" t="s">
        <v>358</v>
      </c>
      <c r="D108" s="63" t="s">
        <v>199</v>
      </c>
      <c r="E108" s="63">
        <v>150</v>
      </c>
    </row>
    <row r="109" spans="2:5" x14ac:dyDescent="0.25">
      <c r="B109" s="68" t="s">
        <v>74</v>
      </c>
      <c r="C109" s="63" t="s">
        <v>358</v>
      </c>
      <c r="D109" s="63" t="s">
        <v>269</v>
      </c>
      <c r="E109" s="63">
        <v>245</v>
      </c>
    </row>
    <row r="110" spans="2:5" x14ac:dyDescent="0.25">
      <c r="B110" s="68" t="s">
        <v>351</v>
      </c>
      <c r="C110" s="63" t="s">
        <v>357</v>
      </c>
      <c r="D110" s="63" t="s">
        <v>270</v>
      </c>
      <c r="E110" s="63">
        <v>150</v>
      </c>
    </row>
    <row r="111" spans="2:5" x14ac:dyDescent="0.25">
      <c r="B111" s="68" t="s">
        <v>73</v>
      </c>
      <c r="C111" s="63" t="s">
        <v>358</v>
      </c>
      <c r="D111" s="63" t="s">
        <v>271</v>
      </c>
      <c r="E111" s="63">
        <v>120</v>
      </c>
    </row>
    <row r="112" spans="2:5" x14ac:dyDescent="0.25">
      <c r="B112" s="68" t="s">
        <v>72</v>
      </c>
      <c r="C112" s="63" t="s">
        <v>358</v>
      </c>
      <c r="D112" s="63" t="s">
        <v>199</v>
      </c>
      <c r="E112" s="63">
        <v>152</v>
      </c>
    </row>
    <row r="113" spans="2:5" x14ac:dyDescent="0.25">
      <c r="B113" s="68" t="s">
        <v>71</v>
      </c>
      <c r="C113" s="63" t="s">
        <v>358</v>
      </c>
      <c r="D113" s="63" t="s">
        <v>272</v>
      </c>
      <c r="E113" s="63">
        <v>154</v>
      </c>
    </row>
    <row r="114" spans="2:5" x14ac:dyDescent="0.25">
      <c r="B114" s="68" t="s">
        <v>70</v>
      </c>
      <c r="C114" s="63" t="s">
        <v>357</v>
      </c>
      <c r="D114" s="63" t="s">
        <v>273</v>
      </c>
      <c r="E114" s="63">
        <v>230</v>
      </c>
    </row>
    <row r="115" spans="2:5" x14ac:dyDescent="0.25">
      <c r="B115" s="68" t="s">
        <v>274</v>
      </c>
      <c r="C115" s="63" t="s">
        <v>393</v>
      </c>
      <c r="D115" s="63" t="s">
        <v>275</v>
      </c>
      <c r="E115" s="63">
        <v>280</v>
      </c>
    </row>
    <row r="116" spans="2:5" x14ac:dyDescent="0.25">
      <c r="B116" s="68" t="s">
        <v>69</v>
      </c>
      <c r="C116" s="63" t="s">
        <v>394</v>
      </c>
      <c r="D116" s="63" t="s">
        <v>276</v>
      </c>
      <c r="E116" s="63">
        <v>230</v>
      </c>
    </row>
    <row r="117" spans="2:5" x14ac:dyDescent="0.25">
      <c r="B117" s="68" t="s">
        <v>68</v>
      </c>
      <c r="C117" s="63" t="s">
        <v>358</v>
      </c>
      <c r="D117" s="63" t="s">
        <v>199</v>
      </c>
      <c r="E117" s="63">
        <v>145</v>
      </c>
    </row>
    <row r="118" spans="2:5" x14ac:dyDescent="0.25">
      <c r="B118" s="68" t="s">
        <v>67</v>
      </c>
      <c r="C118" s="63" t="s">
        <v>358</v>
      </c>
      <c r="D118" s="63" t="s">
        <v>199</v>
      </c>
      <c r="E118" s="63">
        <v>173</v>
      </c>
    </row>
    <row r="119" spans="2:5" x14ac:dyDescent="0.25">
      <c r="B119" s="68" t="s">
        <v>66</v>
      </c>
      <c r="C119" s="63" t="s">
        <v>388</v>
      </c>
      <c r="D119" s="72" t="s">
        <v>277</v>
      </c>
      <c r="E119" s="69">
        <v>2200</v>
      </c>
    </row>
    <row r="120" spans="2:5" x14ac:dyDescent="0.25">
      <c r="B120" s="68" t="s">
        <v>395</v>
      </c>
      <c r="C120" s="63" t="s">
        <v>358</v>
      </c>
      <c r="D120" s="63" t="s">
        <v>278</v>
      </c>
      <c r="E120" s="63">
        <v>117</v>
      </c>
    </row>
    <row r="121" spans="2:5" x14ac:dyDescent="0.25">
      <c r="B121" s="68" t="s">
        <v>65</v>
      </c>
      <c r="C121" s="63" t="s">
        <v>358</v>
      </c>
      <c r="D121" s="63" t="s">
        <v>279</v>
      </c>
      <c r="E121" s="63">
        <v>114</v>
      </c>
    </row>
    <row r="122" spans="2:5" x14ac:dyDescent="0.25">
      <c r="B122" s="68" t="s">
        <v>64</v>
      </c>
      <c r="C122" s="63" t="s">
        <v>396</v>
      </c>
      <c r="D122" s="63" t="s">
        <v>281</v>
      </c>
      <c r="E122" s="63">
        <v>468</v>
      </c>
    </row>
    <row r="123" spans="2:5" x14ac:dyDescent="0.25">
      <c r="B123" s="68" t="s">
        <v>63</v>
      </c>
      <c r="C123" s="63" t="s">
        <v>357</v>
      </c>
      <c r="D123" s="63" t="s">
        <v>280</v>
      </c>
      <c r="E123" s="63">
        <v>214</v>
      </c>
    </row>
    <row r="124" spans="2:5" x14ac:dyDescent="0.25">
      <c r="B124" s="68" t="s">
        <v>397</v>
      </c>
      <c r="C124" s="63" t="s">
        <v>358</v>
      </c>
      <c r="D124" s="63" t="s">
        <v>282</v>
      </c>
      <c r="E124" s="63">
        <v>320</v>
      </c>
    </row>
    <row r="125" spans="2:5" x14ac:dyDescent="0.25">
      <c r="B125" s="68" t="s">
        <v>62</v>
      </c>
      <c r="C125" s="63" t="s">
        <v>372</v>
      </c>
      <c r="D125" s="63" t="s">
        <v>212</v>
      </c>
      <c r="E125" s="69">
        <v>62000</v>
      </c>
    </row>
    <row r="126" spans="2:5" x14ac:dyDescent="0.25">
      <c r="B126" s="68" t="s">
        <v>61</v>
      </c>
      <c r="C126" s="63" t="s">
        <v>358</v>
      </c>
      <c r="D126" s="63" t="s">
        <v>199</v>
      </c>
      <c r="E126" s="63">
        <v>105</v>
      </c>
    </row>
    <row r="127" spans="2:5" x14ac:dyDescent="0.25">
      <c r="B127" s="68" t="s">
        <v>60</v>
      </c>
      <c r="C127" s="63" t="s">
        <v>358</v>
      </c>
      <c r="D127" s="63" t="s">
        <v>289</v>
      </c>
      <c r="E127" s="63">
        <v>175</v>
      </c>
    </row>
    <row r="128" spans="2:5" x14ac:dyDescent="0.25">
      <c r="B128" s="68" t="s">
        <v>398</v>
      </c>
      <c r="C128" s="63" t="s">
        <v>357</v>
      </c>
      <c r="D128" s="63" t="s">
        <v>243</v>
      </c>
      <c r="E128" s="63">
        <v>154</v>
      </c>
    </row>
    <row r="129" spans="2:5" x14ac:dyDescent="0.25">
      <c r="B129" s="68" t="s">
        <v>399</v>
      </c>
      <c r="C129" s="63" t="s">
        <v>400</v>
      </c>
      <c r="D129" s="63" t="s">
        <v>283</v>
      </c>
      <c r="E129" s="69">
        <v>5500</v>
      </c>
    </row>
    <row r="130" spans="2:5" x14ac:dyDescent="0.25">
      <c r="B130" s="68" t="s">
        <v>59</v>
      </c>
      <c r="C130" s="63" t="s">
        <v>358</v>
      </c>
      <c r="D130" s="63" t="s">
        <v>284</v>
      </c>
      <c r="E130" s="63">
        <v>143</v>
      </c>
    </row>
    <row r="131" spans="2:5" x14ac:dyDescent="0.25">
      <c r="B131" s="68" t="s">
        <v>58</v>
      </c>
      <c r="C131" s="63" t="s">
        <v>358</v>
      </c>
      <c r="D131" s="63" t="s">
        <v>285</v>
      </c>
      <c r="E131" s="63">
        <v>150</v>
      </c>
    </row>
    <row r="132" spans="2:5" x14ac:dyDescent="0.25">
      <c r="B132" s="68" t="s">
        <v>401</v>
      </c>
      <c r="C132" s="63" t="s">
        <v>357</v>
      </c>
      <c r="D132" s="63" t="s">
        <v>243</v>
      </c>
      <c r="E132" s="63">
        <v>157</v>
      </c>
    </row>
    <row r="133" spans="2:5" x14ac:dyDescent="0.25">
      <c r="B133" s="65" t="s">
        <v>402</v>
      </c>
      <c r="C133" s="63" t="s">
        <v>357</v>
      </c>
      <c r="D133" s="63" t="s">
        <v>286</v>
      </c>
      <c r="E133" s="63">
        <v>188</v>
      </c>
    </row>
    <row r="134" spans="2:5" x14ac:dyDescent="0.25">
      <c r="B134" s="68" t="s">
        <v>403</v>
      </c>
      <c r="C134" s="63" t="s">
        <v>358</v>
      </c>
      <c r="D134" s="63" t="s">
        <v>287</v>
      </c>
      <c r="E134" s="63">
        <v>102</v>
      </c>
    </row>
    <row r="135" spans="2:5" x14ac:dyDescent="0.25">
      <c r="B135" s="68" t="s">
        <v>288</v>
      </c>
      <c r="C135" s="63" t="s">
        <v>358</v>
      </c>
      <c r="D135" s="63" t="s">
        <v>199</v>
      </c>
      <c r="E135" s="63">
        <v>150</v>
      </c>
    </row>
    <row r="136" spans="2:5" x14ac:dyDescent="0.25">
      <c r="B136" s="68" t="s">
        <v>57</v>
      </c>
      <c r="C136" s="63" t="s">
        <v>357</v>
      </c>
      <c r="D136" s="63" t="s">
        <v>290</v>
      </c>
      <c r="E136" s="63">
        <v>189</v>
      </c>
    </row>
    <row r="137" spans="2:5" x14ac:dyDescent="0.25">
      <c r="B137" s="65" t="s">
        <v>56</v>
      </c>
      <c r="C137" s="63" t="s">
        <v>358</v>
      </c>
      <c r="D137" s="63" t="s">
        <v>292</v>
      </c>
      <c r="E137" s="63">
        <v>90</v>
      </c>
    </row>
    <row r="138" spans="2:5" x14ac:dyDescent="0.25">
      <c r="B138" s="65" t="s">
        <v>55</v>
      </c>
      <c r="C138" s="63" t="s">
        <v>382</v>
      </c>
      <c r="D138" s="63" t="s">
        <v>205</v>
      </c>
      <c r="E138" s="63">
        <v>208</v>
      </c>
    </row>
    <row r="139" spans="2:5" x14ac:dyDescent="0.25">
      <c r="B139" s="65" t="s">
        <v>54</v>
      </c>
      <c r="C139" s="63" t="s">
        <v>357</v>
      </c>
      <c r="D139" s="63" t="s">
        <v>296</v>
      </c>
      <c r="E139" s="63">
        <v>140</v>
      </c>
    </row>
    <row r="140" spans="2:5" x14ac:dyDescent="0.25">
      <c r="B140" s="65" t="s">
        <v>53</v>
      </c>
      <c r="C140" s="63" t="s">
        <v>357</v>
      </c>
      <c r="D140" s="63" t="s">
        <v>293</v>
      </c>
      <c r="E140" s="63">
        <v>154</v>
      </c>
    </row>
    <row r="141" spans="2:5" x14ac:dyDescent="0.25">
      <c r="B141" s="65" t="s">
        <v>52</v>
      </c>
      <c r="C141" s="63" t="s">
        <v>372</v>
      </c>
      <c r="D141" s="63" t="s">
        <v>212</v>
      </c>
      <c r="E141" s="69">
        <v>78000</v>
      </c>
    </row>
    <row r="142" spans="2:5" x14ac:dyDescent="0.25">
      <c r="B142" s="65" t="s">
        <v>51</v>
      </c>
      <c r="C142" s="63" t="s">
        <v>358</v>
      </c>
      <c r="D142" s="63" t="s">
        <v>294</v>
      </c>
      <c r="E142" s="63">
        <v>273</v>
      </c>
    </row>
    <row r="143" spans="2:5" x14ac:dyDescent="0.25">
      <c r="B143" s="65" t="s">
        <v>295</v>
      </c>
      <c r="C143" s="63" t="s">
        <v>376</v>
      </c>
      <c r="D143" s="63" t="s">
        <v>233</v>
      </c>
      <c r="E143" s="63">
        <v>204</v>
      </c>
    </row>
    <row r="144" spans="2:5" x14ac:dyDescent="0.25">
      <c r="B144" s="65" t="s">
        <v>50</v>
      </c>
      <c r="C144" s="63" t="s">
        <v>404</v>
      </c>
      <c r="D144" s="63" t="s">
        <v>218</v>
      </c>
      <c r="E144" s="69">
        <v>1465</v>
      </c>
    </row>
    <row r="145" spans="2:5" x14ac:dyDescent="0.25">
      <c r="B145" s="65" t="s">
        <v>49</v>
      </c>
      <c r="C145" s="63" t="s">
        <v>376</v>
      </c>
      <c r="D145" s="63" t="s">
        <v>233</v>
      </c>
      <c r="E145" s="63">
        <v>370</v>
      </c>
    </row>
    <row r="146" spans="2:5" x14ac:dyDescent="0.25">
      <c r="B146" s="65" t="s">
        <v>48</v>
      </c>
      <c r="C146" s="63" t="s">
        <v>358</v>
      </c>
      <c r="D146" s="63" t="s">
        <v>297</v>
      </c>
      <c r="E146" s="63">
        <v>265</v>
      </c>
    </row>
    <row r="147" spans="2:5" x14ac:dyDescent="0.25">
      <c r="B147" s="65" t="s">
        <v>47</v>
      </c>
      <c r="C147" s="63" t="s">
        <v>358</v>
      </c>
      <c r="D147" s="63" t="s">
        <v>298</v>
      </c>
      <c r="E147" s="63">
        <v>130</v>
      </c>
    </row>
    <row r="148" spans="2:5" x14ac:dyDescent="0.25">
      <c r="B148" s="65" t="s">
        <v>46</v>
      </c>
      <c r="C148" s="63" t="s">
        <v>357</v>
      </c>
      <c r="D148" s="63" t="s">
        <v>299</v>
      </c>
      <c r="E148" s="63">
        <v>197</v>
      </c>
    </row>
    <row r="149" spans="2:5" x14ac:dyDescent="0.25">
      <c r="B149" s="65" t="s">
        <v>45</v>
      </c>
      <c r="C149" s="63" t="s">
        <v>357</v>
      </c>
      <c r="D149" s="63" t="s">
        <v>300</v>
      </c>
      <c r="E149" s="63">
        <v>173</v>
      </c>
    </row>
    <row r="150" spans="2:5" x14ac:dyDescent="0.25">
      <c r="B150" s="65" t="s">
        <v>405</v>
      </c>
      <c r="C150" s="63" t="s">
        <v>357</v>
      </c>
      <c r="D150" s="63" t="s">
        <v>243</v>
      </c>
      <c r="E150" s="63">
        <v>311</v>
      </c>
    </row>
    <row r="151" spans="2:5" x14ac:dyDescent="0.25">
      <c r="B151" s="65" t="s">
        <v>44</v>
      </c>
      <c r="C151" s="63" t="s">
        <v>357</v>
      </c>
      <c r="D151" s="63" t="s">
        <v>301</v>
      </c>
      <c r="E151" s="63">
        <v>178</v>
      </c>
    </row>
    <row r="152" spans="2:5" x14ac:dyDescent="0.25">
      <c r="B152" s="65" t="s">
        <v>43</v>
      </c>
      <c r="C152" s="63" t="s">
        <v>358</v>
      </c>
      <c r="D152" s="63" t="s">
        <v>302</v>
      </c>
      <c r="E152" s="63">
        <v>172</v>
      </c>
    </row>
    <row r="153" spans="2:5" x14ac:dyDescent="0.25">
      <c r="B153" s="65" t="s">
        <v>42</v>
      </c>
      <c r="C153" s="63" t="s">
        <v>357</v>
      </c>
      <c r="D153" s="63" t="s">
        <v>303</v>
      </c>
      <c r="E153" s="63">
        <v>180</v>
      </c>
    </row>
    <row r="154" spans="2:5" x14ac:dyDescent="0.25">
      <c r="B154" s="65" t="s">
        <v>41</v>
      </c>
      <c r="C154" s="63" t="s">
        <v>358</v>
      </c>
      <c r="D154" s="63" t="s">
        <v>199</v>
      </c>
      <c r="E154" s="63">
        <v>161</v>
      </c>
    </row>
    <row r="155" spans="2:5" x14ac:dyDescent="0.25">
      <c r="B155" s="65" t="s">
        <v>40</v>
      </c>
      <c r="C155" s="63" t="s">
        <v>357</v>
      </c>
      <c r="D155" s="63" t="s">
        <v>304</v>
      </c>
      <c r="E155" s="63">
        <v>170</v>
      </c>
    </row>
    <row r="156" spans="2:5" x14ac:dyDescent="0.25">
      <c r="B156" s="65" t="s">
        <v>39</v>
      </c>
      <c r="C156" s="63" t="s">
        <v>406</v>
      </c>
      <c r="D156" s="63" t="s">
        <v>305</v>
      </c>
      <c r="E156" s="69">
        <v>8770</v>
      </c>
    </row>
    <row r="157" spans="2:5" x14ac:dyDescent="0.25">
      <c r="B157" s="65" t="s">
        <v>38</v>
      </c>
      <c r="C157" s="63" t="s">
        <v>358</v>
      </c>
      <c r="D157" s="63" t="s">
        <v>306</v>
      </c>
      <c r="E157" s="63">
        <v>175</v>
      </c>
    </row>
    <row r="158" spans="2:5" x14ac:dyDescent="0.25">
      <c r="B158" s="65" t="s">
        <v>37</v>
      </c>
      <c r="C158" s="63" t="s">
        <v>358</v>
      </c>
      <c r="D158" s="63" t="s">
        <v>199</v>
      </c>
      <c r="E158" s="63">
        <v>160</v>
      </c>
    </row>
    <row r="159" spans="2:5" x14ac:dyDescent="0.25">
      <c r="B159" s="65" t="s">
        <v>36</v>
      </c>
      <c r="C159" s="63" t="s">
        <v>358</v>
      </c>
      <c r="D159" s="63" t="s">
        <v>307</v>
      </c>
      <c r="E159" s="63">
        <v>278</v>
      </c>
    </row>
    <row r="160" spans="2:5" x14ac:dyDescent="0.25">
      <c r="B160" s="65" t="s">
        <v>35</v>
      </c>
      <c r="C160" s="63" t="s">
        <v>358</v>
      </c>
      <c r="D160" s="63" t="s">
        <v>308</v>
      </c>
      <c r="E160" s="63">
        <v>160</v>
      </c>
    </row>
    <row r="161" spans="2:5" x14ac:dyDescent="0.25">
      <c r="B161" s="65" t="s">
        <v>34</v>
      </c>
      <c r="C161" s="63" t="s">
        <v>358</v>
      </c>
      <c r="D161" s="63" t="s">
        <v>309</v>
      </c>
      <c r="E161" s="63">
        <v>230</v>
      </c>
    </row>
    <row r="162" spans="2:5" x14ac:dyDescent="0.25">
      <c r="B162" s="65" t="s">
        <v>33</v>
      </c>
      <c r="C162" s="63" t="s">
        <v>357</v>
      </c>
      <c r="D162" s="63" t="s">
        <v>310</v>
      </c>
      <c r="E162" s="63">
        <v>277</v>
      </c>
    </row>
    <row r="163" spans="2:5" x14ac:dyDescent="0.25">
      <c r="B163" s="65" t="s">
        <v>407</v>
      </c>
      <c r="C163" s="63" t="s">
        <v>357</v>
      </c>
      <c r="D163" s="63" t="s">
        <v>201</v>
      </c>
      <c r="E163" s="63">
        <v>202</v>
      </c>
    </row>
    <row r="164" spans="2:5" x14ac:dyDescent="0.25">
      <c r="B164" s="65" t="s">
        <v>408</v>
      </c>
      <c r="C164" s="63" t="s">
        <v>357</v>
      </c>
      <c r="D164" s="63" t="s">
        <v>201</v>
      </c>
      <c r="E164" s="63">
        <v>199</v>
      </c>
    </row>
    <row r="165" spans="2:5" x14ac:dyDescent="0.25">
      <c r="B165" s="65" t="s">
        <v>409</v>
      </c>
      <c r="C165" s="63" t="s">
        <v>357</v>
      </c>
      <c r="D165" s="63" t="s">
        <v>201</v>
      </c>
      <c r="E165" s="63">
        <v>188</v>
      </c>
    </row>
    <row r="166" spans="2:5" x14ac:dyDescent="0.25">
      <c r="B166" s="65" t="s">
        <v>410</v>
      </c>
      <c r="C166" s="63" t="s">
        <v>411</v>
      </c>
      <c r="D166" s="63" t="s">
        <v>320</v>
      </c>
      <c r="E166" s="69">
        <v>23052</v>
      </c>
    </row>
    <row r="167" spans="2:5" x14ac:dyDescent="0.25">
      <c r="B167" s="65" t="s">
        <v>412</v>
      </c>
      <c r="C167" s="63" t="s">
        <v>357</v>
      </c>
      <c r="D167" s="63" t="s">
        <v>243</v>
      </c>
      <c r="E167" s="63">
        <v>177</v>
      </c>
    </row>
    <row r="168" spans="2:5" x14ac:dyDescent="0.25">
      <c r="B168" s="65" t="s">
        <v>312</v>
      </c>
      <c r="C168" s="63" t="s">
        <v>357</v>
      </c>
      <c r="D168" s="63" t="s">
        <v>313</v>
      </c>
      <c r="E168" s="63">
        <v>230</v>
      </c>
    </row>
    <row r="169" spans="2:5" x14ac:dyDescent="0.25">
      <c r="B169" s="65" t="s">
        <v>314</v>
      </c>
      <c r="C169" s="63" t="s">
        <v>357</v>
      </c>
      <c r="D169" s="63" t="s">
        <v>315</v>
      </c>
      <c r="E169" s="63">
        <v>135</v>
      </c>
    </row>
    <row r="170" spans="2:5" x14ac:dyDescent="0.25">
      <c r="B170" s="65" t="s">
        <v>32</v>
      </c>
      <c r="C170" s="63" t="s">
        <v>372</v>
      </c>
      <c r="D170" s="63" t="s">
        <v>212</v>
      </c>
      <c r="E170" s="69">
        <v>91800</v>
      </c>
    </row>
    <row r="171" spans="2:5" x14ac:dyDescent="0.25">
      <c r="B171" s="65" t="s">
        <v>31</v>
      </c>
      <c r="C171" s="63" t="s">
        <v>358</v>
      </c>
      <c r="D171" s="63" t="s">
        <v>316</v>
      </c>
      <c r="E171" s="63">
        <v>150</v>
      </c>
    </row>
    <row r="172" spans="2:5" x14ac:dyDescent="0.25">
      <c r="B172" s="65" t="s">
        <v>30</v>
      </c>
      <c r="C172" s="63" t="s">
        <v>358</v>
      </c>
      <c r="D172" s="63" t="s">
        <v>317</v>
      </c>
      <c r="E172" s="63">
        <v>300</v>
      </c>
    </row>
    <row r="173" spans="2:5" x14ac:dyDescent="0.25">
      <c r="B173" s="65" t="s">
        <v>29</v>
      </c>
      <c r="C173" s="63" t="s">
        <v>357</v>
      </c>
      <c r="D173" s="63" t="s">
        <v>318</v>
      </c>
      <c r="E173" s="63">
        <v>260</v>
      </c>
    </row>
    <row r="174" spans="2:5" x14ac:dyDescent="0.25">
      <c r="B174" s="65" t="s">
        <v>28</v>
      </c>
      <c r="C174" s="63" t="s">
        <v>358</v>
      </c>
      <c r="D174" s="63" t="s">
        <v>319</v>
      </c>
      <c r="E174" s="63">
        <v>200</v>
      </c>
    </row>
    <row r="175" spans="2:5" x14ac:dyDescent="0.25">
      <c r="B175" s="65" t="s">
        <v>27</v>
      </c>
      <c r="C175" s="63" t="s">
        <v>358</v>
      </c>
      <c r="D175" s="63" t="s">
        <v>199</v>
      </c>
      <c r="E175" s="63">
        <v>155</v>
      </c>
    </row>
    <row r="176" spans="2:5" x14ac:dyDescent="0.25">
      <c r="B176" s="65" t="s">
        <v>26</v>
      </c>
      <c r="C176" s="63" t="s">
        <v>358</v>
      </c>
      <c r="D176" s="63" t="s">
        <v>199</v>
      </c>
      <c r="E176" s="63">
        <v>160</v>
      </c>
    </row>
    <row r="177" spans="2:5" x14ac:dyDescent="0.25">
      <c r="B177" s="65" t="s">
        <v>25</v>
      </c>
      <c r="C177" s="63" t="s">
        <v>357</v>
      </c>
      <c r="D177" s="63" t="s">
        <v>321</v>
      </c>
      <c r="E177" s="63">
        <v>158</v>
      </c>
    </row>
    <row r="178" spans="2:5" x14ac:dyDescent="0.25">
      <c r="B178" s="65" t="s">
        <v>24</v>
      </c>
      <c r="C178" s="63" t="s">
        <v>357</v>
      </c>
      <c r="D178" s="63" t="s">
        <v>322</v>
      </c>
      <c r="E178" s="63">
        <v>175</v>
      </c>
    </row>
    <row r="179" spans="2:5" x14ac:dyDescent="0.25">
      <c r="B179" s="68" t="s">
        <v>413</v>
      </c>
      <c r="C179" s="63" t="s">
        <v>357</v>
      </c>
      <c r="D179" s="63" t="s">
        <v>323</v>
      </c>
      <c r="E179" s="63">
        <v>306</v>
      </c>
    </row>
    <row r="180" spans="2:5" x14ac:dyDescent="0.25">
      <c r="B180" s="65" t="s">
        <v>23</v>
      </c>
      <c r="C180" s="63" t="s">
        <v>358</v>
      </c>
      <c r="D180" s="63" t="s">
        <v>324</v>
      </c>
      <c r="E180" s="63">
        <v>180</v>
      </c>
    </row>
    <row r="181" spans="2:5" x14ac:dyDescent="0.25">
      <c r="B181" s="65" t="s">
        <v>22</v>
      </c>
      <c r="C181" s="63" t="s">
        <v>414</v>
      </c>
      <c r="D181" s="63" t="s">
        <v>326</v>
      </c>
      <c r="E181" s="69">
        <v>1997</v>
      </c>
    </row>
    <row r="182" spans="2:5" x14ac:dyDescent="0.25">
      <c r="B182" s="65" t="s">
        <v>21</v>
      </c>
      <c r="C182" s="63" t="s">
        <v>394</v>
      </c>
      <c r="D182" s="63" t="s">
        <v>276</v>
      </c>
      <c r="E182" s="63">
        <v>230</v>
      </c>
    </row>
    <row r="183" spans="2:5" x14ac:dyDescent="0.25">
      <c r="B183" s="65" t="s">
        <v>20</v>
      </c>
      <c r="C183" s="63" t="s">
        <v>357</v>
      </c>
      <c r="D183" s="63" t="s">
        <v>325</v>
      </c>
      <c r="E183" s="63">
        <v>180</v>
      </c>
    </row>
    <row r="184" spans="2:5" x14ac:dyDescent="0.25">
      <c r="B184" s="65" t="s">
        <v>19</v>
      </c>
      <c r="C184" s="63" t="s">
        <v>358</v>
      </c>
      <c r="D184" s="63" t="s">
        <v>327</v>
      </c>
      <c r="E184" s="63">
        <v>138</v>
      </c>
    </row>
    <row r="185" spans="2:5" x14ac:dyDescent="0.25">
      <c r="B185" s="65" t="s">
        <v>352</v>
      </c>
      <c r="C185" s="63" t="s">
        <v>358</v>
      </c>
      <c r="D185" s="63" t="s">
        <v>328</v>
      </c>
      <c r="E185" s="63">
        <v>154</v>
      </c>
    </row>
    <row r="186" spans="2:5" x14ac:dyDescent="0.25">
      <c r="B186" s="65" t="s">
        <v>18</v>
      </c>
      <c r="C186" s="63" t="s">
        <v>357</v>
      </c>
      <c r="D186" s="63" t="s">
        <v>329</v>
      </c>
      <c r="E186" s="63">
        <v>250</v>
      </c>
    </row>
    <row r="187" spans="2:5" x14ac:dyDescent="0.25">
      <c r="B187" s="65" t="s">
        <v>353</v>
      </c>
      <c r="C187" s="63" t="s">
        <v>415</v>
      </c>
      <c r="D187" s="63" t="s">
        <v>330</v>
      </c>
      <c r="E187" s="69">
        <v>5990</v>
      </c>
    </row>
    <row r="188" spans="2:5" x14ac:dyDescent="0.25">
      <c r="B188" s="65" t="s">
        <v>354</v>
      </c>
      <c r="C188" s="63" t="s">
        <v>358</v>
      </c>
      <c r="D188" s="63" t="s">
        <v>331</v>
      </c>
      <c r="E188" s="63">
        <v>135</v>
      </c>
    </row>
    <row r="189" spans="2:5" x14ac:dyDescent="0.25">
      <c r="B189" s="65" t="s">
        <v>17</v>
      </c>
      <c r="C189" s="63" t="s">
        <v>358</v>
      </c>
      <c r="D189" s="63" t="s">
        <v>225</v>
      </c>
      <c r="E189" s="63">
        <v>225</v>
      </c>
    </row>
    <row r="190" spans="2:5" x14ac:dyDescent="0.25">
      <c r="B190" s="65" t="s">
        <v>416</v>
      </c>
      <c r="C190" s="63" t="s">
        <v>358</v>
      </c>
      <c r="D190" s="63" t="s">
        <v>311</v>
      </c>
      <c r="E190" s="63">
        <v>180</v>
      </c>
    </row>
    <row r="191" spans="2:5" x14ac:dyDescent="0.25">
      <c r="B191" s="65" t="s">
        <v>16</v>
      </c>
      <c r="C191" s="63" t="s">
        <v>417</v>
      </c>
      <c r="D191" s="63" t="s">
        <v>332</v>
      </c>
      <c r="E191" s="69">
        <v>5000</v>
      </c>
    </row>
    <row r="192" spans="2:5" x14ac:dyDescent="0.25">
      <c r="B192" s="65" t="s">
        <v>418</v>
      </c>
      <c r="C192" s="63" t="s">
        <v>358</v>
      </c>
      <c r="D192" s="63" t="s">
        <v>243</v>
      </c>
      <c r="E192" s="63">
        <v>150</v>
      </c>
    </row>
    <row r="193" spans="2:5" x14ac:dyDescent="0.25">
      <c r="B193" s="65" t="s">
        <v>15</v>
      </c>
      <c r="C193" s="63" t="s">
        <v>372</v>
      </c>
      <c r="D193" s="63" t="s">
        <v>212</v>
      </c>
      <c r="E193" s="69">
        <v>82640</v>
      </c>
    </row>
    <row r="194" spans="2:5" x14ac:dyDescent="0.25">
      <c r="B194" s="65" t="s">
        <v>14</v>
      </c>
      <c r="C194" s="63" t="s">
        <v>382</v>
      </c>
      <c r="D194" s="63" t="s">
        <v>333</v>
      </c>
      <c r="E194" s="63">
        <v>214</v>
      </c>
    </row>
    <row r="195" spans="2:5" x14ac:dyDescent="0.25">
      <c r="B195" s="65" t="s">
        <v>13</v>
      </c>
      <c r="C195" s="63" t="s">
        <v>357</v>
      </c>
      <c r="D195" s="63" t="s">
        <v>334</v>
      </c>
      <c r="E195" s="63">
        <v>267</v>
      </c>
    </row>
    <row r="196" spans="2:5" x14ac:dyDescent="0.25">
      <c r="B196" s="65" t="s">
        <v>12</v>
      </c>
      <c r="C196" s="63" t="s">
        <v>358</v>
      </c>
      <c r="D196" s="63" t="s">
        <v>335</v>
      </c>
      <c r="E196" s="63">
        <v>125</v>
      </c>
    </row>
    <row r="197" spans="2:5" x14ac:dyDescent="0.25">
      <c r="B197" s="65" t="s">
        <v>11</v>
      </c>
      <c r="C197" s="63" t="s">
        <v>358</v>
      </c>
      <c r="D197" s="63" t="s">
        <v>336</v>
      </c>
      <c r="E197" s="63">
        <v>102</v>
      </c>
    </row>
    <row r="198" spans="2:5" x14ac:dyDescent="0.25">
      <c r="B198" s="65" t="s">
        <v>10</v>
      </c>
      <c r="C198" s="63" t="s">
        <v>358</v>
      </c>
      <c r="D198" s="63" t="s">
        <v>337</v>
      </c>
      <c r="E198" s="63">
        <v>165</v>
      </c>
    </row>
    <row r="199" spans="2:5" x14ac:dyDescent="0.25">
      <c r="B199" s="65" t="s">
        <v>338</v>
      </c>
      <c r="C199" s="63" t="s">
        <v>382</v>
      </c>
      <c r="D199" s="63" t="s">
        <v>205</v>
      </c>
      <c r="E199" s="63">
        <v>192</v>
      </c>
    </row>
    <row r="200" spans="2:5" x14ac:dyDescent="0.25">
      <c r="B200" s="65" t="s">
        <v>9</v>
      </c>
      <c r="C200" s="63" t="s">
        <v>358</v>
      </c>
      <c r="D200" s="63" t="s">
        <v>339</v>
      </c>
      <c r="E200" s="63">
        <v>208</v>
      </c>
    </row>
    <row r="201" spans="2:5" x14ac:dyDescent="0.25">
      <c r="B201" s="65" t="s">
        <v>8</v>
      </c>
      <c r="C201" s="63" t="s">
        <v>357</v>
      </c>
      <c r="D201" s="63" t="s">
        <v>341</v>
      </c>
      <c r="E201" s="63">
        <v>135</v>
      </c>
    </row>
    <row r="202" spans="2:5" x14ac:dyDescent="0.25">
      <c r="B202" s="65" t="s">
        <v>342</v>
      </c>
      <c r="C202" s="63" t="s">
        <v>358</v>
      </c>
      <c r="D202" s="63" t="s">
        <v>343</v>
      </c>
      <c r="E202" s="63">
        <v>210</v>
      </c>
    </row>
    <row r="203" spans="2:5" x14ac:dyDescent="0.25">
      <c r="B203" s="65" t="s">
        <v>7</v>
      </c>
      <c r="C203" s="63" t="s">
        <v>358</v>
      </c>
      <c r="D203" s="63" t="s">
        <v>344</v>
      </c>
      <c r="E203" s="63">
        <v>195</v>
      </c>
    </row>
    <row r="204" spans="2:5" x14ac:dyDescent="0.25">
      <c r="B204" s="65" t="s">
        <v>345</v>
      </c>
      <c r="C204" s="63" t="s">
        <v>358</v>
      </c>
      <c r="D204" s="64" t="s">
        <v>346</v>
      </c>
      <c r="E204" s="63">
        <v>158</v>
      </c>
    </row>
    <row r="205" spans="2:5" x14ac:dyDescent="0.25">
      <c r="B205" s="65" t="s">
        <v>347</v>
      </c>
      <c r="C205" s="63" t="s">
        <v>358</v>
      </c>
      <c r="D205" s="63" t="s">
        <v>348</v>
      </c>
      <c r="E205" s="63">
        <v>188</v>
      </c>
    </row>
    <row r="206" spans="2:5" x14ac:dyDescent="0.25">
      <c r="B206" s="65" t="s">
        <v>6</v>
      </c>
      <c r="C206" s="63" t="s">
        <v>358</v>
      </c>
      <c r="D206" s="63" t="s">
        <v>349</v>
      </c>
      <c r="E206" s="63">
        <v>180</v>
      </c>
    </row>
    <row r="207" spans="2:5" x14ac:dyDescent="0.25">
      <c r="B207" s="65" t="s">
        <v>5</v>
      </c>
      <c r="C207" s="63" t="s">
        <v>357</v>
      </c>
      <c r="D207" s="63" t="s">
        <v>243</v>
      </c>
      <c r="E207" s="63">
        <v>180</v>
      </c>
    </row>
    <row r="208" spans="2:5" x14ac:dyDescent="0.25">
      <c r="B208" s="65"/>
      <c r="C208" s="63"/>
      <c r="D208" s="63"/>
    </row>
    <row r="209" spans="2:16" x14ac:dyDescent="0.25">
      <c r="B209" s="65"/>
      <c r="C209" s="63"/>
      <c r="D209" s="63"/>
    </row>
    <row r="210" spans="2:16" x14ac:dyDescent="0.25">
      <c r="B210" s="65"/>
      <c r="C210" s="63"/>
      <c r="D210" s="63"/>
    </row>
    <row r="211" spans="2:16" ht="15" customHeight="1" x14ac:dyDescent="0.25"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</row>
    <row r="212" spans="2:16" x14ac:dyDescent="0.25"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</row>
    <row r="213" spans="2:16" x14ac:dyDescent="0.25"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</row>
    <row r="214" spans="2:16" x14ac:dyDescent="0.25"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</row>
    <row r="215" spans="2:16" x14ac:dyDescent="0.25"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</row>
    <row r="223" spans="2:16" x14ac:dyDescent="0.25">
      <c r="E223" s="73"/>
    </row>
    <row r="224" spans="2:16" x14ac:dyDescent="0.25">
      <c r="E224" s="73"/>
    </row>
    <row r="225" spans="2:5" x14ac:dyDescent="0.25">
      <c r="E225" s="73"/>
    </row>
    <row r="226" spans="2:5" x14ac:dyDescent="0.25">
      <c r="B226" s="73"/>
      <c r="C226" s="73"/>
      <c r="D226" s="73"/>
      <c r="E226" s="73"/>
    </row>
    <row r="227" spans="2:5" x14ac:dyDescent="0.25">
      <c r="B227" s="73"/>
      <c r="C227" s="73"/>
      <c r="D227" s="73"/>
      <c r="E227" s="73"/>
    </row>
    <row r="228" spans="2:5" x14ac:dyDescent="0.25">
      <c r="B228" s="73"/>
      <c r="C228" s="73"/>
      <c r="D228" s="73"/>
    </row>
    <row r="229" spans="2:5" x14ac:dyDescent="0.25">
      <c r="B229" s="73"/>
      <c r="C229" s="73"/>
      <c r="D229" s="73"/>
    </row>
    <row r="230" spans="2:5" x14ac:dyDescent="0.25">
      <c r="B230" s="73"/>
      <c r="C230" s="73"/>
      <c r="D230" s="73"/>
    </row>
  </sheetData>
  <sortState ref="B3:D210">
    <sortCondition ref="B3:B210"/>
  </sortState>
  <mergeCells count="1">
    <mergeCell ref="F2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Frais </vt:lpstr>
      <vt:lpstr>Paramètrage</vt:lpstr>
      <vt:lpstr>MONTANT</vt:lpstr>
      <vt:lpstr>PAYS</vt:lpstr>
      <vt:lpstr>Tutelle</vt:lpstr>
      <vt:lpstr>'Frais 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aslippmann</dc:creator>
  <cp:lastModifiedBy>Ben</cp:lastModifiedBy>
  <cp:lastPrinted>2020-03-09T10:36:53Z</cp:lastPrinted>
  <dcterms:created xsi:type="dcterms:W3CDTF">2020-01-29T13:05:10Z</dcterms:created>
  <dcterms:modified xsi:type="dcterms:W3CDTF">2020-03-09T14:38:44Z</dcterms:modified>
</cp:coreProperties>
</file>