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15180" windowHeight="8505" tabRatio="804" activeTab="1"/>
  </bookViews>
  <sheets>
    <sheet name="TCD" sheetId="23" r:id="rId1"/>
    <sheet name="Crédit_Débit" sheetId="7" r:id="rId2"/>
    <sheet name="BD" sheetId="17" r:id="rId3"/>
    <sheet name="Système" sheetId="25" r:id="rId4"/>
    <sheet name="Mensualisation" sheetId="26" r:id="rId5"/>
    <sheet name="MensualisationBis" sheetId="28" r:id="rId6"/>
    <sheet name="Budjet" sheetId="27" r:id="rId7"/>
  </sheets>
  <definedNames>
    <definedName name="_xlnm._FilterDatabase" localSheetId="1" hidden="1">Crédit_Débit!$A$1:$H$47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ype_op">OFFSET(Système!$D$1,1,,COUNTA(Système!$D:$D)-1)</definedName>
  </definedNames>
  <calcPr calcId="145621"/>
  <pivotCaches>
    <pivotCache cacheId="0" r:id="rId8"/>
    <pivotCache cacheId="1" r:id="rId9"/>
    <pivotCache cacheId="2" r:id="rId10"/>
  </pivotCaches>
</workbook>
</file>

<file path=xl/calcChain.xml><?xml version="1.0" encoding="utf-8"?>
<calcChain xmlns="http://schemas.openxmlformats.org/spreadsheetml/2006/main">
  <c r="I47" i="7" l="1"/>
  <c r="J47" i="7"/>
  <c r="K47" i="7"/>
  <c r="L47" i="7"/>
  <c r="M47" i="7"/>
  <c r="I46" i="7"/>
  <c r="J46" i="7"/>
  <c r="K46" i="7"/>
  <c r="L46" i="7"/>
  <c r="M46" i="7"/>
  <c r="I45" i="7"/>
  <c r="J45" i="7"/>
  <c r="K45" i="7"/>
  <c r="L45" i="7"/>
  <c r="M45" i="7"/>
  <c r="I44" i="7"/>
  <c r="J44" i="7"/>
  <c r="K44" i="7"/>
  <c r="L44" i="7"/>
  <c r="M44" i="7"/>
  <c r="I43" i="7"/>
  <c r="J43" i="7"/>
  <c r="K43" i="7"/>
  <c r="L43" i="7"/>
  <c r="M43" i="7"/>
  <c r="I42" i="7"/>
  <c r="J42" i="7"/>
  <c r="K42" i="7"/>
  <c r="L42" i="7"/>
  <c r="M42" i="7"/>
  <c r="I41" i="7"/>
  <c r="J41" i="7"/>
  <c r="K41" i="7"/>
  <c r="L41" i="7"/>
  <c r="M41" i="7"/>
  <c r="I40" i="7"/>
  <c r="J40" i="7"/>
  <c r="K40" i="7"/>
  <c r="L40" i="7"/>
  <c r="M40" i="7"/>
  <c r="I39" i="7"/>
  <c r="J39" i="7"/>
  <c r="K39" i="7"/>
  <c r="L39" i="7"/>
  <c r="M39" i="7"/>
  <c r="I38" i="7"/>
  <c r="J38" i="7"/>
  <c r="K38" i="7"/>
  <c r="L38" i="7"/>
  <c r="M38" i="7"/>
  <c r="I37" i="7"/>
  <c r="J37" i="7"/>
  <c r="K37" i="7"/>
  <c r="L37" i="7"/>
  <c r="M37" i="7"/>
  <c r="I36" i="7"/>
  <c r="J36" i="7"/>
  <c r="K36" i="7"/>
  <c r="L36" i="7"/>
  <c r="M36" i="7"/>
  <c r="I35" i="7"/>
  <c r="J35" i="7"/>
  <c r="K35" i="7"/>
  <c r="L35" i="7"/>
  <c r="M35" i="7"/>
  <c r="I34" i="7"/>
  <c r="J34" i="7"/>
  <c r="K34" i="7"/>
  <c r="L34" i="7"/>
  <c r="M34" i="7"/>
  <c r="I33" i="7"/>
  <c r="J33" i="7"/>
  <c r="K33" i="7"/>
  <c r="L33" i="7"/>
  <c r="M33" i="7"/>
  <c r="I32" i="7"/>
  <c r="J32" i="7"/>
  <c r="K32" i="7"/>
  <c r="L32" i="7"/>
  <c r="M32" i="7"/>
  <c r="I31" i="7"/>
  <c r="J31" i="7"/>
  <c r="K31" i="7"/>
  <c r="L31" i="7"/>
  <c r="M31" i="7"/>
  <c r="I30" i="7"/>
  <c r="J30" i="7"/>
  <c r="K30" i="7"/>
  <c r="L30" i="7"/>
  <c r="M30" i="7"/>
  <c r="I29" i="7"/>
  <c r="J29" i="7"/>
  <c r="K29" i="7"/>
  <c r="L29" i="7"/>
  <c r="M29" i="7"/>
  <c r="I28" i="7"/>
  <c r="J28" i="7"/>
  <c r="K28" i="7"/>
  <c r="L28" i="7"/>
  <c r="M28" i="7"/>
  <c r="I27" i="7"/>
  <c r="J27" i="7"/>
  <c r="K27" i="7"/>
  <c r="L27" i="7"/>
  <c r="M27" i="7"/>
  <c r="I26" i="7"/>
  <c r="J26" i="7"/>
  <c r="K26" i="7"/>
  <c r="L26" i="7"/>
  <c r="M26" i="7"/>
  <c r="I25" i="7"/>
  <c r="J25" i="7"/>
  <c r="K25" i="7"/>
  <c r="M25" i="7" s="1"/>
  <c r="L25" i="7"/>
  <c r="I24" i="7"/>
  <c r="J24" i="7"/>
  <c r="K24" i="7"/>
  <c r="L24" i="7"/>
  <c r="M24" i="7"/>
  <c r="I23" i="7"/>
  <c r="J23" i="7"/>
  <c r="K23" i="7"/>
  <c r="L23" i="7"/>
  <c r="M23" i="7"/>
  <c r="I22" i="7"/>
  <c r="J22" i="7"/>
  <c r="K22" i="7"/>
  <c r="L22" i="7"/>
  <c r="M22" i="7"/>
  <c r="I21" i="7"/>
  <c r="J21" i="7"/>
  <c r="K21" i="7"/>
  <c r="L21" i="7"/>
  <c r="M21" i="7"/>
  <c r="I20" i="7"/>
  <c r="J20" i="7"/>
  <c r="K20" i="7"/>
  <c r="L20" i="7"/>
  <c r="M20" i="7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L2" i="7" l="1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J2" i="7"/>
  <c r="I2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E2" i="17"/>
  <c r="D2" i="17"/>
  <c r="C2" i="17"/>
  <c r="F3" i="25" l="1"/>
  <c r="F1" i="25"/>
</calcChain>
</file>

<file path=xl/sharedStrings.xml><?xml version="1.0" encoding="utf-8"?>
<sst xmlns="http://schemas.openxmlformats.org/spreadsheetml/2006/main" count="603" uniqueCount="155">
  <si>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</si>
  <si>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</si>
  <si>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</si>
  <si>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</si>
  <si>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</si>
  <si>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</si>
  <si>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</si>
  <si>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</si>
  <si>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</si>
  <si>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</si>
  <si>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</si>
  <si>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solde antérieur (initialisation)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</si>
  <si>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</si>
  <si>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</si>
  <si>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</si>
  <si>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</si>
  <si>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</si>
  <si>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</si>
  <si>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</si>
  <si>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</si>
  <si>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</si>
  <si>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</si>
  <si>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</si>
  <si>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</si>
  <si>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</si>
  <si>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</si>
  <si>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</si>
  <si>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</si>
  <si>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</si>
  <si>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</si>
  <si>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</si>
  <si>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</si>
  <si>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</si>
  <si>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</si>
  <si>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</si>
  <si>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</si>
  <si>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</si>
  <si>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</si>
  <si>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</si>
  <si>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</si>
  <si>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</si>
  <si>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</si>
  <si>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</si>
  <si>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</si>
  <si>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</si>
  <si>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</si>
  <si>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</si>
  <si>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</si>
  <si>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</si>
  <si>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</si>
  <si>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</si>
  <si>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</si>
  <si>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</si>
  <si>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</si>
  <si>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</si>
  <si>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</si>
  <si>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</si>
  <si>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</si>
  <si>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</si>
  <si>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</si>
  <si>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</si>
  <si>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</si>
  <si>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</si>
  <si>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</si>
  <si>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</si>
  <si>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</si>
  <si>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</si>
  <si>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</si>
  <si>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</si>
  <si>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</si>
  <si>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</si>
  <si>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</si>
  <si>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</si>
  <si>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</si>
  <si>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</si>
  <si>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</si>
  <si>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</si>
  <si>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</si>
  <si>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</si>
  <si>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</si>
  <si>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</si>
  <si>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</si>
  <si>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</si>
  <si>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</si>
  <si>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</si>
  <si>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</si>
  <si>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</si>
  <si>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</si>
  <si>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</si>
  <si>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</si>
  <si>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</si>
  <si>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</si>
  <si>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</si>
  <si>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</si>
  <si>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</si>
  <si>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</si>
  <si>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</si>
  <si>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</si>
  <si>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</si>
  <si>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</si>
  <si>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</si>
  <si>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</si>
  <si>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Rapprocher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</si>
  <si>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</si>
  <si>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</si>
  <si>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</si>
  <si>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</si>
  <si>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</si>
  <si>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</si>
  <si>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</si>
  <si>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</si>
  <si>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</si>
  <si>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</si>
  <si>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</si>
  <si>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test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</si>
  <si>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</si>
  <si>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</si>
  <si>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</si>
  <si>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</si>
  <si>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</si>
  <si>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</si>
  <si>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</si>
  <si>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</si>
  <si>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</si>
  <si>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</si>
  <si>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</si>
  <si>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Gifi</t>
  </si>
  <si>
    <t>Mensualisation</t>
  </si>
  <si>
    <t>non inscrite</t>
  </si>
  <si>
    <t>Mensualisation : Année de suivi</t>
  </si>
  <si>
    <t>Délais de mensualisation automatique</t>
  </si>
  <si>
    <t>Date du jour</t>
  </si>
  <si>
    <t>Total Crédits</t>
  </si>
  <si>
    <t>Crédits</t>
  </si>
  <si>
    <t>Total Débits</t>
  </si>
  <si>
    <t>Débits</t>
  </si>
  <si>
    <t>(Tous)</t>
  </si>
  <si>
    <t>Solde Courant</t>
  </si>
  <si>
    <t>Orange</t>
  </si>
  <si>
    <t>Travail YYY</t>
  </si>
  <si>
    <t>Travail XXX</t>
  </si>
  <si>
    <t>Debit/Credit</t>
  </si>
  <si>
    <t>Somme de Debit/Credit</t>
  </si>
  <si>
    <t>Total D/C</t>
  </si>
  <si>
    <t>D/C</t>
  </si>
  <si>
    <t>(vide)</t>
  </si>
  <si>
    <t>Mois</t>
  </si>
  <si>
    <t>Année</t>
  </si>
  <si>
    <t>(Plusieurs éléments)</t>
  </si>
  <si>
    <t>01</t>
  </si>
  <si>
    <t>02</t>
  </si>
  <si>
    <t>03</t>
  </si>
  <si>
    <t>04</t>
  </si>
  <si>
    <t>05</t>
  </si>
  <si>
    <t>Inscrite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</si>
</sst>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  <numFmt numFmtId="167" formatCode="mmmm"/>
    <numFmt numFmtId="168" formatCode="dd/mm/yy;@"/>
  </numFmts>
  <fonts count="9" x14ac:knownFonts="1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0" fillId="0" borderId="0" xfId="0" quotePrefix="1" applyNumberFormat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quotePrefix="1" applyAlignment="1">
      <alignment vertical="top"/>
    </xf>
    <xf numFmtId="14" fontId="0" fillId="0" borderId="0" xfId="0" applyNumberFormat="1"/>
    <xf numFmtId="0" fontId="4" fillId="0" borderId="0" xfId="0" applyNumberFormat="1" applyFont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167" fontId="1" fillId="0" borderId="0" xfId="0" applyNumberFormat="1" applyFont="1" applyFill="1" applyAlignment="1">
      <alignment vertical="top" wrapText="1"/>
    </xf>
    <xf numFmtId="167" fontId="0" fillId="0" borderId="0" xfId="0" quotePrefix="1" applyNumberFormat="1" applyAlignment="1">
      <alignment vertical="top" wrapText="1"/>
    </xf>
    <xf numFmtId="167" fontId="4" fillId="0" borderId="0" xfId="0" applyNumberFormat="1" applyFont="1" applyBorder="1" applyAlignment="1">
      <alignment vertical="top" wrapText="1"/>
    </xf>
    <xf numFmtId="167" fontId="0" fillId="0" borderId="0" xfId="0" applyNumberFormat="1" applyFont="1" applyBorder="1" applyAlignment="1">
      <alignment vertical="top" wrapText="1"/>
    </xf>
    <xf numFmtId="167" fontId="0" fillId="0" borderId="0" xfId="0" applyNumberFormat="1" applyAlignment="1">
      <alignment vertical="top" wrapText="1"/>
    </xf>
    <xf numFmtId="167" fontId="8" fillId="8" borderId="10" xfId="0" applyNumberFormat="1" applyFont="1" applyFill="1" applyBorder="1" applyAlignment="1">
      <alignment vertical="top" wrapText="1"/>
    </xf>
    <xf numFmtId="168" fontId="0" fillId="0" borderId="0" xfId="0" pivotButton="1" applyNumberFormat="1"/>
    <xf numFmtId="168" fontId="0" fillId="0" borderId="0" xfId="0" applyNumberFormat="1"/>
    <xf numFmtId="0" fontId="0" fillId="7" borderId="1" xfId="0" applyFill="1" applyBorder="1" applyAlignment="1">
      <alignment horizontal="center" vertical="center"/>
    </xf>
    <xf numFmtId="8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 wrapText="1"/>
    </xf>
    <xf numFmtId="167" fontId="4" fillId="0" borderId="0" xfId="0" applyNumberFormat="1" applyFont="1" applyAlignment="1">
      <alignment vertical="top" wrapText="1"/>
    </xf>
  </cellXfs>
  <cellStyles count="1">
    <cellStyle name="Normal" xfId="0" builtinId="0"/>
  </cellStyles>
  <dxfs count="67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68" formatCode="dd/mm/yy;@"/>
    </dxf>
    <dxf>
      <numFmt numFmtId="168" formatCode="dd/mm/yy;@"/>
    </dxf>
    <dxf>
      <numFmt numFmtId="168" formatCode="dd/mm/yy;@"/>
    </dxf>
    <dxf>
      <numFmt numFmtId="168" formatCode="dd/mm/yy;@"/>
    </dxf>
    <dxf>
      <numFmt numFmtId="168" formatCode="dd/mm/yy;@"/>
    </dxf>
    <dxf>
      <numFmt numFmtId="168" formatCode="dd/mm/yy;@"/>
    </dxf>
    <dxf>
      <numFmt numFmtId="168" formatCode="dd/mm/yy;@"/>
    </dxf>
    <dxf>
      <numFmt numFmtId="168" formatCode="dd/mm/yy;@"/>
    </dxf>
    <dxf>
      <numFmt numFmtId="169" formatCode="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mmmm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13</xdr:row>
      <xdr:rowOff>114300</xdr:rowOff>
    </xdr:from>
    <xdr:to>
      <xdr:col>2</xdr:col>
      <xdr:colOff>571500</xdr:colOff>
      <xdr:row>15</xdr:row>
      <xdr:rowOff>85725</xdr:rowOff>
    </xdr:to>
    <xdr:sp macro="[0]!mensuel" textlink="">
      <xdr:nvSpPr>
        <xdr:cNvPr id="3" name="ZoneTexte 2"/>
        <xdr:cNvSpPr txBox="1"/>
      </xdr:nvSpPr>
      <xdr:spPr>
        <a:xfrm>
          <a:off x="3124200" y="2219325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87.931142245368" createdVersion="4" refreshedVersion="4" minRefreshableVersion="3" recordCount="24">
  <cacheSource type="worksheet">
    <worksheetSource ref="A1:I1048576" sheet="Crédit_Débit"/>
  </cacheSource>
  <cacheFields count="9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2015-04-15T00:00:00" maxDate="2016-03-13T00:00:00" count="16">
        <s v="solde antérieur (initialisation)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  <d v="2016-03-10T00:00:00"/>
        <d v="2016-03-12T00:00:00"/>
        <d v="2015-04-15T00:00:00"/>
        <d v="2015-04-16T00:00:00"/>
        <d v="2015-05-20T00:00:00"/>
        <m/>
      </sharedItems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/>
    </cacheField>
    <cacheField name="Libellés secondaires" numFmtId="0">
      <sharedItems containsBlank="1"/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52" maxValue="-2"/>
    </cacheField>
    <cacheField name="Debit/Credit" numFmtId="0">
      <sharedItems containsString="0" containsBlank="1" containsNumber="1" minValue="-52" maxValue="9000" count="21">
        <n v="9000"/>
        <n v="6000"/>
        <n v="50"/>
        <n v="1000"/>
        <n v="6100"/>
        <n v="300"/>
        <n v="60"/>
        <n v="1200"/>
        <n v="-3"/>
        <n v="-5"/>
        <n v="-52"/>
        <n v="-2"/>
        <n v="-6.9"/>
        <n v="-30"/>
        <n v="30"/>
        <n v="-10"/>
        <n v="-25"/>
        <n v="-50"/>
        <n v="-20"/>
        <n v="11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" refreshedDate="42287.940412847223" createdVersion="3" refreshedVersion="4" minRefreshableVersion="3" recordCount="28">
  <cacheSource type="worksheet">
    <worksheetSource ref="A1:H1048576" sheet="Crédit_Débit"/>
  </cacheSource>
  <cacheFields count="8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1899-12-31T00:00:00" maxDate="2016-03-13T00:00:00" count="20">
        <s v="solde antérieur (initialisation)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  <d v="2016-03-10T00:00:00"/>
        <d v="2016-03-12T00:00:00"/>
        <d v="2015-04-15T00:00:00"/>
        <d v="2015-04-16T00:00:00"/>
        <d v="2015-05-20T00:00:00"/>
        <d v="1899-12-31T00:00:00"/>
        <d v="1900-01-01T00:00:00"/>
        <d v="1900-01-02T00:00:00"/>
        <d v="1900-01-03T00:00:00"/>
        <m/>
      </sharedItems>
    </cacheField>
    <cacheField name="Type d'opération" numFmtId="164">
      <sharedItems containsBlank="1" count="7">
        <m/>
        <s v="Prélèvement"/>
        <s v="Monnaie"/>
        <s v="Carte Banquaire"/>
        <s v="Virement"/>
        <s v="Versement"/>
        <s v="Chèque"/>
      </sharedItems>
    </cacheField>
    <cacheField name="Tiers" numFmtId="0">
      <sharedItems containsBlank="1" count="12">
        <m/>
        <s v="GMF"/>
        <s v="Sodebo"/>
        <s v="E.leclerc"/>
        <s v="Tarvernier"/>
        <s v="XXX"/>
        <s v="Cora"/>
        <s v="Gifi"/>
        <s v="EDF"/>
        <s v="Orange"/>
        <s v="Travail YYY"/>
        <s v="Travail XXX"/>
      </sharedItems>
    </cacheField>
    <cacheField name="Libellés principaux" numFmtId="0">
      <sharedItems containsBlank="1" count="8">
        <m/>
        <s v="Assurance"/>
        <s v="Courses"/>
        <s v="Transfert"/>
        <s v="Loisirs"/>
        <s v="Habitation"/>
        <s v="Emploi"/>
        <s v="Banque"/>
      </sharedItems>
    </cacheField>
    <cacheField name="Libellés secondaires" numFmtId="0">
      <sharedItems containsBlank="1" count="15">
        <m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alaire"/>
        <s v="Alimentation"/>
        <s v="test"/>
        <s v="Carte bancaire"/>
        <s v="Assurance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40" maxValue="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en" refreshedDate="42287.962104861108" createdVersion="4" refreshedVersion="4" minRefreshableVersion="3" recordCount="32">
  <cacheSource type="worksheet">
    <worksheetSource ref="A1:M1048576" sheet="Crédit_Débit"/>
  </cacheSource>
  <cacheFields count="13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1899-12-31T00:00:00" maxDate="2016-03-13T00:00:00"/>
    </cacheField>
    <cacheField name="Type d'opération" numFmtId="164">
      <sharedItems containsBlank="1" count="7">
        <m/>
        <s v="Prélèvement"/>
        <s v="Monnaie"/>
        <s v="Carte Banquaire"/>
        <s v="Virement"/>
        <s v="Versement"/>
        <s v="Chèque"/>
      </sharedItems>
    </cacheField>
    <cacheField name="Tiers" numFmtId="0">
      <sharedItems containsBlank="1" count="12">
        <m/>
        <s v="GMF"/>
        <s v="Sodebo"/>
        <s v="E.leclerc"/>
        <s v="Tarvernier"/>
        <s v="XXX"/>
        <s v="Cora"/>
        <s v="Gifi"/>
        <s v="EDF"/>
        <s v="Orange"/>
        <s v="Travail YYY"/>
        <s v="Travail XXX"/>
      </sharedItems>
    </cacheField>
    <cacheField name="Libellés principaux" numFmtId="0">
      <sharedItems containsBlank="1" count="8">
        <m/>
        <s v="Assurance"/>
        <s v="Courses"/>
        <s v="Transfert"/>
        <s v="Loisirs"/>
        <s v="Habitation"/>
        <s v="Emploi"/>
        <s v="Banque"/>
      </sharedItems>
    </cacheField>
    <cacheField name="Libellés secondaires" numFmtId="0">
      <sharedItems containsBlank="1" count="15">
        <m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alaire"/>
        <s v="Alimentation"/>
        <s v="test"/>
        <s v="Carte bancaire"/>
        <s v="Assurance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40" maxValue="-2"/>
    </cacheField>
    <cacheField name="Debit/Credit" numFmtId="0">
      <sharedItems containsString="0" containsBlank="1" containsNumber="1" minValue="-240" maxValue="9000"/>
    </cacheField>
    <cacheField name="Opération" numFmtId="0">
      <sharedItems containsBlank="1" count="3">
        <s v="Crédit"/>
        <s v="Débit"/>
        <m/>
      </sharedItems>
    </cacheField>
    <cacheField name="Année" numFmtId="0">
      <sharedItems containsString="0" containsBlank="1" containsNumber="1" containsInteger="1" minValue="0" maxValue="2016" count="5">
        <n v="0"/>
        <n v="2016"/>
        <n v="2015"/>
        <n v="1900"/>
        <m/>
      </sharedItems>
    </cacheField>
    <cacheField name="Mois" numFmtId="167">
      <sharedItems containsDate="1" containsBlank="1" containsMixedTypes="1" minDate="1899-12-31T00:00:00" maxDate="2016-01-05T00:00:00" count="39">
        <s v="solde antérieur (initialisation)"/>
        <s v="01"/>
        <s v="02"/>
        <s v="03"/>
        <s v="04"/>
        <s v="05"/>
        <m/>
        <n v="0" u="1"/>
        <d v="2016-02-02T00:00:00" u="1"/>
        <d v="1899-12-31T00:00:00" u="1"/>
        <n v="5" u="1"/>
        <s v="01/04/2015" u="1"/>
        <d v="2016-01-02T00:00:00" u="1"/>
        <d v="2016-03-12T00:00:00" u="1"/>
        <d v="2016-01-07T00:00:00" u="1"/>
        <n v="2" u="1"/>
        <d v="2015-04-15T00:00:00" u="1"/>
        <d v="2016-03-10T00:00:00" u="1"/>
        <d v="2015-05-20T00:00:00" u="1"/>
        <d v="1900-01-03T00:00:00" u="1"/>
        <s v="01/03/2016" u="1"/>
        <d v="2016-01-05T00:00:00" u="1"/>
        <d v="2016-02-03T00:00:00" u="1"/>
        <d v="1900-01-01T00:00:00" u="1"/>
        <s v="01/02/2016" u="1"/>
        <d v="2016-01-03T00:00:00" u="1"/>
        <n v="1" u="1"/>
        <n v="3" u="1"/>
        <s v="01/01/1900" u="1"/>
        <d v="1899-12-30T00:00:00" u="1"/>
        <s v="01/01/2016" u="1"/>
        <d v="2016-01-08T00:00:00" u="1"/>
        <d v="2015-04-16T00:00:00" u="1"/>
        <d v="1900-01-04T00:00:00" u="1"/>
        <d v="2016-01-06T00:00:00" u="1"/>
        <d v="1900-01-02T00:00:00" u="1"/>
        <n v="4" u="1"/>
        <s v="01/05/2015" u="1"/>
        <d v="2016-01-04T00:00:00" u="1"/>
      </sharedItems>
    </cacheField>
    <cacheField name="Rapproche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m/>
    <m/>
    <m/>
    <m/>
    <n v="9000"/>
    <m/>
    <x v="0"/>
  </r>
  <r>
    <x v="1"/>
    <x v="0"/>
    <m/>
    <m/>
    <m/>
    <m/>
    <n v="6000"/>
    <m/>
    <x v="1"/>
  </r>
  <r>
    <x v="2"/>
    <x v="0"/>
    <m/>
    <m/>
    <m/>
    <m/>
    <n v="50"/>
    <m/>
    <x v="2"/>
  </r>
  <r>
    <x v="3"/>
    <x v="0"/>
    <m/>
    <m/>
    <m/>
    <m/>
    <n v="1000"/>
    <m/>
    <x v="3"/>
  </r>
  <r>
    <x v="4"/>
    <x v="0"/>
    <m/>
    <m/>
    <m/>
    <m/>
    <n v="6100"/>
    <m/>
    <x v="4"/>
  </r>
  <r>
    <x v="5"/>
    <x v="0"/>
    <m/>
    <m/>
    <m/>
    <m/>
    <n v="300"/>
    <m/>
    <x v="5"/>
  </r>
  <r>
    <x v="6"/>
    <x v="0"/>
    <m/>
    <m/>
    <m/>
    <m/>
    <n v="60"/>
    <m/>
    <x v="6"/>
  </r>
  <r>
    <x v="7"/>
    <x v="0"/>
    <m/>
    <m/>
    <m/>
    <m/>
    <n v="1200"/>
    <m/>
    <x v="7"/>
  </r>
  <r>
    <x v="0"/>
    <x v="1"/>
    <s v="Prélèvement"/>
    <s v="GMF"/>
    <s v="Assurance"/>
    <s v="Assurance vie"/>
    <m/>
    <n v="-3"/>
    <x v="8"/>
  </r>
  <r>
    <x v="3"/>
    <x v="2"/>
    <s v="Prélèvement"/>
    <s v="GMF"/>
    <s v="Assurance"/>
    <s v="Assurance vie"/>
    <m/>
    <n v="-3"/>
    <x v="8"/>
  </r>
  <r>
    <x v="2"/>
    <x v="3"/>
    <s v="Monnaie"/>
    <s v="Sodebo"/>
    <s v="Courses"/>
    <s v="Alimentation, boisson"/>
    <m/>
    <n v="-5"/>
    <x v="9"/>
  </r>
  <r>
    <x v="7"/>
    <x v="4"/>
    <s v="Carte Banquaire"/>
    <s v="E.leclerc"/>
    <s v="Courses"/>
    <s v="Alimentation, boisson"/>
    <m/>
    <n v="-52"/>
    <x v="10"/>
  </r>
  <r>
    <x v="7"/>
    <x v="4"/>
    <s v="Carte Banquaire"/>
    <s v="E.leclerc"/>
    <s v="Courses"/>
    <s v="Hygiène, soin"/>
    <m/>
    <n v="-2"/>
    <x v="11"/>
  </r>
  <r>
    <x v="6"/>
    <x v="5"/>
    <s v="Monnaie"/>
    <s v="Tarvernier"/>
    <s v="Courses"/>
    <s v="Alimentation, boisson"/>
    <m/>
    <n v="-6.9"/>
    <x v="12"/>
  </r>
  <r>
    <x v="1"/>
    <x v="6"/>
    <s v="Virement"/>
    <s v="XXX"/>
    <s v="Transfert"/>
    <s v="YYY - Compte Courant"/>
    <m/>
    <n v="-30"/>
    <x v="13"/>
  </r>
  <r>
    <x v="0"/>
    <x v="7"/>
    <s v="Versement"/>
    <s v="XXX"/>
    <s v="Transfert"/>
    <s v="YYY - Livret Epargne"/>
    <n v="30"/>
    <m/>
    <x v="14"/>
  </r>
  <r>
    <x v="0"/>
    <x v="8"/>
    <s v="Chèque"/>
    <s v="Cora"/>
    <s v="Loisirs"/>
    <s v="Bricolage"/>
    <m/>
    <n v="-10"/>
    <x v="15"/>
  </r>
  <r>
    <x v="5"/>
    <x v="9"/>
    <s v="Carte Banquaire"/>
    <s v="Gifi"/>
    <s v="Habitation"/>
    <s v="Equipement maison"/>
    <m/>
    <n v="-25"/>
    <x v="16"/>
  </r>
  <r>
    <x v="7"/>
    <x v="10"/>
    <s v="Prélèvement"/>
    <s v="EDF"/>
    <s v="Habitation"/>
    <s v="EDF"/>
    <m/>
    <n v="-50"/>
    <x v="17"/>
  </r>
  <r>
    <x v="7"/>
    <x v="11"/>
    <s v="Prélèvement"/>
    <s v="Orange"/>
    <s v="Habitation"/>
    <s v="Téléphone mobile"/>
    <m/>
    <n v="-20"/>
    <x v="18"/>
  </r>
  <r>
    <x v="0"/>
    <x v="12"/>
    <s v="Versement"/>
    <s v="Travail YYY"/>
    <s v="Emploi"/>
    <s v="Salaire"/>
    <n v="1000"/>
    <m/>
    <x v="3"/>
  </r>
  <r>
    <x v="3"/>
    <x v="13"/>
    <s v="Versement"/>
    <s v="Travail XXX"/>
    <s v="Emploi"/>
    <s v="Salaire"/>
    <n v="1100"/>
    <m/>
    <x v="19"/>
  </r>
  <r>
    <x v="5"/>
    <x v="14"/>
    <s v="Prélèvement"/>
    <s v="Travail XXX"/>
    <s v="Emploi"/>
    <s v="Alimentation"/>
    <m/>
    <n v="-30"/>
    <x v="13"/>
  </r>
  <r>
    <x v="8"/>
    <x v="15"/>
    <m/>
    <m/>
    <m/>
    <m/>
    <m/>
    <m/>
    <x v="2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  <x v="0"/>
    <x v="0"/>
    <n v="9000"/>
    <m/>
  </r>
  <r>
    <x v="1"/>
    <x v="0"/>
    <x v="0"/>
    <x v="0"/>
    <x v="0"/>
    <x v="0"/>
    <n v="6000"/>
    <m/>
  </r>
  <r>
    <x v="2"/>
    <x v="0"/>
    <x v="0"/>
    <x v="0"/>
    <x v="0"/>
    <x v="0"/>
    <n v="50"/>
    <m/>
  </r>
  <r>
    <x v="3"/>
    <x v="0"/>
    <x v="0"/>
    <x v="0"/>
    <x v="0"/>
    <x v="0"/>
    <n v="1000"/>
    <m/>
  </r>
  <r>
    <x v="4"/>
    <x v="0"/>
    <x v="0"/>
    <x v="0"/>
    <x v="0"/>
    <x v="0"/>
    <n v="6100"/>
    <m/>
  </r>
  <r>
    <x v="5"/>
    <x v="0"/>
    <x v="0"/>
    <x v="0"/>
    <x v="0"/>
    <x v="0"/>
    <n v="300"/>
    <m/>
  </r>
  <r>
    <x v="6"/>
    <x v="0"/>
    <x v="0"/>
    <x v="0"/>
    <x v="0"/>
    <x v="0"/>
    <n v="60"/>
    <m/>
  </r>
  <r>
    <x v="7"/>
    <x v="0"/>
    <x v="0"/>
    <x v="0"/>
    <x v="0"/>
    <x v="0"/>
    <n v="1200"/>
    <m/>
  </r>
  <r>
    <x v="0"/>
    <x v="1"/>
    <x v="1"/>
    <x v="1"/>
    <x v="1"/>
    <x v="1"/>
    <m/>
    <n v="-3"/>
  </r>
  <r>
    <x v="3"/>
    <x v="2"/>
    <x v="1"/>
    <x v="1"/>
    <x v="1"/>
    <x v="1"/>
    <m/>
    <n v="-3"/>
  </r>
  <r>
    <x v="2"/>
    <x v="3"/>
    <x v="2"/>
    <x v="2"/>
    <x v="2"/>
    <x v="2"/>
    <m/>
    <n v="-5"/>
  </r>
  <r>
    <x v="7"/>
    <x v="4"/>
    <x v="3"/>
    <x v="3"/>
    <x v="2"/>
    <x v="2"/>
    <m/>
    <n v="-52"/>
  </r>
  <r>
    <x v="7"/>
    <x v="4"/>
    <x v="3"/>
    <x v="3"/>
    <x v="2"/>
    <x v="3"/>
    <m/>
    <n v="-2"/>
  </r>
  <r>
    <x v="6"/>
    <x v="5"/>
    <x v="2"/>
    <x v="4"/>
    <x v="2"/>
    <x v="2"/>
    <m/>
    <n v="-6.9"/>
  </r>
  <r>
    <x v="1"/>
    <x v="6"/>
    <x v="4"/>
    <x v="5"/>
    <x v="3"/>
    <x v="4"/>
    <m/>
    <n v="-30"/>
  </r>
  <r>
    <x v="0"/>
    <x v="7"/>
    <x v="5"/>
    <x v="5"/>
    <x v="3"/>
    <x v="5"/>
    <n v="30"/>
    <m/>
  </r>
  <r>
    <x v="0"/>
    <x v="8"/>
    <x v="6"/>
    <x v="6"/>
    <x v="4"/>
    <x v="6"/>
    <m/>
    <n v="-10"/>
  </r>
  <r>
    <x v="5"/>
    <x v="9"/>
    <x v="3"/>
    <x v="7"/>
    <x v="5"/>
    <x v="7"/>
    <m/>
    <n v="-25"/>
  </r>
  <r>
    <x v="7"/>
    <x v="10"/>
    <x v="1"/>
    <x v="8"/>
    <x v="5"/>
    <x v="8"/>
    <m/>
    <n v="-50"/>
  </r>
  <r>
    <x v="7"/>
    <x v="11"/>
    <x v="1"/>
    <x v="9"/>
    <x v="5"/>
    <x v="9"/>
    <m/>
    <n v="-20"/>
  </r>
  <r>
    <x v="0"/>
    <x v="12"/>
    <x v="5"/>
    <x v="10"/>
    <x v="6"/>
    <x v="10"/>
    <n v="1000"/>
    <m/>
  </r>
  <r>
    <x v="3"/>
    <x v="13"/>
    <x v="5"/>
    <x v="11"/>
    <x v="6"/>
    <x v="10"/>
    <n v="1100"/>
    <m/>
  </r>
  <r>
    <x v="5"/>
    <x v="14"/>
    <x v="1"/>
    <x v="11"/>
    <x v="6"/>
    <x v="11"/>
    <m/>
    <n v="-30"/>
  </r>
  <r>
    <x v="0"/>
    <x v="15"/>
    <x v="1"/>
    <x v="0"/>
    <x v="3"/>
    <x v="12"/>
    <m/>
    <n v="-140"/>
  </r>
  <r>
    <x v="0"/>
    <x v="16"/>
    <x v="4"/>
    <x v="0"/>
    <x v="7"/>
    <x v="13"/>
    <m/>
    <n v="-240"/>
  </r>
  <r>
    <x v="0"/>
    <x v="17"/>
    <x v="5"/>
    <x v="0"/>
    <x v="7"/>
    <x v="14"/>
    <n v="340"/>
    <m/>
  </r>
  <r>
    <x v="0"/>
    <x v="18"/>
    <x v="4"/>
    <x v="0"/>
    <x v="6"/>
    <x v="10"/>
    <n v="440"/>
    <m/>
  </r>
  <r>
    <x v="8"/>
    <x v="19"/>
    <x v="0"/>
    <x v="0"/>
    <x v="0"/>
    <x v="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2">
  <r>
    <x v="0"/>
    <s v="solde antérieur (initialisation)"/>
    <x v="0"/>
    <x v="0"/>
    <x v="0"/>
    <x v="0"/>
    <n v="9000"/>
    <m/>
    <n v="9000"/>
    <x v="0"/>
    <x v="0"/>
    <x v="0"/>
    <m/>
  </r>
  <r>
    <x v="1"/>
    <s v="solde antérieur (initialisation)"/>
    <x v="0"/>
    <x v="0"/>
    <x v="0"/>
    <x v="0"/>
    <n v="6000"/>
    <m/>
    <n v="6000"/>
    <x v="0"/>
    <x v="0"/>
    <x v="0"/>
    <m/>
  </r>
  <r>
    <x v="2"/>
    <s v="solde antérieur (initialisation)"/>
    <x v="0"/>
    <x v="0"/>
    <x v="0"/>
    <x v="0"/>
    <n v="50"/>
    <m/>
    <n v="50"/>
    <x v="0"/>
    <x v="0"/>
    <x v="0"/>
    <m/>
  </r>
  <r>
    <x v="3"/>
    <s v="solde antérieur (initialisation)"/>
    <x v="0"/>
    <x v="0"/>
    <x v="0"/>
    <x v="0"/>
    <n v="1000"/>
    <m/>
    <n v="1000"/>
    <x v="0"/>
    <x v="0"/>
    <x v="0"/>
    <m/>
  </r>
  <r>
    <x v="4"/>
    <s v="solde antérieur (initialisation)"/>
    <x v="0"/>
    <x v="0"/>
    <x v="0"/>
    <x v="0"/>
    <n v="6100"/>
    <m/>
    <n v="6100"/>
    <x v="0"/>
    <x v="0"/>
    <x v="0"/>
    <m/>
  </r>
  <r>
    <x v="5"/>
    <s v="solde antérieur (initialisation)"/>
    <x v="0"/>
    <x v="0"/>
    <x v="0"/>
    <x v="0"/>
    <n v="300"/>
    <m/>
    <n v="300"/>
    <x v="0"/>
    <x v="0"/>
    <x v="0"/>
    <m/>
  </r>
  <r>
    <x v="6"/>
    <s v="solde antérieur (initialisation)"/>
    <x v="0"/>
    <x v="0"/>
    <x v="0"/>
    <x v="0"/>
    <n v="60"/>
    <m/>
    <n v="60"/>
    <x v="0"/>
    <x v="0"/>
    <x v="0"/>
    <m/>
  </r>
  <r>
    <x v="7"/>
    <s v="solde antérieur (initialisation)"/>
    <x v="0"/>
    <x v="0"/>
    <x v="0"/>
    <x v="0"/>
    <n v="1200"/>
    <m/>
    <n v="1200"/>
    <x v="0"/>
    <x v="0"/>
    <x v="0"/>
    <m/>
  </r>
  <r>
    <x v="0"/>
    <d v="2016-01-02T00:00:00"/>
    <x v="1"/>
    <x v="1"/>
    <x v="1"/>
    <x v="1"/>
    <m/>
    <n v="-3"/>
    <n v="-3"/>
    <x v="1"/>
    <x v="1"/>
    <x v="1"/>
    <m/>
  </r>
  <r>
    <x v="3"/>
    <d v="2016-01-03T00:00:00"/>
    <x v="1"/>
    <x v="1"/>
    <x v="1"/>
    <x v="1"/>
    <m/>
    <n v="-3"/>
    <n v="-3"/>
    <x v="1"/>
    <x v="1"/>
    <x v="1"/>
    <m/>
  </r>
  <r>
    <x v="2"/>
    <d v="2016-01-04T00:00:00"/>
    <x v="2"/>
    <x v="2"/>
    <x v="2"/>
    <x v="2"/>
    <m/>
    <n v="-5"/>
    <n v="-5"/>
    <x v="1"/>
    <x v="1"/>
    <x v="1"/>
    <m/>
  </r>
  <r>
    <x v="7"/>
    <d v="2016-01-05T00:00:00"/>
    <x v="3"/>
    <x v="3"/>
    <x v="2"/>
    <x v="2"/>
    <m/>
    <n v="-52"/>
    <n v="-52"/>
    <x v="1"/>
    <x v="1"/>
    <x v="1"/>
    <m/>
  </r>
  <r>
    <x v="7"/>
    <d v="2016-01-05T00:00:00"/>
    <x v="3"/>
    <x v="3"/>
    <x v="2"/>
    <x v="3"/>
    <m/>
    <n v="-2"/>
    <n v="-2"/>
    <x v="1"/>
    <x v="1"/>
    <x v="1"/>
    <m/>
  </r>
  <r>
    <x v="6"/>
    <d v="2016-01-06T00:00:00"/>
    <x v="2"/>
    <x v="4"/>
    <x v="2"/>
    <x v="2"/>
    <m/>
    <n v="-6.9"/>
    <n v="-6.9"/>
    <x v="1"/>
    <x v="1"/>
    <x v="1"/>
    <m/>
  </r>
  <r>
    <x v="1"/>
    <d v="2016-01-07T00:00:00"/>
    <x v="4"/>
    <x v="5"/>
    <x v="3"/>
    <x v="4"/>
    <m/>
    <n v="-30"/>
    <n v="-30"/>
    <x v="1"/>
    <x v="1"/>
    <x v="1"/>
    <m/>
  </r>
  <r>
    <x v="0"/>
    <d v="2016-01-08T00:00:00"/>
    <x v="5"/>
    <x v="5"/>
    <x v="3"/>
    <x v="5"/>
    <n v="30"/>
    <m/>
    <n v="30"/>
    <x v="0"/>
    <x v="1"/>
    <x v="1"/>
    <m/>
  </r>
  <r>
    <x v="0"/>
    <d v="2016-02-02T00:00:00"/>
    <x v="6"/>
    <x v="6"/>
    <x v="4"/>
    <x v="6"/>
    <m/>
    <n v="-10"/>
    <n v="-10"/>
    <x v="1"/>
    <x v="1"/>
    <x v="2"/>
    <m/>
  </r>
  <r>
    <x v="5"/>
    <d v="2016-02-03T00:00:00"/>
    <x v="3"/>
    <x v="7"/>
    <x v="5"/>
    <x v="7"/>
    <m/>
    <n v="-25"/>
    <n v="-25"/>
    <x v="1"/>
    <x v="1"/>
    <x v="2"/>
    <m/>
  </r>
  <r>
    <x v="7"/>
    <d v="2016-03-10T00:00:00"/>
    <x v="1"/>
    <x v="8"/>
    <x v="5"/>
    <x v="8"/>
    <m/>
    <n v="-50"/>
    <n v="-50"/>
    <x v="1"/>
    <x v="1"/>
    <x v="3"/>
    <m/>
  </r>
  <r>
    <x v="7"/>
    <d v="2016-03-12T00:00:00"/>
    <x v="1"/>
    <x v="9"/>
    <x v="5"/>
    <x v="9"/>
    <m/>
    <n v="-20"/>
    <n v="-20"/>
    <x v="1"/>
    <x v="1"/>
    <x v="3"/>
    <m/>
  </r>
  <r>
    <x v="0"/>
    <d v="2015-04-15T00:00:00"/>
    <x v="5"/>
    <x v="10"/>
    <x v="6"/>
    <x v="10"/>
    <n v="1000"/>
    <m/>
    <n v="1000"/>
    <x v="0"/>
    <x v="2"/>
    <x v="4"/>
    <m/>
  </r>
  <r>
    <x v="3"/>
    <d v="2015-04-16T00:00:00"/>
    <x v="5"/>
    <x v="11"/>
    <x v="6"/>
    <x v="10"/>
    <n v="1100"/>
    <m/>
    <n v="1100"/>
    <x v="0"/>
    <x v="2"/>
    <x v="4"/>
    <m/>
  </r>
  <r>
    <x v="5"/>
    <d v="2015-05-20T00:00:00"/>
    <x v="1"/>
    <x v="11"/>
    <x v="6"/>
    <x v="11"/>
    <m/>
    <n v="-30"/>
    <n v="-30"/>
    <x v="1"/>
    <x v="2"/>
    <x v="5"/>
    <m/>
  </r>
  <r>
    <x v="0"/>
    <d v="1899-12-31T00:00:00"/>
    <x v="1"/>
    <x v="0"/>
    <x v="3"/>
    <x v="12"/>
    <m/>
    <n v="-140"/>
    <n v="-140"/>
    <x v="1"/>
    <x v="3"/>
    <x v="1"/>
    <m/>
  </r>
  <r>
    <x v="0"/>
    <d v="1900-01-01T00:00:00"/>
    <x v="4"/>
    <x v="0"/>
    <x v="7"/>
    <x v="13"/>
    <m/>
    <n v="-240"/>
    <n v="-240"/>
    <x v="1"/>
    <x v="3"/>
    <x v="1"/>
    <m/>
  </r>
  <r>
    <x v="0"/>
    <d v="1900-01-02T00:00:00"/>
    <x v="5"/>
    <x v="0"/>
    <x v="7"/>
    <x v="14"/>
    <n v="340"/>
    <m/>
    <n v="340"/>
    <x v="0"/>
    <x v="3"/>
    <x v="1"/>
    <m/>
  </r>
  <r>
    <x v="0"/>
    <d v="1900-01-03T00:00:00"/>
    <x v="4"/>
    <x v="0"/>
    <x v="6"/>
    <x v="10"/>
    <n v="440"/>
    <m/>
    <n v="440"/>
    <x v="0"/>
    <x v="3"/>
    <x v="1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colHeaderCaption="Date">
  <location ref="A19:AQ45" firstHeaderRow="1" firstDataRow="3" firstDataCol="1" rowPageCount="1" colPageCount="1"/>
  <pivotFields count="8">
    <pivotField axis="axisPage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Row" showAll="0">
      <items count="9">
        <item x="1"/>
        <item x="2"/>
        <item x="5"/>
        <item x="4"/>
        <item x="3"/>
        <item x="0"/>
        <item x="6"/>
        <item x="7"/>
        <item t="default"/>
      </items>
    </pivotField>
    <pivotField axis="axisRow" showAll="0">
      <items count="16">
        <item x="2"/>
        <item x="1"/>
        <item x="6"/>
        <item x="7"/>
        <item x="3"/>
        <item x="0"/>
        <item x="4"/>
        <item x="5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dataField="1" showAll="0"/>
  </pivotFields>
  <rowFields count="2">
    <field x="4"/>
    <field x="5"/>
  </rowFields>
  <rowItems count="24">
    <i>
      <x/>
    </i>
    <i r="1">
      <x v="1"/>
    </i>
    <i>
      <x v="1"/>
    </i>
    <i r="1">
      <x/>
    </i>
    <i r="1">
      <x v="4"/>
    </i>
    <i>
      <x v="2"/>
    </i>
    <i r="1">
      <x v="3"/>
    </i>
    <i r="1">
      <x v="8"/>
    </i>
    <i r="1">
      <x v="9"/>
    </i>
    <i>
      <x v="3"/>
    </i>
    <i r="1">
      <x v="2"/>
    </i>
    <i>
      <x v="4"/>
    </i>
    <i r="1">
      <x v="6"/>
    </i>
    <i r="1">
      <x v="7"/>
    </i>
    <i r="1">
      <x v="12"/>
    </i>
    <i>
      <x v="5"/>
    </i>
    <i r="1">
      <x v="5"/>
    </i>
    <i>
      <x v="6"/>
    </i>
    <i r="1">
      <x v="10"/>
    </i>
    <i r="1">
      <x v="11"/>
    </i>
    <i>
      <x v="7"/>
    </i>
    <i r="1">
      <x v="13"/>
    </i>
    <i r="1">
      <x v="14"/>
    </i>
    <i t="grand">
      <x/>
    </i>
  </rowItems>
  <colFields count="2">
    <field x="1"/>
    <field x="-2"/>
  </colFields>
  <colItems count="42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Crédits" fld="6" baseField="7" baseItem="0"/>
    <dataField name="Débits" fld="7" baseField="6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olHeaderCaption="Date">
  <location ref="A2:AW13" firstHeaderRow="1" firstDataRow="3" firstDataCol="1"/>
  <pivotFields count="9">
    <pivotField axis="axisRow" showAll="0">
      <items count="10">
        <item x="3"/>
        <item x="4"/>
        <item x="5"/>
        <item x="6"/>
        <item x="7"/>
        <item x="0"/>
        <item x="1"/>
        <item x="2"/>
        <item h="1" x="8"/>
        <item t="default"/>
      </items>
    </pivotField>
    <pivotField axis="axisCol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 defaultSubtotal="0">
      <items count="21">
        <item x="10"/>
        <item x="17"/>
        <item x="13"/>
        <item x="16"/>
        <item x="18"/>
        <item x="15"/>
        <item x="12"/>
        <item x="9"/>
        <item x="8"/>
        <item x="11"/>
        <item x="14"/>
        <item x="2"/>
        <item x="6"/>
        <item x="5"/>
        <item x="3"/>
        <item x="19"/>
        <item x="7"/>
        <item x="1"/>
        <item x="4"/>
        <item x="0"/>
        <item x="20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48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Crédits" fld="6" baseField="0" baseItem="0"/>
    <dataField name="Débits" fld="7" baseField="0" baseItem="0"/>
    <dataField name="D/C" fld="8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colHeaderCaption="Mois">
  <location ref="A3:L20" firstHeaderRow="1" firstDataRow="2" firstDataCol="6" rowPageCount="1" colPageCount="1"/>
  <pivotFields count="13">
    <pivotField axis="axisRow" outline="0" showAll="0" measureFilter="1" defaultSubtotal="0">
      <items count="9">
        <item x="3"/>
        <item x="4"/>
        <item x="5"/>
        <item x="6"/>
        <item x="7"/>
        <item x="0"/>
        <item x="1"/>
        <item x="2"/>
        <item x="8"/>
      </items>
    </pivotField>
    <pivotField showAll="0"/>
    <pivotField axis="axisRow" outline="0" showAll="0" defaultSubtotal="0">
      <items count="7">
        <item x="3"/>
        <item x="6"/>
        <item x="2"/>
        <item x="1"/>
        <item x="5"/>
        <item x="4"/>
        <item x="0"/>
      </items>
    </pivotField>
    <pivotField axis="axisRow" outline="0" showAll="0" defaultSubtotal="0">
      <items count="12">
        <item x="6"/>
        <item x="3"/>
        <item x="8"/>
        <item x="7"/>
        <item x="1"/>
        <item x="9"/>
        <item x="2"/>
        <item x="4"/>
        <item x="11"/>
        <item x="10"/>
        <item x="5"/>
        <item x="0"/>
      </items>
    </pivotField>
    <pivotField axis="axisRow" outline="0" showAll="0" defaultSubtotal="0">
      <items count="8">
        <item x="1"/>
        <item x="2"/>
        <item x="5"/>
        <item x="4"/>
        <item x="3"/>
        <item x="0"/>
        <item x="6"/>
        <item x="7"/>
      </items>
    </pivotField>
    <pivotField axis="axisRow" outline="0" showAll="0" defaultSubtotal="0">
      <items count="15">
        <item x="2"/>
        <item x="1"/>
        <item x="6"/>
        <item x="7"/>
        <item x="3"/>
        <item x="0"/>
        <item x="4"/>
        <item x="5"/>
        <item x="8"/>
        <item x="9"/>
        <item x="10"/>
        <item x="11"/>
        <item x="12"/>
        <item x="13"/>
        <item x="14"/>
      </items>
    </pivotField>
    <pivotField showAll="0"/>
    <pivotField showAll="0"/>
    <pivotField dataField="1" outline="0" showAll="0" defaultSubtotal="0"/>
    <pivotField axis="axisRow" showAll="0" defaultSubtotal="0">
      <items count="3">
        <item x="0"/>
        <item x="1"/>
        <item x="2"/>
      </items>
    </pivotField>
    <pivotField axis="axisPage" multipleItemSelectionAllowed="1" showAll="0" defaultSubtotal="0">
      <items count="5">
        <item h="1" x="0"/>
        <item h="1" x="3"/>
        <item x="2"/>
        <item x="1"/>
        <item h="1" x="4"/>
      </items>
    </pivotField>
    <pivotField axis="axisCol" showAll="0" measureFilter="1" defaultSubtotal="0">
      <items count="39">
        <item x="6"/>
        <item m="1" x="29"/>
        <item m="1" x="9"/>
        <item m="1" x="23"/>
        <item m="1" x="35"/>
        <item m="1" x="19"/>
        <item m="1" x="33"/>
        <item x="0"/>
        <item m="1" x="12"/>
        <item m="1" x="25"/>
        <item m="1" x="38"/>
        <item m="1" x="21"/>
        <item m="1" x="34"/>
        <item m="1" x="14"/>
        <item m="1" x="31"/>
        <item m="1" x="8"/>
        <item m="1" x="22"/>
        <item m="1" x="17"/>
        <item m="1" x="13"/>
        <item m="1" x="16"/>
        <item m="1" x="32"/>
        <item m="1" x="18"/>
        <item m="1" x="26"/>
        <item m="1" x="15"/>
        <item m="1" x="27"/>
        <item m="1" x="36"/>
        <item m="1" x="10"/>
        <item m="1" x="7"/>
        <item m="1" x="30"/>
        <item m="1" x="24"/>
        <item m="1" x="20"/>
        <item m="1" x="11"/>
        <item m="1" x="37"/>
        <item m="1" x="28"/>
        <item x="1"/>
        <item x="2"/>
        <item x="3"/>
        <item x="4"/>
        <item x="5"/>
      </items>
    </pivotField>
    <pivotField showAll="0" defaultSubtotal="0"/>
  </pivotFields>
  <rowFields count="6">
    <field x="0"/>
    <field x="2"/>
    <field x="3"/>
    <field x="4"/>
    <field x="5"/>
    <field x="9"/>
  </rowFields>
  <rowItems count="16">
    <i>
      <x/>
      <x v="3"/>
      <x v="4"/>
      <x/>
      <x v="1"/>
      <x v="1"/>
    </i>
    <i r="1">
      <x v="4"/>
      <x v="8"/>
      <x v="6"/>
      <x v="10"/>
      <x/>
    </i>
    <i>
      <x v="2"/>
      <x/>
      <x v="3"/>
      <x v="2"/>
      <x v="3"/>
      <x v="1"/>
    </i>
    <i r="1">
      <x v="3"/>
      <x v="8"/>
      <x v="6"/>
      <x v="11"/>
      <x v="1"/>
    </i>
    <i>
      <x v="3"/>
      <x v="2"/>
      <x v="7"/>
      <x v="1"/>
      <x/>
      <x v="1"/>
    </i>
    <i>
      <x v="4"/>
      <x/>
      <x v="1"/>
      <x v="1"/>
      <x/>
      <x v="1"/>
    </i>
    <i r="4">
      <x v="4"/>
      <x v="1"/>
    </i>
    <i r="1">
      <x v="3"/>
      <x v="2"/>
      <x v="2"/>
      <x v="8"/>
      <x v="1"/>
    </i>
    <i r="2">
      <x v="5"/>
      <x v="2"/>
      <x v="9"/>
      <x v="1"/>
    </i>
    <i>
      <x v="5"/>
      <x v="1"/>
      <x/>
      <x v="3"/>
      <x v="2"/>
      <x v="1"/>
    </i>
    <i r="1">
      <x v="3"/>
      <x v="4"/>
      <x/>
      <x v="1"/>
      <x v="1"/>
    </i>
    <i r="1">
      <x v="4"/>
      <x v="9"/>
      <x v="6"/>
      <x v="10"/>
      <x/>
    </i>
    <i r="2">
      <x v="10"/>
      <x v="4"/>
      <x v="7"/>
      <x/>
    </i>
    <i>
      <x v="6"/>
      <x v="5"/>
      <x v="10"/>
      <x v="4"/>
      <x v="6"/>
      <x v="1"/>
    </i>
    <i>
      <x v="7"/>
      <x v="2"/>
      <x v="6"/>
      <x v="1"/>
      <x/>
      <x v="1"/>
    </i>
    <i t="grand">
      <x/>
    </i>
  </rowItems>
  <colFields count="1">
    <field x="11"/>
  </colFields>
  <colItems count="6">
    <i>
      <x v="34"/>
    </i>
    <i>
      <x v="35"/>
    </i>
    <i>
      <x v="36"/>
    </i>
    <i>
      <x v="37"/>
    </i>
    <i>
      <x v="38"/>
    </i>
    <i t="grand">
      <x/>
    </i>
  </colItems>
  <pageFields count="1">
    <pageField fld="10" hier="-1"/>
  </pageFields>
  <dataFields count="1">
    <dataField name="Somme de Debit/Credit" fld="8" baseField="9" baseItem="1"/>
  </dataFields>
  <formats count="9">
    <format dxfId="26">
      <pivotArea dataOnly="0" labelOnly="1" fieldPosition="0">
        <references count="1">
          <reference field="11" count="7">
            <x v="0"/>
            <x v="22"/>
            <x v="23"/>
            <x v="24"/>
            <x v="25"/>
            <x v="26"/>
            <x v="27"/>
          </reference>
        </references>
      </pivotArea>
    </format>
    <format dxfId="25">
      <pivotArea field="0" type="button" dataOnly="0" labelOnly="1" outline="0" axis="axisRow" fieldPosition="0"/>
    </format>
    <format dxfId="24">
      <pivotArea field="2" type="button" dataOnly="0" labelOnly="1" outline="0" axis="axisRow" fieldPosition="1"/>
    </format>
    <format dxfId="23">
      <pivotArea field="3" type="button" dataOnly="0" labelOnly="1" outline="0" axis="axisRow" fieldPosition="2"/>
    </format>
    <format dxfId="22">
      <pivotArea field="4" type="button" dataOnly="0" labelOnly="1" outline="0" axis="axisRow" fieldPosition="3"/>
    </format>
    <format dxfId="21">
      <pivotArea field="5" type="button" dataOnly="0" labelOnly="1" outline="0" axis="axisRow" fieldPosition="4"/>
    </format>
    <format dxfId="20">
      <pivotArea field="9" type="button" dataOnly="0" labelOnly="1" outline="0" axis="axisRow" fieldPosition="5"/>
    </format>
    <format dxfId="19">
      <pivotArea dataOnly="0" labelOnly="1" fieldPosition="0">
        <references count="1">
          <reference field="11" count="5">
            <x v="28"/>
            <x v="29"/>
            <x v="30"/>
            <x v="31"/>
            <x v="32"/>
          </reference>
        </references>
      </pivotArea>
    </format>
    <format dxfId="18">
      <pivotArea dataOnly="0" labelOnly="1" grandCol="1" outline="0" fieldPosition="0"/>
    </format>
  </formats>
  <pivotTableStyleInfo name="PivotStyleLight16" showRowHeaders="1" showColHeaders="1" showRowStripes="0" showColStripes="0" showLastColumn="1"/>
  <filters count="2">
    <filter fld="1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  <filter fld="0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1" name="Tableau1" displayName="Tableau1" ref="A1:O47" totalsRowShown="0" headerRowDxfId="66" dataDxfId="65">
  <sortState ref="A2:Q1336">
    <sortCondition ref="B1316"/>
  </sortState>
  <tableColumns count="15">
    <tableColumn id="1" name="Compte" dataDxfId="64"/>
    <tableColumn id="3" name="Date" dataDxfId="63"/>
    <tableColumn id="8" name="Type d'opération" dataDxfId="62"/>
    <tableColumn id="4" name="Tiers" dataDxfId="61"/>
    <tableColumn id="5" name="Libellés principaux" dataDxfId="60"/>
    <tableColumn id="9" name="Libellés secondaires" dataDxfId="59"/>
    <tableColumn id="2" name="Crédit" dataDxfId="58"/>
    <tableColumn id="6" name="Débit" dataDxfId="57"/>
    <tableColumn id="13" name="Debit/Credit" dataDxfId="56">
      <calculatedColumnFormula>Tableau1[[#This Row],[Crédit]]+Tableau1[[#This Row],[Débit]]</calculatedColumnFormula>
    </tableColumn>
    <tableColumn id="14" name="Opération" dataDxfId="55">
      <calculatedColumnFormula>IF(Tableau1[[#This Row],[Crédit]]&lt;&gt;"","Crédit",IF(Tableau1[[#This Row],[Débit]]&lt;&gt;"","Débit",""))</calculatedColumnFormula>
    </tableColumn>
    <tableColumn id="16" name="Année" dataDxfId="54">
      <calculatedColumnFormula>IFERROR(YEAR(Tableau1[[#This Row],[Date]]), 0)</calculatedColumnFormula>
    </tableColumn>
    <tableColumn id="15" name="Mois" dataDxfId="53">
      <calculatedColumnFormula>IFERROR(IF(MONTH(Tableau1[[#This Row],[Date]]) &lt;10,"0","") &amp;  MONTH(Tableau1[[#This Row],[Date]]),Tableau1[[#This Row],[Date]])</calculatedColumnFormula>
    </tableColumn>
    <tableColumn id="10" name="Rapprocher" dataDxfId="52">
      <calculatedColumnFormula>IFERROR("01/" &amp;  IF(MONTH(Tableau1[[#This Row],[Date]]) &lt;10,"0","") &amp;  MONTH(Tableau1[[#This Row],[Date]] &amp; "/" &amp; Tableau1[[#This Row],[Année]]), Tableau1[[#This Row],[Date]])</calculatedColumnFormula>
    </tableColumn>
    <tableColumn id="11" name="Solde Courant" dataDxfId="51"/>
    <tableColumn id="7" name="Note" dataDxfId="5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49" dataDxfId="47" headerRowBorderDxfId="48" tableBorderDxfId="46" totalsRowBorderDxfId="45">
  <autoFilter ref="A1:S7"/>
  <tableColumns count="19">
    <tableColumn id="1" name="Compte"/>
    <tableColumn id="2" name="Date" dataDxfId="44"/>
    <tableColumn id="3" name="Type d'opération" dataDxfId="43"/>
    <tableColumn id="4" name="Tiers" dataDxfId="42"/>
    <tableColumn id="5" name="Libellés principaux" dataDxfId="41"/>
    <tableColumn id="6" name="Libellés secondaires" dataDxfId="40"/>
    <tableColumn id="9" name="Opération" dataDxfId="39"/>
    <tableColumn id="7" name="Janvier" dataDxfId="38"/>
    <tableColumn id="8" name="Février" dataDxfId="37"/>
    <tableColumn id="10" name="Mars" dataDxfId="36"/>
    <tableColumn id="11" name="Avril" dataDxfId="35"/>
    <tableColumn id="12" name="Mai" dataDxfId="34"/>
    <tableColumn id="13" name="Juin" dataDxfId="33"/>
    <tableColumn id="14" name="Juillet" dataDxfId="32"/>
    <tableColumn id="15" name="Août" dataDxfId="31"/>
    <tableColumn id="16" name="Septembre" dataDxfId="30"/>
    <tableColumn id="17" name="Octobre" dataDxfId="29"/>
    <tableColumn id="18" name="Novembre" dataDxfId="28"/>
    <tableColumn id="19" name="Décembre" dataDxfId="27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45"/>
  <sheetViews>
    <sheetView workbookViewId="0">
      <selection activeCell="C16" sqref="C16"/>
    </sheetView>
  </sheetViews>
  <sheetFormatPr baseColWidth="10" defaultRowHeight="12.75" x14ac:dyDescent="0.2"/>
  <cols>
    <col min="1" max="1" width="24.7109375" customWidth="1"/>
    <col min="2" max="2" width="28" customWidth="1"/>
    <col min="3" max="3" width="6.5703125" customWidth="1"/>
    <col min="4" max="4" width="10.140625" customWidth="1"/>
    <col min="5" max="5" width="6.5703125" customWidth="1"/>
    <col min="6" max="6" width="10.140625" customWidth="1"/>
    <col min="7" max="7" width="6.5703125" customWidth="1"/>
    <col min="8" max="8" width="10.140625" customWidth="1"/>
    <col min="9" max="9" width="6.5703125" customWidth="1"/>
    <col min="10" max="10" width="10.140625" customWidth="1"/>
    <col min="11" max="11" width="6.5703125" customWidth="1"/>
    <col min="12" max="12" width="10.140625" customWidth="1"/>
    <col min="13" max="13" width="6.5703125" customWidth="1"/>
    <col min="14" max="14" width="10.140625" customWidth="1"/>
    <col min="15" max="15" width="6.5703125" customWidth="1"/>
    <col min="16" max="16" width="10.140625" customWidth="1"/>
    <col min="17" max="17" width="6.5703125" customWidth="1"/>
    <col min="18" max="18" width="10.140625" customWidth="1"/>
    <col min="19" max="19" width="6.5703125" customWidth="1"/>
    <col min="20" max="20" width="10.140625" customWidth="1"/>
    <col min="21" max="21" width="6.5703125" customWidth="1"/>
    <col min="22" max="22" width="10.140625" customWidth="1"/>
    <col min="23" max="23" width="6.5703125" customWidth="1"/>
    <col min="24" max="24" width="10.140625" customWidth="1"/>
    <col min="25" max="25" width="6.5703125" customWidth="1"/>
    <col min="26" max="26" width="10.140625" customWidth="1"/>
    <col min="27" max="27" width="6.5703125" customWidth="1"/>
    <col min="28" max="28" width="10.140625" customWidth="1"/>
    <col min="29" max="29" width="6.5703125" customWidth="1"/>
    <col min="30" max="30" width="10.140625" customWidth="1"/>
    <col min="31" max="31" width="6.5703125" customWidth="1"/>
    <col min="32" max="32" width="10.140625" customWidth="1"/>
    <col min="33" max="33" width="6.5703125" customWidth="1"/>
    <col min="34" max="34" width="10.140625" customWidth="1"/>
    <col min="35" max="35" width="6.5703125" customWidth="1"/>
    <col min="36" max="36" width="10.140625" customWidth="1"/>
    <col min="37" max="37" width="6.5703125" customWidth="1"/>
    <col min="38" max="38" width="10.140625" customWidth="1"/>
    <col min="39" max="39" width="6.5703125" customWidth="1"/>
    <col min="40" max="40" width="7.28515625" customWidth="1"/>
    <col min="41" max="41" width="6.5703125" customWidth="1"/>
    <col min="42" max="42" width="12.42578125" customWidth="1"/>
    <col min="43" max="43" width="11.7109375" customWidth="1"/>
    <col min="44" max="44" width="10.140625" customWidth="1"/>
    <col min="45" max="45" width="6.5703125" customWidth="1"/>
    <col min="46" max="46" width="4.140625" customWidth="1"/>
    <col min="47" max="47" width="12.42578125" customWidth="1"/>
    <col min="48" max="48" width="11.7109375" customWidth="1"/>
    <col min="49" max="49" width="9.28515625" customWidth="1"/>
    <col min="50" max="50" width="12.140625" bestFit="1" customWidth="1"/>
    <col min="51" max="51" width="6.5703125" customWidth="1"/>
    <col min="52" max="52" width="17.140625" bestFit="1" customWidth="1"/>
    <col min="53" max="53" width="16.42578125" bestFit="1" customWidth="1"/>
    <col min="54" max="54" width="12.140625" bestFit="1" customWidth="1"/>
    <col min="55" max="55" width="6.5703125" customWidth="1"/>
    <col min="56" max="56" width="17.140625" bestFit="1" customWidth="1"/>
    <col min="57" max="57" width="16.42578125" bestFit="1" customWidth="1"/>
    <col min="58" max="58" width="12.140625" bestFit="1" customWidth="1"/>
    <col min="59" max="59" width="6.5703125" customWidth="1"/>
    <col min="60" max="60" width="17.140625" bestFit="1" customWidth="1"/>
    <col min="61" max="61" width="16.42578125" bestFit="1" customWidth="1"/>
    <col min="62" max="62" width="12.140625" bestFit="1" customWidth="1"/>
    <col min="63" max="63" width="6.5703125" customWidth="1"/>
    <col min="64" max="64" width="17.140625" bestFit="1" customWidth="1"/>
    <col min="65" max="65" width="16.42578125" bestFit="1" customWidth="1"/>
    <col min="66" max="66" width="12.140625" bestFit="1" customWidth="1"/>
    <col min="67" max="67" width="6.5703125" customWidth="1"/>
    <col min="68" max="68" width="17.140625" bestFit="1" customWidth="1"/>
    <col min="69" max="69" width="16.42578125" bestFit="1" customWidth="1"/>
    <col min="70" max="70" width="12.140625" bestFit="1" customWidth="1"/>
    <col min="71" max="71" width="6.5703125" customWidth="1"/>
    <col min="72" max="72" width="17.140625" bestFit="1" customWidth="1"/>
    <col min="73" max="73" width="16.42578125" bestFit="1" customWidth="1"/>
    <col min="74" max="74" width="12.140625" bestFit="1" customWidth="1"/>
    <col min="75" max="75" width="6.5703125" customWidth="1"/>
    <col min="76" max="76" width="17.140625" bestFit="1" customWidth="1"/>
    <col min="77" max="77" width="16.42578125" bestFit="1" customWidth="1"/>
    <col min="78" max="78" width="12.42578125" bestFit="1" customWidth="1"/>
    <col min="79" max="79" width="11.7109375" bestFit="1" customWidth="1"/>
  </cols>
  <sheetData>
    <row r="1" spans="1:49" ht="15" customHeight="1" x14ac:dyDescent="0.2"/>
    <row r="2" spans="1:49" x14ac:dyDescent="0.2">
      <c r="B2" s="4" t="s">
        <v>0</v>
      </c>
    </row>
    <row r="3" spans="1:49" x14ac:dyDescent="0.2">
      <c r="B3" t="s">
        <v>11</v>
      </c>
      <c r="E3" s="67">
        <v>42371</v>
      </c>
      <c r="H3" s="67">
        <v>42372</v>
      </c>
      <c r="K3" s="67">
        <v>42373</v>
      </c>
      <c r="N3" s="67">
        <v>42374</v>
      </c>
      <c r="Q3" s="67">
        <v>42375</v>
      </c>
      <c r="T3" s="67">
        <v>42376</v>
      </c>
      <c r="W3" s="67">
        <v>42377</v>
      </c>
      <c r="Z3" s="67">
        <v>42402</v>
      </c>
      <c r="AC3" s="67">
        <v>42403</v>
      </c>
      <c r="AF3" s="67">
        <v>42439</v>
      </c>
      <c r="AI3" s="67">
        <v>42441</v>
      </c>
      <c r="AL3" s="67">
        <v>42109</v>
      </c>
      <c r="AO3" s="67">
        <v>42110</v>
      </c>
      <c r="AR3" s="67">
        <v>42144</v>
      </c>
      <c r="AU3" t="s">
        <v>132</v>
      </c>
      <c r="AV3" t="s">
        <v>134</v>
      </c>
      <c r="AW3" t="s">
        <v>143</v>
      </c>
    </row>
    <row r="4" spans="1:49" x14ac:dyDescent="0.2">
      <c r="A4" s="4" t="s">
        <v>125</v>
      </c>
      <c r="B4" t="s">
        <v>133</v>
      </c>
      <c r="C4" t="s">
        <v>135</v>
      </c>
      <c r="D4" t="s">
        <v>144</v>
      </c>
      <c r="E4" t="s">
        <v>133</v>
      </c>
      <c r="F4" t="s">
        <v>135</v>
      </c>
      <c r="G4" t="s">
        <v>144</v>
      </c>
      <c r="H4" t="s">
        <v>133</v>
      </c>
      <c r="I4" t="s">
        <v>135</v>
      </c>
      <c r="J4" t="s">
        <v>144</v>
      </c>
      <c r="K4" t="s">
        <v>133</v>
      </c>
      <c r="L4" t="s">
        <v>135</v>
      </c>
      <c r="M4" t="s">
        <v>144</v>
      </c>
      <c r="N4" t="s">
        <v>133</v>
      </c>
      <c r="O4" t="s">
        <v>135</v>
      </c>
      <c r="P4" t="s">
        <v>144</v>
      </c>
      <c r="Q4" t="s">
        <v>133</v>
      </c>
      <c r="R4" t="s">
        <v>135</v>
      </c>
      <c r="S4" t="s">
        <v>144</v>
      </c>
      <c r="T4" t="s">
        <v>133</v>
      </c>
      <c r="U4" t="s">
        <v>135</v>
      </c>
      <c r="V4" t="s">
        <v>144</v>
      </c>
      <c r="W4" t="s">
        <v>133</v>
      </c>
      <c r="X4" t="s">
        <v>135</v>
      </c>
      <c r="Y4" t="s">
        <v>144</v>
      </c>
      <c r="Z4" t="s">
        <v>133</v>
      </c>
      <c r="AA4" t="s">
        <v>135</v>
      </c>
      <c r="AB4" t="s">
        <v>144</v>
      </c>
      <c r="AC4" t="s">
        <v>133</v>
      </c>
      <c r="AD4" t="s">
        <v>135</v>
      </c>
      <c r="AE4" t="s">
        <v>144</v>
      </c>
      <c r="AF4" t="s">
        <v>133</v>
      </c>
      <c r="AG4" t="s">
        <v>135</v>
      </c>
      <c r="AH4" t="s">
        <v>144</v>
      </c>
      <c r="AI4" t="s">
        <v>133</v>
      </c>
      <c r="AJ4" t="s">
        <v>135</v>
      </c>
      <c r="AK4" t="s">
        <v>144</v>
      </c>
      <c r="AL4" t="s">
        <v>133</v>
      </c>
      <c r="AM4" t="s">
        <v>135</v>
      </c>
      <c r="AN4" t="s">
        <v>144</v>
      </c>
      <c r="AO4" t="s">
        <v>133</v>
      </c>
      <c r="AP4" t="s">
        <v>135</v>
      </c>
      <c r="AQ4" t="s">
        <v>144</v>
      </c>
      <c r="AR4" t="s">
        <v>133</v>
      </c>
      <c r="AS4" t="s">
        <v>135</v>
      </c>
      <c r="AT4" t="s">
        <v>144</v>
      </c>
    </row>
    <row r="5" spans="1:49" x14ac:dyDescent="0.2">
      <c r="A5" s="45" t="s">
        <v>14</v>
      </c>
      <c r="B5" s="42">
        <v>1000</v>
      </c>
      <c r="C5" s="42"/>
      <c r="D5" s="42">
        <v>1000</v>
      </c>
      <c r="E5" s="42"/>
      <c r="F5" s="42"/>
      <c r="G5" s="42"/>
      <c r="H5" s="42"/>
      <c r="I5" s="42">
        <v>-3</v>
      </c>
      <c r="J5" s="42">
        <v>-3</v>
      </c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>
        <v>1100</v>
      </c>
      <c r="AP5" s="42"/>
      <c r="AQ5" s="42">
        <v>1100</v>
      </c>
      <c r="AR5" s="42"/>
      <c r="AS5" s="42"/>
      <c r="AT5" s="42"/>
      <c r="AU5" s="42">
        <v>2100</v>
      </c>
      <c r="AV5" s="42">
        <v>-3</v>
      </c>
      <c r="AW5" s="42">
        <v>2097</v>
      </c>
    </row>
    <row r="6" spans="1:49" x14ac:dyDescent="0.2">
      <c r="A6" s="45" t="s">
        <v>16</v>
      </c>
      <c r="B6" s="42">
        <v>6100</v>
      </c>
      <c r="C6" s="42"/>
      <c r="D6" s="42">
        <v>6100</v>
      </c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>
        <v>6100</v>
      </c>
      <c r="AV6" s="42"/>
      <c r="AW6" s="42">
        <v>6100</v>
      </c>
    </row>
    <row r="7" spans="1:49" x14ac:dyDescent="0.2">
      <c r="A7" s="45" t="s">
        <v>17</v>
      </c>
      <c r="B7" s="42">
        <v>300</v>
      </c>
      <c r="C7" s="42"/>
      <c r="D7" s="42">
        <v>300</v>
      </c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>
        <v>-25</v>
      </c>
      <c r="AE7" s="42">
        <v>-25</v>
      </c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>
        <v>-30</v>
      </c>
      <c r="AT7" s="42">
        <v>-30</v>
      </c>
      <c r="AU7" s="42">
        <v>300</v>
      </c>
      <c r="AV7" s="42">
        <v>-55</v>
      </c>
      <c r="AW7" s="42">
        <v>245</v>
      </c>
    </row>
    <row r="8" spans="1:49" x14ac:dyDescent="0.2">
      <c r="A8" s="45" t="s">
        <v>103</v>
      </c>
      <c r="B8" s="42">
        <v>60</v>
      </c>
      <c r="C8" s="42"/>
      <c r="D8" s="42">
        <v>60</v>
      </c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>
        <v>-6.9</v>
      </c>
      <c r="S8" s="42">
        <v>-6.9</v>
      </c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>
        <v>60</v>
      </c>
      <c r="AV8" s="42">
        <v>-6.9</v>
      </c>
      <c r="AW8" s="42">
        <v>53.1</v>
      </c>
    </row>
    <row r="9" spans="1:49" x14ac:dyDescent="0.2">
      <c r="A9" s="45" t="s">
        <v>18</v>
      </c>
      <c r="B9" s="42">
        <v>1200</v>
      </c>
      <c r="C9" s="42"/>
      <c r="D9" s="42">
        <v>1200</v>
      </c>
      <c r="E9" s="42"/>
      <c r="F9" s="42"/>
      <c r="G9" s="42"/>
      <c r="H9" s="42"/>
      <c r="I9" s="42"/>
      <c r="J9" s="42"/>
      <c r="K9" s="42"/>
      <c r="L9" s="42"/>
      <c r="M9" s="42"/>
      <c r="N9" s="42"/>
      <c r="O9" s="42">
        <v>-54</v>
      </c>
      <c r="P9" s="42">
        <v>-54</v>
      </c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>
        <v>-50</v>
      </c>
      <c r="AH9" s="42">
        <v>-50</v>
      </c>
      <c r="AI9" s="42"/>
      <c r="AJ9" s="42">
        <v>-20</v>
      </c>
      <c r="AK9" s="42">
        <v>-20</v>
      </c>
      <c r="AL9" s="42"/>
      <c r="AM9" s="42"/>
      <c r="AN9" s="42"/>
      <c r="AO9" s="42"/>
      <c r="AP9" s="42"/>
      <c r="AQ9" s="42"/>
      <c r="AR9" s="42"/>
      <c r="AS9" s="42"/>
      <c r="AT9" s="42"/>
      <c r="AU9" s="42">
        <v>1200</v>
      </c>
      <c r="AV9" s="42">
        <v>-124</v>
      </c>
      <c r="AW9" s="42">
        <v>1076</v>
      </c>
    </row>
    <row r="10" spans="1:49" x14ac:dyDescent="0.2">
      <c r="A10" s="45" t="s">
        <v>15</v>
      </c>
      <c r="B10" s="42">
        <v>9000</v>
      </c>
      <c r="C10" s="42"/>
      <c r="D10" s="42">
        <v>9000</v>
      </c>
      <c r="E10" s="42"/>
      <c r="F10" s="42">
        <v>-3</v>
      </c>
      <c r="G10" s="42">
        <v>-3</v>
      </c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>
        <v>30</v>
      </c>
      <c r="X10" s="42"/>
      <c r="Y10" s="42">
        <v>30</v>
      </c>
      <c r="Z10" s="42"/>
      <c r="AA10" s="42">
        <v>-10</v>
      </c>
      <c r="AB10" s="42">
        <v>-10</v>
      </c>
      <c r="AC10" s="42"/>
      <c r="AD10" s="42"/>
      <c r="AE10" s="42"/>
      <c r="AF10" s="42"/>
      <c r="AG10" s="42"/>
      <c r="AH10" s="42"/>
      <c r="AI10" s="42"/>
      <c r="AJ10" s="42"/>
      <c r="AK10" s="42"/>
      <c r="AL10" s="42">
        <v>1000</v>
      </c>
      <c r="AM10" s="42"/>
      <c r="AN10" s="42">
        <v>1000</v>
      </c>
      <c r="AO10" s="42"/>
      <c r="AP10" s="42"/>
      <c r="AQ10" s="42"/>
      <c r="AR10" s="42"/>
      <c r="AS10" s="42"/>
      <c r="AT10" s="42"/>
      <c r="AU10" s="42">
        <v>10030</v>
      </c>
      <c r="AV10" s="42">
        <v>-13</v>
      </c>
      <c r="AW10" s="42">
        <v>10017</v>
      </c>
    </row>
    <row r="11" spans="1:49" x14ac:dyDescent="0.2">
      <c r="A11" s="45" t="s">
        <v>77</v>
      </c>
      <c r="B11" s="42">
        <v>6000</v>
      </c>
      <c r="C11" s="42"/>
      <c r="D11" s="42">
        <v>6000</v>
      </c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>
        <v>-30</v>
      </c>
      <c r="V11" s="42">
        <v>-30</v>
      </c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>
        <v>6000</v>
      </c>
      <c r="AV11" s="42">
        <v>-30</v>
      </c>
      <c r="AW11" s="42">
        <v>5970</v>
      </c>
    </row>
    <row r="12" spans="1:49" x14ac:dyDescent="0.2">
      <c r="A12" s="45" t="s">
        <v>104</v>
      </c>
      <c r="B12" s="42">
        <v>50</v>
      </c>
      <c r="C12" s="42"/>
      <c r="D12" s="42">
        <v>50</v>
      </c>
      <c r="E12" s="42"/>
      <c r="F12" s="42"/>
      <c r="G12" s="42"/>
      <c r="H12" s="42"/>
      <c r="I12" s="42"/>
      <c r="J12" s="42"/>
      <c r="K12" s="42"/>
      <c r="L12" s="42">
        <v>-5</v>
      </c>
      <c r="M12" s="42">
        <v>-5</v>
      </c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>
        <v>50</v>
      </c>
      <c r="AV12" s="42">
        <v>-5</v>
      </c>
      <c r="AW12" s="42">
        <v>45</v>
      </c>
    </row>
    <row r="13" spans="1:49" x14ac:dyDescent="0.2">
      <c r="A13" s="45" t="s">
        <v>8</v>
      </c>
      <c r="B13" s="42">
        <v>23710</v>
      </c>
      <c r="C13" s="42"/>
      <c r="D13" s="42">
        <v>23710</v>
      </c>
      <c r="E13" s="42"/>
      <c r="F13" s="42">
        <v>-3</v>
      </c>
      <c r="G13" s="42">
        <v>-3</v>
      </c>
      <c r="H13" s="42"/>
      <c r="I13" s="42">
        <v>-3</v>
      </c>
      <c r="J13" s="42">
        <v>-3</v>
      </c>
      <c r="K13" s="42"/>
      <c r="L13" s="42">
        <v>-5</v>
      </c>
      <c r="M13" s="42">
        <v>-5</v>
      </c>
      <c r="N13" s="42"/>
      <c r="O13" s="42">
        <v>-54</v>
      </c>
      <c r="P13" s="42">
        <v>-54</v>
      </c>
      <c r="Q13" s="42"/>
      <c r="R13" s="42">
        <v>-6.9</v>
      </c>
      <c r="S13" s="42">
        <v>-6.9</v>
      </c>
      <c r="T13" s="42"/>
      <c r="U13" s="42">
        <v>-30</v>
      </c>
      <c r="V13" s="42">
        <v>-30</v>
      </c>
      <c r="W13" s="42">
        <v>30</v>
      </c>
      <c r="X13" s="42"/>
      <c r="Y13" s="42">
        <v>30</v>
      </c>
      <c r="Z13" s="42"/>
      <c r="AA13" s="42">
        <v>-10</v>
      </c>
      <c r="AB13" s="42">
        <v>-10</v>
      </c>
      <c r="AC13" s="42"/>
      <c r="AD13" s="42">
        <v>-25</v>
      </c>
      <c r="AE13" s="42">
        <v>-25</v>
      </c>
      <c r="AF13" s="42"/>
      <c r="AG13" s="42">
        <v>-50</v>
      </c>
      <c r="AH13" s="42">
        <v>-50</v>
      </c>
      <c r="AI13" s="42"/>
      <c r="AJ13" s="42">
        <v>-20</v>
      </c>
      <c r="AK13" s="42">
        <v>-20</v>
      </c>
      <c r="AL13" s="42">
        <v>1000</v>
      </c>
      <c r="AM13" s="42"/>
      <c r="AN13" s="42">
        <v>1000</v>
      </c>
      <c r="AO13" s="42">
        <v>1100</v>
      </c>
      <c r="AP13" s="42"/>
      <c r="AQ13" s="42">
        <v>1100</v>
      </c>
      <c r="AR13" s="42"/>
      <c r="AS13" s="42">
        <v>-30</v>
      </c>
      <c r="AT13" s="42">
        <v>-30</v>
      </c>
      <c r="AU13" s="42">
        <v>25840</v>
      </c>
      <c r="AV13" s="42">
        <v>-236.9</v>
      </c>
      <c r="AW13" s="42">
        <v>25603.1</v>
      </c>
    </row>
    <row r="15" spans="1:49" x14ac:dyDescent="0.2">
      <c r="A15" s="45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</row>
    <row r="16" spans="1:49" x14ac:dyDescent="0.2">
      <c r="A16" s="45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</row>
    <row r="17" spans="1:43" x14ac:dyDescent="0.2">
      <c r="A17" s="4" t="s">
        <v>2</v>
      </c>
      <c r="B17" t="s">
        <v>136</v>
      </c>
    </row>
    <row r="19" spans="1:43" x14ac:dyDescent="0.2">
      <c r="B19" s="4" t="s">
        <v>0</v>
      </c>
    </row>
    <row r="20" spans="1:43" x14ac:dyDescent="0.2">
      <c r="B20" t="s">
        <v>11</v>
      </c>
      <c r="D20" s="67">
        <v>42371</v>
      </c>
      <c r="F20" s="67">
        <v>42372</v>
      </c>
      <c r="H20" s="67">
        <v>42373</v>
      </c>
      <c r="J20" s="67">
        <v>42374</v>
      </c>
      <c r="L20" s="67">
        <v>42375</v>
      </c>
      <c r="N20" s="67">
        <v>42376</v>
      </c>
      <c r="P20" s="67">
        <v>42377</v>
      </c>
      <c r="R20" s="67">
        <v>42402</v>
      </c>
      <c r="T20" s="67">
        <v>42403</v>
      </c>
      <c r="V20" s="67">
        <v>42439</v>
      </c>
      <c r="X20" s="67">
        <v>42441</v>
      </c>
      <c r="Z20" s="67">
        <v>42109</v>
      </c>
      <c r="AB20" s="67">
        <v>42110</v>
      </c>
      <c r="AD20" s="67">
        <v>42144</v>
      </c>
      <c r="AF20" s="67">
        <v>1</v>
      </c>
      <c r="AH20" s="67">
        <v>2</v>
      </c>
      <c r="AJ20" s="67">
        <v>3</v>
      </c>
      <c r="AL20" s="67">
        <v>4</v>
      </c>
      <c r="AN20" t="s">
        <v>145</v>
      </c>
      <c r="AP20" t="s">
        <v>132</v>
      </c>
      <c r="AQ20" t="s">
        <v>134</v>
      </c>
    </row>
    <row r="21" spans="1:43" x14ac:dyDescent="0.2">
      <c r="A21" s="4" t="s">
        <v>125</v>
      </c>
      <c r="B21" t="s">
        <v>133</v>
      </c>
      <c r="C21" t="s">
        <v>135</v>
      </c>
      <c r="D21" t="s">
        <v>133</v>
      </c>
      <c r="E21" t="s">
        <v>135</v>
      </c>
      <c r="F21" t="s">
        <v>133</v>
      </c>
      <c r="G21" t="s">
        <v>135</v>
      </c>
      <c r="H21" t="s">
        <v>133</v>
      </c>
      <c r="I21" t="s">
        <v>135</v>
      </c>
      <c r="J21" t="s">
        <v>133</v>
      </c>
      <c r="K21" t="s">
        <v>135</v>
      </c>
      <c r="L21" t="s">
        <v>133</v>
      </c>
      <c r="M21" t="s">
        <v>135</v>
      </c>
      <c r="N21" t="s">
        <v>133</v>
      </c>
      <c r="O21" t="s">
        <v>135</v>
      </c>
      <c r="P21" t="s">
        <v>133</v>
      </c>
      <c r="Q21" t="s">
        <v>135</v>
      </c>
      <c r="R21" t="s">
        <v>133</v>
      </c>
      <c r="S21" t="s">
        <v>135</v>
      </c>
      <c r="T21" t="s">
        <v>133</v>
      </c>
      <c r="U21" t="s">
        <v>135</v>
      </c>
      <c r="V21" t="s">
        <v>133</v>
      </c>
      <c r="W21" t="s">
        <v>135</v>
      </c>
      <c r="X21" t="s">
        <v>133</v>
      </c>
      <c r="Y21" t="s">
        <v>135</v>
      </c>
      <c r="Z21" t="s">
        <v>133</v>
      </c>
      <c r="AA21" t="s">
        <v>135</v>
      </c>
      <c r="AB21" t="s">
        <v>133</v>
      </c>
      <c r="AC21" t="s">
        <v>135</v>
      </c>
      <c r="AD21" t="s">
        <v>133</v>
      </c>
      <c r="AE21" t="s">
        <v>135</v>
      </c>
      <c r="AF21" t="s">
        <v>133</v>
      </c>
      <c r="AG21" t="s">
        <v>135</v>
      </c>
      <c r="AH21" t="s">
        <v>133</v>
      </c>
      <c r="AI21" t="s">
        <v>135</v>
      </c>
      <c r="AJ21" t="s">
        <v>133</v>
      </c>
      <c r="AK21" t="s">
        <v>135</v>
      </c>
      <c r="AL21" t="s">
        <v>133</v>
      </c>
      <c r="AM21" t="s">
        <v>135</v>
      </c>
      <c r="AN21" t="s">
        <v>133</v>
      </c>
      <c r="AO21" t="s">
        <v>135</v>
      </c>
    </row>
    <row r="22" spans="1:43" x14ac:dyDescent="0.2">
      <c r="A22" s="45" t="s">
        <v>6</v>
      </c>
      <c r="B22" s="42"/>
      <c r="C22" s="42"/>
      <c r="D22" s="42"/>
      <c r="E22" s="42">
        <v>-3</v>
      </c>
      <c r="F22" s="42"/>
      <c r="G22" s="42">
        <v>-3</v>
      </c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>
        <v>-6</v>
      </c>
    </row>
    <row r="23" spans="1:43" x14ac:dyDescent="0.2">
      <c r="A23" s="65" t="s">
        <v>21</v>
      </c>
      <c r="B23" s="42"/>
      <c r="C23" s="42"/>
      <c r="D23" s="42"/>
      <c r="E23" s="42">
        <v>-3</v>
      </c>
      <c r="F23" s="42"/>
      <c r="G23" s="42">
        <v>-3</v>
      </c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42">
        <v>-6</v>
      </c>
    </row>
    <row r="24" spans="1:43" x14ac:dyDescent="0.2">
      <c r="A24" s="45" t="s">
        <v>30</v>
      </c>
      <c r="B24" s="42"/>
      <c r="C24" s="42"/>
      <c r="D24" s="42"/>
      <c r="E24" s="42"/>
      <c r="F24" s="42"/>
      <c r="G24" s="42"/>
      <c r="H24" s="42"/>
      <c r="I24" s="42">
        <v>-5</v>
      </c>
      <c r="J24" s="42"/>
      <c r="K24" s="42">
        <v>-54</v>
      </c>
      <c r="L24" s="42"/>
      <c r="M24" s="42">
        <v>-6.9</v>
      </c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>
        <v>-65.900000000000006</v>
      </c>
    </row>
    <row r="25" spans="1:43" x14ac:dyDescent="0.2">
      <c r="A25" s="65" t="s">
        <v>31</v>
      </c>
      <c r="B25" s="42"/>
      <c r="C25" s="42"/>
      <c r="D25" s="42"/>
      <c r="E25" s="42"/>
      <c r="F25" s="42"/>
      <c r="G25" s="42"/>
      <c r="H25" s="42"/>
      <c r="I25" s="42">
        <v>-5</v>
      </c>
      <c r="J25" s="42"/>
      <c r="K25" s="42">
        <v>-52</v>
      </c>
      <c r="L25" s="42"/>
      <c r="M25" s="42">
        <v>-6.9</v>
      </c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  <c r="AQ25" s="42">
        <v>-63.9</v>
      </c>
    </row>
    <row r="26" spans="1:43" x14ac:dyDescent="0.2">
      <c r="A26" s="65" t="s">
        <v>32</v>
      </c>
      <c r="B26" s="42"/>
      <c r="C26" s="42"/>
      <c r="D26" s="42"/>
      <c r="E26" s="42"/>
      <c r="F26" s="42"/>
      <c r="G26" s="42"/>
      <c r="H26" s="42"/>
      <c r="I26" s="42"/>
      <c r="J26" s="42"/>
      <c r="K26" s="42">
        <v>-2</v>
      </c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42">
        <v>-2</v>
      </c>
    </row>
    <row r="27" spans="1:43" x14ac:dyDescent="0.2">
      <c r="A27" s="45" t="s">
        <v>40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>
        <v>-25</v>
      </c>
      <c r="V27" s="42"/>
      <c r="W27" s="42">
        <v>-50</v>
      </c>
      <c r="X27" s="42"/>
      <c r="Y27" s="42">
        <v>-20</v>
      </c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>
        <v>-95</v>
      </c>
    </row>
    <row r="28" spans="1:43" x14ac:dyDescent="0.2">
      <c r="A28" s="65" t="s">
        <v>44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>
        <v>-25</v>
      </c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>
        <v>-25</v>
      </c>
    </row>
    <row r="29" spans="1:43" x14ac:dyDescent="0.2">
      <c r="A29" s="65" t="s">
        <v>41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>
        <v>-50</v>
      </c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42">
        <v>-50</v>
      </c>
    </row>
    <row r="30" spans="1:43" x14ac:dyDescent="0.2">
      <c r="A30" s="65" t="s">
        <v>43</v>
      </c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>
        <v>-20</v>
      </c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>
        <v>-20</v>
      </c>
    </row>
    <row r="31" spans="1:43" x14ac:dyDescent="0.2">
      <c r="A31" s="45" t="s">
        <v>7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>
        <v>-10</v>
      </c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>
        <v>-10</v>
      </c>
    </row>
    <row r="32" spans="1:43" x14ac:dyDescent="0.2">
      <c r="A32" s="65" t="s">
        <v>50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>
        <v>-10</v>
      </c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>
        <v>-10</v>
      </c>
    </row>
    <row r="33" spans="1:43" x14ac:dyDescent="0.2">
      <c r="A33" s="45" t="s">
        <v>113</v>
      </c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>
        <v>-30</v>
      </c>
      <c r="P33" s="42">
        <v>30</v>
      </c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>
        <v>-140</v>
      </c>
      <c r="AH33" s="42"/>
      <c r="AI33" s="42"/>
      <c r="AJ33" s="42"/>
      <c r="AK33" s="42"/>
      <c r="AL33" s="42"/>
      <c r="AM33" s="42"/>
      <c r="AN33" s="42"/>
      <c r="AO33" s="42"/>
      <c r="AP33" s="42">
        <v>30</v>
      </c>
      <c r="AQ33" s="42">
        <v>-170</v>
      </c>
    </row>
    <row r="34" spans="1:43" x14ac:dyDescent="0.2">
      <c r="A34" s="65" t="s">
        <v>15</v>
      </c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>
        <v>-30</v>
      </c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  <c r="AQ34" s="42">
        <v>-30</v>
      </c>
    </row>
    <row r="35" spans="1:43" x14ac:dyDescent="0.2">
      <c r="A35" s="65" t="s">
        <v>77</v>
      </c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>
        <v>30</v>
      </c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>
        <v>30</v>
      </c>
      <c r="AQ35" s="42"/>
    </row>
    <row r="36" spans="1:43" x14ac:dyDescent="0.2">
      <c r="A36" s="65" t="s">
        <v>114</v>
      </c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>
        <v>-140</v>
      </c>
      <c r="AH36" s="42"/>
      <c r="AI36" s="42"/>
      <c r="AJ36" s="42"/>
      <c r="AK36" s="42"/>
      <c r="AL36" s="42"/>
      <c r="AM36" s="42"/>
      <c r="AN36" s="42"/>
      <c r="AO36" s="42"/>
      <c r="AP36" s="42"/>
      <c r="AQ36" s="42">
        <v>-140</v>
      </c>
    </row>
    <row r="37" spans="1:43" x14ac:dyDescent="0.2">
      <c r="A37" s="45" t="s">
        <v>145</v>
      </c>
      <c r="B37" s="42">
        <v>23710</v>
      </c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>
        <v>23710</v>
      </c>
      <c r="AQ37" s="42"/>
    </row>
    <row r="38" spans="1:43" x14ac:dyDescent="0.2">
      <c r="A38" s="65" t="s">
        <v>145</v>
      </c>
      <c r="B38" s="42">
        <v>23710</v>
      </c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>
        <v>23710</v>
      </c>
      <c r="AQ38" s="42"/>
    </row>
    <row r="39" spans="1:43" x14ac:dyDescent="0.2">
      <c r="A39" s="45" t="s">
        <v>38</v>
      </c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>
        <v>1000</v>
      </c>
      <c r="AA39" s="42"/>
      <c r="AB39" s="42">
        <v>1100</v>
      </c>
      <c r="AC39" s="42"/>
      <c r="AD39" s="42"/>
      <c r="AE39" s="42">
        <v>-30</v>
      </c>
      <c r="AF39" s="42"/>
      <c r="AG39" s="42"/>
      <c r="AH39" s="42"/>
      <c r="AI39" s="42"/>
      <c r="AJ39" s="42"/>
      <c r="AK39" s="42"/>
      <c r="AL39" s="42">
        <v>440</v>
      </c>
      <c r="AM39" s="42"/>
      <c r="AN39" s="42"/>
      <c r="AO39" s="42"/>
      <c r="AP39" s="42">
        <v>2540</v>
      </c>
      <c r="AQ39" s="42">
        <v>-30</v>
      </c>
    </row>
    <row r="40" spans="1:43" x14ac:dyDescent="0.2">
      <c r="A40" s="65" t="s">
        <v>39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>
        <v>1000</v>
      </c>
      <c r="AA40" s="42"/>
      <c r="AB40" s="42">
        <v>1100</v>
      </c>
      <c r="AC40" s="42"/>
      <c r="AD40" s="42"/>
      <c r="AE40" s="42"/>
      <c r="AF40" s="42"/>
      <c r="AG40" s="42"/>
      <c r="AH40" s="42"/>
      <c r="AI40" s="42"/>
      <c r="AJ40" s="42"/>
      <c r="AK40" s="42"/>
      <c r="AL40" s="42">
        <v>440</v>
      </c>
      <c r="AM40" s="42"/>
      <c r="AN40" s="42"/>
      <c r="AO40" s="42"/>
      <c r="AP40" s="42">
        <v>2540</v>
      </c>
      <c r="AQ40" s="42"/>
    </row>
    <row r="41" spans="1:43" x14ac:dyDescent="0.2">
      <c r="A41" s="65" t="s">
        <v>4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>
        <v>-30</v>
      </c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>
        <v>-30</v>
      </c>
    </row>
    <row r="42" spans="1:43" x14ac:dyDescent="0.2">
      <c r="A42" s="45" t="s">
        <v>23</v>
      </c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>
        <v>-240</v>
      </c>
      <c r="AJ42" s="42">
        <v>340</v>
      </c>
      <c r="AK42" s="42"/>
      <c r="AL42" s="42"/>
      <c r="AM42" s="42"/>
      <c r="AN42" s="42"/>
      <c r="AO42" s="42"/>
      <c r="AP42" s="42">
        <v>340</v>
      </c>
      <c r="AQ42" s="42">
        <v>-240</v>
      </c>
    </row>
    <row r="43" spans="1:43" x14ac:dyDescent="0.2">
      <c r="A43" s="65" t="s">
        <v>24</v>
      </c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>
        <v>-240</v>
      </c>
      <c r="AJ43" s="42"/>
      <c r="AK43" s="42"/>
      <c r="AL43" s="42"/>
      <c r="AM43" s="42"/>
      <c r="AN43" s="42"/>
      <c r="AO43" s="42"/>
      <c r="AP43" s="42"/>
      <c r="AQ43" s="42">
        <v>-240</v>
      </c>
    </row>
    <row r="44" spans="1:43" x14ac:dyDescent="0.2">
      <c r="A44" s="65" t="s">
        <v>6</v>
      </c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>
        <v>340</v>
      </c>
      <c r="AK44" s="42"/>
      <c r="AL44" s="42"/>
      <c r="AM44" s="42"/>
      <c r="AN44" s="42"/>
      <c r="AO44" s="42"/>
      <c r="AP44" s="42">
        <v>340</v>
      </c>
      <c r="AQ44" s="42"/>
    </row>
    <row r="45" spans="1:43" x14ac:dyDescent="0.2">
      <c r="A45" s="45" t="s">
        <v>8</v>
      </c>
      <c r="B45" s="42">
        <v>23710</v>
      </c>
      <c r="C45" s="42"/>
      <c r="D45" s="42"/>
      <c r="E45" s="42">
        <v>-3</v>
      </c>
      <c r="F45" s="42"/>
      <c r="G45" s="42">
        <v>-3</v>
      </c>
      <c r="H45" s="42"/>
      <c r="I45" s="42">
        <v>-5</v>
      </c>
      <c r="J45" s="42"/>
      <c r="K45" s="42">
        <v>-54</v>
      </c>
      <c r="L45" s="42"/>
      <c r="M45" s="42">
        <v>-6.9</v>
      </c>
      <c r="N45" s="42"/>
      <c r="O45" s="42">
        <v>-30</v>
      </c>
      <c r="P45" s="42">
        <v>30</v>
      </c>
      <c r="Q45" s="42"/>
      <c r="R45" s="42"/>
      <c r="S45" s="42">
        <v>-10</v>
      </c>
      <c r="T45" s="42"/>
      <c r="U45" s="42">
        <v>-25</v>
      </c>
      <c r="V45" s="42"/>
      <c r="W45" s="42">
        <v>-50</v>
      </c>
      <c r="X45" s="42"/>
      <c r="Y45" s="42">
        <v>-20</v>
      </c>
      <c r="Z45" s="42">
        <v>1000</v>
      </c>
      <c r="AA45" s="42"/>
      <c r="AB45" s="42">
        <v>1100</v>
      </c>
      <c r="AC45" s="42"/>
      <c r="AD45" s="42"/>
      <c r="AE45" s="42">
        <v>-30</v>
      </c>
      <c r="AF45" s="42"/>
      <c r="AG45" s="42">
        <v>-140</v>
      </c>
      <c r="AH45" s="42"/>
      <c r="AI45" s="42">
        <v>-240</v>
      </c>
      <c r="AJ45" s="42">
        <v>340</v>
      </c>
      <c r="AK45" s="42"/>
      <c r="AL45" s="42">
        <v>440</v>
      </c>
      <c r="AM45" s="42"/>
      <c r="AN45" s="42"/>
      <c r="AO45" s="42"/>
      <c r="AP45" s="42">
        <v>26620</v>
      </c>
      <c r="AQ45" s="42">
        <v>-616.9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7"/>
  <sheetViews>
    <sheetView tabSelected="1" workbookViewId="0">
      <pane ySplit="1" topLeftCell="A2" activePane="bottomLeft" state="frozen"/>
      <selection pane="bottomLeft"/>
    </sheetView>
  </sheetViews>
  <sheetFormatPr baseColWidth="10" defaultColWidth="11.42578125" defaultRowHeight="12.75" x14ac:dyDescent="0.2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2" style="1" bestFit="1" customWidth="1"/>
    <col min="7" max="7" width="11.42578125" style="50"/>
    <col min="8" max="11" width="14.140625" style="46" customWidth="1"/>
    <col min="12" max="12" width="26.5703125" style="74" customWidth="1"/>
    <col min="13" max="14" width="11.7109375" style="1" customWidth="1"/>
    <col min="15" max="15" width="27" style="1" customWidth="1"/>
    <col min="16" max="16384" width="11.42578125" style="1"/>
  </cols>
  <sheetData>
    <row r="1" spans="1:15" s="28" customFormat="1" ht="39.75" customHeight="1" x14ac:dyDescent="0.2">
      <c r="A1" s="28" t="s">
        <v>2</v>
      </c>
      <c r="B1" s="29" t="s">
        <v>0</v>
      </c>
      <c r="C1" s="29" t="s">
        <v>93</v>
      </c>
      <c r="D1" s="28" t="s">
        <v>1</v>
      </c>
      <c r="E1" s="28" t="s">
        <v>19</v>
      </c>
      <c r="F1" s="28" t="s">
        <v>20</v>
      </c>
      <c r="G1" s="28" t="s">
        <v>12</v>
      </c>
      <c r="H1" s="28" t="s">
        <v>13</v>
      </c>
      <c r="I1" s="28" t="s">
        <v>141</v>
      </c>
      <c r="J1" s="28" t="s">
        <v>105</v>
      </c>
      <c r="K1" s="28" t="s">
        <v>147</v>
      </c>
      <c r="L1" s="70" t="s">
        <v>146</v>
      </c>
      <c r="M1" s="28" t="s">
        <v>102</v>
      </c>
      <c r="N1" s="28" t="s">
        <v>137</v>
      </c>
      <c r="O1" s="28" t="s">
        <v>10</v>
      </c>
    </row>
    <row r="2" spans="1:15" x14ac:dyDescent="0.2">
      <c r="A2" s="1" t="s">
        <v>15</v>
      </c>
      <c r="B2" s="66" t="s">
        <v>11</v>
      </c>
      <c r="G2" s="46">
        <v>9000</v>
      </c>
      <c r="H2" s="51"/>
      <c r="I2" s="5">
        <f>Tableau1[[#This Row],[Crédit]]+Tableau1[[#This Row],[Débit]]</f>
        <v>9000</v>
      </c>
      <c r="J2" s="5" t="str">
        <f>IF(Tableau1[[#This Row],[Crédit]]&lt;&gt;"","Crédit",IF(Tableau1[[#This Row],[Débit]]&lt;&gt;"","Débit",""))</f>
        <v>Crédit</v>
      </c>
      <c r="K2" s="5">
        <f>IFERROR(YEAR(Tableau1[[#This Row],[Date]]), 0)</f>
        <v>0</v>
      </c>
      <c r="L2" s="75" t="str">
        <f>IFERROR(IF(MONTH(Tableau1[[#This Row],[Date]]) &lt;10,"0","") &amp;  MONTH(Tableau1[[#This Row],[Date]]),Tableau1[[#This Row],[Date]])</f>
        <v>solde antérieur (initialisation)</v>
      </c>
      <c r="M2" s="27"/>
      <c r="N2" s="5"/>
      <c r="O2" s="5"/>
    </row>
    <row r="3" spans="1:15" x14ac:dyDescent="0.2">
      <c r="A3" s="1" t="s">
        <v>77</v>
      </c>
      <c r="B3" s="66" t="s">
        <v>11</v>
      </c>
      <c r="G3" s="46">
        <v>6000</v>
      </c>
      <c r="H3" s="51"/>
      <c r="I3" s="5">
        <f>Tableau1[[#This Row],[Crédit]]+Tableau1[[#This Row],[Débit]]</f>
        <v>6000</v>
      </c>
      <c r="J3" s="5" t="str">
        <f>IF(Tableau1[[#This Row],[Crédit]]&lt;&gt;"","Crédit",IF(Tableau1[[#This Row],[Débit]]&lt;&gt;"","Débit",""))</f>
        <v>Crédit</v>
      </c>
      <c r="K3" s="5">
        <f>IFERROR(YEAR(Tableau1[[#This Row],[Date]]), 0)</f>
        <v>0</v>
      </c>
      <c r="L3" s="71" t="str">
        <f>IFERROR(IF(MONTH(Tableau1[[#This Row],[Date]]) &lt;10,"0","") &amp;  MONTH(Tableau1[[#This Row],[Date]]),Tableau1[[#This Row],[Date]])</f>
        <v>solde antérieur (initialisation)</v>
      </c>
      <c r="M3" s="27"/>
      <c r="N3" s="5"/>
      <c r="O3" s="5"/>
    </row>
    <row r="4" spans="1:15" x14ac:dyDescent="0.2">
      <c r="A4" s="1" t="s">
        <v>104</v>
      </c>
      <c r="B4" s="66" t="s">
        <v>11</v>
      </c>
      <c r="D4" s="18"/>
      <c r="E4" s="18"/>
      <c r="F4" s="18"/>
      <c r="G4" s="47">
        <v>50</v>
      </c>
      <c r="H4" s="52"/>
      <c r="I4" s="5">
        <f>Tableau1[[#This Row],[Crédit]]+Tableau1[[#This Row],[Débit]]</f>
        <v>50</v>
      </c>
      <c r="J4" s="5" t="str">
        <f>IF(Tableau1[[#This Row],[Crédit]]&lt;&gt;"","Crédit",IF(Tableau1[[#This Row],[Débit]]&lt;&gt;"","Débit",""))</f>
        <v>Crédit</v>
      </c>
      <c r="K4" s="5">
        <f>IFERROR(YEAR(Tableau1[[#This Row],[Date]]), 0)</f>
        <v>0</v>
      </c>
      <c r="L4" s="71" t="str">
        <f>IFERROR(IF(MONTH(Tableau1[[#This Row],[Date]]) &lt;10,"0","") &amp;  MONTH(Tableau1[[#This Row],[Date]]),Tableau1[[#This Row],[Date]])</f>
        <v>solde antérieur (initialisation)</v>
      </c>
      <c r="M4" s="27"/>
      <c r="N4" s="27"/>
      <c r="O4" s="5"/>
    </row>
    <row r="5" spans="1:15" x14ac:dyDescent="0.2">
      <c r="A5" s="1" t="s">
        <v>14</v>
      </c>
      <c r="B5" s="66" t="s">
        <v>11</v>
      </c>
      <c r="G5" s="46">
        <v>1000</v>
      </c>
      <c r="H5" s="51"/>
      <c r="I5" s="5">
        <f>Tableau1[[#This Row],[Crédit]]+Tableau1[[#This Row],[Débit]]</f>
        <v>1000</v>
      </c>
      <c r="J5" s="5" t="str">
        <f>IF(Tableau1[[#This Row],[Crédit]]&lt;&gt;"","Crédit",IF(Tableau1[[#This Row],[Débit]]&lt;&gt;"","Débit",""))</f>
        <v>Crédit</v>
      </c>
      <c r="K5" s="5">
        <f>IFERROR(YEAR(Tableau1[[#This Row],[Date]]), 0)</f>
        <v>0</v>
      </c>
      <c r="L5" s="71" t="str">
        <f>IFERROR(IF(MONTH(Tableau1[[#This Row],[Date]]) &lt;10,"0","") &amp;  MONTH(Tableau1[[#This Row],[Date]]),Tableau1[[#This Row],[Date]])</f>
        <v>solde antérieur (initialisation)</v>
      </c>
      <c r="M5" s="27"/>
      <c r="N5" s="5"/>
      <c r="O5" s="5"/>
    </row>
    <row r="6" spans="1:15" x14ac:dyDescent="0.2">
      <c r="A6" s="1" t="s">
        <v>16</v>
      </c>
      <c r="B6" s="66" t="s">
        <v>11</v>
      </c>
      <c r="G6" s="46">
        <v>6100</v>
      </c>
      <c r="I6" s="5">
        <f>Tableau1[[#This Row],[Crédit]]+Tableau1[[#This Row],[Débit]]</f>
        <v>6100</v>
      </c>
      <c r="J6" s="5" t="str">
        <f>IF(Tableau1[[#This Row],[Crédit]]&lt;&gt;"","Crédit",IF(Tableau1[[#This Row],[Débit]]&lt;&gt;"","Débit",""))</f>
        <v>Crédit</v>
      </c>
      <c r="K6" s="5">
        <f>IFERROR(YEAR(Tableau1[[#This Row],[Date]]), 0)</f>
        <v>0</v>
      </c>
      <c r="L6" s="71" t="str">
        <f>IFERROR(IF(MONTH(Tableau1[[#This Row],[Date]]) &lt;10,"0","") &amp;  MONTH(Tableau1[[#This Row],[Date]]),Tableau1[[#This Row],[Date]])</f>
        <v>solde antérieur (initialisation)</v>
      </c>
      <c r="M6" s="3"/>
      <c r="N6" s="3"/>
      <c r="O6" s="5"/>
    </row>
    <row r="7" spans="1:15" x14ac:dyDescent="0.2">
      <c r="A7" s="1" t="s">
        <v>17</v>
      </c>
      <c r="B7" s="66" t="s">
        <v>11</v>
      </c>
      <c r="G7" s="46">
        <v>300</v>
      </c>
      <c r="I7" s="5">
        <f>Tableau1[[#This Row],[Crédit]]+Tableau1[[#This Row],[Débit]]</f>
        <v>300</v>
      </c>
      <c r="J7" s="5" t="str">
        <f>IF(Tableau1[[#This Row],[Crédit]]&lt;&gt;"","Crédit",IF(Tableau1[[#This Row],[Débit]]&lt;&gt;"","Débit",""))</f>
        <v>Crédit</v>
      </c>
      <c r="K7" s="5">
        <f>IFERROR(YEAR(Tableau1[[#This Row],[Date]]), 0)</f>
        <v>0</v>
      </c>
      <c r="L7" s="71" t="str">
        <f>IFERROR(IF(MONTH(Tableau1[[#This Row],[Date]]) &lt;10,"0","") &amp;  MONTH(Tableau1[[#This Row],[Date]]),Tableau1[[#This Row],[Date]])</f>
        <v>solde antérieur (initialisation)</v>
      </c>
      <c r="M7" s="3"/>
      <c r="N7" s="3"/>
      <c r="O7" s="5"/>
    </row>
    <row r="8" spans="1:15" x14ac:dyDescent="0.2">
      <c r="A8" s="1" t="s">
        <v>103</v>
      </c>
      <c r="B8" s="66" t="s">
        <v>11</v>
      </c>
      <c r="D8" s="18"/>
      <c r="E8" s="18"/>
      <c r="F8" s="18"/>
      <c r="G8" s="47">
        <v>60</v>
      </c>
      <c r="H8" s="47"/>
      <c r="I8" s="5">
        <f>Tableau1[[#This Row],[Crédit]]+Tableau1[[#This Row],[Débit]]</f>
        <v>60</v>
      </c>
      <c r="J8" s="5" t="str">
        <f>IF(Tableau1[[#This Row],[Crédit]]&lt;&gt;"","Crédit",IF(Tableau1[[#This Row],[Débit]]&lt;&gt;"","Débit",""))</f>
        <v>Crédit</v>
      </c>
      <c r="K8" s="5">
        <f>IFERROR(YEAR(Tableau1[[#This Row],[Date]]), 0)</f>
        <v>0</v>
      </c>
      <c r="L8" s="71" t="str">
        <f>IFERROR(IF(MONTH(Tableau1[[#This Row],[Date]]) &lt;10,"0","") &amp;  MONTH(Tableau1[[#This Row],[Date]]),Tableau1[[#This Row],[Date]])</f>
        <v>solde antérieur (initialisation)</v>
      </c>
      <c r="M8" s="3"/>
      <c r="N8" s="3"/>
      <c r="O8" s="5"/>
    </row>
    <row r="9" spans="1:15" x14ac:dyDescent="0.2">
      <c r="A9" s="1" t="s">
        <v>18</v>
      </c>
      <c r="B9" s="66" t="s">
        <v>11</v>
      </c>
      <c r="G9" s="46">
        <v>1200</v>
      </c>
      <c r="I9" s="5">
        <f>Tableau1[[#This Row],[Crédit]]+Tableau1[[#This Row],[Débit]]</f>
        <v>1200</v>
      </c>
      <c r="J9" s="5" t="str">
        <f>IF(Tableau1[[#This Row],[Crédit]]&lt;&gt;"","Crédit",IF(Tableau1[[#This Row],[Débit]]&lt;&gt;"","Débit",""))</f>
        <v>Crédit</v>
      </c>
      <c r="K9" s="5">
        <f>IFERROR(YEAR(Tableau1[[#This Row],[Date]]), 0)</f>
        <v>0</v>
      </c>
      <c r="L9" s="71" t="str">
        <f>IFERROR(IF(MONTH(Tableau1[[#This Row],[Date]]) &lt;10,"0","") &amp;  MONTH(Tableau1[[#This Row],[Date]]),Tableau1[[#This Row],[Date]])</f>
        <v>solde antérieur (initialisation)</v>
      </c>
      <c r="M9" s="3"/>
      <c r="N9" s="3"/>
      <c r="O9" s="5"/>
    </row>
    <row r="10" spans="1:15" x14ac:dyDescent="0.2">
      <c r="A10" s="6" t="s">
        <v>15</v>
      </c>
      <c r="B10" s="24">
        <v>42371</v>
      </c>
      <c r="C10" s="24" t="s">
        <v>98</v>
      </c>
      <c r="D10" s="23" t="s">
        <v>108</v>
      </c>
      <c r="E10" s="23" t="s">
        <v>6</v>
      </c>
      <c r="F10" s="23" t="s">
        <v>21</v>
      </c>
      <c r="G10" s="48"/>
      <c r="H10" s="48">
        <v>-3</v>
      </c>
      <c r="I10" s="26">
        <f>Tableau1[[#This Row],[Crédit]]+Tableau1[[#This Row],[Débit]]</f>
        <v>-3</v>
      </c>
      <c r="J10" s="68" t="str">
        <f>IF(Tableau1[[#This Row],[Crédit]]&lt;&gt;"","Crédit",IF(Tableau1[[#This Row],[Débit]]&lt;&gt;"","Débit",""))</f>
        <v>Débit</v>
      </c>
      <c r="K10" s="68">
        <f>IFERROR(YEAR(Tableau1[[#This Row],[Date]]), 0)</f>
        <v>2016</v>
      </c>
      <c r="L10" s="72" t="str">
        <f>IFERROR(IF(MONTH(Tableau1[[#This Row],[Date]]) &lt;10,"0","") &amp;  MONTH(Tableau1[[#This Row],[Date]]),Tableau1[[#This Row],[Date]])</f>
        <v>01</v>
      </c>
      <c r="M10" s="25"/>
      <c r="N10" s="25"/>
      <c r="O10" s="26"/>
    </row>
    <row r="11" spans="1:15" x14ac:dyDescent="0.2">
      <c r="A11" s="6" t="s">
        <v>14</v>
      </c>
      <c r="B11" s="24">
        <v>42372</v>
      </c>
      <c r="C11" s="24" t="s">
        <v>98</v>
      </c>
      <c r="D11" s="6" t="s">
        <v>108</v>
      </c>
      <c r="E11" s="23" t="s">
        <v>6</v>
      </c>
      <c r="F11" s="23" t="s">
        <v>21</v>
      </c>
      <c r="G11" s="49"/>
      <c r="H11" s="49">
        <v>-3</v>
      </c>
      <c r="I11" s="31">
        <f>Tableau1[[#This Row],[Crédit]]+Tableau1[[#This Row],[Débit]]</f>
        <v>-3</v>
      </c>
      <c r="J11" s="69" t="str">
        <f>IF(Tableau1[[#This Row],[Crédit]]&lt;&gt;"","Crédit",IF(Tableau1[[#This Row],[Débit]]&lt;&gt;"","Débit",""))</f>
        <v>Débit</v>
      </c>
      <c r="K11" s="69">
        <f>IFERROR(YEAR(Tableau1[[#This Row],[Date]]), 0)</f>
        <v>2016</v>
      </c>
      <c r="L11" s="73" t="str">
        <f>IFERROR(IF(MONTH(Tableau1[[#This Row],[Date]]) &lt;10,"0","") &amp;  MONTH(Tableau1[[#This Row],[Date]]),Tableau1[[#This Row],[Date]])</f>
        <v>01</v>
      </c>
      <c r="M11" s="25"/>
      <c r="N11" s="25"/>
      <c r="O11" s="31"/>
    </row>
    <row r="12" spans="1:15" x14ac:dyDescent="0.2">
      <c r="A12" s="6" t="s">
        <v>104</v>
      </c>
      <c r="B12" s="24">
        <v>42373</v>
      </c>
      <c r="C12" s="24" t="s">
        <v>101</v>
      </c>
      <c r="D12" s="6" t="s">
        <v>109</v>
      </c>
      <c r="E12" s="30" t="s">
        <v>30</v>
      </c>
      <c r="F12" s="30" t="s">
        <v>31</v>
      </c>
      <c r="G12" s="49"/>
      <c r="H12" s="49">
        <v>-5</v>
      </c>
      <c r="I12" s="31">
        <f>Tableau1[[#This Row],[Crédit]]+Tableau1[[#This Row],[Débit]]</f>
        <v>-5</v>
      </c>
      <c r="J12" s="69" t="str">
        <f>IF(Tableau1[[#This Row],[Crédit]]&lt;&gt;"","Crédit",IF(Tableau1[[#This Row],[Débit]]&lt;&gt;"","Débit",""))</f>
        <v>Débit</v>
      </c>
      <c r="K12" s="69">
        <f>IFERROR(YEAR(Tableau1[[#This Row],[Date]]), 0)</f>
        <v>2016</v>
      </c>
      <c r="L12" s="73" t="str">
        <f>IFERROR(IF(MONTH(Tableau1[[#This Row],[Date]]) &lt;10,"0","") &amp;  MONTH(Tableau1[[#This Row],[Date]]),Tableau1[[#This Row],[Date]])</f>
        <v>01</v>
      </c>
      <c r="M12" s="25"/>
      <c r="N12" s="25"/>
      <c r="O12" s="31"/>
    </row>
    <row r="13" spans="1:15" x14ac:dyDescent="0.2">
      <c r="A13" s="6" t="s">
        <v>18</v>
      </c>
      <c r="B13" s="24">
        <v>42374</v>
      </c>
      <c r="C13" s="24" t="s">
        <v>94</v>
      </c>
      <c r="D13" s="6" t="s">
        <v>110</v>
      </c>
      <c r="E13" s="30" t="s">
        <v>30</v>
      </c>
      <c r="F13" s="30" t="s">
        <v>31</v>
      </c>
      <c r="G13" s="49"/>
      <c r="H13" s="47">
        <v>-52</v>
      </c>
      <c r="I13" s="31">
        <f>Tableau1[[#This Row],[Crédit]]+Tableau1[[#This Row],[Débit]]</f>
        <v>-52</v>
      </c>
      <c r="J13" s="69" t="str">
        <f>IF(Tableau1[[#This Row],[Crédit]]&lt;&gt;"","Crédit",IF(Tableau1[[#This Row],[Débit]]&lt;&gt;"","Débit",""))</f>
        <v>Débit</v>
      </c>
      <c r="K13" s="69">
        <f>IFERROR(YEAR(Tableau1[[#This Row],[Date]]), 0)</f>
        <v>2016</v>
      </c>
      <c r="L13" s="73" t="str">
        <f>IFERROR(IF(MONTH(Tableau1[[#This Row],[Date]]) &lt;10,"0","") &amp;  MONTH(Tableau1[[#This Row],[Date]]),Tableau1[[#This Row],[Date]])</f>
        <v>01</v>
      </c>
      <c r="M13" s="25"/>
      <c r="N13" s="25"/>
      <c r="O13" s="31"/>
    </row>
    <row r="14" spans="1:15" x14ac:dyDescent="0.2">
      <c r="A14" s="6" t="s">
        <v>18</v>
      </c>
      <c r="B14" s="24">
        <v>42374</v>
      </c>
      <c r="C14" s="24" t="s">
        <v>94</v>
      </c>
      <c r="D14" s="6" t="s">
        <v>110</v>
      </c>
      <c r="E14" s="30" t="s">
        <v>30</v>
      </c>
      <c r="F14" s="30" t="s">
        <v>32</v>
      </c>
      <c r="G14" s="49"/>
      <c r="H14" s="49">
        <v>-2</v>
      </c>
      <c r="I14" s="31">
        <f>Tableau1[[#This Row],[Crédit]]+Tableau1[[#This Row],[Débit]]</f>
        <v>-2</v>
      </c>
      <c r="J14" s="69" t="str">
        <f>IF(Tableau1[[#This Row],[Crédit]]&lt;&gt;"","Crédit",IF(Tableau1[[#This Row],[Débit]]&lt;&gt;"","Débit",""))</f>
        <v>Débit</v>
      </c>
      <c r="K14" s="69">
        <f>IFERROR(YEAR(Tableau1[[#This Row],[Date]]), 0)</f>
        <v>2016</v>
      </c>
      <c r="L14" s="73" t="str">
        <f>IFERROR(IF(MONTH(Tableau1[[#This Row],[Date]]) &lt;10,"0","") &amp;  MONTH(Tableau1[[#This Row],[Date]]),Tableau1[[#This Row],[Date]])</f>
        <v>01</v>
      </c>
      <c r="M14" s="25"/>
      <c r="N14" s="25"/>
      <c r="O14" s="31"/>
    </row>
    <row r="15" spans="1:15" x14ac:dyDescent="0.2">
      <c r="A15" s="6" t="s">
        <v>103</v>
      </c>
      <c r="B15" s="24">
        <v>42375</v>
      </c>
      <c r="C15" s="24" t="s">
        <v>101</v>
      </c>
      <c r="D15" s="6" t="s">
        <v>111</v>
      </c>
      <c r="E15" s="30" t="s">
        <v>30</v>
      </c>
      <c r="F15" s="30" t="s">
        <v>31</v>
      </c>
      <c r="G15" s="49"/>
      <c r="H15" s="49">
        <v>-6.9</v>
      </c>
      <c r="I15" s="31">
        <f>Tableau1[[#This Row],[Crédit]]+Tableau1[[#This Row],[Débit]]</f>
        <v>-6.9</v>
      </c>
      <c r="J15" s="69" t="str">
        <f>IF(Tableau1[[#This Row],[Crédit]]&lt;&gt;"","Crédit",IF(Tableau1[[#This Row],[Débit]]&lt;&gt;"","Débit",""))</f>
        <v>Débit</v>
      </c>
      <c r="K15" s="69">
        <f>IFERROR(YEAR(Tableau1[[#This Row],[Date]]), 0)</f>
        <v>2016</v>
      </c>
      <c r="L15" s="73" t="str">
        <f>IFERROR(IF(MONTH(Tableau1[[#This Row],[Date]]) &lt;10,"0","") &amp;  MONTH(Tableau1[[#This Row],[Date]]),Tableau1[[#This Row],[Date]])</f>
        <v>01</v>
      </c>
      <c r="M15" s="25"/>
      <c r="N15" s="25"/>
      <c r="O15" s="31"/>
    </row>
    <row r="16" spans="1:15" x14ac:dyDescent="0.2">
      <c r="A16" s="6" t="s">
        <v>77</v>
      </c>
      <c r="B16" s="24">
        <v>42376</v>
      </c>
      <c r="C16" s="24" t="s">
        <v>97</v>
      </c>
      <c r="D16" s="6" t="s">
        <v>112</v>
      </c>
      <c r="E16" s="30" t="s">
        <v>113</v>
      </c>
      <c r="F16" s="30" t="s">
        <v>15</v>
      </c>
      <c r="G16" s="49"/>
      <c r="H16" s="49">
        <v>-30</v>
      </c>
      <c r="I16" s="31">
        <f>Tableau1[[#This Row],[Crédit]]+Tableau1[[#This Row],[Débit]]</f>
        <v>-30</v>
      </c>
      <c r="J16" s="69" t="str">
        <f>IF(Tableau1[[#This Row],[Crédit]]&lt;&gt;"","Crédit",IF(Tableau1[[#This Row],[Débit]]&lt;&gt;"","Débit",""))</f>
        <v>Débit</v>
      </c>
      <c r="K16" s="69">
        <f>IFERROR(YEAR(Tableau1[[#This Row],[Date]]), 0)</f>
        <v>2016</v>
      </c>
      <c r="L16" s="73" t="str">
        <f>IFERROR(IF(MONTH(Tableau1[[#This Row],[Date]]) &lt;10,"0","") &amp;  MONTH(Tableau1[[#This Row],[Date]]),Tableau1[[#This Row],[Date]])</f>
        <v>01</v>
      </c>
      <c r="M16" s="25"/>
      <c r="N16" s="25"/>
      <c r="O16" s="31"/>
    </row>
    <row r="17" spans="1:15" x14ac:dyDescent="0.2">
      <c r="A17" s="6" t="s">
        <v>15</v>
      </c>
      <c r="B17" s="24">
        <v>42377</v>
      </c>
      <c r="C17" s="24" t="s">
        <v>96</v>
      </c>
      <c r="D17" s="23" t="s">
        <v>112</v>
      </c>
      <c r="E17" s="23" t="s">
        <v>113</v>
      </c>
      <c r="F17" s="23" t="s">
        <v>77</v>
      </c>
      <c r="G17" s="48">
        <v>30</v>
      </c>
      <c r="H17" s="48"/>
      <c r="I17" s="26">
        <f>Tableau1[[#This Row],[Crédit]]+Tableau1[[#This Row],[Débit]]</f>
        <v>30</v>
      </c>
      <c r="J17" s="68" t="str">
        <f>IF(Tableau1[[#This Row],[Crédit]]&lt;&gt;"","Crédit",IF(Tableau1[[#This Row],[Débit]]&lt;&gt;"","Débit",""))</f>
        <v>Crédit</v>
      </c>
      <c r="K17" s="68">
        <f>IFERROR(YEAR(Tableau1[[#This Row],[Date]]), 0)</f>
        <v>2016</v>
      </c>
      <c r="L17" s="72" t="str">
        <f>IFERROR(IF(MONTH(Tableau1[[#This Row],[Date]]) &lt;10,"0","") &amp;  MONTH(Tableau1[[#This Row],[Date]]),Tableau1[[#This Row],[Date]])</f>
        <v>01</v>
      </c>
      <c r="M17" s="25"/>
      <c r="N17" s="25"/>
      <c r="O17" s="26"/>
    </row>
    <row r="18" spans="1:15" x14ac:dyDescent="0.2">
      <c r="A18" s="6" t="s">
        <v>15</v>
      </c>
      <c r="B18" s="24">
        <v>42402</v>
      </c>
      <c r="C18" s="24" t="s">
        <v>95</v>
      </c>
      <c r="D18" s="23" t="s">
        <v>85</v>
      </c>
      <c r="E18" s="23" t="s">
        <v>7</v>
      </c>
      <c r="F18" s="23" t="s">
        <v>50</v>
      </c>
      <c r="G18" s="48"/>
      <c r="H18" s="48">
        <v>-10</v>
      </c>
      <c r="I18" s="26">
        <f>Tableau1[[#This Row],[Crédit]]+Tableau1[[#This Row],[Débit]]</f>
        <v>-10</v>
      </c>
      <c r="J18" s="68" t="str">
        <f>IF(Tableau1[[#This Row],[Crédit]]&lt;&gt;"","Crédit",IF(Tableau1[[#This Row],[Débit]]&lt;&gt;"","Débit",""))</f>
        <v>Débit</v>
      </c>
      <c r="K18" s="68">
        <f>IFERROR(YEAR(Tableau1[[#This Row],[Date]]), 0)</f>
        <v>2016</v>
      </c>
      <c r="L18" s="72" t="str">
        <f>IFERROR(IF(MONTH(Tableau1[[#This Row],[Date]]) &lt;10,"0","") &amp;  MONTH(Tableau1[[#This Row],[Date]]),Tableau1[[#This Row],[Date]])</f>
        <v>02</v>
      </c>
      <c r="M18" s="25"/>
      <c r="N18" s="25"/>
      <c r="O18" s="26"/>
    </row>
    <row r="19" spans="1:15" x14ac:dyDescent="0.2">
      <c r="A19" s="6" t="s">
        <v>17</v>
      </c>
      <c r="B19" s="24">
        <v>42403</v>
      </c>
      <c r="C19" s="24" t="s">
        <v>94</v>
      </c>
      <c r="D19" s="23" t="s">
        <v>126</v>
      </c>
      <c r="E19" s="23" t="s">
        <v>40</v>
      </c>
      <c r="F19" s="23" t="s">
        <v>44</v>
      </c>
      <c r="G19" s="48"/>
      <c r="H19" s="48">
        <v>-25</v>
      </c>
      <c r="I19" s="26">
        <f>Tableau1[[#This Row],[Crédit]]+Tableau1[[#This Row],[Débit]]</f>
        <v>-25</v>
      </c>
      <c r="J19" s="68" t="str">
        <f>IF(Tableau1[[#This Row],[Crédit]]&lt;&gt;"","Crédit",IF(Tableau1[[#This Row],[Débit]]&lt;&gt;"","Débit",""))</f>
        <v>Débit</v>
      </c>
      <c r="K19" s="68">
        <f>IFERROR(YEAR(Tableau1[[#This Row],[Date]]), 0)</f>
        <v>2016</v>
      </c>
      <c r="L19" s="72" t="str">
        <f>IFERROR(IF(MONTH(Tableau1[[#This Row],[Date]]) &lt;10,"0","") &amp;  MONTH(Tableau1[[#This Row],[Date]]),Tableau1[[#This Row],[Date]])</f>
        <v>02</v>
      </c>
      <c r="M19" s="25"/>
      <c r="N19" s="25"/>
      <c r="O19" s="26"/>
    </row>
    <row r="20" spans="1:15" x14ac:dyDescent="0.2">
      <c r="A20" s="1" t="s">
        <v>15</v>
      </c>
      <c r="B20" s="2">
        <v>42005</v>
      </c>
      <c r="C20" s="2" t="s">
        <v>98</v>
      </c>
      <c r="D20" s="18"/>
      <c r="E20" s="18" t="s">
        <v>113</v>
      </c>
      <c r="F20" s="18" t="s">
        <v>114</v>
      </c>
      <c r="G20" s="47"/>
      <c r="H20" s="47">
        <v>-110</v>
      </c>
      <c r="I20" s="79">
        <f>Tableau1[[#This Row],[Crédit]]+Tableau1[[#This Row],[Débit]]</f>
        <v>-110</v>
      </c>
      <c r="J20" s="80" t="str">
        <f>IF(Tableau1[[#This Row],[Crédit]]&lt;&gt;"","Crédit",IF(Tableau1[[#This Row],[Débit]]&lt;&gt;"","Débit",""))</f>
        <v>Débit</v>
      </c>
      <c r="K20" s="80">
        <f>IFERROR(YEAR(Tableau1[[#This Row],[Date]]), 0)</f>
        <v>2015</v>
      </c>
      <c r="L20" s="81" t="str">
        <f>IFERROR(IF(MONTH(Tableau1[[#This Row],[Date]]) &lt;10,"0","") &amp;  MONTH(Tableau1[[#This Row],[Date]]),Tableau1[[#This Row],[Date]])</f>
        <v>01</v>
      </c>
      <c r="M20" s="3">
        <f>IFERROR("01/" &amp;  IF(MONTH(Tableau1[[#This Row],[Date]]) &lt;10,"0","") &amp;  MONTH(Tableau1[[#This Row],[Date]] &amp; "/" &amp; Tableau1[[#This Row],[Année]]), Tableau1[[#This Row],[Date]])</f>
        <v>42005</v>
      </c>
      <c r="N20" s="3"/>
      <c r="O20" s="79"/>
    </row>
    <row r="21" spans="1:15" x14ac:dyDescent="0.2">
      <c r="A21" s="1" t="s">
        <v>15</v>
      </c>
      <c r="B21" s="2">
        <v>42006</v>
      </c>
      <c r="C21" s="2" t="s">
        <v>97</v>
      </c>
      <c r="D21" s="18"/>
      <c r="E21" s="18" t="s">
        <v>23</v>
      </c>
      <c r="F21" s="18" t="s">
        <v>24</v>
      </c>
      <c r="G21" s="47"/>
      <c r="H21" s="47">
        <v>-210</v>
      </c>
      <c r="I21" s="79">
        <f>Tableau1[[#This Row],[Crédit]]+Tableau1[[#This Row],[Débit]]</f>
        <v>-210</v>
      </c>
      <c r="J21" s="80" t="str">
        <f>IF(Tableau1[[#This Row],[Crédit]]&lt;&gt;"","Crédit",IF(Tableau1[[#This Row],[Débit]]&lt;&gt;"","Débit",""))</f>
        <v>Débit</v>
      </c>
      <c r="K21" s="80">
        <f>IFERROR(YEAR(Tableau1[[#This Row],[Date]]), 0)</f>
        <v>2015</v>
      </c>
      <c r="L21" s="81" t="str">
        <f>IFERROR(IF(MONTH(Tableau1[[#This Row],[Date]]) &lt;10,"0","") &amp;  MONTH(Tableau1[[#This Row],[Date]]),Tableau1[[#This Row],[Date]])</f>
        <v>01</v>
      </c>
      <c r="M21" s="3">
        <f>IFERROR("01/" &amp;  IF(MONTH(Tableau1[[#This Row],[Date]]) &lt;10,"0","") &amp;  MONTH(Tableau1[[#This Row],[Date]] &amp; "/" &amp; Tableau1[[#This Row],[Année]]), Tableau1[[#This Row],[Date]])</f>
        <v>42006</v>
      </c>
      <c r="N21" s="3"/>
      <c r="O21" s="79"/>
    </row>
    <row r="22" spans="1:15" x14ac:dyDescent="0.2">
      <c r="A22" s="1" t="s">
        <v>15</v>
      </c>
      <c r="B22" s="2">
        <v>42007</v>
      </c>
      <c r="C22" s="2" t="s">
        <v>96</v>
      </c>
      <c r="D22" s="18"/>
      <c r="E22" s="18" t="s">
        <v>23</v>
      </c>
      <c r="F22" s="18" t="s">
        <v>6</v>
      </c>
      <c r="G22" s="47">
        <v>310</v>
      </c>
      <c r="H22" s="47"/>
      <c r="I22" s="79">
        <f>Tableau1[[#This Row],[Crédit]]+Tableau1[[#This Row],[Débit]]</f>
        <v>310</v>
      </c>
      <c r="J22" s="80" t="str">
        <f>IF(Tableau1[[#This Row],[Crédit]]&lt;&gt;"","Crédit",IF(Tableau1[[#This Row],[Débit]]&lt;&gt;"","Débit",""))</f>
        <v>Crédit</v>
      </c>
      <c r="K22" s="80">
        <f>IFERROR(YEAR(Tableau1[[#This Row],[Date]]), 0)</f>
        <v>2015</v>
      </c>
      <c r="L22" s="81" t="str">
        <f>IFERROR(IF(MONTH(Tableau1[[#This Row],[Date]]) &lt;10,"0","") &amp;  MONTH(Tableau1[[#This Row],[Date]]),Tableau1[[#This Row],[Date]])</f>
        <v>01</v>
      </c>
      <c r="M22" s="3">
        <f>IFERROR("01/" &amp;  IF(MONTH(Tableau1[[#This Row],[Date]]) &lt;10,"0","") &amp;  MONTH(Tableau1[[#This Row],[Date]] &amp; "/" &amp; Tableau1[[#This Row],[Année]]), Tableau1[[#This Row],[Date]])</f>
        <v>42007</v>
      </c>
      <c r="N22" s="3"/>
      <c r="O22" s="79"/>
    </row>
    <row r="23" spans="1:15" x14ac:dyDescent="0.2">
      <c r="A23" s="1" t="s">
        <v>15</v>
      </c>
      <c r="B23" s="2">
        <v>42008</v>
      </c>
      <c r="C23" s="2" t="s">
        <v>97</v>
      </c>
      <c r="D23" s="18"/>
      <c r="E23" s="18" t="s">
        <v>38</v>
      </c>
      <c r="F23" s="18" t="s">
        <v>39</v>
      </c>
      <c r="G23" s="47">
        <v>410</v>
      </c>
      <c r="H23" s="47"/>
      <c r="I23" s="79">
        <f>Tableau1[[#This Row],[Crédit]]+Tableau1[[#This Row],[Débit]]</f>
        <v>410</v>
      </c>
      <c r="J23" s="80" t="str">
        <f>IF(Tableau1[[#This Row],[Crédit]]&lt;&gt;"","Crédit",IF(Tableau1[[#This Row],[Débit]]&lt;&gt;"","Débit",""))</f>
        <v>Crédit</v>
      </c>
      <c r="K23" s="80">
        <f>IFERROR(YEAR(Tableau1[[#This Row],[Date]]), 0)</f>
        <v>2015</v>
      </c>
      <c r="L23" s="81" t="str">
        <f>IFERROR(IF(MONTH(Tableau1[[#This Row],[Date]]) &lt;10,"0","") &amp;  MONTH(Tableau1[[#This Row],[Date]]),Tableau1[[#This Row],[Date]])</f>
        <v>01</v>
      </c>
      <c r="M23" s="3">
        <f>IFERROR("01/" &amp;  IF(MONTH(Tableau1[[#This Row],[Date]]) &lt;10,"0","") &amp;  MONTH(Tableau1[[#This Row],[Date]] &amp; "/" &amp; Tableau1[[#This Row],[Année]]), Tableau1[[#This Row],[Date]])</f>
        <v>42008</v>
      </c>
      <c r="N23" s="3"/>
      <c r="O23" s="79"/>
    </row>
    <row r="24" spans="1:15" x14ac:dyDescent="0.2">
      <c r="A24" s="1" t="s">
        <v>15</v>
      </c>
      <c r="B24" s="2">
        <v>42036</v>
      </c>
      <c r="C24" s="2" t="s">
        <v>98</v>
      </c>
      <c r="D24" s="18"/>
      <c r="E24" s="18" t="s">
        <v>113</v>
      </c>
      <c r="F24" s="18" t="s">
        <v>114</v>
      </c>
      <c r="G24" s="47"/>
      <c r="H24" s="47">
        <v>-120</v>
      </c>
      <c r="I24" s="79">
        <f>Tableau1[[#This Row],[Crédit]]+Tableau1[[#This Row],[Débit]]</f>
        <v>-120</v>
      </c>
      <c r="J24" s="80" t="str">
        <f>IF(Tableau1[[#This Row],[Crédit]]&lt;&gt;"","Crédit",IF(Tableau1[[#This Row],[Débit]]&lt;&gt;"","Débit",""))</f>
        <v>Débit</v>
      </c>
      <c r="K24" s="80">
        <f>IFERROR(YEAR(Tableau1[[#This Row],[Date]]), 0)</f>
        <v>2015</v>
      </c>
      <c r="L24" s="81" t="str">
        <f>IFERROR(IF(MONTH(Tableau1[[#This Row],[Date]]) &lt;10,"0","") &amp;  MONTH(Tableau1[[#This Row],[Date]]),Tableau1[[#This Row],[Date]])</f>
        <v>02</v>
      </c>
      <c r="M24" s="3">
        <f>IFERROR("01/" &amp;  IF(MONTH(Tableau1[[#This Row],[Date]]) &lt;10,"0","") &amp;  MONTH(Tableau1[[#This Row],[Date]] &amp; "/" &amp; Tableau1[[#This Row],[Année]]), Tableau1[[#This Row],[Date]])</f>
        <v>42036</v>
      </c>
      <c r="N24" s="3"/>
      <c r="O24" s="79"/>
    </row>
    <row r="25" spans="1:15" x14ac:dyDescent="0.2">
      <c r="A25" s="1" t="s">
        <v>15</v>
      </c>
      <c r="B25" s="2">
        <v>42037</v>
      </c>
      <c r="C25" s="2" t="s">
        <v>97</v>
      </c>
      <c r="D25" s="18"/>
      <c r="E25" s="18" t="s">
        <v>23</v>
      </c>
      <c r="F25" s="18" t="s">
        <v>24</v>
      </c>
      <c r="G25" s="47"/>
      <c r="H25" s="47">
        <v>-220</v>
      </c>
      <c r="I25" s="79">
        <f>Tableau1[[#This Row],[Crédit]]+Tableau1[[#This Row],[Débit]]</f>
        <v>-220</v>
      </c>
      <c r="J25" s="80" t="str">
        <f>IF(Tableau1[[#This Row],[Crédit]]&lt;&gt;"","Crédit",IF(Tableau1[[#This Row],[Débit]]&lt;&gt;"","Débit",""))</f>
        <v>Débit</v>
      </c>
      <c r="K25" s="80">
        <f>IFERROR(YEAR(Tableau1[[#This Row],[Date]]), 0)</f>
        <v>2015</v>
      </c>
      <c r="L25" s="81" t="str">
        <f>IFERROR(IF(MONTH(Tableau1[[#This Row],[Date]]) &lt;10,"0","") &amp;  MONTH(Tableau1[[#This Row],[Date]]),Tableau1[[#This Row],[Date]])</f>
        <v>02</v>
      </c>
      <c r="M25" s="3">
        <f>IFERROR("01/" &amp;  IF(MONTH(Tableau1[[#This Row],[Date]]) &lt;10,"0","") &amp;  MONTH(Tableau1[[#This Row],[Date]] &amp; "/" &amp; Tableau1[[#This Row],[Année]]), Tableau1[[#This Row],[Date]])</f>
        <v>42037</v>
      </c>
      <c r="N25" s="3"/>
      <c r="O25" s="79"/>
    </row>
    <row r="26" spans="1:15" x14ac:dyDescent="0.2">
      <c r="A26" s="1" t="s">
        <v>15</v>
      </c>
      <c r="B26" s="2">
        <v>42038</v>
      </c>
      <c r="C26" s="2" t="s">
        <v>96</v>
      </c>
      <c r="D26" s="18"/>
      <c r="E26" s="18" t="s">
        <v>23</v>
      </c>
      <c r="F26" s="18" t="s">
        <v>6</v>
      </c>
      <c r="G26" s="47">
        <v>320</v>
      </c>
      <c r="H26" s="47"/>
      <c r="I26" s="79">
        <f>Tableau1[[#This Row],[Crédit]]+Tableau1[[#This Row],[Débit]]</f>
        <v>320</v>
      </c>
      <c r="J26" s="80" t="str">
        <f>IF(Tableau1[[#This Row],[Crédit]]&lt;&gt;"","Crédit",IF(Tableau1[[#This Row],[Débit]]&lt;&gt;"","Débit",""))</f>
        <v>Crédit</v>
      </c>
      <c r="K26" s="80">
        <f>IFERROR(YEAR(Tableau1[[#This Row],[Date]]), 0)</f>
        <v>2015</v>
      </c>
      <c r="L26" s="81" t="str">
        <f>IFERROR(IF(MONTH(Tableau1[[#This Row],[Date]]) &lt;10,"0","") &amp;  MONTH(Tableau1[[#This Row],[Date]]),Tableau1[[#This Row],[Date]])</f>
        <v>02</v>
      </c>
      <c r="M26" s="3">
        <f>IFERROR("01/" &amp;  IF(MONTH(Tableau1[[#This Row],[Date]]) &lt;10,"0","") &amp;  MONTH(Tableau1[[#This Row],[Date]] &amp; "/" &amp; Tableau1[[#This Row],[Année]]), Tableau1[[#This Row],[Date]])</f>
        <v>42038</v>
      </c>
      <c r="N26" s="3"/>
      <c r="O26" s="79"/>
    </row>
    <row r="27" spans="1:15" x14ac:dyDescent="0.2">
      <c r="A27" s="1" t="s">
        <v>15</v>
      </c>
      <c r="B27" s="2">
        <v>42039</v>
      </c>
      <c r="C27" s="2" t="s">
        <v>97</v>
      </c>
      <c r="D27" s="18"/>
      <c r="E27" s="18" t="s">
        <v>38</v>
      </c>
      <c r="F27" s="18" t="s">
        <v>39</v>
      </c>
      <c r="G27" s="47">
        <v>420</v>
      </c>
      <c r="H27" s="47"/>
      <c r="I27" s="79">
        <f>Tableau1[[#This Row],[Crédit]]+Tableau1[[#This Row],[Débit]]</f>
        <v>420</v>
      </c>
      <c r="J27" s="80" t="str">
        <f>IF(Tableau1[[#This Row],[Crédit]]&lt;&gt;"","Crédit",IF(Tableau1[[#This Row],[Débit]]&lt;&gt;"","Débit",""))</f>
        <v>Crédit</v>
      </c>
      <c r="K27" s="80">
        <f>IFERROR(YEAR(Tableau1[[#This Row],[Date]]), 0)</f>
        <v>2015</v>
      </c>
      <c r="L27" s="81" t="str">
        <f>IFERROR(IF(MONTH(Tableau1[[#This Row],[Date]]) &lt;10,"0","") &amp;  MONTH(Tableau1[[#This Row],[Date]]),Tableau1[[#This Row],[Date]])</f>
        <v>02</v>
      </c>
      <c r="M27" s="3">
        <f>IFERROR("01/" &amp;  IF(MONTH(Tableau1[[#This Row],[Date]]) &lt;10,"0","") &amp;  MONTH(Tableau1[[#This Row],[Date]] &amp; "/" &amp; Tableau1[[#This Row],[Année]]), Tableau1[[#This Row],[Date]])</f>
        <v>42039</v>
      </c>
      <c r="N27" s="3"/>
      <c r="O27" s="79"/>
    </row>
    <row r="28" spans="1:15" x14ac:dyDescent="0.2">
      <c r="A28" s="1" t="s">
        <v>15</v>
      </c>
      <c r="B28" s="2">
        <v>42064</v>
      </c>
      <c r="C28" s="2" t="s">
        <v>98</v>
      </c>
      <c r="D28" s="18"/>
      <c r="E28" s="18" t="s">
        <v>113</v>
      </c>
      <c r="F28" s="18" t="s">
        <v>114</v>
      </c>
      <c r="G28" s="47"/>
      <c r="H28" s="47">
        <v>-130</v>
      </c>
      <c r="I28" s="79">
        <f>Tableau1[[#This Row],[Crédit]]+Tableau1[[#This Row],[Débit]]</f>
        <v>-130</v>
      </c>
      <c r="J28" s="80" t="str">
        <f>IF(Tableau1[[#This Row],[Crédit]]&lt;&gt;"","Crédit",IF(Tableau1[[#This Row],[Débit]]&lt;&gt;"","Débit",""))</f>
        <v>Débit</v>
      </c>
      <c r="K28" s="80">
        <f>IFERROR(YEAR(Tableau1[[#This Row],[Date]]), 0)</f>
        <v>2015</v>
      </c>
      <c r="L28" s="81" t="str">
        <f>IFERROR(IF(MONTH(Tableau1[[#This Row],[Date]]) &lt;10,"0","") &amp;  MONTH(Tableau1[[#This Row],[Date]]),Tableau1[[#This Row],[Date]])</f>
        <v>03</v>
      </c>
      <c r="M28" s="3">
        <f>IFERROR("01/" &amp;  IF(MONTH(Tableau1[[#This Row],[Date]]) &lt;10,"0","") &amp;  MONTH(Tableau1[[#This Row],[Date]] &amp; "/" &amp; Tableau1[[#This Row],[Année]]), Tableau1[[#This Row],[Date]])</f>
        <v>42064</v>
      </c>
      <c r="N28" s="3"/>
      <c r="O28" s="79"/>
    </row>
    <row r="29" spans="1:15" x14ac:dyDescent="0.2">
      <c r="A29" s="1" t="s">
        <v>15</v>
      </c>
      <c r="B29" s="2">
        <v>42065</v>
      </c>
      <c r="C29" s="2" t="s">
        <v>97</v>
      </c>
      <c r="D29" s="18"/>
      <c r="E29" s="18" t="s">
        <v>23</v>
      </c>
      <c r="F29" s="18" t="s">
        <v>24</v>
      </c>
      <c r="G29" s="47"/>
      <c r="H29" s="47">
        <v>-230</v>
      </c>
      <c r="I29" s="79">
        <f>Tableau1[[#This Row],[Crédit]]+Tableau1[[#This Row],[Débit]]</f>
        <v>-230</v>
      </c>
      <c r="J29" s="80" t="str">
        <f>IF(Tableau1[[#This Row],[Crédit]]&lt;&gt;"","Crédit",IF(Tableau1[[#This Row],[Débit]]&lt;&gt;"","Débit",""))</f>
        <v>Débit</v>
      </c>
      <c r="K29" s="80">
        <f>IFERROR(YEAR(Tableau1[[#This Row],[Date]]), 0)</f>
        <v>2015</v>
      </c>
      <c r="L29" s="81" t="str">
        <f>IFERROR(IF(MONTH(Tableau1[[#This Row],[Date]]) &lt;10,"0","") &amp;  MONTH(Tableau1[[#This Row],[Date]]),Tableau1[[#This Row],[Date]])</f>
        <v>03</v>
      </c>
      <c r="M29" s="3">
        <f>IFERROR("01/" &amp;  IF(MONTH(Tableau1[[#This Row],[Date]]) &lt;10,"0","") &amp;  MONTH(Tableau1[[#This Row],[Date]] &amp; "/" &amp; Tableau1[[#This Row],[Année]]), Tableau1[[#This Row],[Date]])</f>
        <v>42065</v>
      </c>
      <c r="N29" s="3"/>
      <c r="O29" s="79"/>
    </row>
    <row r="30" spans="1:15" x14ac:dyDescent="0.2">
      <c r="A30" s="1" t="s">
        <v>15</v>
      </c>
      <c r="B30" s="2">
        <v>42066</v>
      </c>
      <c r="C30" s="2" t="s">
        <v>96</v>
      </c>
      <c r="D30" s="18"/>
      <c r="E30" s="18" t="s">
        <v>23</v>
      </c>
      <c r="F30" s="18" t="s">
        <v>6</v>
      </c>
      <c r="G30" s="47">
        <v>330</v>
      </c>
      <c r="H30" s="47"/>
      <c r="I30" s="79">
        <f>Tableau1[[#This Row],[Crédit]]+Tableau1[[#This Row],[Débit]]</f>
        <v>330</v>
      </c>
      <c r="J30" s="80" t="str">
        <f>IF(Tableau1[[#This Row],[Crédit]]&lt;&gt;"","Crédit",IF(Tableau1[[#This Row],[Débit]]&lt;&gt;"","Débit",""))</f>
        <v>Crédit</v>
      </c>
      <c r="K30" s="80">
        <f>IFERROR(YEAR(Tableau1[[#This Row],[Date]]), 0)</f>
        <v>2015</v>
      </c>
      <c r="L30" s="81" t="str">
        <f>IFERROR(IF(MONTH(Tableau1[[#This Row],[Date]]) &lt;10,"0","") &amp;  MONTH(Tableau1[[#This Row],[Date]]),Tableau1[[#This Row],[Date]])</f>
        <v>03</v>
      </c>
      <c r="M30" s="3">
        <f>IFERROR("01/" &amp;  IF(MONTH(Tableau1[[#This Row],[Date]]) &lt;10,"0","") &amp;  MONTH(Tableau1[[#This Row],[Date]] &amp; "/" &amp; Tableau1[[#This Row],[Année]]), Tableau1[[#This Row],[Date]])</f>
        <v>42066</v>
      </c>
      <c r="N30" s="3"/>
      <c r="O30" s="79"/>
    </row>
    <row r="31" spans="1:15" x14ac:dyDescent="0.2">
      <c r="A31" s="1" t="s">
        <v>15</v>
      </c>
      <c r="B31" s="2">
        <v>42067</v>
      </c>
      <c r="C31" s="2" t="s">
        <v>97</v>
      </c>
      <c r="D31" s="18"/>
      <c r="E31" s="18" t="s">
        <v>38</v>
      </c>
      <c r="F31" s="18" t="s">
        <v>39</v>
      </c>
      <c r="G31" s="47">
        <v>430</v>
      </c>
      <c r="H31" s="47"/>
      <c r="I31" s="79">
        <f>Tableau1[[#This Row],[Crédit]]+Tableau1[[#This Row],[Débit]]</f>
        <v>430</v>
      </c>
      <c r="J31" s="80" t="str">
        <f>IF(Tableau1[[#This Row],[Crédit]]&lt;&gt;"","Crédit",IF(Tableau1[[#This Row],[Débit]]&lt;&gt;"","Débit",""))</f>
        <v>Crédit</v>
      </c>
      <c r="K31" s="80">
        <f>IFERROR(YEAR(Tableau1[[#This Row],[Date]]), 0)</f>
        <v>2015</v>
      </c>
      <c r="L31" s="81" t="str">
        <f>IFERROR(IF(MONTH(Tableau1[[#This Row],[Date]]) &lt;10,"0","") &amp;  MONTH(Tableau1[[#This Row],[Date]]),Tableau1[[#This Row],[Date]])</f>
        <v>03</v>
      </c>
      <c r="M31" s="3">
        <f>IFERROR("01/" &amp;  IF(MONTH(Tableau1[[#This Row],[Date]]) &lt;10,"0","") &amp;  MONTH(Tableau1[[#This Row],[Date]] &amp; "/" &amp; Tableau1[[#This Row],[Année]]), Tableau1[[#This Row],[Date]])</f>
        <v>42067</v>
      </c>
      <c r="N31" s="3"/>
      <c r="O31" s="79"/>
    </row>
    <row r="32" spans="1:15" x14ac:dyDescent="0.2">
      <c r="A32" s="1" t="s">
        <v>15</v>
      </c>
      <c r="B32" s="2">
        <v>42095</v>
      </c>
      <c r="C32" s="2" t="s">
        <v>98</v>
      </c>
      <c r="D32" s="18"/>
      <c r="E32" s="18" t="s">
        <v>113</v>
      </c>
      <c r="F32" s="18" t="s">
        <v>114</v>
      </c>
      <c r="G32" s="47"/>
      <c r="H32" s="47">
        <v>-140</v>
      </c>
      <c r="I32" s="79">
        <f>Tableau1[[#This Row],[Crédit]]+Tableau1[[#This Row],[Débit]]</f>
        <v>-140</v>
      </c>
      <c r="J32" s="80" t="str">
        <f>IF(Tableau1[[#This Row],[Crédit]]&lt;&gt;"","Crédit",IF(Tableau1[[#This Row],[Débit]]&lt;&gt;"","Débit",""))</f>
        <v>Débit</v>
      </c>
      <c r="K32" s="80">
        <f>IFERROR(YEAR(Tableau1[[#This Row],[Date]]), 0)</f>
        <v>2015</v>
      </c>
      <c r="L32" s="81" t="str">
        <f>IFERROR(IF(MONTH(Tableau1[[#This Row],[Date]]) &lt;10,"0","") &amp;  MONTH(Tableau1[[#This Row],[Date]]),Tableau1[[#This Row],[Date]])</f>
        <v>04</v>
      </c>
      <c r="M32" s="3">
        <f>IFERROR("01/" &amp;  IF(MONTH(Tableau1[[#This Row],[Date]]) &lt;10,"0","") &amp;  MONTH(Tableau1[[#This Row],[Date]] &amp; "/" &amp; Tableau1[[#This Row],[Année]]), Tableau1[[#This Row],[Date]])</f>
        <v>42095</v>
      </c>
      <c r="N32" s="3"/>
      <c r="O32" s="79"/>
    </row>
    <row r="33" spans="1:15" x14ac:dyDescent="0.2">
      <c r="A33" s="1" t="s">
        <v>15</v>
      </c>
      <c r="B33" s="2">
        <v>42096</v>
      </c>
      <c r="C33" s="2" t="s">
        <v>97</v>
      </c>
      <c r="D33" s="18"/>
      <c r="E33" s="18" t="s">
        <v>23</v>
      </c>
      <c r="F33" s="18" t="s">
        <v>24</v>
      </c>
      <c r="G33" s="47"/>
      <c r="H33" s="47">
        <v>-240</v>
      </c>
      <c r="I33" s="79">
        <f>Tableau1[[#This Row],[Crédit]]+Tableau1[[#This Row],[Débit]]</f>
        <v>-240</v>
      </c>
      <c r="J33" s="80" t="str">
        <f>IF(Tableau1[[#This Row],[Crédit]]&lt;&gt;"","Crédit",IF(Tableau1[[#This Row],[Débit]]&lt;&gt;"","Débit",""))</f>
        <v>Débit</v>
      </c>
      <c r="K33" s="80">
        <f>IFERROR(YEAR(Tableau1[[#This Row],[Date]]), 0)</f>
        <v>2015</v>
      </c>
      <c r="L33" s="81" t="str">
        <f>IFERROR(IF(MONTH(Tableau1[[#This Row],[Date]]) &lt;10,"0","") &amp;  MONTH(Tableau1[[#This Row],[Date]]),Tableau1[[#This Row],[Date]])</f>
        <v>04</v>
      </c>
      <c r="M33" s="3">
        <f>IFERROR("01/" &amp;  IF(MONTH(Tableau1[[#This Row],[Date]]) &lt;10,"0","") &amp;  MONTH(Tableau1[[#This Row],[Date]] &amp; "/" &amp; Tableau1[[#This Row],[Année]]), Tableau1[[#This Row],[Date]])</f>
        <v>42096</v>
      </c>
      <c r="N33" s="3"/>
      <c r="O33" s="79"/>
    </row>
    <row r="34" spans="1:15" x14ac:dyDescent="0.2">
      <c r="A34" s="1" t="s">
        <v>15</v>
      </c>
      <c r="B34" s="2">
        <v>42097</v>
      </c>
      <c r="C34" s="2" t="s">
        <v>96</v>
      </c>
      <c r="D34" s="18"/>
      <c r="E34" s="18" t="s">
        <v>23</v>
      </c>
      <c r="F34" s="18" t="s">
        <v>6</v>
      </c>
      <c r="G34" s="47">
        <v>340</v>
      </c>
      <c r="H34" s="47"/>
      <c r="I34" s="79">
        <f>Tableau1[[#This Row],[Crédit]]+Tableau1[[#This Row],[Débit]]</f>
        <v>340</v>
      </c>
      <c r="J34" s="80" t="str">
        <f>IF(Tableau1[[#This Row],[Crédit]]&lt;&gt;"","Crédit",IF(Tableau1[[#This Row],[Débit]]&lt;&gt;"","Débit",""))</f>
        <v>Crédit</v>
      </c>
      <c r="K34" s="80">
        <f>IFERROR(YEAR(Tableau1[[#This Row],[Date]]), 0)</f>
        <v>2015</v>
      </c>
      <c r="L34" s="81" t="str">
        <f>IFERROR(IF(MONTH(Tableau1[[#This Row],[Date]]) &lt;10,"0","") &amp;  MONTH(Tableau1[[#This Row],[Date]]),Tableau1[[#This Row],[Date]])</f>
        <v>04</v>
      </c>
      <c r="M34" s="3">
        <f>IFERROR("01/" &amp;  IF(MONTH(Tableau1[[#This Row],[Date]]) &lt;10,"0","") &amp;  MONTH(Tableau1[[#This Row],[Date]] &amp; "/" &amp; Tableau1[[#This Row],[Année]]), Tableau1[[#This Row],[Date]])</f>
        <v>42097</v>
      </c>
      <c r="N34" s="3"/>
      <c r="O34" s="79"/>
    </row>
    <row r="35" spans="1:15" x14ac:dyDescent="0.2">
      <c r="A35" s="1" t="s">
        <v>15</v>
      </c>
      <c r="B35" s="2">
        <v>42098</v>
      </c>
      <c r="C35" s="2" t="s">
        <v>97</v>
      </c>
      <c r="D35" s="18"/>
      <c r="E35" s="18" t="s">
        <v>38</v>
      </c>
      <c r="F35" s="18" t="s">
        <v>39</v>
      </c>
      <c r="G35" s="47">
        <v>440</v>
      </c>
      <c r="H35" s="47"/>
      <c r="I35" s="79">
        <f>Tableau1[[#This Row],[Crédit]]+Tableau1[[#This Row],[Débit]]</f>
        <v>440</v>
      </c>
      <c r="J35" s="80" t="str">
        <f>IF(Tableau1[[#This Row],[Crédit]]&lt;&gt;"","Crédit",IF(Tableau1[[#This Row],[Débit]]&lt;&gt;"","Débit",""))</f>
        <v>Crédit</v>
      </c>
      <c r="K35" s="80">
        <f>IFERROR(YEAR(Tableau1[[#This Row],[Date]]), 0)</f>
        <v>2015</v>
      </c>
      <c r="L35" s="81" t="str">
        <f>IFERROR(IF(MONTH(Tableau1[[#This Row],[Date]]) &lt;10,"0","") &amp;  MONTH(Tableau1[[#This Row],[Date]]),Tableau1[[#This Row],[Date]])</f>
        <v>04</v>
      </c>
      <c r="M35" s="3">
        <f>IFERROR("01/" &amp;  IF(MONTH(Tableau1[[#This Row],[Date]]) &lt;10,"0","") &amp;  MONTH(Tableau1[[#This Row],[Date]] &amp; "/" &amp; Tableau1[[#This Row],[Année]]), Tableau1[[#This Row],[Date]])</f>
        <v>42098</v>
      </c>
      <c r="N35" s="3"/>
      <c r="O35" s="79"/>
    </row>
    <row r="36" spans="1:15" x14ac:dyDescent="0.2">
      <c r="A36" s="1" t="s">
        <v>15</v>
      </c>
      <c r="B36" s="2">
        <v>42125</v>
      </c>
      <c r="C36" s="2" t="s">
        <v>98</v>
      </c>
      <c r="D36" s="18"/>
      <c r="E36" s="18" t="s">
        <v>113</v>
      </c>
      <c r="F36" s="18" t="s">
        <v>114</v>
      </c>
      <c r="G36" s="47"/>
      <c r="H36" s="47">
        <v>-150</v>
      </c>
      <c r="I36" s="79">
        <f>Tableau1[[#This Row],[Crédit]]+Tableau1[[#This Row],[Débit]]</f>
        <v>-150</v>
      </c>
      <c r="J36" s="80" t="str">
        <f>IF(Tableau1[[#This Row],[Crédit]]&lt;&gt;"","Crédit",IF(Tableau1[[#This Row],[Débit]]&lt;&gt;"","Débit",""))</f>
        <v>Débit</v>
      </c>
      <c r="K36" s="80">
        <f>IFERROR(YEAR(Tableau1[[#This Row],[Date]]), 0)</f>
        <v>2015</v>
      </c>
      <c r="L36" s="81" t="str">
        <f>IFERROR(IF(MONTH(Tableau1[[#This Row],[Date]]) &lt;10,"0","") &amp;  MONTH(Tableau1[[#This Row],[Date]]),Tableau1[[#This Row],[Date]])</f>
        <v>05</v>
      </c>
      <c r="M36" s="3">
        <f>IFERROR("01/" &amp;  IF(MONTH(Tableau1[[#This Row],[Date]]) &lt;10,"0","") &amp;  MONTH(Tableau1[[#This Row],[Date]] &amp; "/" &amp; Tableau1[[#This Row],[Année]]), Tableau1[[#This Row],[Date]])</f>
        <v>42125</v>
      </c>
      <c r="N36" s="3"/>
      <c r="O36" s="79"/>
    </row>
    <row r="37" spans="1:15" x14ac:dyDescent="0.2">
      <c r="A37" s="1" t="s">
        <v>15</v>
      </c>
      <c r="B37" s="2">
        <v>42126</v>
      </c>
      <c r="C37" s="2" t="s">
        <v>97</v>
      </c>
      <c r="D37" s="18"/>
      <c r="E37" s="18" t="s">
        <v>23</v>
      </c>
      <c r="F37" s="18" t="s">
        <v>24</v>
      </c>
      <c r="G37" s="47"/>
      <c r="H37" s="47">
        <v>-250</v>
      </c>
      <c r="I37" s="79">
        <f>Tableau1[[#This Row],[Crédit]]+Tableau1[[#This Row],[Débit]]</f>
        <v>-250</v>
      </c>
      <c r="J37" s="80" t="str">
        <f>IF(Tableau1[[#This Row],[Crédit]]&lt;&gt;"","Crédit",IF(Tableau1[[#This Row],[Débit]]&lt;&gt;"","Débit",""))</f>
        <v>Débit</v>
      </c>
      <c r="K37" s="80">
        <f>IFERROR(YEAR(Tableau1[[#This Row],[Date]]), 0)</f>
        <v>2015</v>
      </c>
      <c r="L37" s="81" t="str">
        <f>IFERROR(IF(MONTH(Tableau1[[#This Row],[Date]]) &lt;10,"0","") &amp;  MONTH(Tableau1[[#This Row],[Date]]),Tableau1[[#This Row],[Date]])</f>
        <v>05</v>
      </c>
      <c r="M37" s="3">
        <f>IFERROR("01/" &amp;  IF(MONTH(Tableau1[[#This Row],[Date]]) &lt;10,"0","") &amp;  MONTH(Tableau1[[#This Row],[Date]] &amp; "/" &amp; Tableau1[[#This Row],[Année]]), Tableau1[[#This Row],[Date]])</f>
        <v>42126</v>
      </c>
      <c r="N37" s="3"/>
      <c r="O37" s="79"/>
    </row>
    <row r="38" spans="1:15" x14ac:dyDescent="0.2">
      <c r="A38" s="1" t="s">
        <v>15</v>
      </c>
      <c r="B38" s="2">
        <v>42127</v>
      </c>
      <c r="C38" s="2" t="s">
        <v>96</v>
      </c>
      <c r="D38" s="18"/>
      <c r="E38" s="18" t="s">
        <v>23</v>
      </c>
      <c r="F38" s="18" t="s">
        <v>6</v>
      </c>
      <c r="G38" s="47">
        <v>350</v>
      </c>
      <c r="H38" s="47"/>
      <c r="I38" s="79">
        <f>Tableau1[[#This Row],[Crédit]]+Tableau1[[#This Row],[Débit]]</f>
        <v>350</v>
      </c>
      <c r="J38" s="80" t="str">
        <f>IF(Tableau1[[#This Row],[Crédit]]&lt;&gt;"","Crédit",IF(Tableau1[[#This Row],[Débit]]&lt;&gt;"","Débit",""))</f>
        <v>Crédit</v>
      </c>
      <c r="K38" s="80">
        <f>IFERROR(YEAR(Tableau1[[#This Row],[Date]]), 0)</f>
        <v>2015</v>
      </c>
      <c r="L38" s="81" t="str">
        <f>IFERROR(IF(MONTH(Tableau1[[#This Row],[Date]]) &lt;10,"0","") &amp;  MONTH(Tableau1[[#This Row],[Date]]),Tableau1[[#This Row],[Date]])</f>
        <v>05</v>
      </c>
      <c r="M38" s="3">
        <f>IFERROR("01/" &amp;  IF(MONTH(Tableau1[[#This Row],[Date]]) &lt;10,"0","") &amp;  MONTH(Tableau1[[#This Row],[Date]] &amp; "/" &amp; Tableau1[[#This Row],[Année]]), Tableau1[[#This Row],[Date]])</f>
        <v>42127</v>
      </c>
      <c r="N38" s="3"/>
      <c r="O38" s="79"/>
    </row>
    <row r="39" spans="1:15" x14ac:dyDescent="0.2">
      <c r="A39" s="1" t="s">
        <v>15</v>
      </c>
      <c r="B39" s="2">
        <v>42128</v>
      </c>
      <c r="C39" s="2" t="s">
        <v>97</v>
      </c>
      <c r="D39" s="18"/>
      <c r="E39" s="18" t="s">
        <v>38</v>
      </c>
      <c r="F39" s="18" t="s">
        <v>39</v>
      </c>
      <c r="G39" s="47">
        <v>450</v>
      </c>
      <c r="H39" s="47"/>
      <c r="I39" s="79">
        <f>Tableau1[[#This Row],[Crédit]]+Tableau1[[#This Row],[Débit]]</f>
        <v>450</v>
      </c>
      <c r="J39" s="80" t="str">
        <f>IF(Tableau1[[#This Row],[Crédit]]&lt;&gt;"","Crédit",IF(Tableau1[[#This Row],[Débit]]&lt;&gt;"","Débit",""))</f>
        <v>Crédit</v>
      </c>
      <c r="K39" s="80">
        <f>IFERROR(YEAR(Tableau1[[#This Row],[Date]]), 0)</f>
        <v>2015</v>
      </c>
      <c r="L39" s="81" t="str">
        <f>IFERROR(IF(MONTH(Tableau1[[#This Row],[Date]]) &lt;10,"0","") &amp;  MONTH(Tableau1[[#This Row],[Date]]),Tableau1[[#This Row],[Date]])</f>
        <v>05</v>
      </c>
      <c r="M39" s="3">
        <f>IFERROR("01/" &amp;  IF(MONTH(Tableau1[[#This Row],[Date]]) &lt;10,"0","") &amp;  MONTH(Tableau1[[#This Row],[Date]] &amp; "/" &amp; Tableau1[[#This Row],[Année]]), Tableau1[[#This Row],[Date]])</f>
        <v>42128</v>
      </c>
      <c r="N39" s="3"/>
      <c r="O39" s="79"/>
    </row>
    <row r="40" spans="1:15" x14ac:dyDescent="0.2">
      <c r="A40" s="1" t="s">
        <v>15</v>
      </c>
      <c r="B40" s="2">
        <v>42156</v>
      </c>
      <c r="C40" s="2" t="s">
        <v>98</v>
      </c>
      <c r="D40" s="18"/>
      <c r="E40" s="18" t="s">
        <v>113</v>
      </c>
      <c r="F40" s="18" t="s">
        <v>114</v>
      </c>
      <c r="G40" s="47"/>
      <c r="H40" s="47">
        <v>-160</v>
      </c>
      <c r="I40" s="79">
        <f>Tableau1[[#This Row],[Crédit]]+Tableau1[[#This Row],[Débit]]</f>
        <v>-160</v>
      </c>
      <c r="J40" s="80" t="str">
        <f>IF(Tableau1[[#This Row],[Crédit]]&lt;&gt;"","Crédit",IF(Tableau1[[#This Row],[Débit]]&lt;&gt;"","Débit",""))</f>
        <v>Débit</v>
      </c>
      <c r="K40" s="80">
        <f>IFERROR(YEAR(Tableau1[[#This Row],[Date]]), 0)</f>
        <v>2015</v>
      </c>
      <c r="L40" s="81" t="str">
        <f>IFERROR(IF(MONTH(Tableau1[[#This Row],[Date]]) &lt;10,"0","") &amp;  MONTH(Tableau1[[#This Row],[Date]]),Tableau1[[#This Row],[Date]])</f>
        <v>06</v>
      </c>
      <c r="M40" s="3">
        <f>IFERROR("01/" &amp;  IF(MONTH(Tableau1[[#This Row],[Date]]) &lt;10,"0","") &amp;  MONTH(Tableau1[[#This Row],[Date]] &amp; "/" &amp; Tableau1[[#This Row],[Année]]), Tableau1[[#This Row],[Date]])</f>
        <v>42156</v>
      </c>
      <c r="N40" s="3"/>
      <c r="O40" s="79"/>
    </row>
    <row r="41" spans="1:15" x14ac:dyDescent="0.2">
      <c r="A41" s="1" t="s">
        <v>15</v>
      </c>
      <c r="B41" s="2">
        <v>42157</v>
      </c>
      <c r="C41" s="2" t="s">
        <v>97</v>
      </c>
      <c r="D41" s="18"/>
      <c r="E41" s="18" t="s">
        <v>23</v>
      </c>
      <c r="F41" s="18" t="s">
        <v>24</v>
      </c>
      <c r="G41" s="47"/>
      <c r="H41" s="47">
        <v>-260</v>
      </c>
      <c r="I41" s="79">
        <f>Tableau1[[#This Row],[Crédit]]+Tableau1[[#This Row],[Débit]]</f>
        <v>-260</v>
      </c>
      <c r="J41" s="80" t="str">
        <f>IF(Tableau1[[#This Row],[Crédit]]&lt;&gt;"","Crédit",IF(Tableau1[[#This Row],[Débit]]&lt;&gt;"","Débit",""))</f>
        <v>Débit</v>
      </c>
      <c r="K41" s="80">
        <f>IFERROR(YEAR(Tableau1[[#This Row],[Date]]), 0)</f>
        <v>2015</v>
      </c>
      <c r="L41" s="81" t="str">
        <f>IFERROR(IF(MONTH(Tableau1[[#This Row],[Date]]) &lt;10,"0","") &amp;  MONTH(Tableau1[[#This Row],[Date]]),Tableau1[[#This Row],[Date]])</f>
        <v>06</v>
      </c>
      <c r="M41" s="3">
        <f>IFERROR("01/" &amp;  IF(MONTH(Tableau1[[#This Row],[Date]]) &lt;10,"0","") &amp;  MONTH(Tableau1[[#This Row],[Date]] &amp; "/" &amp; Tableau1[[#This Row],[Année]]), Tableau1[[#This Row],[Date]])</f>
        <v>42157</v>
      </c>
      <c r="N41" s="3"/>
      <c r="O41" s="79"/>
    </row>
    <row r="42" spans="1:15" x14ac:dyDescent="0.2">
      <c r="A42" s="1" t="s">
        <v>15</v>
      </c>
      <c r="B42" s="2">
        <v>42158</v>
      </c>
      <c r="C42" s="2" t="s">
        <v>96</v>
      </c>
      <c r="D42" s="18"/>
      <c r="E42" s="18" t="s">
        <v>23</v>
      </c>
      <c r="F42" s="18" t="s">
        <v>6</v>
      </c>
      <c r="G42" s="47">
        <v>360</v>
      </c>
      <c r="H42" s="47"/>
      <c r="I42" s="79">
        <f>Tableau1[[#This Row],[Crédit]]+Tableau1[[#This Row],[Débit]]</f>
        <v>360</v>
      </c>
      <c r="J42" s="80" t="str">
        <f>IF(Tableau1[[#This Row],[Crédit]]&lt;&gt;"","Crédit",IF(Tableau1[[#This Row],[Débit]]&lt;&gt;"","Débit",""))</f>
        <v>Crédit</v>
      </c>
      <c r="K42" s="80">
        <f>IFERROR(YEAR(Tableau1[[#This Row],[Date]]), 0)</f>
        <v>2015</v>
      </c>
      <c r="L42" s="81" t="str">
        <f>IFERROR(IF(MONTH(Tableau1[[#This Row],[Date]]) &lt;10,"0","") &amp;  MONTH(Tableau1[[#This Row],[Date]]),Tableau1[[#This Row],[Date]])</f>
        <v>06</v>
      </c>
      <c r="M42" s="3">
        <f>IFERROR("01/" &amp;  IF(MONTH(Tableau1[[#This Row],[Date]]) &lt;10,"0","") &amp;  MONTH(Tableau1[[#This Row],[Date]] &amp; "/" &amp; Tableau1[[#This Row],[Année]]), Tableau1[[#This Row],[Date]])</f>
        <v>42158</v>
      </c>
      <c r="N42" s="3"/>
      <c r="O42" s="79"/>
    </row>
    <row r="43" spans="1:15" x14ac:dyDescent="0.2">
      <c r="A43" s="1" t="s">
        <v>15</v>
      </c>
      <c r="B43" s="2">
        <v>42159</v>
      </c>
      <c r="C43" s="2" t="s">
        <v>97</v>
      </c>
      <c r="D43" s="18"/>
      <c r="E43" s="18" t="s">
        <v>38</v>
      </c>
      <c r="F43" s="18" t="s">
        <v>39</v>
      </c>
      <c r="G43" s="47">
        <v>460</v>
      </c>
      <c r="H43" s="47"/>
      <c r="I43" s="79">
        <f>Tableau1[[#This Row],[Crédit]]+Tableau1[[#This Row],[Débit]]</f>
        <v>460</v>
      </c>
      <c r="J43" s="80" t="str">
        <f>IF(Tableau1[[#This Row],[Crédit]]&lt;&gt;"","Crédit",IF(Tableau1[[#This Row],[Débit]]&lt;&gt;"","Débit",""))</f>
        <v>Crédit</v>
      </c>
      <c r="K43" s="80">
        <f>IFERROR(YEAR(Tableau1[[#This Row],[Date]]), 0)</f>
        <v>2015</v>
      </c>
      <c r="L43" s="81" t="str">
        <f>IFERROR(IF(MONTH(Tableau1[[#This Row],[Date]]) &lt;10,"0","") &amp;  MONTH(Tableau1[[#This Row],[Date]]),Tableau1[[#This Row],[Date]])</f>
        <v>06</v>
      </c>
      <c r="M43" s="3">
        <f>IFERROR("01/" &amp;  IF(MONTH(Tableau1[[#This Row],[Date]]) &lt;10,"0","") &amp;  MONTH(Tableau1[[#This Row],[Date]] &amp; "/" &amp; Tableau1[[#This Row],[Année]]), Tableau1[[#This Row],[Date]])</f>
        <v>42159</v>
      </c>
      <c r="N43" s="3"/>
      <c r="O43" s="79"/>
    </row>
    <row r="44" spans="1:15" x14ac:dyDescent="0.2">
      <c r="A44" s="1" t="s">
        <v>15</v>
      </c>
      <c r="B44" s="2">
        <v>42186</v>
      </c>
      <c r="C44" s="2" t="s">
        <v>98</v>
      </c>
      <c r="D44" s="18"/>
      <c r="E44" s="18" t="s">
        <v>113</v>
      </c>
      <c r="F44" s="18" t="s">
        <v>114</v>
      </c>
      <c r="G44" s="47"/>
      <c r="H44" s="47">
        <v>-170</v>
      </c>
      <c r="I44" s="79">
        <f>Tableau1[[#This Row],[Crédit]]+Tableau1[[#This Row],[Débit]]</f>
        <v>-170</v>
      </c>
      <c r="J44" s="80" t="str">
        <f>IF(Tableau1[[#This Row],[Crédit]]&lt;&gt;"","Crédit",IF(Tableau1[[#This Row],[Débit]]&lt;&gt;"","Débit",""))</f>
        <v>Débit</v>
      </c>
      <c r="K44" s="80">
        <f>IFERROR(YEAR(Tableau1[[#This Row],[Date]]), 0)</f>
        <v>2015</v>
      </c>
      <c r="L44" s="81" t="str">
        <f>IFERROR(IF(MONTH(Tableau1[[#This Row],[Date]]) &lt;10,"0","") &amp;  MONTH(Tableau1[[#This Row],[Date]]),Tableau1[[#This Row],[Date]])</f>
        <v>07</v>
      </c>
      <c r="M44" s="3">
        <f>IFERROR("01/" &amp;  IF(MONTH(Tableau1[[#This Row],[Date]]) &lt;10,"0","") &amp;  MONTH(Tableau1[[#This Row],[Date]] &amp; "/" &amp; Tableau1[[#This Row],[Année]]), Tableau1[[#This Row],[Date]])</f>
        <v>42186</v>
      </c>
      <c r="N44" s="3"/>
      <c r="O44" s="79"/>
    </row>
    <row r="45" spans="1:15" x14ac:dyDescent="0.2">
      <c r="A45" s="1" t="s">
        <v>15</v>
      </c>
      <c r="B45" s="2">
        <v>42187</v>
      </c>
      <c r="C45" s="2" t="s">
        <v>97</v>
      </c>
      <c r="D45" s="18"/>
      <c r="E45" s="18" t="s">
        <v>23</v>
      </c>
      <c r="F45" s="18" t="s">
        <v>24</v>
      </c>
      <c r="G45" s="47"/>
      <c r="H45" s="47">
        <v>-270</v>
      </c>
      <c r="I45" s="79">
        <f>Tableau1[[#This Row],[Crédit]]+Tableau1[[#This Row],[Débit]]</f>
        <v>-270</v>
      </c>
      <c r="J45" s="80" t="str">
        <f>IF(Tableau1[[#This Row],[Crédit]]&lt;&gt;"","Crédit",IF(Tableau1[[#This Row],[Débit]]&lt;&gt;"","Débit",""))</f>
        <v>Débit</v>
      </c>
      <c r="K45" s="80">
        <f>IFERROR(YEAR(Tableau1[[#This Row],[Date]]), 0)</f>
        <v>2015</v>
      </c>
      <c r="L45" s="81" t="str">
        <f>IFERROR(IF(MONTH(Tableau1[[#This Row],[Date]]) &lt;10,"0","") &amp;  MONTH(Tableau1[[#This Row],[Date]]),Tableau1[[#This Row],[Date]])</f>
        <v>07</v>
      </c>
      <c r="M45" s="3">
        <f>IFERROR("01/" &amp;  IF(MONTH(Tableau1[[#This Row],[Date]]) &lt;10,"0","") &amp;  MONTH(Tableau1[[#This Row],[Date]] &amp; "/" &amp; Tableau1[[#This Row],[Année]]), Tableau1[[#This Row],[Date]])</f>
        <v>42187</v>
      </c>
      <c r="N45" s="3"/>
      <c r="O45" s="79"/>
    </row>
    <row r="46" spans="1:15" x14ac:dyDescent="0.2">
      <c r="A46" s="1" t="s">
        <v>15</v>
      </c>
      <c r="B46" s="2">
        <v>42188</v>
      </c>
      <c r="C46" s="2" t="s">
        <v>96</v>
      </c>
      <c r="D46" s="18"/>
      <c r="E46" s="18" t="s">
        <v>23</v>
      </c>
      <c r="F46" s="18" t="s">
        <v>6</v>
      </c>
      <c r="G46" s="47">
        <v>370</v>
      </c>
      <c r="H46" s="47"/>
      <c r="I46" s="79">
        <f>Tableau1[[#This Row],[Crédit]]+Tableau1[[#This Row],[Débit]]</f>
        <v>370</v>
      </c>
      <c r="J46" s="80" t="str">
        <f>IF(Tableau1[[#This Row],[Crédit]]&lt;&gt;"","Crédit",IF(Tableau1[[#This Row],[Débit]]&lt;&gt;"","Débit",""))</f>
        <v>Crédit</v>
      </c>
      <c r="K46" s="80">
        <f>IFERROR(YEAR(Tableau1[[#This Row],[Date]]), 0)</f>
        <v>2015</v>
      </c>
      <c r="L46" s="81" t="str">
        <f>IFERROR(IF(MONTH(Tableau1[[#This Row],[Date]]) &lt;10,"0","") &amp;  MONTH(Tableau1[[#This Row],[Date]]),Tableau1[[#This Row],[Date]])</f>
        <v>07</v>
      </c>
      <c r="M46" s="3">
        <f>IFERROR("01/" &amp;  IF(MONTH(Tableau1[[#This Row],[Date]]) &lt;10,"0","") &amp;  MONTH(Tableau1[[#This Row],[Date]] &amp; "/" &amp; Tableau1[[#This Row],[Année]]), Tableau1[[#This Row],[Date]])</f>
        <v>42188</v>
      </c>
      <c r="N46" s="3"/>
      <c r="O46" s="79"/>
    </row>
    <row r="47" spans="1:15" x14ac:dyDescent="0.2">
      <c r="A47" s="1" t="s">
        <v>15</v>
      </c>
      <c r="B47" s="2">
        <v>42189</v>
      </c>
      <c r="C47" s="2" t="s">
        <v>97</v>
      </c>
      <c r="D47" s="18"/>
      <c r="E47" s="18" t="s">
        <v>38</v>
      </c>
      <c r="F47" s="18" t="s">
        <v>39</v>
      </c>
      <c r="G47" s="47">
        <v>470</v>
      </c>
      <c r="H47" s="47"/>
      <c r="I47" s="79">
        <f>Tableau1[[#This Row],[Crédit]]+Tableau1[[#This Row],[Débit]]</f>
        <v>470</v>
      </c>
      <c r="J47" s="80" t="str">
        <f>IF(Tableau1[[#This Row],[Crédit]]&lt;&gt;"","Crédit",IF(Tableau1[[#This Row],[Débit]]&lt;&gt;"","Débit",""))</f>
        <v>Crédit</v>
      </c>
      <c r="K47" s="80">
        <f>IFERROR(YEAR(Tableau1[[#This Row],[Date]]), 0)</f>
        <v>2015</v>
      </c>
      <c r="L47" s="81" t="str">
        <f>IFERROR(IF(MONTH(Tableau1[[#This Row],[Date]]) &lt;10,"0","") &amp;  MONTH(Tableau1[[#This Row],[Date]]),Tableau1[[#This Row],[Date]])</f>
        <v>07</v>
      </c>
      <c r="M47" s="3">
        <f>IFERROR("01/" &amp;  IF(MONTH(Tableau1[[#This Row],[Date]]) &lt;10,"0","") &amp;  MONTH(Tableau1[[#This Row],[Date]] &amp; "/" &amp; Tableau1[[#This Row],[Année]]), Tableau1[[#This Row],[Date]])</f>
        <v>42189</v>
      </c>
      <c r="N47" s="3"/>
      <c r="O47" s="79"/>
    </row>
  </sheetData>
  <sortState ref="A2:N771">
    <sortCondition ref="B1"/>
  </sortState>
  <dataConsolidate/>
  <conditionalFormatting sqref="H1:H12 H14:H19 I3:L19 G1:G47 M1:O19 H20:O1048576 A1:F1048576">
    <cfRule type="expression" dxfId="17" priority="16">
      <formula>AND(MONTH($B1)=MONTH(TODAY()),YEAR($B1)=YEAR(TODAY()))</formula>
    </cfRule>
  </conditionalFormatting>
  <conditionalFormatting sqref="H10">
    <cfRule type="expression" dxfId="16" priority="11">
      <formula>AND(MONTH($B1)=MONTH(TODAY()),YEAR($B1)=YEAR(TODAY()))</formula>
    </cfRule>
  </conditionalFormatting>
  <conditionalFormatting sqref="H2:H19 H20:L1048576">
    <cfRule type="cellIs" dxfId="15" priority="10" operator="lessThan">
      <formula>0</formula>
    </cfRule>
  </conditionalFormatting>
  <conditionalFormatting sqref="I1:L1">
    <cfRule type="expression" dxfId="14" priority="5">
      <formula>AND(MONTH($B1)=MONTH(TODAY()),YEAR($B1)=YEAR(TODAY()))</formula>
    </cfRule>
  </conditionalFormatting>
  <conditionalFormatting sqref="I2:K2">
    <cfRule type="expression" dxfId="13" priority="6">
      <formula>AND(MONTH($B2)=MONTH(TODAY()),YEAR($B2)=YEAR(TODAY()))</formula>
    </cfRule>
  </conditionalFormatting>
  <conditionalFormatting sqref="L2">
    <cfRule type="expression" dxfId="12" priority="3">
      <formula>AND(MONTH($B2)=MONTH(TODAY()),YEAR($B2)=YEAR(TODAY()))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27"/>
  <sheetViews>
    <sheetView topLeftCell="B1" workbookViewId="0">
      <selection activeCell="B2" sqref="B2:XFD2"/>
    </sheetView>
  </sheetViews>
  <sheetFormatPr baseColWidth="10" defaultRowHeight="12.75" x14ac:dyDescent="0.2"/>
  <cols>
    <col min="1" max="1" width="20" style="11" customWidth="1"/>
    <col min="2" max="3" width="15.85546875" bestFit="1" customWidth="1"/>
    <col min="4" max="4" width="15.5703125" bestFit="1" customWidth="1"/>
    <col min="5" max="5" width="14.85546875" bestFit="1" customWidth="1"/>
    <col min="6" max="6" width="14.42578125" bestFit="1" customWidth="1"/>
    <col min="7" max="7" width="8" bestFit="1" customWidth="1"/>
    <col min="8" max="8" width="11.5703125" bestFit="1" customWidth="1"/>
    <col min="9" max="9" width="8.5703125" bestFit="1" customWidth="1"/>
    <col min="10" max="10" width="13.42578125" bestFit="1" customWidth="1"/>
    <col min="11" max="11" width="4.5703125" bestFit="1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 x14ac:dyDescent="0.2">
      <c r="A1" s="9" t="s">
        <v>1</v>
      </c>
      <c r="B1" s="14" t="s">
        <v>19</v>
      </c>
      <c r="C1" s="16" t="s">
        <v>20</v>
      </c>
    </row>
    <row r="2" spans="1:50" x14ac:dyDescent="0.2">
      <c r="A2" s="12" t="s">
        <v>79</v>
      </c>
      <c r="B2" s="32" t="s">
        <v>113</v>
      </c>
      <c r="C2" s="7" t="str">
        <f>Système!$A$2</f>
        <v>YYY - Compte Courant</v>
      </c>
      <c r="D2" s="7" t="str">
        <f>Système!$A$3</f>
        <v>YYY - Livret Epargne</v>
      </c>
      <c r="E2" s="7" t="str">
        <f>Système!$A$4</f>
        <v>YYY - Monnaie</v>
      </c>
      <c r="F2" s="7"/>
    </row>
    <row r="3" spans="1:50" x14ac:dyDescent="0.2">
      <c r="A3" s="12" t="s">
        <v>80</v>
      </c>
      <c r="B3" s="15" t="s">
        <v>6</v>
      </c>
      <c r="C3" s="7" t="s">
        <v>21</v>
      </c>
      <c r="D3" s="7" t="s">
        <v>22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 x14ac:dyDescent="0.2">
      <c r="A4" s="12" t="s">
        <v>81</v>
      </c>
      <c r="B4" s="7" t="s">
        <v>23</v>
      </c>
      <c r="C4" s="7" t="s">
        <v>24</v>
      </c>
      <c r="D4" s="7" t="s">
        <v>6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 x14ac:dyDescent="0.2">
      <c r="A5" s="12" t="s">
        <v>82</v>
      </c>
      <c r="B5" s="8" t="s">
        <v>25</v>
      </c>
      <c r="C5" s="8" t="s">
        <v>26</v>
      </c>
      <c r="D5" s="8" t="s">
        <v>27</v>
      </c>
      <c r="E5" s="8" t="s">
        <v>28</v>
      </c>
      <c r="F5" s="8" t="s">
        <v>29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 x14ac:dyDescent="0.2">
      <c r="A6" s="12" t="s">
        <v>83</v>
      </c>
      <c r="B6" s="8" t="s">
        <v>30</v>
      </c>
      <c r="C6" s="8" t="s">
        <v>31</v>
      </c>
      <c r="D6" s="8" t="s">
        <v>32</v>
      </c>
      <c r="E6" s="8" t="s">
        <v>33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</row>
    <row r="7" spans="1:50" x14ac:dyDescent="0.2">
      <c r="A7" s="12" t="s">
        <v>84</v>
      </c>
      <c r="B7" s="8" t="s">
        <v>34</v>
      </c>
      <c r="C7" s="8" t="s">
        <v>35</v>
      </c>
      <c r="D7" s="8" t="s">
        <v>36</v>
      </c>
      <c r="E7" s="8" t="s">
        <v>37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 x14ac:dyDescent="0.2">
      <c r="A8" s="12" t="s">
        <v>85</v>
      </c>
      <c r="B8" s="8" t="s">
        <v>38</v>
      </c>
      <c r="C8" s="8" t="s">
        <v>39</v>
      </c>
      <c r="D8" s="8" t="s">
        <v>4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7"/>
      <c r="Q8" s="8"/>
      <c r="R8" s="8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 x14ac:dyDescent="0.2">
      <c r="A9" s="12" t="s">
        <v>3</v>
      </c>
      <c r="B9" s="8" t="s">
        <v>40</v>
      </c>
      <c r="C9" s="8" t="s">
        <v>41</v>
      </c>
      <c r="D9" s="8" t="s">
        <v>42</v>
      </c>
      <c r="E9" s="8" t="s">
        <v>43</v>
      </c>
      <c r="F9" s="8" t="s">
        <v>44</v>
      </c>
      <c r="G9" s="8" t="s">
        <v>6</v>
      </c>
      <c r="H9" s="8" t="s">
        <v>45</v>
      </c>
      <c r="I9" s="8" t="s">
        <v>46</v>
      </c>
      <c r="J9" s="8"/>
      <c r="K9" s="8"/>
      <c r="L9" s="8"/>
      <c r="M9" s="8"/>
      <c r="N9" s="8"/>
      <c r="O9" s="7"/>
      <c r="P9" s="7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 x14ac:dyDescent="0.2">
      <c r="A10" s="12" t="s">
        <v>78</v>
      </c>
      <c r="B10" s="8" t="s">
        <v>9</v>
      </c>
      <c r="C10" s="8" t="s">
        <v>47</v>
      </c>
      <c r="D10" s="8" t="s">
        <v>48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</row>
    <row r="11" spans="1:50" x14ac:dyDescent="0.2">
      <c r="A11" s="12" t="s">
        <v>86</v>
      </c>
      <c r="B11" s="8" t="s">
        <v>7</v>
      </c>
      <c r="C11" s="8" t="s">
        <v>49</v>
      </c>
      <c r="D11" s="8" t="s">
        <v>50</v>
      </c>
      <c r="E11" s="8" t="s">
        <v>51</v>
      </c>
      <c r="F11" s="8" t="s">
        <v>52</v>
      </c>
      <c r="G11" s="8" t="s">
        <v>53</v>
      </c>
      <c r="H11" s="8" t="s">
        <v>54</v>
      </c>
      <c r="I11" s="8" t="s">
        <v>5</v>
      </c>
      <c r="J11" s="8" t="s">
        <v>55</v>
      </c>
      <c r="K11" s="8" t="s">
        <v>56</v>
      </c>
      <c r="L11" s="8" t="s">
        <v>57</v>
      </c>
      <c r="M11" s="8" t="s">
        <v>58</v>
      </c>
      <c r="N11" s="8" t="s">
        <v>59</v>
      </c>
      <c r="O11" s="8" t="s">
        <v>60</v>
      </c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 x14ac:dyDescent="0.2">
      <c r="A12" s="12" t="s">
        <v>87</v>
      </c>
      <c r="B12" s="8" t="s">
        <v>61</v>
      </c>
      <c r="C12" s="8" t="s">
        <v>62</v>
      </c>
      <c r="D12" s="8" t="s">
        <v>63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 x14ac:dyDescent="0.2">
      <c r="A13" s="12" t="s">
        <v>88</v>
      </c>
      <c r="B13" s="8" t="s">
        <v>64</v>
      </c>
      <c r="C13" s="8" t="s">
        <v>65</v>
      </c>
      <c r="D13" s="8" t="s">
        <v>66</v>
      </c>
      <c r="E13" s="8" t="s">
        <v>67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 x14ac:dyDescent="0.2">
      <c r="A14" s="12" t="s">
        <v>89</v>
      </c>
      <c r="B14" s="7" t="s">
        <v>68</v>
      </c>
      <c r="C14" s="7" t="s">
        <v>69</v>
      </c>
      <c r="D14" s="7" t="s">
        <v>70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8"/>
      <c r="Q14" s="8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</row>
    <row r="15" spans="1:50" s="7" customFormat="1" ht="11.25" x14ac:dyDescent="0.2">
      <c r="A15" s="12" t="s">
        <v>90</v>
      </c>
      <c r="B15" s="8" t="s">
        <v>71</v>
      </c>
      <c r="C15" s="8" t="s">
        <v>69</v>
      </c>
      <c r="D15" s="8" t="s">
        <v>6</v>
      </c>
      <c r="E15" s="8" t="s">
        <v>72</v>
      </c>
      <c r="F15" s="8" t="s">
        <v>73</v>
      </c>
      <c r="G15" s="8" t="s">
        <v>70</v>
      </c>
      <c r="H15" s="8" t="s">
        <v>74</v>
      </c>
      <c r="I15" s="8" t="s">
        <v>75</v>
      </c>
      <c r="J15" s="8" t="s">
        <v>76</v>
      </c>
      <c r="K15" s="8"/>
      <c r="L15" s="8"/>
      <c r="M15" s="8"/>
      <c r="N15" s="8"/>
      <c r="O15" s="8"/>
      <c r="P15" s="8"/>
      <c r="Q15" s="8"/>
      <c r="R15" s="8"/>
    </row>
    <row r="16" spans="1:50" s="7" customFormat="1" ht="11.25" x14ac:dyDescent="0.2">
      <c r="A16" s="12" t="s">
        <v>91</v>
      </c>
    </row>
    <row r="17" spans="1:1" s="7" customFormat="1" ht="11.25" x14ac:dyDescent="0.2">
      <c r="A17" s="12" t="s">
        <v>112</v>
      </c>
    </row>
    <row r="18" spans="1:1" s="7" customFormat="1" ht="11.25" x14ac:dyDescent="0.2">
      <c r="A18" s="12" t="s">
        <v>5</v>
      </c>
    </row>
    <row r="19" spans="1:1" s="7" customFormat="1" ht="11.25" x14ac:dyDescent="0.2">
      <c r="A19" s="13" t="s">
        <v>92</v>
      </c>
    </row>
    <row r="20" spans="1:1" s="7" customFormat="1" ht="11.25" x14ac:dyDescent="0.2"/>
    <row r="21" spans="1:1" s="7" customFormat="1" ht="11.25" x14ac:dyDescent="0.2"/>
    <row r="22" spans="1:1" s="7" customFormat="1" ht="11.25" x14ac:dyDescent="0.2"/>
    <row r="23" spans="1:1" s="7" customFormat="1" ht="11.25" x14ac:dyDescent="0.2"/>
    <row r="24" spans="1:1" s="7" customFormat="1" ht="11.25" x14ac:dyDescent="0.2"/>
    <row r="25" spans="1:1" s="7" customFormat="1" ht="11.25" x14ac:dyDescent="0.2"/>
    <row r="26" spans="1:1" s="7" customFormat="1" ht="11.25" x14ac:dyDescent="0.2"/>
    <row r="27" spans="1:1" s="7" customFormat="1" ht="11.25" x14ac:dyDescent="0.2">
      <c r="A27" s="11"/>
    </row>
  </sheetData>
  <conditionalFormatting sqref="A2:A1048576">
    <cfRule type="expression" dxfId="11" priority="4">
      <formula>A2&lt;&gt;""</formula>
    </cfRule>
  </conditionalFormatting>
  <conditionalFormatting sqref="B2:B1048576">
    <cfRule type="expression" dxfId="10" priority="3">
      <formula>B2&lt;&gt;""</formula>
    </cfRule>
  </conditionalFormatting>
  <conditionalFormatting sqref="C2:XFD1048576">
    <cfRule type="expression" dxfId="9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>
      <selection activeCell="D16" sqref="D16"/>
    </sheetView>
  </sheetViews>
  <sheetFormatPr baseColWidth="10" defaultRowHeight="12.75" x14ac:dyDescent="0.2"/>
  <cols>
    <col min="1" max="1" width="25" bestFit="1" customWidth="1"/>
    <col min="4" max="4" width="20" customWidth="1"/>
    <col min="5" max="5" width="33" bestFit="1" customWidth="1"/>
    <col min="6" max="6" width="20.7109375" bestFit="1" customWidth="1"/>
  </cols>
  <sheetData>
    <row r="1" spans="1:6" x14ac:dyDescent="0.2">
      <c r="A1" s="63" t="s">
        <v>2</v>
      </c>
      <c r="B1" s="78" t="s">
        <v>127</v>
      </c>
      <c r="C1" s="78"/>
      <c r="D1" s="9" t="s">
        <v>93</v>
      </c>
      <c r="E1" s="60" t="s">
        <v>129</v>
      </c>
      <c r="F1" s="59">
        <f ca="1" xml:space="preserve"> YEAR( TODAY() )</f>
        <v>2015</v>
      </c>
    </row>
    <row r="2" spans="1:6" x14ac:dyDescent="0.2">
      <c r="A2" s="61" t="s">
        <v>15</v>
      </c>
      <c r="B2" s="58" t="s">
        <v>106</v>
      </c>
      <c r="C2" s="59" t="s">
        <v>154</v>
      </c>
      <c r="D2" s="17" t="s">
        <v>94</v>
      </c>
      <c r="E2" s="60" t="s">
        <v>130</v>
      </c>
      <c r="F2" s="59"/>
    </row>
    <row r="3" spans="1:6" x14ac:dyDescent="0.2">
      <c r="A3" s="61" t="s">
        <v>77</v>
      </c>
      <c r="B3" s="58" t="s">
        <v>107</v>
      </c>
      <c r="C3" s="59" t="s">
        <v>154</v>
      </c>
      <c r="D3" s="17" t="s">
        <v>95</v>
      </c>
      <c r="E3" s="60" t="s">
        <v>131</v>
      </c>
      <c r="F3" s="64">
        <f ca="1">TODAY()</f>
        <v>42289</v>
      </c>
    </row>
    <row r="4" spans="1:6" x14ac:dyDescent="0.2">
      <c r="A4" s="62" t="s">
        <v>104</v>
      </c>
      <c r="B4" s="58" t="s">
        <v>115</v>
      </c>
      <c r="C4" s="59" t="s">
        <v>154</v>
      </c>
      <c r="D4" s="17" t="s">
        <v>96</v>
      </c>
    </row>
    <row r="5" spans="1:6" x14ac:dyDescent="0.2">
      <c r="A5" s="61" t="s">
        <v>14</v>
      </c>
      <c r="B5" s="58" t="s">
        <v>116</v>
      </c>
      <c r="C5" s="59" t="s">
        <v>154</v>
      </c>
      <c r="D5" s="17" t="s">
        <v>97</v>
      </c>
    </row>
    <row r="6" spans="1:6" x14ac:dyDescent="0.2">
      <c r="A6" s="62" t="s">
        <v>16</v>
      </c>
      <c r="B6" s="58" t="s">
        <v>117</v>
      </c>
      <c r="C6" s="59" t="s">
        <v>154</v>
      </c>
      <c r="D6" s="17" t="s">
        <v>98</v>
      </c>
    </row>
    <row r="7" spans="1:6" x14ac:dyDescent="0.2">
      <c r="A7" s="61" t="s">
        <v>17</v>
      </c>
      <c r="B7" s="58" t="s">
        <v>118</v>
      </c>
      <c r="C7" s="59" t="s">
        <v>154</v>
      </c>
      <c r="D7" s="17" t="s">
        <v>99</v>
      </c>
    </row>
    <row r="8" spans="1:6" x14ac:dyDescent="0.2">
      <c r="A8" s="62" t="s">
        <v>103</v>
      </c>
      <c r="B8" s="58" t="s">
        <v>119</v>
      </c>
      <c r="C8" s="59" t="s">
        <v>154</v>
      </c>
      <c r="D8" s="10" t="s">
        <v>100</v>
      </c>
    </row>
    <row r="9" spans="1:6" x14ac:dyDescent="0.2">
      <c r="A9" s="62" t="s">
        <v>18</v>
      </c>
      <c r="B9" s="58" t="s">
        <v>120</v>
      </c>
      <c r="C9" s="59" t="s">
        <v>128</v>
      </c>
      <c r="D9" s="10" t="s">
        <v>101</v>
      </c>
    </row>
    <row r="10" spans="1:6" x14ac:dyDescent="0.2">
      <c r="A10" s="7"/>
      <c r="B10" s="58" t="s">
        <v>121</v>
      </c>
      <c r="C10" s="59" t="s">
        <v>128</v>
      </c>
      <c r="D10" s="7"/>
    </row>
    <row r="11" spans="1:6" x14ac:dyDescent="0.2">
      <c r="A11" s="7"/>
      <c r="B11" s="58" t="s">
        <v>122</v>
      </c>
      <c r="C11" s="59" t="s">
        <v>128</v>
      </c>
      <c r="D11" s="7"/>
    </row>
    <row r="12" spans="1:6" x14ac:dyDescent="0.2">
      <c r="A12" s="7"/>
      <c r="B12" s="58" t="s">
        <v>123</v>
      </c>
      <c r="C12" s="59" t="s">
        <v>128</v>
      </c>
      <c r="D12" s="6"/>
    </row>
    <row r="13" spans="1:6" x14ac:dyDescent="0.2">
      <c r="A13" s="7"/>
      <c r="B13" s="58" t="s">
        <v>124</v>
      </c>
      <c r="C13" s="59" t="s">
        <v>128</v>
      </c>
    </row>
    <row r="14" spans="1:6" x14ac:dyDescent="0.2">
      <c r="A14" s="7"/>
      <c r="D14" s="7"/>
    </row>
    <row r="15" spans="1:6" x14ac:dyDescent="0.2">
      <c r="A15" s="7"/>
      <c r="D15" s="7"/>
    </row>
    <row r="16" spans="1:6" x14ac:dyDescent="0.2">
      <c r="A16" s="7"/>
      <c r="D16" s="7"/>
    </row>
    <row r="17" spans="1:4" x14ac:dyDescent="0.2">
      <c r="A17" s="7"/>
      <c r="D17" s="7"/>
    </row>
    <row r="18" spans="1:4" x14ac:dyDescent="0.2">
      <c r="A18" s="7"/>
      <c r="D18" s="7"/>
    </row>
    <row r="19" spans="1:4" x14ac:dyDescent="0.2">
      <c r="A19" s="7"/>
      <c r="D19" s="7"/>
    </row>
    <row r="20" spans="1:4" x14ac:dyDescent="0.2">
      <c r="A20" s="7"/>
      <c r="D20" s="7"/>
    </row>
    <row r="21" spans="1:4" x14ac:dyDescent="0.2">
      <c r="A21" s="7"/>
      <c r="D21" s="7"/>
    </row>
    <row r="22" spans="1:4" x14ac:dyDescent="0.2">
      <c r="D22" s="7"/>
    </row>
    <row r="23" spans="1:4" x14ac:dyDescent="0.2">
      <c r="D23" s="7"/>
    </row>
    <row r="24" spans="1:4" x14ac:dyDescent="0.2">
      <c r="D24" s="7"/>
    </row>
    <row r="25" spans="1:4" x14ac:dyDescent="0.2">
      <c r="D25" s="7"/>
    </row>
    <row r="26" spans="1:4" x14ac:dyDescent="0.2">
      <c r="D26" s="7"/>
    </row>
  </sheetData>
  <mergeCells count="1">
    <mergeCell ref="B1:C1"/>
  </mergeCells>
  <conditionalFormatting sqref="D2:D1048576 A3:A1048576">
    <cfRule type="expression" dxfId="8" priority="8">
      <formula>A2&lt;&gt;""</formula>
    </cfRule>
  </conditionalFormatting>
  <conditionalFormatting sqref="D2:D1048576">
    <cfRule type="expression" dxfId="7" priority="7">
      <formula>D2&lt;&gt;""</formula>
    </cfRule>
  </conditionalFormatting>
  <conditionalFormatting sqref="A2:A8">
    <cfRule type="expression" dxfId="6" priority="5">
      <formula>AND(MONTH($B2)=MONTH(TODAY()),YEAR($B2)=YEAR(TODAY()))</formula>
    </cfRule>
  </conditionalFormatting>
  <conditionalFormatting sqref="A2">
    <cfRule type="expression" dxfId="5" priority="4">
      <formula>A2&lt;&gt;""</formula>
    </cfRule>
  </conditionalFormatting>
  <conditionalFormatting sqref="A9">
    <cfRule type="expression" dxfId="4" priority="3">
      <formula>AND(MONTH($B9)=MONTH(TODAY()),YEAR($B9)=YEAR(TODAY()))</formula>
    </cfRule>
  </conditionalFormatting>
  <conditionalFormatting sqref="C2:C13">
    <cfRule type="cellIs" dxfId="3" priority="1" operator="equal">
      <formula>"inscrite"</formula>
    </cfRule>
    <cfRule type="cellIs" dxfId="2" priority="2" operator="equal">
      <formula>"non inscrite"</formula>
    </cfRule>
  </conditionalFormatting>
  <dataValidations count="1">
    <dataValidation type="list" allowBlank="1" showInputMessage="1" showErrorMessage="1" sqref="C2:C13">
      <formula1>"non inscrite,inscrite"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zoomScale="85" zoomScaleNormal="85" workbookViewId="0">
      <selection activeCell="O8" sqref="O8"/>
    </sheetView>
  </sheetViews>
  <sheetFormatPr baseColWidth="10" defaultRowHeight="12.75" x14ac:dyDescent="0.2"/>
  <cols>
    <col min="1" max="1" width="20.140625" bestFit="1" customWidth="1"/>
    <col min="2" max="2" width="7.42578125" style="44" bestFit="1" customWidth="1"/>
    <col min="3" max="3" width="18.28515625" customWidth="1"/>
    <col min="5" max="5" width="15.42578125" bestFit="1" customWidth="1"/>
    <col min="6" max="6" width="14.140625" bestFit="1" customWidth="1"/>
    <col min="7" max="7" width="14.140625" customWidth="1"/>
    <col min="8" max="19" width="11.42578125" style="50"/>
  </cols>
  <sheetData>
    <row r="1" spans="1:19" ht="25.5" x14ac:dyDescent="0.2">
      <c r="A1" s="38" t="s">
        <v>2</v>
      </c>
      <c r="B1" s="39" t="s">
        <v>0</v>
      </c>
      <c r="C1" s="39" t="s">
        <v>93</v>
      </c>
      <c r="D1" s="38" t="s">
        <v>1</v>
      </c>
      <c r="E1" s="38" t="s">
        <v>19</v>
      </c>
      <c r="F1" s="38" t="s">
        <v>20</v>
      </c>
      <c r="G1" s="38" t="s">
        <v>105</v>
      </c>
      <c r="H1" s="19" t="s">
        <v>106</v>
      </c>
      <c r="I1" s="33" t="s">
        <v>107</v>
      </c>
      <c r="J1" s="41" t="s">
        <v>115</v>
      </c>
      <c r="K1" s="41" t="s">
        <v>116</v>
      </c>
      <c r="L1" s="41" t="s">
        <v>117</v>
      </c>
      <c r="M1" s="41" t="s">
        <v>118</v>
      </c>
      <c r="N1" s="41" t="s">
        <v>119</v>
      </c>
      <c r="O1" s="41" t="s">
        <v>120</v>
      </c>
      <c r="P1" s="41" t="s">
        <v>121</v>
      </c>
      <c r="Q1" s="41" t="s">
        <v>122</v>
      </c>
      <c r="R1" s="41" t="s">
        <v>123</v>
      </c>
      <c r="S1" s="41" t="s">
        <v>124</v>
      </c>
    </row>
    <row r="2" spans="1:19" x14ac:dyDescent="0.2">
      <c r="A2" s="20" t="s">
        <v>15</v>
      </c>
      <c r="B2" s="43">
        <v>1</v>
      </c>
      <c r="C2" s="21" t="s">
        <v>98</v>
      </c>
      <c r="D2" s="22"/>
      <c r="E2" s="22" t="s">
        <v>113</v>
      </c>
      <c r="F2" s="23" t="s">
        <v>114</v>
      </c>
      <c r="G2" s="22" t="s">
        <v>13</v>
      </c>
      <c r="H2" s="54">
        <v>-110</v>
      </c>
      <c r="I2" s="54">
        <v>-120</v>
      </c>
      <c r="J2" s="54">
        <v>-130</v>
      </c>
      <c r="K2" s="54">
        <v>-140</v>
      </c>
      <c r="L2" s="54">
        <v>-150</v>
      </c>
      <c r="M2" s="54">
        <v>-160</v>
      </c>
      <c r="N2" s="54">
        <v>-170</v>
      </c>
      <c r="O2" s="54">
        <v>-180</v>
      </c>
      <c r="P2" s="54">
        <v>-190</v>
      </c>
      <c r="Q2" s="54">
        <v>-200</v>
      </c>
      <c r="R2" s="53"/>
      <c r="S2" s="53"/>
    </row>
    <row r="3" spans="1:19" x14ac:dyDescent="0.2">
      <c r="A3" s="20" t="s">
        <v>15</v>
      </c>
      <c r="B3" s="43">
        <v>2</v>
      </c>
      <c r="C3" s="21" t="s">
        <v>97</v>
      </c>
      <c r="D3" s="22"/>
      <c r="E3" s="22" t="s">
        <v>23</v>
      </c>
      <c r="F3" s="23" t="s">
        <v>24</v>
      </c>
      <c r="G3" s="22" t="s">
        <v>13</v>
      </c>
      <c r="H3" s="54">
        <v>-210</v>
      </c>
      <c r="I3" s="54">
        <v>-220</v>
      </c>
      <c r="J3" s="54">
        <v>-230</v>
      </c>
      <c r="K3" s="54">
        <v>-240</v>
      </c>
      <c r="L3" s="54">
        <v>-250</v>
      </c>
      <c r="M3" s="54">
        <v>-260</v>
      </c>
      <c r="N3" s="54">
        <v>-270</v>
      </c>
      <c r="O3" s="54">
        <v>-280</v>
      </c>
      <c r="P3" s="54">
        <v>-290</v>
      </c>
      <c r="Q3" s="54">
        <v>-300</v>
      </c>
      <c r="R3" s="53"/>
      <c r="S3" s="53"/>
    </row>
    <row r="4" spans="1:19" x14ac:dyDescent="0.2">
      <c r="A4" s="20" t="s">
        <v>15</v>
      </c>
      <c r="B4" s="43">
        <v>3</v>
      </c>
      <c r="C4" s="21" t="s">
        <v>96</v>
      </c>
      <c r="D4" s="22"/>
      <c r="E4" s="22" t="s">
        <v>23</v>
      </c>
      <c r="F4" s="23" t="s">
        <v>6</v>
      </c>
      <c r="G4" s="22" t="s">
        <v>12</v>
      </c>
      <c r="H4" s="54">
        <v>310</v>
      </c>
      <c r="I4" s="55">
        <v>320</v>
      </c>
      <c r="J4" s="54">
        <v>330</v>
      </c>
      <c r="K4" s="55">
        <v>340</v>
      </c>
      <c r="L4" s="54">
        <v>350</v>
      </c>
      <c r="M4" s="55">
        <v>360</v>
      </c>
      <c r="N4" s="54">
        <v>370</v>
      </c>
      <c r="O4" s="55">
        <v>380</v>
      </c>
      <c r="P4" s="54">
        <v>390</v>
      </c>
      <c r="Q4" s="55">
        <v>400</v>
      </c>
      <c r="R4" s="53"/>
      <c r="S4" s="53"/>
    </row>
    <row r="5" spans="1:19" x14ac:dyDescent="0.2">
      <c r="A5" s="34" t="s">
        <v>15</v>
      </c>
      <c r="B5" s="43">
        <v>4</v>
      </c>
      <c r="C5" s="35" t="s">
        <v>97</v>
      </c>
      <c r="D5" s="36"/>
      <c r="E5" s="36" t="s">
        <v>38</v>
      </c>
      <c r="F5" s="23" t="s">
        <v>39</v>
      </c>
      <c r="G5" s="36" t="s">
        <v>12</v>
      </c>
      <c r="H5" s="56">
        <v>410</v>
      </c>
      <c r="I5" s="56">
        <v>420</v>
      </c>
      <c r="J5" s="56">
        <v>430</v>
      </c>
      <c r="K5" s="56">
        <v>440</v>
      </c>
      <c r="L5" s="56">
        <v>450</v>
      </c>
      <c r="M5" s="56">
        <v>460</v>
      </c>
      <c r="N5" s="56">
        <v>470</v>
      </c>
      <c r="O5" s="56">
        <v>480</v>
      </c>
      <c r="P5" s="56">
        <v>490</v>
      </c>
      <c r="Q5" s="56">
        <v>500</v>
      </c>
      <c r="R5" s="53"/>
      <c r="S5" s="53"/>
    </row>
    <row r="6" spans="1:19" x14ac:dyDescent="0.2">
      <c r="A6" s="37" t="s">
        <v>18</v>
      </c>
      <c r="B6" s="43">
        <v>5</v>
      </c>
      <c r="C6" s="35" t="s">
        <v>98</v>
      </c>
      <c r="D6" s="36"/>
      <c r="E6" s="36" t="s">
        <v>40</v>
      </c>
      <c r="F6" s="23" t="s">
        <v>41</v>
      </c>
      <c r="G6" s="36" t="s">
        <v>13</v>
      </c>
      <c r="H6" s="56"/>
      <c r="I6" s="57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19" x14ac:dyDescent="0.2">
      <c r="A7" s="40" t="s">
        <v>15</v>
      </c>
      <c r="B7" s="43">
        <v>6</v>
      </c>
      <c r="C7" s="35" t="s">
        <v>98</v>
      </c>
      <c r="D7" s="36" t="s">
        <v>112</v>
      </c>
      <c r="E7" s="36" t="s">
        <v>34</v>
      </c>
      <c r="F7" s="36" t="s">
        <v>35</v>
      </c>
      <c r="G7" s="36" t="s">
        <v>13</v>
      </c>
      <c r="H7" s="56"/>
      <c r="I7" s="57"/>
      <c r="J7" s="53"/>
      <c r="K7" s="53"/>
      <c r="L7" s="53"/>
      <c r="M7" s="53"/>
      <c r="N7" s="53"/>
      <c r="O7" s="53">
        <v>-8888</v>
      </c>
      <c r="P7" s="53"/>
      <c r="Q7" s="53"/>
      <c r="R7" s="53"/>
      <c r="S7" s="53"/>
    </row>
  </sheetData>
  <conditionalFormatting sqref="A1:G1">
    <cfRule type="expression" dxfId="1" priority="2">
      <formula>AND(MONTH($B1)=MONTH(TODAY()),YEAR($B1)=YEAR(TODAY()))</formula>
    </cfRule>
  </conditionalFormatting>
  <conditionalFormatting sqref="F2:F7">
    <cfRule type="expression" dxfId="0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0"/>
  <sheetViews>
    <sheetView workbookViewId="0">
      <pane ySplit="4" topLeftCell="A5" activePane="bottomLeft" state="frozenSplit"/>
      <selection pane="bottomLeft" activeCell="A23" sqref="A23"/>
    </sheetView>
  </sheetViews>
  <sheetFormatPr baseColWidth="10" defaultRowHeight="12.75" x14ac:dyDescent="0.2"/>
  <cols>
    <col min="1" max="1" width="29.140625" customWidth="1"/>
    <col min="2" max="2" width="20.42578125" customWidth="1"/>
    <col min="3" max="3" width="12.5703125" customWidth="1"/>
    <col min="4" max="4" width="20.85546875" customWidth="1"/>
    <col min="5" max="5" width="22.140625" customWidth="1"/>
    <col min="6" max="6" width="12.28515625" customWidth="1"/>
    <col min="7" max="7" width="7.42578125" bestFit="1" customWidth="1"/>
    <col min="8" max="9" width="3.5703125" bestFit="1" customWidth="1"/>
    <col min="10" max="10" width="5" bestFit="1" customWidth="1"/>
    <col min="11" max="11" width="3.5703125" bestFit="1" customWidth="1"/>
    <col min="12" max="14" width="13.140625" customWidth="1"/>
    <col min="15" max="22" width="10.140625" customWidth="1"/>
    <col min="23" max="23" width="13.140625" customWidth="1"/>
    <col min="24" max="25" width="10.140625" customWidth="1"/>
    <col min="26" max="26" width="6" customWidth="1"/>
    <col min="27" max="27" width="13.140625" customWidth="1"/>
    <col min="28" max="28" width="6.5703125" customWidth="1"/>
    <col min="29" max="29" width="10.140625" customWidth="1"/>
    <col min="30" max="30" width="6.5703125" customWidth="1"/>
    <col min="31" max="31" width="10.140625" customWidth="1"/>
    <col min="32" max="32" width="6.5703125" customWidth="1"/>
    <col min="33" max="33" width="10.140625" customWidth="1"/>
    <col min="34" max="34" width="6.5703125" customWidth="1"/>
    <col min="35" max="35" width="10.140625" customWidth="1"/>
    <col min="36" max="36" width="6.5703125" customWidth="1"/>
    <col min="37" max="37" width="10.140625" customWidth="1"/>
    <col min="38" max="38" width="6.5703125" customWidth="1"/>
    <col min="39" max="39" width="10.140625" customWidth="1"/>
    <col min="40" max="40" width="6.5703125" customWidth="1"/>
    <col min="41" max="41" width="10.140625" customWidth="1"/>
    <col min="42" max="42" width="6.5703125" customWidth="1"/>
    <col min="43" max="43" width="10.140625" customWidth="1"/>
    <col min="44" max="44" width="6.5703125" customWidth="1"/>
    <col min="45" max="45" width="7.28515625" customWidth="1"/>
    <col min="46" max="46" width="6.5703125" customWidth="1"/>
    <col min="47" max="47" width="12.42578125" customWidth="1"/>
    <col min="48" max="48" width="11.7109375" customWidth="1"/>
    <col min="49" max="49" width="11.7109375" bestFit="1" customWidth="1"/>
  </cols>
  <sheetData>
    <row r="1" spans="1:12" x14ac:dyDescent="0.2">
      <c r="A1" s="4" t="s">
        <v>147</v>
      </c>
      <c r="B1" t="s">
        <v>148</v>
      </c>
    </row>
    <row r="3" spans="1:12" x14ac:dyDescent="0.2">
      <c r="A3" s="4" t="s">
        <v>142</v>
      </c>
      <c r="G3" s="4" t="s">
        <v>146</v>
      </c>
    </row>
    <row r="4" spans="1:12" s="77" customFormat="1" x14ac:dyDescent="0.2">
      <c r="A4" s="76" t="s">
        <v>125</v>
      </c>
      <c r="B4" s="76" t="s">
        <v>93</v>
      </c>
      <c r="C4" s="76" t="s">
        <v>1</v>
      </c>
      <c r="D4" s="76" t="s">
        <v>19</v>
      </c>
      <c r="E4" s="76" t="s">
        <v>20</v>
      </c>
      <c r="F4" s="76" t="s">
        <v>105</v>
      </c>
      <c r="G4" t="s">
        <v>149</v>
      </c>
      <c r="H4" t="s">
        <v>150</v>
      </c>
      <c r="I4" t="s">
        <v>151</v>
      </c>
      <c r="J4" t="s">
        <v>152</v>
      </c>
      <c r="K4" t="s">
        <v>153</v>
      </c>
      <c r="L4" s="77" t="s">
        <v>8</v>
      </c>
    </row>
    <row r="5" spans="1:12" x14ac:dyDescent="0.2">
      <c r="A5" s="45" t="s">
        <v>14</v>
      </c>
      <c r="B5" s="45" t="s">
        <v>98</v>
      </c>
      <c r="C5" s="45" t="s">
        <v>108</v>
      </c>
      <c r="D5" s="45" t="s">
        <v>6</v>
      </c>
      <c r="E5" s="45" t="s">
        <v>21</v>
      </c>
      <c r="F5" s="45" t="s">
        <v>13</v>
      </c>
      <c r="G5" s="42">
        <v>-3</v>
      </c>
      <c r="H5" s="42"/>
      <c r="I5" s="42"/>
      <c r="J5" s="42"/>
      <c r="K5" s="42"/>
      <c r="L5" s="42">
        <v>-3</v>
      </c>
    </row>
    <row r="6" spans="1:12" x14ac:dyDescent="0.2">
      <c r="B6" s="45" t="s">
        <v>96</v>
      </c>
      <c r="C6" s="45" t="s">
        <v>140</v>
      </c>
      <c r="D6" s="45" t="s">
        <v>38</v>
      </c>
      <c r="E6" s="45" t="s">
        <v>39</v>
      </c>
      <c r="F6" s="45" t="s">
        <v>12</v>
      </c>
      <c r="G6" s="42"/>
      <c r="H6" s="42"/>
      <c r="I6" s="42"/>
      <c r="J6" s="42">
        <v>1100</v>
      </c>
      <c r="K6" s="42"/>
      <c r="L6" s="42">
        <v>1100</v>
      </c>
    </row>
    <row r="7" spans="1:12" x14ac:dyDescent="0.2">
      <c r="A7" s="45" t="s">
        <v>17</v>
      </c>
      <c r="B7" s="45" t="s">
        <v>94</v>
      </c>
      <c r="C7" s="45" t="s">
        <v>126</v>
      </c>
      <c r="D7" s="45" t="s">
        <v>40</v>
      </c>
      <c r="E7" s="45" t="s">
        <v>44</v>
      </c>
      <c r="F7" s="45" t="s">
        <v>13</v>
      </c>
      <c r="G7" s="42"/>
      <c r="H7" s="42">
        <v>-25</v>
      </c>
      <c r="I7" s="42"/>
      <c r="J7" s="42"/>
      <c r="K7" s="42"/>
      <c r="L7" s="42">
        <v>-25</v>
      </c>
    </row>
    <row r="8" spans="1:12" x14ac:dyDescent="0.2">
      <c r="B8" s="45" t="s">
        <v>98</v>
      </c>
      <c r="C8" s="45" t="s">
        <v>140</v>
      </c>
      <c r="D8" s="45" t="s">
        <v>38</v>
      </c>
      <c r="E8" s="45" t="s">
        <v>4</v>
      </c>
      <c r="F8" s="45" t="s">
        <v>13</v>
      </c>
      <c r="G8" s="42"/>
      <c r="H8" s="42"/>
      <c r="I8" s="42"/>
      <c r="J8" s="42"/>
      <c r="K8" s="42">
        <v>-30</v>
      </c>
      <c r="L8" s="42">
        <v>-30</v>
      </c>
    </row>
    <row r="9" spans="1:12" x14ac:dyDescent="0.2">
      <c r="A9" s="45" t="s">
        <v>103</v>
      </c>
      <c r="B9" s="45" t="s">
        <v>101</v>
      </c>
      <c r="C9" s="45" t="s">
        <v>111</v>
      </c>
      <c r="D9" s="45" t="s">
        <v>30</v>
      </c>
      <c r="E9" s="45" t="s">
        <v>31</v>
      </c>
      <c r="F9" s="45" t="s">
        <v>13</v>
      </c>
      <c r="G9" s="42">
        <v>-6.9</v>
      </c>
      <c r="H9" s="42"/>
      <c r="I9" s="42"/>
      <c r="J9" s="42"/>
      <c r="K9" s="42"/>
      <c r="L9" s="42">
        <v>-6.9</v>
      </c>
    </row>
    <row r="10" spans="1:12" x14ac:dyDescent="0.2">
      <c r="A10" s="45" t="s">
        <v>18</v>
      </c>
      <c r="B10" s="45" t="s">
        <v>94</v>
      </c>
      <c r="C10" s="45" t="s">
        <v>110</v>
      </c>
      <c r="D10" s="45" t="s">
        <v>30</v>
      </c>
      <c r="E10" s="45" t="s">
        <v>31</v>
      </c>
      <c r="F10" s="45" t="s">
        <v>13</v>
      </c>
      <c r="G10" s="42">
        <v>-52</v>
      </c>
      <c r="H10" s="42"/>
      <c r="I10" s="42"/>
      <c r="J10" s="42"/>
      <c r="K10" s="42"/>
      <c r="L10" s="42">
        <v>-52</v>
      </c>
    </row>
    <row r="11" spans="1:12" x14ac:dyDescent="0.2">
      <c r="E11" s="45" t="s">
        <v>32</v>
      </c>
      <c r="F11" s="45" t="s">
        <v>13</v>
      </c>
      <c r="G11" s="42">
        <v>-2</v>
      </c>
      <c r="H11" s="42"/>
      <c r="I11" s="42"/>
      <c r="J11" s="42"/>
      <c r="K11" s="42"/>
      <c r="L11" s="42">
        <v>-2</v>
      </c>
    </row>
    <row r="12" spans="1:12" x14ac:dyDescent="0.2">
      <c r="B12" s="45" t="s">
        <v>98</v>
      </c>
      <c r="C12" s="45" t="s">
        <v>41</v>
      </c>
      <c r="D12" s="45" t="s">
        <v>40</v>
      </c>
      <c r="E12" s="45" t="s">
        <v>41</v>
      </c>
      <c r="F12" s="45" t="s">
        <v>13</v>
      </c>
      <c r="G12" s="42"/>
      <c r="H12" s="42"/>
      <c r="I12" s="42">
        <v>-50</v>
      </c>
      <c r="J12" s="42"/>
      <c r="K12" s="42"/>
      <c r="L12" s="42">
        <v>-50</v>
      </c>
    </row>
    <row r="13" spans="1:12" x14ac:dyDescent="0.2">
      <c r="C13" s="45" t="s">
        <v>138</v>
      </c>
      <c r="D13" s="45" t="s">
        <v>40</v>
      </c>
      <c r="E13" s="45" t="s">
        <v>43</v>
      </c>
      <c r="F13" s="45" t="s">
        <v>13</v>
      </c>
      <c r="G13" s="42"/>
      <c r="H13" s="42"/>
      <c r="I13" s="42">
        <v>-20</v>
      </c>
      <c r="J13" s="42"/>
      <c r="K13" s="42"/>
      <c r="L13" s="42">
        <v>-20</v>
      </c>
    </row>
    <row r="14" spans="1:12" x14ac:dyDescent="0.2">
      <c r="A14" s="45" t="s">
        <v>15</v>
      </c>
      <c r="B14" s="45" t="s">
        <v>95</v>
      </c>
      <c r="C14" s="45" t="s">
        <v>85</v>
      </c>
      <c r="D14" s="45" t="s">
        <v>7</v>
      </c>
      <c r="E14" s="45" t="s">
        <v>50</v>
      </c>
      <c r="F14" s="45" t="s">
        <v>13</v>
      </c>
      <c r="G14" s="42"/>
      <c r="H14" s="42">
        <v>-10</v>
      </c>
      <c r="I14" s="42"/>
      <c r="J14" s="42"/>
      <c r="K14" s="42"/>
      <c r="L14" s="42">
        <v>-10</v>
      </c>
    </row>
    <row r="15" spans="1:12" x14ac:dyDescent="0.2">
      <c r="B15" s="45" t="s">
        <v>98</v>
      </c>
      <c r="C15" s="45" t="s">
        <v>108</v>
      </c>
      <c r="D15" s="45" t="s">
        <v>6</v>
      </c>
      <c r="E15" s="45" t="s">
        <v>21</v>
      </c>
      <c r="F15" s="45" t="s">
        <v>13</v>
      </c>
      <c r="G15" s="42">
        <v>-3</v>
      </c>
      <c r="H15" s="42"/>
      <c r="I15" s="42"/>
      <c r="J15" s="42"/>
      <c r="K15" s="42"/>
      <c r="L15" s="42">
        <v>-3</v>
      </c>
    </row>
    <row r="16" spans="1:12" x14ac:dyDescent="0.2">
      <c r="B16" s="45" t="s">
        <v>96</v>
      </c>
      <c r="C16" s="45" t="s">
        <v>139</v>
      </c>
      <c r="D16" s="45" t="s">
        <v>38</v>
      </c>
      <c r="E16" s="45" t="s">
        <v>39</v>
      </c>
      <c r="F16" s="45" t="s">
        <v>12</v>
      </c>
      <c r="G16" s="42"/>
      <c r="H16" s="42"/>
      <c r="I16" s="42"/>
      <c r="J16" s="42">
        <v>1000</v>
      </c>
      <c r="K16" s="42"/>
      <c r="L16" s="42">
        <v>1000</v>
      </c>
    </row>
    <row r="17" spans="1:12" x14ac:dyDescent="0.2">
      <c r="C17" s="45" t="s">
        <v>112</v>
      </c>
      <c r="D17" s="45" t="s">
        <v>113</v>
      </c>
      <c r="E17" s="45" t="s">
        <v>77</v>
      </c>
      <c r="F17" s="45" t="s">
        <v>12</v>
      </c>
      <c r="G17" s="42">
        <v>30</v>
      </c>
      <c r="H17" s="42"/>
      <c r="I17" s="42"/>
      <c r="J17" s="42"/>
      <c r="K17" s="42"/>
      <c r="L17" s="42">
        <v>30</v>
      </c>
    </row>
    <row r="18" spans="1:12" x14ac:dyDescent="0.2">
      <c r="A18" s="45" t="s">
        <v>77</v>
      </c>
      <c r="B18" s="45" t="s">
        <v>97</v>
      </c>
      <c r="C18" s="45" t="s">
        <v>112</v>
      </c>
      <c r="D18" s="45" t="s">
        <v>113</v>
      </c>
      <c r="E18" s="45" t="s">
        <v>15</v>
      </c>
      <c r="F18" s="45" t="s">
        <v>13</v>
      </c>
      <c r="G18" s="42">
        <v>-30</v>
      </c>
      <c r="H18" s="42"/>
      <c r="I18" s="42"/>
      <c r="J18" s="42"/>
      <c r="K18" s="42"/>
      <c r="L18" s="42">
        <v>-30</v>
      </c>
    </row>
    <row r="19" spans="1:12" x14ac:dyDescent="0.2">
      <c r="A19" s="45" t="s">
        <v>104</v>
      </c>
      <c r="B19" s="45" t="s">
        <v>101</v>
      </c>
      <c r="C19" s="45" t="s">
        <v>109</v>
      </c>
      <c r="D19" s="45" t="s">
        <v>30</v>
      </c>
      <c r="E19" s="45" t="s">
        <v>31</v>
      </c>
      <c r="F19" s="45" t="s">
        <v>13</v>
      </c>
      <c r="G19" s="42">
        <v>-5</v>
      </c>
      <c r="H19" s="42"/>
      <c r="I19" s="42"/>
      <c r="J19" s="42"/>
      <c r="K19" s="42"/>
      <c r="L19" s="42">
        <v>-5</v>
      </c>
    </row>
    <row r="20" spans="1:12" x14ac:dyDescent="0.2">
      <c r="A20" s="45" t="s">
        <v>8</v>
      </c>
      <c r="G20" s="42">
        <v>-71.900000000000006</v>
      </c>
      <c r="H20" s="42">
        <v>-35</v>
      </c>
      <c r="I20" s="42">
        <v>-70</v>
      </c>
      <c r="J20" s="42">
        <v>2100</v>
      </c>
      <c r="K20" s="42">
        <v>-30</v>
      </c>
      <c r="L20" s="42">
        <v>1893.1</v>
      </c>
    </row>
  </sheetData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0" sqref="F3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TCD</vt:lpstr>
      <vt:lpstr>Crédit_Débit</vt:lpstr>
      <vt:lpstr>BD</vt:lpstr>
      <vt:lpstr>Système</vt:lpstr>
      <vt:lpstr>Mensualisation</vt:lpstr>
      <vt:lpstr>MensualisationBis</vt:lpstr>
      <vt:lpstr>Budjet</vt:lpstr>
      <vt:lpstr>Choix2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2015-10-12T21:36:46Z</dcterms:modified>
</cp:coreProperties>
</file>