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 builtInGroupCount="17"/>
  <definedNames>
    <definedName name="_xlnm._FilterDatabase" localSheetId="2" hidden="1">Crédit_Débit!$A$3:$I$42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45621"/>
  <pivotCaches>
    <pivotCache cacheId="16" r:id="rId11"/>
  </pivotCaches>
</workbook>
</file>

<file path=xl/calcChain.xml><?xml version="1.0" encoding="utf-8"?>
<calcChain xmlns="http://schemas.openxmlformats.org/spreadsheetml/2006/main">
  <c r="J8" i="32" l="1"/>
  <c r="J40" i="7"/>
  <c r="K40" i="7"/>
  <c r="J31" i="7"/>
  <c r="K31" i="7"/>
  <c r="J30" i="7"/>
  <c r="K30" i="7"/>
  <c r="J42" i="7"/>
  <c r="K42" i="7"/>
  <c r="J41" i="7"/>
  <c r="K41" i="7"/>
  <c r="J7" i="32"/>
  <c r="J39" i="7"/>
  <c r="K39" i="7"/>
  <c r="J35" i="7"/>
  <c r="K35" i="7"/>
  <c r="J34" i="7"/>
  <c r="K34" i="7"/>
  <c r="J6" i="32"/>
  <c r="J37" i="7"/>
  <c r="K37" i="7"/>
  <c r="J5" i="32"/>
  <c r="J33" i="7"/>
  <c r="K33" i="7"/>
  <c r="J14" i="7"/>
  <c r="K14" i="7"/>
  <c r="J13" i="7"/>
  <c r="K13" i="7"/>
  <c r="J29" i="7"/>
  <c r="K29" i="7"/>
  <c r="J28" i="7"/>
  <c r="K28" i="7"/>
  <c r="J15" i="7"/>
  <c r="K15" i="7"/>
  <c r="J12" i="7"/>
  <c r="K12" i="7"/>
  <c r="J11" i="7"/>
  <c r="K11" i="7"/>
  <c r="J10" i="7"/>
  <c r="K10" i="7"/>
  <c r="J9" i="7"/>
  <c r="K9" i="7"/>
  <c r="J8" i="7"/>
  <c r="K8" i="7"/>
  <c r="J27" i="7"/>
  <c r="K27" i="7"/>
  <c r="J26" i="7"/>
  <c r="K26" i="7"/>
  <c r="J23" i="7"/>
  <c r="K23" i="7"/>
  <c r="J22" i="7"/>
  <c r="K22" i="7"/>
  <c r="J4" i="32" l="1"/>
  <c r="J38" i="7"/>
  <c r="K38" i="7"/>
  <c r="J7" i="7"/>
  <c r="K7" i="7"/>
  <c r="J6" i="7"/>
  <c r="K6" i="7"/>
  <c r="J5" i="7"/>
  <c r="K5" i="7"/>
  <c r="J4" i="7"/>
  <c r="K4" i="7"/>
  <c r="J16" i="7"/>
  <c r="K16" i="7"/>
  <c r="J25" i="7"/>
  <c r="K25" i="7"/>
  <c r="J24" i="7"/>
  <c r="K24" i="7"/>
  <c r="J21" i="7"/>
  <c r="K21" i="7"/>
  <c r="J20" i="7"/>
  <c r="K20" i="7"/>
  <c r="J3" i="32" l="1"/>
  <c r="J36" i="7"/>
  <c r="K36" i="7"/>
  <c r="K17" i="7"/>
  <c r="K18" i="7"/>
  <c r="K19" i="7"/>
  <c r="K32" i="7"/>
  <c r="J32" i="7"/>
  <c r="J2" i="32"/>
  <c r="J19" i="7"/>
  <c r="J18" i="7"/>
  <c r="J17" i="7"/>
  <c r="S4" i="27" l="1"/>
  <c r="T4" i="27"/>
  <c r="U4" i="27"/>
  <c r="V4" i="27"/>
  <c r="W4" i="27"/>
  <c r="X4" i="27"/>
  <c r="Y4" i="27"/>
  <c r="Z4" i="27"/>
  <c r="AA4" i="27"/>
  <c r="AB4" i="27"/>
  <c r="AC4" i="27"/>
  <c r="R4" i="27"/>
  <c r="E4" i="27"/>
  <c r="AC2" i="27"/>
  <c r="S2" i="27"/>
  <c r="AB2" i="27"/>
  <c r="U2" i="27"/>
  <c r="V2" i="27"/>
  <c r="X2" i="27"/>
  <c r="Y2" i="27"/>
  <c r="W2" i="27"/>
  <c r="R2" i="27"/>
  <c r="T2" i="27"/>
  <c r="AA2" i="27"/>
  <c r="Z2" i="27"/>
  <c r="R17" i="31" l="1" a="1"/>
  <c r="R17" i="31" s="1"/>
  <c r="Q5" i="31" s="1"/>
  <c r="Q17" i="31"/>
  <c r="P17" i="31"/>
  <c r="O17" i="31" a="1"/>
  <c r="O17" i="31" s="1"/>
  <c r="N5" i="31" s="1"/>
  <c r="N17" i="31"/>
  <c r="M17" i="31"/>
  <c r="L17" i="31" a="1"/>
  <c r="L17" i="31" s="1"/>
  <c r="K5" i="31" s="1"/>
  <c r="K17" i="31"/>
  <c r="J17" i="31"/>
  <c r="I17" i="31" a="1"/>
  <c r="I17" i="31" s="1"/>
  <c r="H5" i="31" s="1"/>
  <c r="H17" i="31"/>
  <c r="G17" i="31"/>
  <c r="F17" i="31" a="1"/>
  <c r="F17" i="31" s="1"/>
  <c r="E5" i="31" s="1"/>
  <c r="E17" i="31"/>
  <c r="D17" i="31"/>
  <c r="C17" i="31" a="1"/>
  <c r="C17" i="31" s="1"/>
  <c r="B5" i="31" s="1"/>
  <c r="B17" i="31"/>
  <c r="A17" i="31"/>
  <c r="T4" i="31"/>
  <c r="T17" i="31" s="1"/>
  <c r="G4" i="25" l="1"/>
  <c r="L4" i="7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/>
  <c r="L41" i="7"/>
  <c r="L42" i="7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<sst xmlns="http://schemas.openxmlformats.org/spreadsheetml/2006/main" count="657" uniqueCount="233">
  <si>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</si>
  <si>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</si>
  <si>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</si>
  <si>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</si>
  <si>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</si>
  <si>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</si>
  <si>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</si>
  <si>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</si>
  <si>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</si>
  <si>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</si>
  <si>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</si>
  <si>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</si>
  <si>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</si>
  <si>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</si>
  <si>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</si>
  <si>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</si>
  <si>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</si>
  <si>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</si>
  <si>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</si>
  <si>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</si>
  <si>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</si>
  <si>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</si>
  <si>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</si>
  <si>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</si>
  <si>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</si>
  <si>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</si>
  <si>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</si>
  <si>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</si>
  <si>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</si>
  <si>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</si>
  <si>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</si>
  <si>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</si>
  <si>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</si>
  <si>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</si>
  <si>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</si>
  <si>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</si>
  <si>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</si>
  <si>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</si>
  <si>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</si>
  <si>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</si>
  <si>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</si>
  <si>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</si>
  <si>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</si>
  <si>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</si>
  <si>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</si>
  <si>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</si>
  <si>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</si>
  <si>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</si>
  <si>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</si>
  <si>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</si>
  <si>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</si>
  <si>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</si>
  <si>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</si>
  <si>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</si>
  <si>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</si>
  <si>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</si>
  <si>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</si>
  <si>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</si>
  <si>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</si>
  <si>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</si>
  <si>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</si>
  <si>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</si>
  <si>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</si>
  <si>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</si>
  <si>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</si>
  <si>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</si>
  <si>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</si>
  <si>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</si>
  <si>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</si>
  <si>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</si>
  <si>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</si>
  <si>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</si>
  <si>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</si>
  <si>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</si>
  <si>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</si>
  <si>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</si>
  <si>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</si>
  <si>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</si>
  <si>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</si>
  <si>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</si>
  <si>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</si>
  <si>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</si>
  <si>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</si>
  <si>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</si>
  <si>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</si>
  <si>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</si>
  <si>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</si>
  <si>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</si>
  <si>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</si>
  <si>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</si>
  <si>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</si>
  <si>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</si>
  <si>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</si>
  <si>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</si>
  <si>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</si>
  <si>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</si>
  <si>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</si>
  <si>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</si>
  <si>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</si>
  <si>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</si>
  <si>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</si>
  <si>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</si>
  <si>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</si>
  <si>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</si>
  <si>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</si>
  <si>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</si>
  <si>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</si>
  <si>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</si>
  <si>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</si>
  <si>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</si>
  <si>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</si>
  <si>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</si>
  <si>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</si>
  <si>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</si>
  <si>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</si>
  <si>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</si>
  <si>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</si>
  <si>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</si>
  <si>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</si>
  <si>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</si>
  <si>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</si>
  <si>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</si>
  <si>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</si>
  <si>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</si>
  <si>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</si>
  <si>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</si>
  <si>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</si>
  <si>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</si>
  <si>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</si>
  <si>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</si>
  <si>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</si>
  <si>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</si>
  <si>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</si>
  <si>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</si>
  <si>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</si>
  <si>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</si>
  <si>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</si>
  <si>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</si>
  <si>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</si>
  <si>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</si>
  <si>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</si>
  <si>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</si>
  <si>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</si>
  <si>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</si>
  <si>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</si>
  <si>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</si>
  <si>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</si>
  <si>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</si>
  <si>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</si>
  <si>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</si>
  <si>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</si>
  <si>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</si>
  <si>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</si>
  <si>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</si>
  <si>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</si>
  <si>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</si>
  <si>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</si>
  <si>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</si>
  <si>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</si>
  <si>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</si>
  <si>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</si>
  <si>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</si>
  <si>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</si>
  <si>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</si>
  <si>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</si>
  <si>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</si>
  <si>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</si>
  <si>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</si>
  <si>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</si>
  <si>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</si>
  <si>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</si>
  <si>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</si>
  <si>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</si>
  <si>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</si>
  <si>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</si>
  <si>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</si>
  <si>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</si>
  <si>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</si>
  <si>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</si>
  <si>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</si>
  <si>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</si>
  <si>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</si>
  <si>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</si>
  <si>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</si>
  <si>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</si>
  <si>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</si>
  <si>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</si>
  <si>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</si>
  <si>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</si>
  <si>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</si>
  <si>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yyyy</t>
  </si>
  <si>
    <t>assur</t>
  </si>
  <si>
    <t>C9</t>
  </si>
  <si>
    <t>1,52</t>
  </si>
  <si>
    <t>etetee</t>
  </si>
  <si>
    <t>P</t>
  </si>
  <si>
    <t>C10</t>
  </si>
  <si>
    <t>TD12</t>
  </si>
  <si>
    <t>TC12</t>
  </si>
  <si>
    <t>C11</t>
  </si>
  <si>
    <t>2,22</t>
  </si>
  <si>
    <t>TD13</t>
  </si>
  <si>
    <t>TC13</t>
  </si>
  <si>
    <t>TD14</t>
  </si>
  <si>
    <t>TC14</t>
  </si>
  <si>
    <t>Solde Réel / Banque</t>
  </si>
  <si>
    <t>mars</t>
  </si>
  <si>
    <t>nov</t>
  </si>
  <si>
    <t>Années</t>
  </si>
  <si>
    <t>2015</t>
  </si>
  <si>
    <t>avr</t>
  </si>
  <si>
    <t>TD17</t>
  </si>
  <si>
    <t>TC17</t>
  </si>
  <si>
    <t>(vide)</t>
  </si>
  <si>
    <t>mai</t>
  </si>
  <si>
    <t>aaa</t>
  </si>
  <si>
    <t>carb : 200.12 (13/11)-modifié</t>
  </si>
  <si>
    <t>copie ligne 33</t>
  </si>
  <si>
    <t>ligne 33</t>
  </si>
  <si>
    <t>ligne 33 - copie</t>
  </si>
  <si>
    <t>sept</t>
  </si>
  <si>
    <t>C13</t>
  </si>
  <si>
    <t>copie ligne 32</t>
  </si>
  <si>
    <t>TD18</t>
  </si>
  <si>
    <t>TC18</t>
  </si>
  <si>
    <t>C14</t>
  </si>
  <si>
    <t>TD20</t>
  </si>
  <si>
    <t>copie TD 17</t>
  </si>
  <si>
    <t>TC20</t>
  </si>
  <si>
    <t>TD21</t>
  </si>
  <si>
    <t>copie TC17</t>
  </si>
  <si>
    <t>C15</t>
  </si>
  <si>
    <t>copie C14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</si>
</sst>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3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2">
    <xf numFmtId="0" fontId="0" fillId="0" borderId="0" xfId="0"/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5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vertical="top" wrapText="1"/>
    </xf>
    <xf numFmtId="166" fontId="0" fillId="0" borderId="0" xfId="0" applyNumberFormat="1"/>
    <xf numFmtId="166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167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8" fontId="0" fillId="12" borderId="1" xfId="0" applyNumberFormat="1" applyFill="1" applyBorder="1" applyAlignment="1">
      <alignment horizontal="left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5" fontId="4" fillId="0" borderId="0" xfId="0" applyNumberFormat="1" applyFont="1"/>
    <xf numFmtId="165" fontId="0" fillId="0" borderId="0" xfId="0" applyNumberFormat="1"/>
    <xf numFmtId="166" fontId="4" fillId="0" borderId="0" xfId="0" applyNumberFormat="1" applyFont="1"/>
    <xf numFmtId="169" fontId="4" fillId="0" borderId="0" xfId="0" applyNumberFormat="1" applyFont="1"/>
    <xf numFmtId="169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166" fontId="6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0" fontId="4" fillId="0" borderId="0" xfId="0" applyNumberFormat="1" applyFont="1"/>
    <xf numFmtId="170" fontId="0" fillId="0" borderId="0" xfId="0" applyNumberFormat="1"/>
    <xf numFmtId="171" fontId="4" fillId="0" borderId="0" xfId="0" applyNumberFormat="1" applyFon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6" fontId="0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NumberFormat="1" applyAlignment="1"/>
    <xf numFmtId="164" fontId="21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top" wrapText="1"/>
    </xf>
    <xf numFmtId="164" fontId="8" fillId="0" borderId="0" xfId="0" applyNumberFormat="1" applyFont="1" applyAlignment="1" applyProtection="1">
      <alignment horizontal="center" vertical="center" wrapText="1"/>
      <protection locked="0"/>
    </xf>
    <xf numFmtId="166" fontId="4" fillId="0" borderId="0" xfId="0" applyNumberFormat="1" applyFont="1" applyAlignment="1">
      <alignment vertical="top" wrapText="1"/>
    </xf>
    <xf numFmtId="164" fontId="4" fillId="0" borderId="0" xfId="0" applyNumberFormat="1" applyFont="1" applyAlignment="1">
      <alignment vertical="top" wrapText="1"/>
    </xf>
    <xf numFmtId="165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64" fontId="21" fillId="0" borderId="0" xfId="0" applyNumberFormat="1" applyFont="1" applyBorder="1" applyAlignment="1" applyProtection="1">
      <alignment horizontal="center" vertical="center" wrapText="1"/>
      <protection locked="0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 wrapText="1"/>
    </xf>
    <xf numFmtId="164" fontId="0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9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172" fontId="1" fillId="0" borderId="0" xfId="0" applyNumberFormat="1" applyFont="1" applyFill="1" applyAlignment="1">
      <alignment vertical="top" wrapText="1"/>
    </xf>
    <xf numFmtId="172" fontId="0" fillId="0" borderId="0" xfId="0" applyNumberFormat="1" applyAlignment="1">
      <alignment vertical="top" wrapText="1"/>
    </xf>
    <xf numFmtId="172" fontId="0" fillId="0" borderId="0" xfId="0" applyNumberFormat="1" applyBorder="1" applyAlignment="1">
      <alignment vertical="top" wrapText="1"/>
    </xf>
    <xf numFmtId="172" fontId="0" fillId="0" borderId="0" xfId="0" applyNumberFormat="1" applyAlignment="1">
      <alignment horizontal="center" vertical="top" wrapText="1"/>
    </xf>
    <xf numFmtId="0" fontId="0" fillId="0" borderId="0" xfId="0" applyBorder="1" applyAlignment="1">
      <alignment wrapText="1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2">
    <dxf>
      <font>
        <color rgb="FF9C0006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5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relativeIndent="0" justifyLastLine="0" shrinkToFit="0" readingOrder="0"/>
    </dxf>
    <dxf>
      <numFmt numFmtId="172" formatCode="dd/mm/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38099</xdr:rowOff>
    </xdr:from>
    <xdr:to>
      <xdr:col>2</xdr:col>
      <xdr:colOff>457200</xdr:colOff>
      <xdr:row>0</xdr:row>
      <xdr:rowOff>409574</xdr:rowOff>
    </xdr:to>
    <xdr:sp macro="[0]!mensuel" textlink="">
      <xdr:nvSpPr>
        <xdr:cNvPr id="2" name="ZoneTexte 1"/>
        <xdr:cNvSpPr txBox="1"/>
      </xdr:nvSpPr>
      <xdr:spPr>
        <a:xfrm>
          <a:off x="1981201" y="38099"/>
          <a:ext cx="1057274" cy="3714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100">
              <a:latin typeface="+mn-lt"/>
              <a:ea typeface="+mn-ea"/>
              <a:cs typeface="+mn-cs"/>
            </a:rPr>
            <a:t>Mensualisation</a:t>
          </a:r>
          <a:r>
            <a:rPr lang="fr-FR" sz="1100"/>
            <a:t> </a:t>
          </a:r>
        </a:p>
      </xdr:txBody>
    </xdr:sp>
    <xdr:clientData/>
  </xdr:twoCellAnchor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8</xdr:row>
          <xdr:rowOff>152400</xdr:rowOff>
        </xdr:from>
        <xdr:to>
          <xdr:col>5</xdr:col>
          <xdr:colOff>1476375</xdr:colOff>
          <xdr:row>13</xdr:row>
          <xdr:rowOff>28575</xdr:rowOff>
        </xdr:to>
        <xdr:sp macro="" textlink="">
          <xdr:nvSpPr>
            <xdr:cNvPr id="3076" name="Object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modMensua_Transfert.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" refreshedDate="42333.001304861114" createdVersion="3" refreshedVersion="4" minRefreshableVersion="3" recordCount="32">
  <cacheSource type="worksheet">
    <worksheetSource ref="A3:O1048576" sheet="Crédit_Débit"/>
  </cacheSource>
  <cacheFields count="16">
    <cacheField name="Compte" numFmtId="0">
      <sharedItems containsBlank="1" count="10">
        <s v="XXX - Compte Courant"/>
        <s v="YYY - Compte Courant"/>
        <s v="YYY - Livret Epargne"/>
        <s v="XXX - Livret Compte courant"/>
        <s v="YYY - Monnaie"/>
        <m/>
        <s v="XXX - Livret caisse d'Epargne" u="1"/>
        <s v="XYX - Compte Joint" u="1"/>
        <s v="Compte" u="1"/>
        <s v="XXX - Monnaie" u="1"/>
      </sharedItems>
    </cacheField>
    <cacheField name="Date" numFmtId="172">
      <sharedItems containsNonDate="0" containsDate="1" containsString="0" containsBlank="1" minDate="2015-03-01T00:00:00" maxDate="2015-11-16T00:00:00" count="22">
        <d v="2015-03-01T00:00:00"/>
        <d v="2015-03-02T00:00:00"/>
        <d v="2015-03-03T00:00:00"/>
        <d v="2015-03-04T00:00:00"/>
        <d v="2015-04-01T00:00:00"/>
        <d v="2015-04-02T00:00:00"/>
        <d v="2015-04-03T00:00:00"/>
        <d v="2015-04-04T00:00:00"/>
        <d v="2015-05-04T00:00:00"/>
        <d v="2015-05-05T00:00:00"/>
        <d v="2015-05-06T00:00:00"/>
        <d v="2015-09-01T00:00:00"/>
        <d v="2015-11-01T00:00:00"/>
        <d v="2015-11-02T00:00:00"/>
        <d v="2015-11-03T00:00:00"/>
        <d v="2015-11-06T00:00:00"/>
        <d v="2015-11-07T00:00:00"/>
        <d v="2015-11-08T00:00:00"/>
        <d v="2015-11-11T00:00:00"/>
        <d v="2015-11-14T00:00:00"/>
        <d v="2015-11-15T00:00:00"/>
        <m/>
      </sharedItems>
      <fieldGroup par="15" base="1">
        <rangePr autoStart="0" groupBy="months" startDate="2015-01-01T00:00:00" endDate="2015-11-16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1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Transfert"/>
        <s v="Banque"/>
        <s v="Emploi"/>
        <s v="Assurance"/>
        <s v="Cadeaux"/>
        <s v="Voiture"/>
        <s v="Courses"/>
        <m/>
        <s v="Loisirs" u="1"/>
        <s v="Transport en commun" u="1"/>
        <s v="Habitation" u="1"/>
        <s v="Vélo" u="1"/>
        <s v="Dépenses de santé" u="1"/>
      </sharedItems>
    </cacheField>
    <cacheField name="Libellés secondaires" numFmtId="0">
      <sharedItems containsBlank="1" count="31">
        <s v="XYX - Compte Joint"/>
        <s v="Carte bancaire"/>
        <s v="Assurance"/>
        <s v="Salaire"/>
        <s v="Assurance juridique"/>
        <s v="XXX - Compte Courant"/>
        <s v="Noël Famille"/>
        <s v="Carburant"/>
        <s v="Hygiène, soin"/>
        <s v="YYY - Livret Epargne"/>
        <s v="YYY - Compte Courant"/>
        <s v="XXX - Livret Compte courant"/>
        <m/>
        <s v="Achat" u="1"/>
        <s v="XXX - Livret caisse d'Epargne" u="1"/>
        <s v="Film en DVD" u="1"/>
        <s v="Généraliste" u="1"/>
        <s v="Téléphone mobile" u="1"/>
        <s v="Entretien" u="1"/>
        <s v="Bricolage" u="1"/>
        <s v="Alimentation" u="1"/>
        <s v="Assurance vie" u="1"/>
        <s v="Bus" u="1"/>
        <s v="EDF" u="1"/>
        <s v="Alimentation, boisson" u="1"/>
        <s v="Equipement maison" u="1"/>
        <s v="Covoiturage" u="1"/>
        <s v="YYY - Monnaie" u="1"/>
        <s v="XXX - Monnaie" u="1"/>
        <s v="Noël autre" u="1"/>
        <s v="Sport" u="1"/>
      </sharedItems>
    </cacheField>
    <cacheField name="Solde Réel / Banque" numFmtId="0">
      <sharedItems containsBlank="1" count="2">
        <m/>
        <s v="P"/>
      </sharedItems>
    </cacheField>
    <cacheField name="Crédit" numFmtId="166">
      <sharedItems containsString="0" containsBlank="1" containsNumber="1" containsInteger="1" minValue="13" maxValue="440"/>
    </cacheField>
    <cacheField name="Débit" numFmtId="166">
      <sharedItems containsString="0" containsBlank="1" containsNumber="1" minValue="-240" maxValue="-11"/>
    </cacheField>
    <cacheField name="Solde Courant" numFmtId="166">
      <sharedItems containsString="0" containsBlank="1" containsNumber="1" minValue="-240" maxValue="44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-720.24" maxValue="658"/>
    </cacheField>
    <cacheField name="Note" numFmtId="0">
      <sharedItems containsBlank="1" containsMixedTypes="1" containsNumber="1" containsInteger="1" minValue="42319" maxValue="42319"/>
    </cacheField>
    <cacheField name="N° chèque" numFmtId="0">
      <sharedItems containsString="0" containsBlank="1" containsNumber="1" containsInteger="1" minValue="20" maxValue="109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11-16T00:00:00"/>
        <groupItems count="3">
          <s v="&lt;01/01/2015"/>
          <s v="2015"/>
          <s v="&gt;16/11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s v="Prélèvement"/>
    <s v="XYX"/>
    <x v="0"/>
    <x v="0"/>
    <x v="0"/>
    <m/>
    <n v="-131"/>
    <n v="-131"/>
    <x v="0"/>
    <n v="-131"/>
    <m/>
    <m/>
    <m/>
  </r>
  <r>
    <x v="1"/>
    <x v="1"/>
    <s v="Virement"/>
    <s v="LCL"/>
    <x v="1"/>
    <x v="1"/>
    <x v="0"/>
    <m/>
    <n v="-230"/>
    <n v="-230"/>
    <x v="0"/>
    <n v="-361"/>
    <m/>
    <m/>
    <m/>
  </r>
  <r>
    <x v="1"/>
    <x v="2"/>
    <s v="Versement"/>
    <s v="CA"/>
    <x v="1"/>
    <x v="2"/>
    <x v="0"/>
    <n v="330"/>
    <m/>
    <n v="330"/>
    <x v="1"/>
    <n v="-31"/>
    <m/>
    <m/>
    <m/>
  </r>
  <r>
    <x v="1"/>
    <x v="3"/>
    <s v="Virement"/>
    <s v="Travail YYY"/>
    <x v="2"/>
    <x v="3"/>
    <x v="0"/>
    <n v="430"/>
    <m/>
    <n v="430"/>
    <x v="1"/>
    <n v="399"/>
    <m/>
    <m/>
    <m/>
  </r>
  <r>
    <x v="1"/>
    <x v="4"/>
    <s v="Prélèvement"/>
    <s v="XYX"/>
    <x v="0"/>
    <x v="0"/>
    <x v="0"/>
    <m/>
    <n v="-140"/>
    <n v="-140"/>
    <x v="0"/>
    <n v="259"/>
    <m/>
    <m/>
    <m/>
  </r>
  <r>
    <x v="0"/>
    <x v="4"/>
    <s v="Prélèvement"/>
    <s v="XYX"/>
    <x v="0"/>
    <x v="0"/>
    <x v="0"/>
    <m/>
    <n v="-141"/>
    <n v="-141"/>
    <x v="0"/>
    <n v="118"/>
    <m/>
    <m/>
    <m/>
  </r>
  <r>
    <x v="1"/>
    <x v="5"/>
    <s v="Virement"/>
    <s v="LCL"/>
    <x v="1"/>
    <x v="1"/>
    <x v="0"/>
    <m/>
    <n v="-240"/>
    <n v="-240"/>
    <x v="0"/>
    <n v="-122"/>
    <m/>
    <m/>
    <m/>
  </r>
  <r>
    <x v="1"/>
    <x v="6"/>
    <s v="Versement"/>
    <s v="CA"/>
    <x v="1"/>
    <x v="2"/>
    <x v="0"/>
    <n v="340"/>
    <m/>
    <n v="340"/>
    <x v="1"/>
    <n v="218"/>
    <m/>
    <m/>
    <m/>
  </r>
  <r>
    <x v="1"/>
    <x v="7"/>
    <s v="Virement"/>
    <s v="Travail YYY"/>
    <x v="2"/>
    <x v="3"/>
    <x v="0"/>
    <n v="440"/>
    <m/>
    <n v="440"/>
    <x v="1"/>
    <n v="658"/>
    <m/>
    <m/>
    <m/>
  </r>
  <r>
    <x v="2"/>
    <x v="8"/>
    <s v="Carte Bancaire"/>
    <s v="Blanchisserie"/>
    <x v="3"/>
    <x v="4"/>
    <x v="0"/>
    <m/>
    <n v="-30"/>
    <n v="-30"/>
    <x v="0"/>
    <n v="628"/>
    <m/>
    <m/>
    <m/>
  </r>
  <r>
    <x v="1"/>
    <x v="9"/>
    <s v="Versement"/>
    <s v="Biocoop"/>
    <x v="0"/>
    <x v="5"/>
    <x v="0"/>
    <m/>
    <n v="-20"/>
    <n v="-20"/>
    <x v="0"/>
    <n v="608"/>
    <m/>
    <m/>
    <m/>
  </r>
  <r>
    <x v="0"/>
    <x v="10"/>
    <s v="Carte Bancaire"/>
    <s v="Biocoop"/>
    <x v="4"/>
    <x v="6"/>
    <x v="0"/>
    <m/>
    <n v="-35"/>
    <n v="-35"/>
    <x v="0"/>
    <n v="573"/>
    <m/>
    <m/>
    <m/>
  </r>
  <r>
    <x v="1"/>
    <x v="11"/>
    <s v="Prélèvement"/>
    <s v="XYX"/>
    <x v="0"/>
    <x v="0"/>
    <x v="0"/>
    <m/>
    <n v="-130"/>
    <n v="-130"/>
    <x v="0"/>
    <n v="443"/>
    <m/>
    <m/>
    <m/>
  </r>
  <r>
    <x v="1"/>
    <x v="12"/>
    <s v="Chèque"/>
    <s v="Boulangerie"/>
    <x v="1"/>
    <x v="1"/>
    <x v="1"/>
    <m/>
    <n v="-200"/>
    <n v="-200"/>
    <x v="0"/>
    <n v="243"/>
    <s v="yyyy"/>
    <n v="20"/>
    <m/>
  </r>
  <r>
    <x v="2"/>
    <x v="13"/>
    <s v="Carte Bancaire"/>
    <s v="Blanchisserie"/>
    <x v="3"/>
    <x v="4"/>
    <x v="1"/>
    <m/>
    <n v="-200"/>
    <n v="-200"/>
    <x v="0"/>
    <n v="43"/>
    <s v="assur"/>
    <m/>
    <m/>
  </r>
  <r>
    <x v="1"/>
    <x v="13"/>
    <s v="Chèque"/>
    <s v="Boucherie Tavernie"/>
    <x v="5"/>
    <x v="7"/>
    <x v="1"/>
    <m/>
    <n v="-200"/>
    <n v="-200"/>
    <x v="0"/>
    <n v="-157"/>
    <m/>
    <n v="21"/>
    <s v="C9"/>
  </r>
  <r>
    <x v="0"/>
    <x v="13"/>
    <s v="Carte Bancaire"/>
    <s v="Biocoop"/>
    <x v="4"/>
    <x v="6"/>
    <x v="0"/>
    <m/>
    <n v="-11"/>
    <n v="-11"/>
    <x v="0"/>
    <n v="-168"/>
    <m/>
    <m/>
    <m/>
  </r>
  <r>
    <x v="1"/>
    <x v="14"/>
    <s v="Carte Bancaire"/>
    <s v="Coiffeur MCO"/>
    <x v="6"/>
    <x v="8"/>
    <x v="0"/>
    <m/>
    <n v="-12"/>
    <n v="-12"/>
    <x v="0"/>
    <n v="-180"/>
    <m/>
    <m/>
    <m/>
  </r>
  <r>
    <x v="1"/>
    <x v="15"/>
    <s v="Carte Bancaire"/>
    <s v="Cora"/>
    <x v="0"/>
    <x v="9"/>
    <x v="0"/>
    <m/>
    <n v="-13"/>
    <n v="-13"/>
    <x v="0"/>
    <n v="-193"/>
    <m/>
    <m/>
    <s v="TD13"/>
  </r>
  <r>
    <x v="2"/>
    <x v="15"/>
    <s v="Carte Bancaire"/>
    <s v="Cora"/>
    <x v="0"/>
    <x v="10"/>
    <x v="0"/>
    <n v="13"/>
    <m/>
    <n v="13"/>
    <x v="1"/>
    <n v="-180"/>
    <m/>
    <m/>
    <s v="TC13"/>
  </r>
  <r>
    <x v="1"/>
    <x v="16"/>
    <s v="Virement"/>
    <s v="Boucherie Tavernie"/>
    <x v="0"/>
    <x v="9"/>
    <x v="0"/>
    <m/>
    <n v="-20"/>
    <n v="-20"/>
    <x v="0"/>
    <n v="-200"/>
    <s v="aaa"/>
    <m/>
    <s v="TD12"/>
  </r>
  <r>
    <x v="2"/>
    <x v="16"/>
    <s v="Versement"/>
    <s v="Boucherie Tavernie"/>
    <x v="0"/>
    <x v="10"/>
    <x v="0"/>
    <n v="20"/>
    <m/>
    <n v="20"/>
    <x v="1"/>
    <n v="-180"/>
    <s v="aaa"/>
    <m/>
    <s v="TC12"/>
  </r>
  <r>
    <x v="3"/>
    <x v="16"/>
    <s v="Versement"/>
    <s v="E.Leclerc"/>
    <x v="0"/>
    <x v="5"/>
    <x v="0"/>
    <m/>
    <n v="-14"/>
    <n v="-14"/>
    <x v="0"/>
    <n v="-194"/>
    <m/>
    <m/>
    <s v="TD14"/>
  </r>
  <r>
    <x v="0"/>
    <x v="16"/>
    <s v="Virement"/>
    <s v="E.Leclerc"/>
    <x v="0"/>
    <x v="11"/>
    <x v="0"/>
    <n v="14"/>
    <m/>
    <n v="14"/>
    <x v="1"/>
    <n v="-180"/>
    <m/>
    <m/>
    <s v="TC14"/>
  </r>
  <r>
    <x v="0"/>
    <x v="17"/>
    <s v="Carte Bancaire"/>
    <s v="Biocoop"/>
    <x v="0"/>
    <x v="9"/>
    <x v="0"/>
    <m/>
    <n v="-36"/>
    <n v="-36"/>
    <x v="0"/>
    <n v="-216"/>
    <m/>
    <m/>
    <s v="TD17"/>
  </r>
  <r>
    <x v="2"/>
    <x v="17"/>
    <s v="Versement"/>
    <s v="Biocoop"/>
    <x v="0"/>
    <x v="5"/>
    <x v="0"/>
    <n v="36"/>
    <m/>
    <n v="36"/>
    <x v="1"/>
    <n v="-180"/>
    <m/>
    <m/>
    <s v="TC17"/>
  </r>
  <r>
    <x v="4"/>
    <x v="18"/>
    <s v="Versement"/>
    <s v="Cora"/>
    <x v="1"/>
    <x v="1"/>
    <x v="0"/>
    <m/>
    <n v="-200.12"/>
    <n v="-200.12"/>
    <x v="0"/>
    <n v="-380.12"/>
    <s v="etetee"/>
    <m/>
    <m/>
  </r>
  <r>
    <x v="4"/>
    <x v="18"/>
    <s v="Versement"/>
    <s v="Cora"/>
    <x v="1"/>
    <x v="1"/>
    <x v="0"/>
    <m/>
    <n v="-100"/>
    <n v="-100"/>
    <x v="0"/>
    <n v="-480.12"/>
    <n v="42319"/>
    <m/>
    <m/>
  </r>
  <r>
    <x v="0"/>
    <x v="19"/>
    <s v="Chèque"/>
    <s v="Divers"/>
    <x v="5"/>
    <x v="7"/>
    <x v="0"/>
    <m/>
    <n v="-200.12"/>
    <n v="-200.12"/>
    <x v="0"/>
    <n v="-680.24"/>
    <s v="carb : 200.12 (13/11)-modifié"/>
    <n v="109"/>
    <s v="C10"/>
  </r>
  <r>
    <x v="1"/>
    <x v="20"/>
    <s v="Carte Bancaire"/>
    <s v="Carrefour"/>
    <x v="5"/>
    <x v="7"/>
    <x v="0"/>
    <m/>
    <n v="-20"/>
    <n v="-20"/>
    <x v="0"/>
    <n v="-700.24"/>
    <s v="ligne 33"/>
    <m/>
    <s v="C11"/>
  </r>
  <r>
    <x v="1"/>
    <x v="20"/>
    <s v="Carte Bancaire"/>
    <s v="Carrefour"/>
    <x v="5"/>
    <x v="7"/>
    <x v="0"/>
    <m/>
    <n v="-20"/>
    <n v="-20"/>
    <x v="0"/>
    <n v="-720.24"/>
    <s v="ligne 33 - copie"/>
    <m/>
    <s v="C12"/>
  </r>
  <r>
    <x v="5"/>
    <x v="21"/>
    <m/>
    <m/>
    <x v="7"/>
    <x v="12"/>
    <x v="0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grandTotalCaption="Solde Réel" updatedVersion="4" minRefreshableVersion="3" showCalcMbrs="0" useAutoFormatting="1" itemPrintTitles="1" createdVersion="3" indent="0" compact="0" outline="1" outlineData="1" compactData="0" multipleFieldFilters="0" colHeaderCaption="Date">
  <location ref="A1:D8" firstHeaderRow="1" firstDataRow="2" firstDataCol="1"/>
  <pivotFields count="16">
    <pivotField axis="axisRow" compact="0" showAll="0">
      <items count="11">
        <item h="1" x="5"/>
        <item x="1"/>
        <item x="2"/>
        <item x="4"/>
        <item x="0"/>
        <item m="1" x="6"/>
        <item x="3"/>
        <item m="1" x="9"/>
        <item m="1" x="7"/>
        <item h="1" m="1" x="8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6">
    <i>
      <x v="1"/>
    </i>
    <i>
      <x v="2"/>
    </i>
    <i>
      <x v="3"/>
    </i>
    <i>
      <x v="4"/>
    </i>
    <i>
      <x v="6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Solde Courant" fld="9" baseField="0" baseItem="0"/>
  </dataFields>
  <formats count="1">
    <format dxfId="111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outline="1" outlineData="1" compactData="0" multipleFieldFilters="0" colHeaderCaption="Date">
  <location ref="A3:I38" firstHeaderRow="1" firstDataRow="3" firstDataCol="3" rowPageCount="1" colPageCount="1"/>
  <pivotFields count="16">
    <pivotField axis="axisPage" compact="0" showAll="0">
      <items count="11">
        <item x="0"/>
        <item m="1" x="6"/>
        <item x="3"/>
        <item m="1" x="9"/>
        <item m="1" x="7"/>
        <item x="1"/>
        <item x="2"/>
        <item x="4"/>
        <item x="5"/>
        <item m="1" x="8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x="3"/>
        <item x="6"/>
        <item x="2"/>
        <item m="1" x="10"/>
        <item m="1" x="8"/>
        <item x="0"/>
        <item x="7"/>
        <item x="1"/>
        <item m="1" x="9"/>
        <item x="5"/>
        <item m="1" x="11"/>
        <item m="1" x="12"/>
        <item x="4"/>
        <item t="default"/>
      </items>
    </pivotField>
    <pivotField axis="axisRow" compact="0" showAll="0">
      <items count="32">
        <item m="1" x="20"/>
        <item m="1" x="24"/>
        <item m="1" x="21"/>
        <item m="1" x="19"/>
        <item m="1" x="23"/>
        <item m="1" x="25"/>
        <item x="8"/>
        <item x="3"/>
        <item m="1" x="17"/>
        <item x="10"/>
        <item x="9"/>
        <item x="12"/>
        <item m="1" x="30"/>
        <item x="11"/>
        <item x="0"/>
        <item x="1"/>
        <item x="2"/>
        <item x="5"/>
        <item m="1" x="27"/>
        <item m="1" x="28"/>
        <item m="1" x="15"/>
        <item x="4"/>
        <item m="1" x="22"/>
        <item x="7"/>
        <item m="1" x="18"/>
        <item m="1" x="16"/>
        <item x="6"/>
        <item m="1" x="14"/>
        <item m="1" x="13"/>
        <item m="1" x="29"/>
        <item m="1" x="26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33">
    <i>
      <x/>
    </i>
    <i r="1">
      <x v="21"/>
    </i>
    <i r="2">
      <x v="1"/>
    </i>
    <i>
      <x v="1"/>
    </i>
    <i r="1">
      <x v="6"/>
    </i>
    <i r="2">
      <x v="1"/>
    </i>
    <i>
      <x v="2"/>
    </i>
    <i r="1">
      <x v="7"/>
    </i>
    <i r="2">
      <x/>
    </i>
    <i>
      <x v="5"/>
    </i>
    <i r="1">
      <x v="9"/>
    </i>
    <i r="2">
      <x/>
    </i>
    <i r="1">
      <x v="10"/>
    </i>
    <i r="2">
      <x v="1"/>
    </i>
    <i r="1">
      <x v="13"/>
    </i>
    <i r="2">
      <x/>
    </i>
    <i r="1">
      <x v="14"/>
    </i>
    <i r="2">
      <x v="1"/>
    </i>
    <i r="1">
      <x v="17"/>
    </i>
    <i r="2">
      <x/>
    </i>
    <i r="2">
      <x v="1"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2"/>
    </i>
    <i r="1">
      <x v="26"/>
    </i>
    <i r="2">
      <x v="1"/>
    </i>
    <i t="grand">
      <x/>
    </i>
  </rowItems>
  <colFields count="2">
    <field x="15"/>
    <field x="1"/>
  </colFields>
  <colItems count="6">
    <i>
      <x v="1"/>
      <x v="3"/>
    </i>
    <i r="1">
      <x v="4"/>
    </i>
    <i r="1">
      <x v="5"/>
    </i>
    <i r="1">
      <x v="9"/>
    </i>
    <i r="1">
      <x v="1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42" totalsRowShown="0" headerRowDxfId="110" dataDxfId="109">
  <autoFilter ref="A3:O42"/>
  <sortState ref="A4:O42">
    <sortCondition ref="B3:B42"/>
  </sortState>
  <tableColumns count="15">
    <tableColumn id="1" name="Compte" dataDxfId="108" totalsRowDxfId="107"/>
    <tableColumn id="3" name="Date" dataDxfId="106"/>
    <tableColumn id="8" name="Type d'opération" dataDxfId="105" totalsRowDxfId="104"/>
    <tableColumn id="4" name="Tiers" dataDxfId="103" totalsRowDxfId="102"/>
    <tableColumn id="5" name="Libellés principaux" dataDxfId="101" totalsRowDxfId="100"/>
    <tableColumn id="9" name="Libellés secondaires" dataDxfId="99" totalsRowDxfId="98"/>
    <tableColumn id="10" name="Solde Réel / Banque" dataDxfId="97" totalsRowDxfId="96"/>
    <tableColumn id="2" name="Crédit" dataDxfId="95" totalsRowDxfId="94"/>
    <tableColumn id="6" name="Débit" dataDxfId="93" totalsRowDxfId="92"/>
    <tableColumn id="12" name="Solde Courant" dataDxfId="91" totalsRowDxfId="90">
      <calculatedColumnFormula>Tableau1[[#This Row],[Crédit]]+Tableau1[[#This Row],[Débit]]</calculatedColumnFormula>
    </tableColumn>
    <tableColumn id="11" name="Crédit/Débit" dataDxfId="89" totalsRowDxfId="88">
      <calculatedColumnFormula>IF(Tableau1[[#This Row],[Crédit]]&lt;&gt;"","Crédit",IF(Tableau1[[#This Row],[Débit]]&lt;&gt;"","Débit",""))</calculatedColumnFormula>
    </tableColumn>
    <tableColumn id="13" name="Solde Cumulé" dataDxfId="87" totalsRowDxfId="86">
      <calculatedColumnFormula>IF(A3="Compte",Tableau1[[#This Row],[Solde Courant]],L3+Tableau1[[#This Row],[Solde Courant]])</calculatedColumnFormula>
    </tableColumn>
    <tableColumn id="18" name="Note" dataDxfId="85" totalsRowDxfId="84"/>
    <tableColumn id="17" name="N° chèque" dataDxfId="83" totalsRowDxfId="82"/>
    <tableColumn id="7" name="Id (transfert ou carb)" dataDxfId="81" totalsRowDxfId="8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9" totalsRowShown="0" headerRowDxfId="79" dataDxfId="77" headerRowBorderDxfId="78" tableBorderDxfId="76" totalsRowBorderDxfId="75">
  <autoFilter ref="A2:S9"/>
  <tableColumns count="19">
    <tableColumn id="1" name="Compte"/>
    <tableColumn id="2" name="Date" dataDxfId="74"/>
    <tableColumn id="3" name="Type d'opération" dataDxfId="73"/>
    <tableColumn id="4" name="Tiers" dataDxfId="72"/>
    <tableColumn id="5" name="Libellés principaux" dataDxfId="71"/>
    <tableColumn id="6" name="Libellés secondaires" dataDxfId="70"/>
    <tableColumn id="9" name="Opération" dataDxfId="69"/>
    <tableColumn id="7" name="Janvier" dataDxfId="68"/>
    <tableColumn id="8" name="Février" dataDxfId="67"/>
    <tableColumn id="10" name="Mars" dataDxfId="66"/>
    <tableColumn id="11" name="Avril" dataDxfId="65"/>
    <tableColumn id="12" name="Mai" dataDxfId="64"/>
    <tableColumn id="13" name="Juin" dataDxfId="63"/>
    <tableColumn id="14" name="Juillet" dataDxfId="62"/>
    <tableColumn id="15" name="Août" dataDxfId="61"/>
    <tableColumn id="16" name="Septembre" dataDxfId="60"/>
    <tableColumn id="17" name="Octobre" dataDxfId="59"/>
    <tableColumn id="18" name="Novembre" dataDxfId="58"/>
    <tableColumn id="19" name="Décembre" dataDxfId="5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8" totalsRowShown="0" headerRowDxfId="56" dataDxfId="55">
  <autoFilter ref="A1:L8"/>
  <tableColumns count="12">
    <tableColumn id="1" name="Date" dataDxfId="54"/>
    <tableColumn id="8" name="Conducteur" dataDxfId="53"/>
    <tableColumn id="9" name="Voiture" dataDxfId="52"/>
    <tableColumn id="2" name="Tiers" dataDxfId="51"/>
    <tableColumn id="3" name="Débit" dataDxfId="50"/>
    <tableColumn id="4" name="Distance parcourue" dataDxfId="49"/>
    <tableColumn id="11" name="Carburant" dataDxfId="48"/>
    <tableColumn id="5" name="Litre" dataDxfId="47"/>
    <tableColumn id="6" name="Tarif du litre" dataDxfId="46"/>
    <tableColumn id="7" name="Litre/100Km" dataDxfId="45">
      <calculatedColumnFormula>Tableau4[[#This Row],[Distance parcourue]]/100</calculatedColumnFormula>
    </tableColumn>
    <tableColumn id="10" name="Note" dataDxfId="44"/>
    <tableColumn id="12" name="IdCarburant" dataDxfId="4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42" dataDxfId="40" headerRowBorderDxfId="41" tableBorderDxfId="39">
  <autoFilter ref="A3:AC4"/>
  <tableColumns count="29">
    <tableColumn id="1" name="Compte" dataDxfId="38"/>
    <tableColumn id="2" name="Tiers" dataDxfId="37"/>
    <tableColumn id="3" name="Libellés principaux" dataDxfId="36"/>
    <tableColumn id="4" name="Libellés secondaires" dataDxfId="35"/>
    <tableColumn id="29" name="Total budgété">
      <calculatedColumnFormula>SUM(Tableau3[[#This Row],[Janvier]:[Décembre]])</calculatedColumnFormula>
    </tableColumn>
    <tableColumn id="5" name="Janvier" dataDxfId="34"/>
    <tableColumn id="6" name="Février" dataDxfId="33"/>
    <tableColumn id="7" name="Mars" dataDxfId="32"/>
    <tableColumn id="8" name="Avril" dataDxfId="31"/>
    <tableColumn id="9" name="Mai" dataDxfId="30"/>
    <tableColumn id="10" name="Juin" dataDxfId="29"/>
    <tableColumn id="11" name="Juillet" dataDxfId="28"/>
    <tableColumn id="12" name="Août" dataDxfId="27"/>
    <tableColumn id="13" name="Septembre" dataDxfId="26"/>
    <tableColumn id="14" name="Octobre" dataDxfId="25"/>
    <tableColumn id="15" name="Novembre" dataDxfId="24"/>
    <tableColumn id="16" name="Décembre" dataDxfId="23"/>
    <tableColumn id="17" name="Janvier1" dataDxfId="22">
      <calculatedColumnFormula>F4-SUMPRODUCT((Libellés_principaux=$C4)*(Libellés_secondaires=$D4)*(Débit))</calculatedColumnFormula>
    </tableColumn>
    <tableColumn id="18" name="Février2" dataDxfId="21">
      <calculatedColumnFormula>G4-SUMPRODUCT((Libellés_principaux=$C4)*(Libellés_secondaires=$D4)*(Débit))</calculatedColumnFormula>
    </tableColumn>
    <tableColumn id="19" name="Mars3" dataDxfId="20">
      <calculatedColumnFormula>H4-SUMPRODUCT((Libellés_principaux=$C4)*(Libellés_secondaires=$D4)*(Débit))</calculatedColumnFormula>
    </tableColumn>
    <tableColumn id="20" name="Avril4" dataDxfId="19">
      <calculatedColumnFormula>I4-SUMPRODUCT((Libellés_principaux=$C4)*(Libellés_secondaires=$D4)*(Débit))</calculatedColumnFormula>
    </tableColumn>
    <tableColumn id="21" name="Mai5" dataDxfId="18">
      <calculatedColumnFormula>J4-SUMPRODUCT((Libellés_principaux=$C4)*(Libellés_secondaires=$D4)*(Débit))</calculatedColumnFormula>
    </tableColumn>
    <tableColumn id="22" name="Juin6" dataDxfId="17">
      <calculatedColumnFormula>K4-SUMPRODUCT((Libellés_principaux=$C4)*(Libellés_secondaires=$D4)*(Débit))</calculatedColumnFormula>
    </tableColumn>
    <tableColumn id="23" name="Juillet7" dataDxfId="16">
      <calculatedColumnFormula>L4-SUMPRODUCT((Libellés_principaux=$C4)*(Libellés_secondaires=$D4)*(Débit))</calculatedColumnFormula>
    </tableColumn>
    <tableColumn id="24" name="Août8" dataDxfId="15">
      <calculatedColumnFormula>M4-SUMPRODUCT((Libellés_principaux=$C4)*(Libellés_secondaires=$D4)*(Débit))</calculatedColumnFormula>
    </tableColumn>
    <tableColumn id="25" name="Septembre9" dataDxfId="14">
      <calculatedColumnFormula>N4-SUMPRODUCT((Libellés_principaux=$C4)*(Libellés_secondaires=$D4)*(Débit))</calculatedColumnFormula>
    </tableColumn>
    <tableColumn id="26" name="Octobre10" dataDxfId="13">
      <calculatedColumnFormula>O4-SUMPRODUCT((Libellés_principaux=$C4)*(Libellés_secondaires=$D4)*(Débit))</calculatedColumnFormula>
    </tableColumn>
    <tableColumn id="27" name="Novembre11" dataDxfId="12">
      <calculatedColumnFormula>P4-SUMPRODUCT((Libellés_principaux=$C4)*(Libellés_secondaires=$D4)*(Débit))</calculatedColumnFormula>
    </tableColumn>
    <tableColumn id="28" name="Décembre12" dataDxfId="11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oleObject" Target="../embeddings/Microsoft_Word_97_-_2003_Document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D8"/>
  <sheetViews>
    <sheetView workbookViewId="0">
      <selection activeCell="E18" sqref="E18"/>
    </sheetView>
  </sheetViews>
  <sheetFormatPr baseColWidth="10" defaultRowHeight="12.75"/>
  <cols>
    <col min="1" max="1" width="24.7109375" customWidth="1"/>
    <col min="2" max="2" width="22.140625" bestFit="1" customWidth="1"/>
    <col min="3" max="3" width="22.14062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3" t="s">
        <v>119</v>
      </c>
      <c r="B1" s="3" t="s">
        <v>205</v>
      </c>
    </row>
    <row r="2" spans="1:4">
      <c r="A2" s="3" t="s">
        <v>2</v>
      </c>
      <c r="B2" t="s">
        <v>195</v>
      </c>
      <c r="C2" t="s">
        <v>213</v>
      </c>
      <c r="D2" t="s">
        <v>124</v>
      </c>
    </row>
    <row r="3" spans="1:4">
      <c r="A3" t="s">
        <v>14</v>
      </c>
      <c r="B3" s="31">
        <v>-400</v>
      </c>
      <c r="C3" s="31">
        <v>695</v>
      </c>
      <c r="D3" s="42">
        <v>295</v>
      </c>
    </row>
    <row r="4" spans="1:4">
      <c r="A4" t="s">
        <v>76</v>
      </c>
      <c r="B4" s="31">
        <v>-200</v>
      </c>
      <c r="C4" s="31">
        <v>39</v>
      </c>
      <c r="D4" s="42">
        <v>-161</v>
      </c>
    </row>
    <row r="5" spans="1:4">
      <c r="A5" t="s">
        <v>99</v>
      </c>
      <c r="B5" s="31"/>
      <c r="C5" s="31">
        <v>-300.12</v>
      </c>
      <c r="D5" s="42">
        <v>-300.12</v>
      </c>
    </row>
    <row r="6" spans="1:4">
      <c r="A6" t="s">
        <v>13</v>
      </c>
      <c r="B6" s="31"/>
      <c r="C6" s="31">
        <v>-540.12</v>
      </c>
      <c r="D6" s="42">
        <v>-540.12</v>
      </c>
    </row>
    <row r="7" spans="1:4">
      <c r="A7" t="s">
        <v>16</v>
      </c>
      <c r="B7" s="31"/>
      <c r="C7" s="31">
        <v>-14</v>
      </c>
      <c r="D7" s="42">
        <v>-14</v>
      </c>
    </row>
    <row r="8" spans="1:4">
      <c r="A8" t="s">
        <v>124</v>
      </c>
      <c r="B8" s="31">
        <v>-600</v>
      </c>
      <c r="C8" s="31">
        <v>-120.24000000000001</v>
      </c>
      <c r="D8" s="31">
        <v>-720.24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I38"/>
  <sheetViews>
    <sheetView workbookViewId="0">
      <selection activeCell="D4" sqref="D4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5" width="10" customWidth="1"/>
    <col min="6" max="8" width="10" bestFit="1" customWidth="1"/>
    <col min="9" max="9" width="13.140625" bestFit="1" customWidth="1"/>
    <col min="10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9">
      <c r="A1" s="3" t="s">
        <v>2</v>
      </c>
      <c r="B1" t="s">
        <v>116</v>
      </c>
    </row>
    <row r="3" spans="1:9">
      <c r="A3" s="3" t="s">
        <v>119</v>
      </c>
      <c r="D3" s="3" t="s">
        <v>208</v>
      </c>
      <c r="E3" s="3" t="s">
        <v>0</v>
      </c>
    </row>
    <row r="4" spans="1:9">
      <c r="D4" t="s">
        <v>209</v>
      </c>
      <c r="I4" t="s">
        <v>8</v>
      </c>
    </row>
    <row r="5" spans="1:9">
      <c r="A5" s="3" t="s">
        <v>18</v>
      </c>
      <c r="B5" s="3" t="s">
        <v>19</v>
      </c>
      <c r="C5" s="3" t="s">
        <v>120</v>
      </c>
      <c r="D5" t="s">
        <v>206</v>
      </c>
      <c r="E5" t="s">
        <v>210</v>
      </c>
      <c r="F5" t="s">
        <v>214</v>
      </c>
      <c r="G5" t="s">
        <v>220</v>
      </c>
      <c r="H5" t="s">
        <v>207</v>
      </c>
    </row>
    <row r="6" spans="1:9">
      <c r="A6" t="s">
        <v>6</v>
      </c>
      <c r="D6" s="31"/>
      <c r="E6" s="31"/>
      <c r="F6" s="31">
        <v>-30</v>
      </c>
      <c r="G6" s="31"/>
      <c r="H6" s="31">
        <v>-200</v>
      </c>
      <c r="I6" s="31">
        <v>-230</v>
      </c>
    </row>
    <row r="7" spans="1:9">
      <c r="B7" t="s">
        <v>21</v>
      </c>
      <c r="D7" s="31"/>
      <c r="E7" s="31"/>
      <c r="F7" s="31">
        <v>-30</v>
      </c>
      <c r="G7" s="31"/>
      <c r="H7" s="31">
        <v>-200</v>
      </c>
      <c r="I7" s="31">
        <v>-230</v>
      </c>
    </row>
    <row r="8" spans="1:9">
      <c r="C8" t="s">
        <v>12</v>
      </c>
      <c r="D8" s="31"/>
      <c r="E8" s="31"/>
      <c r="F8" s="31">
        <v>-30</v>
      </c>
      <c r="G8" s="31"/>
      <c r="H8" s="31">
        <v>-200</v>
      </c>
      <c r="I8" s="31">
        <v>-230</v>
      </c>
    </row>
    <row r="9" spans="1:9">
      <c r="A9" t="s">
        <v>29</v>
      </c>
      <c r="D9" s="31"/>
      <c r="E9" s="31"/>
      <c r="F9" s="31"/>
      <c r="G9" s="31"/>
      <c r="H9" s="31">
        <v>-12</v>
      </c>
      <c r="I9" s="31">
        <v>-12</v>
      </c>
    </row>
    <row r="10" spans="1:9">
      <c r="B10" t="s">
        <v>31</v>
      </c>
      <c r="D10" s="31"/>
      <c r="E10" s="31"/>
      <c r="F10" s="31"/>
      <c r="G10" s="31"/>
      <c r="H10" s="31">
        <v>-12</v>
      </c>
      <c r="I10" s="31">
        <v>-12</v>
      </c>
    </row>
    <row r="11" spans="1:9">
      <c r="C11" t="s">
        <v>12</v>
      </c>
      <c r="D11" s="31"/>
      <c r="E11" s="31"/>
      <c r="F11" s="31"/>
      <c r="G11" s="31"/>
      <c r="H11" s="31">
        <v>-12</v>
      </c>
      <c r="I11" s="31">
        <v>-12</v>
      </c>
    </row>
    <row r="12" spans="1:9">
      <c r="A12" t="s">
        <v>37</v>
      </c>
      <c r="D12" s="31">
        <v>430</v>
      </c>
      <c r="E12" s="31">
        <v>440</v>
      </c>
      <c r="F12" s="31"/>
      <c r="G12" s="31"/>
      <c r="H12" s="31"/>
      <c r="I12" s="31">
        <v>870</v>
      </c>
    </row>
    <row r="13" spans="1:9">
      <c r="B13" t="s">
        <v>38</v>
      </c>
      <c r="D13" s="31">
        <v>430</v>
      </c>
      <c r="E13" s="31">
        <v>440</v>
      </c>
      <c r="F13" s="31"/>
      <c r="G13" s="31"/>
      <c r="H13" s="31"/>
      <c r="I13" s="31">
        <v>870</v>
      </c>
    </row>
    <row r="14" spans="1:9">
      <c r="C14" t="s">
        <v>11</v>
      </c>
      <c r="D14" s="31">
        <v>430</v>
      </c>
      <c r="E14" s="31">
        <v>440</v>
      </c>
      <c r="F14" s="31"/>
      <c r="G14" s="31"/>
      <c r="H14" s="31"/>
      <c r="I14" s="31">
        <v>870</v>
      </c>
    </row>
    <row r="15" spans="1:9">
      <c r="A15" t="s">
        <v>104</v>
      </c>
      <c r="D15" s="31">
        <v>-131</v>
      </c>
      <c r="E15" s="31">
        <v>-281</v>
      </c>
      <c r="F15" s="31">
        <v>-20</v>
      </c>
      <c r="G15" s="31">
        <v>-130</v>
      </c>
      <c r="H15" s="31">
        <v>0</v>
      </c>
      <c r="I15" s="31">
        <v>-562</v>
      </c>
    </row>
    <row r="16" spans="1:9">
      <c r="B16" t="s">
        <v>14</v>
      </c>
      <c r="D16" s="31"/>
      <c r="E16" s="31"/>
      <c r="F16" s="31"/>
      <c r="G16" s="31"/>
      <c r="H16" s="31">
        <v>33</v>
      </c>
      <c r="I16" s="31">
        <v>33</v>
      </c>
    </row>
    <row r="17" spans="1:9">
      <c r="C17" t="s">
        <v>11</v>
      </c>
      <c r="D17" s="31"/>
      <c r="E17" s="31"/>
      <c r="F17" s="31"/>
      <c r="G17" s="31"/>
      <c r="H17" s="31">
        <v>33</v>
      </c>
      <c r="I17" s="31">
        <v>33</v>
      </c>
    </row>
    <row r="18" spans="1:9">
      <c r="B18" t="s">
        <v>76</v>
      </c>
      <c r="D18" s="31"/>
      <c r="E18" s="31"/>
      <c r="F18" s="31"/>
      <c r="G18" s="31"/>
      <c r="H18" s="31">
        <v>-69</v>
      </c>
      <c r="I18" s="31">
        <v>-69</v>
      </c>
    </row>
    <row r="19" spans="1:9">
      <c r="C19" t="s">
        <v>12</v>
      </c>
      <c r="D19" s="31"/>
      <c r="E19" s="31"/>
      <c r="F19" s="31"/>
      <c r="G19" s="31"/>
      <c r="H19" s="31">
        <v>-69</v>
      </c>
      <c r="I19" s="31">
        <v>-69</v>
      </c>
    </row>
    <row r="20" spans="1:9">
      <c r="B20" t="s">
        <v>16</v>
      </c>
      <c r="D20" s="31"/>
      <c r="E20" s="31"/>
      <c r="F20" s="31"/>
      <c r="G20" s="31"/>
      <c r="H20" s="31">
        <v>14</v>
      </c>
      <c r="I20" s="31">
        <v>14</v>
      </c>
    </row>
    <row r="21" spans="1:9">
      <c r="C21" t="s">
        <v>11</v>
      </c>
      <c r="D21" s="31"/>
      <c r="E21" s="31"/>
      <c r="F21" s="31"/>
      <c r="G21" s="31"/>
      <c r="H21" s="31">
        <v>14</v>
      </c>
      <c r="I21" s="31">
        <v>14</v>
      </c>
    </row>
    <row r="22" spans="1:9">
      <c r="B22" t="s">
        <v>17</v>
      </c>
      <c r="D22" s="31">
        <v>-131</v>
      </c>
      <c r="E22" s="31">
        <v>-281</v>
      </c>
      <c r="F22" s="31"/>
      <c r="G22" s="31">
        <v>-130</v>
      </c>
      <c r="H22" s="31"/>
      <c r="I22" s="31">
        <v>-542</v>
      </c>
    </row>
    <row r="23" spans="1:9">
      <c r="C23" t="s">
        <v>12</v>
      </c>
      <c r="D23" s="31">
        <v>-131</v>
      </c>
      <c r="E23" s="31">
        <v>-281</v>
      </c>
      <c r="F23" s="31"/>
      <c r="G23" s="31">
        <v>-130</v>
      </c>
      <c r="H23" s="31"/>
      <c r="I23" s="31">
        <v>-542</v>
      </c>
    </row>
    <row r="24" spans="1:9">
      <c r="B24" t="s">
        <v>13</v>
      </c>
      <c r="D24" s="31"/>
      <c r="E24" s="31"/>
      <c r="F24" s="31">
        <v>-20</v>
      </c>
      <c r="G24" s="31"/>
      <c r="H24" s="31">
        <v>22</v>
      </c>
      <c r="I24" s="31">
        <v>2</v>
      </c>
    </row>
    <row r="25" spans="1:9">
      <c r="C25" t="s">
        <v>11</v>
      </c>
      <c r="D25" s="31"/>
      <c r="E25" s="31"/>
      <c r="F25" s="31"/>
      <c r="G25" s="31"/>
      <c r="H25" s="31">
        <v>36</v>
      </c>
      <c r="I25" s="31">
        <v>36</v>
      </c>
    </row>
    <row r="26" spans="1:9">
      <c r="C26" t="s">
        <v>12</v>
      </c>
      <c r="D26" s="31"/>
      <c r="E26" s="31"/>
      <c r="F26" s="31">
        <v>-20</v>
      </c>
      <c r="G26" s="31"/>
      <c r="H26" s="31">
        <v>-14</v>
      </c>
      <c r="I26" s="31">
        <v>-34</v>
      </c>
    </row>
    <row r="27" spans="1:9">
      <c r="A27" t="s">
        <v>22</v>
      </c>
      <c r="D27" s="31">
        <v>100</v>
      </c>
      <c r="E27" s="31">
        <v>100</v>
      </c>
      <c r="F27" s="31"/>
      <c r="G27" s="31"/>
      <c r="H27" s="31">
        <v>-500.12</v>
      </c>
      <c r="I27" s="31">
        <v>-300.12</v>
      </c>
    </row>
    <row r="28" spans="1:9">
      <c r="B28" t="s">
        <v>23</v>
      </c>
      <c r="D28" s="31">
        <v>-230</v>
      </c>
      <c r="E28" s="31">
        <v>-240</v>
      </c>
      <c r="F28" s="31"/>
      <c r="G28" s="31"/>
      <c r="H28" s="31">
        <v>-500.12</v>
      </c>
      <c r="I28" s="31">
        <v>-970.12</v>
      </c>
    </row>
    <row r="29" spans="1:9">
      <c r="C29" t="s">
        <v>12</v>
      </c>
      <c r="D29" s="31">
        <v>-230</v>
      </c>
      <c r="E29" s="31">
        <v>-240</v>
      </c>
      <c r="F29" s="31"/>
      <c r="G29" s="31"/>
      <c r="H29" s="31">
        <v>-500.12</v>
      </c>
      <c r="I29" s="31">
        <v>-970.12</v>
      </c>
    </row>
    <row r="30" spans="1:9">
      <c r="B30" t="s">
        <v>6</v>
      </c>
      <c r="D30" s="31">
        <v>330</v>
      </c>
      <c r="E30" s="31">
        <v>340</v>
      </c>
      <c r="F30" s="31"/>
      <c r="G30" s="31"/>
      <c r="H30" s="31"/>
      <c r="I30" s="31">
        <v>670</v>
      </c>
    </row>
    <row r="31" spans="1:9">
      <c r="C31" t="s">
        <v>11</v>
      </c>
      <c r="D31" s="31">
        <v>330</v>
      </c>
      <c r="E31" s="31">
        <v>340</v>
      </c>
      <c r="F31" s="31"/>
      <c r="G31" s="31"/>
      <c r="H31" s="31"/>
      <c r="I31" s="31">
        <v>670</v>
      </c>
    </row>
    <row r="32" spans="1:9">
      <c r="A32" t="s">
        <v>70</v>
      </c>
      <c r="D32" s="31"/>
      <c r="E32" s="31"/>
      <c r="F32" s="31"/>
      <c r="G32" s="31"/>
      <c r="H32" s="31">
        <v>-440.12</v>
      </c>
      <c r="I32" s="31">
        <v>-440.12</v>
      </c>
    </row>
    <row r="33" spans="1:9">
      <c r="B33" t="s">
        <v>71</v>
      </c>
      <c r="D33" s="31"/>
      <c r="E33" s="31"/>
      <c r="F33" s="31"/>
      <c r="G33" s="31"/>
      <c r="H33" s="31">
        <v>-440.12</v>
      </c>
      <c r="I33" s="31">
        <v>-440.12</v>
      </c>
    </row>
    <row r="34" spans="1:9">
      <c r="C34" t="s">
        <v>12</v>
      </c>
      <c r="D34" s="31"/>
      <c r="E34" s="31"/>
      <c r="F34" s="31"/>
      <c r="G34" s="31"/>
      <c r="H34" s="31">
        <v>-440.12</v>
      </c>
      <c r="I34" s="31">
        <v>-440.12</v>
      </c>
    </row>
    <row r="35" spans="1:9">
      <c r="A35" t="s">
        <v>24</v>
      </c>
      <c r="D35" s="31"/>
      <c r="E35" s="31"/>
      <c r="F35" s="31">
        <v>-35</v>
      </c>
      <c r="G35" s="31"/>
      <c r="H35" s="31">
        <v>-11</v>
      </c>
      <c r="I35" s="31">
        <v>-46</v>
      </c>
    </row>
    <row r="36" spans="1:9">
      <c r="B36" t="s">
        <v>25</v>
      </c>
      <c r="D36" s="31"/>
      <c r="E36" s="31"/>
      <c r="F36" s="31">
        <v>-35</v>
      </c>
      <c r="G36" s="31"/>
      <c r="H36" s="31">
        <v>-11</v>
      </c>
      <c r="I36" s="31">
        <v>-46</v>
      </c>
    </row>
    <row r="37" spans="1:9">
      <c r="C37" t="s">
        <v>12</v>
      </c>
      <c r="D37" s="31"/>
      <c r="E37" s="31"/>
      <c r="F37" s="31">
        <v>-35</v>
      </c>
      <c r="G37" s="31"/>
      <c r="H37" s="31">
        <v>-11</v>
      </c>
      <c r="I37" s="31">
        <v>-46</v>
      </c>
    </row>
    <row r="38" spans="1:9">
      <c r="A38" t="s">
        <v>8</v>
      </c>
      <c r="D38" s="31">
        <v>399</v>
      </c>
      <c r="E38" s="31">
        <v>259</v>
      </c>
      <c r="F38" s="31">
        <v>-85</v>
      </c>
      <c r="G38" s="31">
        <v>-130</v>
      </c>
      <c r="H38" s="31">
        <v>-1163.24</v>
      </c>
      <c r="I38" s="31">
        <v>-720.24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O42"/>
  <sheetViews>
    <sheetView tabSelected="1" workbookViewId="0">
      <pane ySplit="3" topLeftCell="A4" activePane="bottomLeft" state="frozen"/>
      <selection pane="bottomLeft" activeCell="A43" sqref="A43"/>
    </sheetView>
  </sheetViews>
  <sheetFormatPr baseColWidth="10" defaultColWidth="11.42578125" defaultRowHeight="12.75"/>
  <cols>
    <col min="1" max="1" width="24" style="1" bestFit="1" customWidth="1"/>
    <col min="2" max="2" width="8.140625" style="149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7"/>
      <c r="B1" s="151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</row>
    <row r="2" spans="1:15" ht="36.75" customHeight="1">
      <c r="A2" s="153" t="s">
        <v>76</v>
      </c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</row>
    <row r="3" spans="1:15" s="20" customFormat="1" ht="39.75" customHeight="1">
      <c r="A3" s="20" t="s">
        <v>2</v>
      </c>
      <c r="B3" s="148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205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>
      <c r="A4" s="4" t="s">
        <v>13</v>
      </c>
      <c r="B4" s="150">
        <v>42064</v>
      </c>
      <c r="C4" s="132" t="s">
        <v>95</v>
      </c>
      <c r="D4" s="133" t="s">
        <v>122</v>
      </c>
      <c r="E4" s="133" t="s">
        <v>104</v>
      </c>
      <c r="F4" s="133" t="s">
        <v>17</v>
      </c>
      <c r="G4" s="134"/>
      <c r="H4" s="135"/>
      <c r="I4" s="135">
        <v>-131</v>
      </c>
      <c r="J4" s="135">
        <f>Tableau1[[#This Row],[Crédit]]+Tableau1[[#This Row],[Débit]]</f>
        <v>-131</v>
      </c>
      <c r="K4" s="136" t="str">
        <f>IF(Tableau1[[#This Row],[Crédit]]&lt;&gt;"","Crédit",IF(Tableau1[[#This Row],[Débit]]&lt;&gt;"","Débit",""))</f>
        <v>Débit</v>
      </c>
      <c r="L4" s="137">
        <f>IF(A3="Compte",Tableau1[[#This Row],[Solde Courant]],L3+Tableau1[[#This Row],[Solde Courant]])</f>
        <v>-131</v>
      </c>
      <c r="M4" s="138"/>
      <c r="N4" s="137"/>
      <c r="O4" s="139"/>
    </row>
    <row r="5" spans="1:15">
      <c r="A5" s="4" t="s">
        <v>14</v>
      </c>
      <c r="B5" s="150">
        <v>42065</v>
      </c>
      <c r="C5" s="132" t="s">
        <v>94</v>
      </c>
      <c r="D5" s="133" t="s">
        <v>87</v>
      </c>
      <c r="E5" s="133" t="s">
        <v>22</v>
      </c>
      <c r="F5" s="133" t="s">
        <v>23</v>
      </c>
      <c r="G5" s="134"/>
      <c r="H5" s="135"/>
      <c r="I5" s="135">
        <v>-230</v>
      </c>
      <c r="J5" s="135">
        <f>Tableau1[[#This Row],[Crédit]]+Tableau1[[#This Row],[Débit]]</f>
        <v>-230</v>
      </c>
      <c r="K5" s="136" t="str">
        <f>IF(Tableau1[[#This Row],[Crédit]]&lt;&gt;"","Crédit",IF(Tableau1[[#This Row],[Débit]]&lt;&gt;"","Débit",""))</f>
        <v>Débit</v>
      </c>
      <c r="L5" s="137">
        <f>IF(A4="Compte",Tableau1[[#This Row],[Solde Courant]],L4+Tableau1[[#This Row],[Solde Courant]])</f>
        <v>-361</v>
      </c>
      <c r="M5" s="138"/>
      <c r="N5" s="137"/>
      <c r="O5" s="139"/>
    </row>
    <row r="6" spans="1:15">
      <c r="A6" s="4" t="s">
        <v>14</v>
      </c>
      <c r="B6" s="150">
        <v>42066</v>
      </c>
      <c r="C6" s="132" t="s">
        <v>93</v>
      </c>
      <c r="D6" s="133" t="s">
        <v>123</v>
      </c>
      <c r="E6" s="133" t="s">
        <v>22</v>
      </c>
      <c r="F6" s="133" t="s">
        <v>6</v>
      </c>
      <c r="G6" s="134"/>
      <c r="H6" s="135">
        <v>330</v>
      </c>
      <c r="I6" s="135"/>
      <c r="J6" s="135">
        <f>Tableau1[[#This Row],[Crédit]]+Tableau1[[#This Row],[Débit]]</f>
        <v>330</v>
      </c>
      <c r="K6" s="136" t="str">
        <f>IF(Tableau1[[#This Row],[Crédit]]&lt;&gt;"","Crédit",IF(Tableau1[[#This Row],[Débit]]&lt;&gt;"","Débit",""))</f>
        <v>Crédit</v>
      </c>
      <c r="L6" s="137">
        <f>IF(A5="Compte",Tableau1[[#This Row],[Solde Courant]],L5+Tableau1[[#This Row],[Solde Courant]])</f>
        <v>-31</v>
      </c>
      <c r="M6" s="138"/>
      <c r="N6" s="137"/>
      <c r="O6" s="139"/>
    </row>
    <row r="7" spans="1:15">
      <c r="A7" s="4" t="s">
        <v>14</v>
      </c>
      <c r="B7" s="150">
        <v>42067</v>
      </c>
      <c r="C7" s="132" t="s">
        <v>94</v>
      </c>
      <c r="D7" s="133" t="s">
        <v>118</v>
      </c>
      <c r="E7" s="133" t="s">
        <v>37</v>
      </c>
      <c r="F7" s="133" t="s">
        <v>38</v>
      </c>
      <c r="G7" s="134"/>
      <c r="H7" s="135">
        <v>430</v>
      </c>
      <c r="I7" s="135"/>
      <c r="J7" s="135">
        <f>Tableau1[[#This Row],[Crédit]]+Tableau1[[#This Row],[Débit]]</f>
        <v>430</v>
      </c>
      <c r="K7" s="136" t="str">
        <f>IF(Tableau1[[#This Row],[Crédit]]&lt;&gt;"","Crédit",IF(Tableau1[[#This Row],[Débit]]&lt;&gt;"","Débit",""))</f>
        <v>Crédit</v>
      </c>
      <c r="L7" s="137">
        <f>IF(A6="Compte",Tableau1[[#This Row],[Solde Courant]],L6+Tableau1[[#This Row],[Solde Courant]])</f>
        <v>399</v>
      </c>
      <c r="M7" s="138"/>
      <c r="N7" s="137"/>
      <c r="O7" s="139"/>
    </row>
    <row r="8" spans="1:15">
      <c r="A8" s="4" t="s">
        <v>14</v>
      </c>
      <c r="B8" s="150">
        <v>42095</v>
      </c>
      <c r="C8" s="132" t="s">
        <v>95</v>
      </c>
      <c r="D8" s="133" t="s">
        <v>122</v>
      </c>
      <c r="E8" s="133" t="s">
        <v>104</v>
      </c>
      <c r="F8" s="133" t="s">
        <v>17</v>
      </c>
      <c r="G8" s="134"/>
      <c r="H8" s="135"/>
      <c r="I8" s="135">
        <v>-140</v>
      </c>
      <c r="J8" s="135">
        <f>Tableau1[[#This Row],[Crédit]]+Tableau1[[#This Row],[Débit]]</f>
        <v>-140</v>
      </c>
      <c r="K8" s="136" t="str">
        <f>IF(Tableau1[[#This Row],[Crédit]]&lt;&gt;"","Crédit",IF(Tableau1[[#This Row],[Débit]]&lt;&gt;"","Débit",""))</f>
        <v>Débit</v>
      </c>
      <c r="L8" s="137">
        <f>IF(A7="Compte",Tableau1[[#This Row],[Solde Courant]],L7+Tableau1[[#This Row],[Solde Courant]])</f>
        <v>259</v>
      </c>
      <c r="M8" s="138"/>
      <c r="N8" s="137"/>
      <c r="O8" s="139"/>
    </row>
    <row r="9" spans="1:15">
      <c r="A9" s="4" t="s">
        <v>13</v>
      </c>
      <c r="B9" s="150">
        <v>42095</v>
      </c>
      <c r="C9" s="132" t="s">
        <v>95</v>
      </c>
      <c r="D9" s="133" t="s">
        <v>122</v>
      </c>
      <c r="E9" s="133" t="s">
        <v>104</v>
      </c>
      <c r="F9" s="133" t="s">
        <v>17</v>
      </c>
      <c r="G9" s="134"/>
      <c r="H9" s="135"/>
      <c r="I9" s="135">
        <v>-141</v>
      </c>
      <c r="J9" s="135">
        <f>Tableau1[[#This Row],[Crédit]]+Tableau1[[#This Row],[Débit]]</f>
        <v>-141</v>
      </c>
      <c r="K9" s="136" t="str">
        <f>IF(Tableau1[[#This Row],[Crédit]]&lt;&gt;"","Crédit",IF(Tableau1[[#This Row],[Débit]]&lt;&gt;"","Débit",""))</f>
        <v>Débit</v>
      </c>
      <c r="L9" s="137">
        <f>IF(A8="Compte",Tableau1[[#This Row],[Solde Courant]],L8+Tableau1[[#This Row],[Solde Courant]])</f>
        <v>118</v>
      </c>
      <c r="M9" s="138"/>
      <c r="N9" s="137"/>
      <c r="O9" s="139"/>
    </row>
    <row r="10" spans="1:15">
      <c r="A10" s="4" t="s">
        <v>14</v>
      </c>
      <c r="B10" s="150">
        <v>42096</v>
      </c>
      <c r="C10" s="132" t="s">
        <v>94</v>
      </c>
      <c r="D10" s="133" t="s">
        <v>87</v>
      </c>
      <c r="E10" s="133" t="s">
        <v>22</v>
      </c>
      <c r="F10" s="133" t="s">
        <v>23</v>
      </c>
      <c r="G10" s="134"/>
      <c r="H10" s="135"/>
      <c r="I10" s="135">
        <v>-240</v>
      </c>
      <c r="J10" s="135">
        <f>Tableau1[[#This Row],[Crédit]]+Tableau1[[#This Row],[Débit]]</f>
        <v>-240</v>
      </c>
      <c r="K10" s="136" t="str">
        <f>IF(Tableau1[[#This Row],[Crédit]]&lt;&gt;"","Crédit",IF(Tableau1[[#This Row],[Débit]]&lt;&gt;"","Débit",""))</f>
        <v>Débit</v>
      </c>
      <c r="L10" s="137">
        <f>IF(A9="Compte",Tableau1[[#This Row],[Solde Courant]],L9+Tableau1[[#This Row],[Solde Courant]])</f>
        <v>-122</v>
      </c>
      <c r="M10" s="138"/>
      <c r="N10" s="137"/>
      <c r="O10" s="139"/>
    </row>
    <row r="11" spans="1:15">
      <c r="A11" s="4" t="s">
        <v>14</v>
      </c>
      <c r="B11" s="150">
        <v>42097</v>
      </c>
      <c r="C11" s="132" t="s">
        <v>93</v>
      </c>
      <c r="D11" s="133" t="s">
        <v>123</v>
      </c>
      <c r="E11" s="133" t="s">
        <v>22</v>
      </c>
      <c r="F11" s="133" t="s">
        <v>6</v>
      </c>
      <c r="G11" s="134"/>
      <c r="H11" s="135">
        <v>340</v>
      </c>
      <c r="I11" s="135"/>
      <c r="J11" s="135">
        <f>Tableau1[[#This Row],[Crédit]]+Tableau1[[#This Row],[Débit]]</f>
        <v>340</v>
      </c>
      <c r="K11" s="136" t="str">
        <f>IF(Tableau1[[#This Row],[Crédit]]&lt;&gt;"","Crédit",IF(Tableau1[[#This Row],[Débit]]&lt;&gt;"","Débit",""))</f>
        <v>Crédit</v>
      </c>
      <c r="L11" s="137">
        <f>IF(A10="Compte",Tableau1[[#This Row],[Solde Courant]],L10+Tableau1[[#This Row],[Solde Courant]])</f>
        <v>218</v>
      </c>
      <c r="M11" s="138"/>
      <c r="N11" s="137"/>
      <c r="O11" s="139"/>
    </row>
    <row r="12" spans="1:15">
      <c r="A12" s="4" t="s">
        <v>14</v>
      </c>
      <c r="B12" s="150">
        <v>42098</v>
      </c>
      <c r="C12" s="132" t="s">
        <v>94</v>
      </c>
      <c r="D12" s="133" t="s">
        <v>118</v>
      </c>
      <c r="E12" s="133" t="s">
        <v>37</v>
      </c>
      <c r="F12" s="133" t="s">
        <v>38</v>
      </c>
      <c r="G12" s="134"/>
      <c r="H12" s="135">
        <v>440</v>
      </c>
      <c r="I12" s="135"/>
      <c r="J12" s="135">
        <f>Tableau1[[#This Row],[Crédit]]+Tableau1[[#This Row],[Débit]]</f>
        <v>440</v>
      </c>
      <c r="K12" s="136" t="str">
        <f>IF(Tableau1[[#This Row],[Crédit]]&lt;&gt;"","Crédit",IF(Tableau1[[#This Row],[Débit]]&lt;&gt;"","Débit",""))</f>
        <v>Crédit</v>
      </c>
      <c r="L12" s="137">
        <f>IF(A11="Compte",Tableau1[[#This Row],[Solde Courant]],L11+Tableau1[[#This Row],[Solde Courant]])</f>
        <v>658</v>
      </c>
      <c r="M12" s="138"/>
      <c r="N12" s="137"/>
      <c r="O12" s="139"/>
    </row>
    <row r="13" spans="1:15">
      <c r="A13" s="152" t="s">
        <v>76</v>
      </c>
      <c r="B13" s="150">
        <v>42128</v>
      </c>
      <c r="C13" s="132" t="s">
        <v>143</v>
      </c>
      <c r="D13" s="133" t="s">
        <v>79</v>
      </c>
      <c r="E13" s="133" t="s">
        <v>6</v>
      </c>
      <c r="F13" s="133" t="s">
        <v>21</v>
      </c>
      <c r="G13" s="134"/>
      <c r="H13" s="135"/>
      <c r="I13" s="135">
        <v>-30</v>
      </c>
      <c r="J13" s="135">
        <f>Tableau1[[#This Row],[Crédit]]+Tableau1[[#This Row],[Débit]]</f>
        <v>-30</v>
      </c>
      <c r="K13" s="136" t="str">
        <f>IF(Tableau1[[#This Row],[Crédit]]&lt;&gt;"","Crédit",IF(Tableau1[[#This Row],[Débit]]&lt;&gt;"","Débit",""))</f>
        <v>Débit</v>
      </c>
      <c r="L13" s="137">
        <f>IF(A12="Compte",Tableau1[[#This Row],[Solde Courant]],L12+Tableau1[[#This Row],[Solde Courant]])</f>
        <v>628</v>
      </c>
      <c r="M13" s="138"/>
      <c r="N13" s="137"/>
      <c r="O13" s="139"/>
    </row>
    <row r="14" spans="1:15">
      <c r="A14" s="4" t="s">
        <v>14</v>
      </c>
      <c r="B14" s="150">
        <v>42129</v>
      </c>
      <c r="C14" s="132" t="s">
        <v>93</v>
      </c>
      <c r="D14" s="133" t="s">
        <v>78</v>
      </c>
      <c r="E14" s="133" t="s">
        <v>104</v>
      </c>
      <c r="F14" s="133" t="s">
        <v>13</v>
      </c>
      <c r="G14" s="134"/>
      <c r="H14" s="135"/>
      <c r="I14" s="135">
        <v>-20</v>
      </c>
      <c r="J14" s="135">
        <f>Tableau1[[#This Row],[Crédit]]+Tableau1[[#This Row],[Débit]]</f>
        <v>-20</v>
      </c>
      <c r="K14" s="136" t="str">
        <f>IF(Tableau1[[#This Row],[Crédit]]&lt;&gt;"","Crédit",IF(Tableau1[[#This Row],[Débit]]&lt;&gt;"","Débit",""))</f>
        <v>Débit</v>
      </c>
      <c r="L14" s="137">
        <f>IF(A13="Compte",Tableau1[[#This Row],[Solde Courant]],L13+Tableau1[[#This Row],[Solde Courant]])</f>
        <v>608</v>
      </c>
      <c r="M14" s="138"/>
      <c r="N14" s="137"/>
      <c r="O14" s="139"/>
    </row>
    <row r="15" spans="1:15">
      <c r="A15" s="4" t="s">
        <v>13</v>
      </c>
      <c r="B15" s="150">
        <v>42130</v>
      </c>
      <c r="C15" s="132" t="s">
        <v>143</v>
      </c>
      <c r="D15" s="133" t="s">
        <v>78</v>
      </c>
      <c r="E15" s="133" t="s">
        <v>24</v>
      </c>
      <c r="F15" s="133" t="s">
        <v>25</v>
      </c>
      <c r="G15" s="134"/>
      <c r="H15" s="135"/>
      <c r="I15" s="135">
        <v>-35</v>
      </c>
      <c r="J15" s="135">
        <f>Tableau1[[#This Row],[Crédit]]+Tableau1[[#This Row],[Débit]]</f>
        <v>-35</v>
      </c>
      <c r="K15" s="136" t="str">
        <f>IF(Tableau1[[#This Row],[Crédit]]&lt;&gt;"","Crédit",IF(Tableau1[[#This Row],[Débit]]&lt;&gt;"","Débit",""))</f>
        <v>Débit</v>
      </c>
      <c r="L15" s="137">
        <f>IF(A14="Compte",Tableau1[[#This Row],[Solde Courant]],L14+Tableau1[[#This Row],[Solde Courant]])</f>
        <v>573</v>
      </c>
      <c r="M15" s="138"/>
      <c r="N15" s="137"/>
      <c r="O15" s="139"/>
    </row>
    <row r="16" spans="1:15">
      <c r="A16" s="4" t="s">
        <v>14</v>
      </c>
      <c r="B16" s="150">
        <v>42248</v>
      </c>
      <c r="C16" s="132" t="s">
        <v>95</v>
      </c>
      <c r="D16" s="133" t="s">
        <v>122</v>
      </c>
      <c r="E16" s="133" t="s">
        <v>104</v>
      </c>
      <c r="F16" s="133" t="s">
        <v>17</v>
      </c>
      <c r="G16" s="134"/>
      <c r="H16" s="135"/>
      <c r="I16" s="135">
        <v>-130</v>
      </c>
      <c r="J16" s="135">
        <f>Tableau1[[#This Row],[Crédit]]+Tableau1[[#This Row],[Débit]]</f>
        <v>-130</v>
      </c>
      <c r="K16" s="136" t="str">
        <f>IF(Tableau1[[#This Row],[Crédit]]&lt;&gt;"","Crédit",IF(Tableau1[[#This Row],[Débit]]&lt;&gt;"","Débit",""))</f>
        <v>Débit</v>
      </c>
      <c r="L16" s="137">
        <f>IF(A15="Compte",Tableau1[[#This Row],[Solde Courant]],L15+Tableau1[[#This Row],[Solde Courant]])</f>
        <v>443</v>
      </c>
      <c r="M16" s="138"/>
      <c r="N16" s="137"/>
      <c r="O16" s="139"/>
    </row>
    <row r="17" spans="1:15">
      <c r="A17" s="1" t="s">
        <v>14</v>
      </c>
      <c r="B17" s="149">
        <v>42309</v>
      </c>
      <c r="C17" s="2" t="s">
        <v>92</v>
      </c>
      <c r="D17" s="115" t="s">
        <v>81</v>
      </c>
      <c r="E17" s="115" t="s">
        <v>22</v>
      </c>
      <c r="F17" s="115" t="s">
        <v>23</v>
      </c>
      <c r="G17" s="127" t="s">
        <v>195</v>
      </c>
      <c r="H17" s="116"/>
      <c r="I17" s="116">
        <v>-200</v>
      </c>
      <c r="J17" s="116">
        <f>Tableau1[[#This Row],[Crédit]]+Tableau1[[#This Row],[Débit]]</f>
        <v>-200</v>
      </c>
      <c r="K17" s="41" t="str">
        <f>IF(Tableau1[[#This Row],[Crédit]]&lt;&gt;"","Crédit",IF(Tableau1[[#This Row],[Débit]]&lt;&gt;"","Débit",""))</f>
        <v>Débit</v>
      </c>
      <c r="L17" s="109">
        <f>IF(A16="Compte",Tableau1[[#This Row],[Solde Courant]],L16+Tableau1[[#This Row],[Solde Courant]])</f>
        <v>243</v>
      </c>
      <c r="M17" s="125" t="s">
        <v>190</v>
      </c>
      <c r="N17" s="109">
        <v>20</v>
      </c>
      <c r="O17" s="117"/>
    </row>
    <row r="18" spans="1:15">
      <c r="A18" s="1" t="s">
        <v>76</v>
      </c>
      <c r="B18" s="149">
        <v>42310</v>
      </c>
      <c r="C18" s="2" t="s">
        <v>143</v>
      </c>
      <c r="D18" s="115" t="s">
        <v>79</v>
      </c>
      <c r="E18" s="115" t="s">
        <v>6</v>
      </c>
      <c r="F18" s="115" t="s">
        <v>21</v>
      </c>
      <c r="G18" s="127" t="s">
        <v>195</v>
      </c>
      <c r="H18" s="116"/>
      <c r="I18" s="116">
        <v>-200</v>
      </c>
      <c r="J18" s="116">
        <f>Tableau1[[#This Row],[Crédit]]+Tableau1[[#This Row],[Débit]]</f>
        <v>-200</v>
      </c>
      <c r="K18" s="41" t="str">
        <f>IF(Tableau1[[#This Row],[Crédit]]&lt;&gt;"","Crédit",IF(Tableau1[[#This Row],[Débit]]&lt;&gt;"","Débit",""))</f>
        <v>Débit</v>
      </c>
      <c r="L18" s="109">
        <f>IF(A17="Compte",Tableau1[[#This Row],[Solde Courant]],L17+Tableau1[[#This Row],[Solde Courant]])</f>
        <v>43</v>
      </c>
      <c r="M18" s="125" t="s">
        <v>191</v>
      </c>
      <c r="N18" s="109"/>
      <c r="O18" s="117"/>
    </row>
    <row r="19" spans="1:15">
      <c r="A19" s="1" t="s">
        <v>14</v>
      </c>
      <c r="B19" s="149">
        <v>42310</v>
      </c>
      <c r="C19" s="2" t="s">
        <v>92</v>
      </c>
      <c r="D19" s="115" t="s">
        <v>80</v>
      </c>
      <c r="E19" s="115" t="s">
        <v>70</v>
      </c>
      <c r="F19" s="115" t="s">
        <v>71</v>
      </c>
      <c r="G19" s="127" t="s">
        <v>195</v>
      </c>
      <c r="H19" s="116"/>
      <c r="I19" s="116">
        <v>-200</v>
      </c>
      <c r="J19" s="116">
        <f>Tableau1[[#This Row],[Crédit]]+Tableau1[[#This Row],[Débit]]</f>
        <v>-200</v>
      </c>
      <c r="K19" s="41" t="str">
        <f>IF(Tableau1[[#This Row],[Crédit]]&lt;&gt;"","Crédit",IF(Tableau1[[#This Row],[Débit]]&lt;&gt;"","Débit",""))</f>
        <v>Débit</v>
      </c>
      <c r="L19" s="109">
        <f>IF(A18="Compte",Tableau1[[#This Row],[Solde Courant]],L18+Tableau1[[#This Row],[Solde Courant]])</f>
        <v>-157</v>
      </c>
      <c r="M19" s="125"/>
      <c r="N19" s="109">
        <v>21</v>
      </c>
      <c r="O19" s="117" t="s">
        <v>192</v>
      </c>
    </row>
    <row r="20" spans="1:15">
      <c r="A20" s="4" t="s">
        <v>13</v>
      </c>
      <c r="B20" s="150">
        <v>42310</v>
      </c>
      <c r="C20" s="132" t="s">
        <v>143</v>
      </c>
      <c r="D20" s="133" t="s">
        <v>78</v>
      </c>
      <c r="E20" s="133" t="s">
        <v>24</v>
      </c>
      <c r="F20" s="133" t="s">
        <v>25</v>
      </c>
      <c r="G20" s="134"/>
      <c r="H20" s="135"/>
      <c r="I20" s="135">
        <v>-11</v>
      </c>
      <c r="J20" s="135">
        <f>Tableau1[[#This Row],[Crédit]]+Tableau1[[#This Row],[Débit]]</f>
        <v>-11</v>
      </c>
      <c r="K20" s="136" t="str">
        <f>IF(Tableau1[[#This Row],[Crédit]]&lt;&gt;"","Crédit",IF(Tableau1[[#This Row],[Débit]]&lt;&gt;"","Débit",""))</f>
        <v>Débit</v>
      </c>
      <c r="L20" s="137">
        <f>IF(A19="Compte",Tableau1[[#This Row],[Solde Courant]],L19+Tableau1[[#This Row],[Solde Courant]])</f>
        <v>-168</v>
      </c>
      <c r="M20" s="138"/>
      <c r="N20" s="137"/>
      <c r="O20" s="139"/>
    </row>
    <row r="21" spans="1:15">
      <c r="A21" s="4" t="s">
        <v>14</v>
      </c>
      <c r="B21" s="150">
        <v>42311</v>
      </c>
      <c r="C21" s="132" t="s">
        <v>143</v>
      </c>
      <c r="D21" s="133" t="s">
        <v>83</v>
      </c>
      <c r="E21" s="133" t="s">
        <v>29</v>
      </c>
      <c r="F21" s="133" t="s">
        <v>31</v>
      </c>
      <c r="G21" s="134"/>
      <c r="H21" s="135"/>
      <c r="I21" s="135">
        <v>-12</v>
      </c>
      <c r="J21" s="135">
        <f>Tableau1[[#This Row],[Crédit]]+Tableau1[[#This Row],[Débit]]</f>
        <v>-12</v>
      </c>
      <c r="K21" s="136" t="str">
        <f>IF(Tableau1[[#This Row],[Crédit]]&lt;&gt;"","Crédit",IF(Tableau1[[#This Row],[Débit]]&lt;&gt;"","Débit",""))</f>
        <v>Débit</v>
      </c>
      <c r="L21" s="137">
        <f>IF(A20="Compte",Tableau1[[#This Row],[Solde Courant]],L20+Tableau1[[#This Row],[Solde Courant]])</f>
        <v>-180</v>
      </c>
      <c r="M21" s="138"/>
      <c r="N21" s="137"/>
      <c r="O21" s="139"/>
    </row>
    <row r="22" spans="1:15">
      <c r="A22" s="4" t="s">
        <v>14</v>
      </c>
      <c r="B22" s="150">
        <v>42314</v>
      </c>
      <c r="C22" s="132" t="s">
        <v>143</v>
      </c>
      <c r="D22" s="133" t="s">
        <v>84</v>
      </c>
      <c r="E22" s="133" t="s">
        <v>104</v>
      </c>
      <c r="F22" s="133" t="s">
        <v>76</v>
      </c>
      <c r="G22" s="134"/>
      <c r="H22" s="135"/>
      <c r="I22" s="135">
        <v>-13</v>
      </c>
      <c r="J22" s="135">
        <f>Tableau1[[#This Row],[Crédit]]+Tableau1[[#This Row],[Débit]]</f>
        <v>-13</v>
      </c>
      <c r="K22" s="136" t="str">
        <f>IF(Tableau1[[#This Row],[Crédit]]&lt;&gt;"","Crédit",IF(Tableau1[[#This Row],[Débit]]&lt;&gt;"","Débit",""))</f>
        <v>Débit</v>
      </c>
      <c r="L22" s="137">
        <f>IF(A21="Compte",Tableau1[[#This Row],[Solde Courant]],L21+Tableau1[[#This Row],[Solde Courant]])</f>
        <v>-193</v>
      </c>
      <c r="M22" s="138"/>
      <c r="N22" s="137"/>
      <c r="O22" s="139" t="s">
        <v>201</v>
      </c>
    </row>
    <row r="23" spans="1:15">
      <c r="A23" s="4" t="s">
        <v>76</v>
      </c>
      <c r="B23" s="150">
        <v>42314</v>
      </c>
      <c r="C23" s="132" t="s">
        <v>143</v>
      </c>
      <c r="D23" s="133" t="s">
        <v>84</v>
      </c>
      <c r="E23" s="133" t="s">
        <v>104</v>
      </c>
      <c r="F23" s="133" t="s">
        <v>14</v>
      </c>
      <c r="G23" s="134"/>
      <c r="H23" s="135">
        <v>13</v>
      </c>
      <c r="I23" s="135"/>
      <c r="J23" s="135">
        <f>Tableau1[[#This Row],[Crédit]]+Tableau1[[#This Row],[Débit]]</f>
        <v>13</v>
      </c>
      <c r="K23" s="136" t="str">
        <f>IF(Tableau1[[#This Row],[Crédit]]&lt;&gt;"","Crédit",IF(Tableau1[[#This Row],[Débit]]&lt;&gt;"","Débit",""))</f>
        <v>Crédit</v>
      </c>
      <c r="L23" s="137">
        <f>IF(A22="Compte",Tableau1[[#This Row],[Solde Courant]],L22+Tableau1[[#This Row],[Solde Courant]])</f>
        <v>-180</v>
      </c>
      <c r="M23" s="138"/>
      <c r="N23" s="137"/>
      <c r="O23" s="139" t="s">
        <v>202</v>
      </c>
    </row>
    <row r="24" spans="1:15">
      <c r="A24" s="4" t="s">
        <v>14</v>
      </c>
      <c r="B24" s="150">
        <v>42315</v>
      </c>
      <c r="C24" s="132" t="s">
        <v>94</v>
      </c>
      <c r="D24" s="133" t="s">
        <v>80</v>
      </c>
      <c r="E24" s="133" t="s">
        <v>104</v>
      </c>
      <c r="F24" s="133" t="s">
        <v>76</v>
      </c>
      <c r="G24" s="134"/>
      <c r="H24" s="135"/>
      <c r="I24" s="135">
        <v>-20</v>
      </c>
      <c r="J24" s="135">
        <f>Tableau1[[#This Row],[Crédit]]+Tableau1[[#This Row],[Débit]]</f>
        <v>-20</v>
      </c>
      <c r="K24" s="136" t="str">
        <f>IF(Tableau1[[#This Row],[Crédit]]&lt;&gt;"","Crédit",IF(Tableau1[[#This Row],[Débit]]&lt;&gt;"","Débit",""))</f>
        <v>Débit</v>
      </c>
      <c r="L24" s="137">
        <f>IF(A23="Compte",Tableau1[[#This Row],[Solde Courant]],L23+Tableau1[[#This Row],[Solde Courant]])</f>
        <v>-200</v>
      </c>
      <c r="M24" s="138" t="s">
        <v>215</v>
      </c>
      <c r="N24" s="137"/>
      <c r="O24" s="139" t="s">
        <v>197</v>
      </c>
    </row>
    <row r="25" spans="1:15">
      <c r="A25" s="4" t="s">
        <v>76</v>
      </c>
      <c r="B25" s="150">
        <v>42315</v>
      </c>
      <c r="C25" s="132" t="s">
        <v>93</v>
      </c>
      <c r="D25" s="133" t="s">
        <v>80</v>
      </c>
      <c r="E25" s="133" t="s">
        <v>104</v>
      </c>
      <c r="F25" s="133" t="s">
        <v>14</v>
      </c>
      <c r="G25" s="134"/>
      <c r="H25" s="135">
        <v>20</v>
      </c>
      <c r="I25" s="135"/>
      <c r="J25" s="135">
        <f>Tableau1[[#This Row],[Crédit]]+Tableau1[[#This Row],[Débit]]</f>
        <v>20</v>
      </c>
      <c r="K25" s="136" t="str">
        <f>IF(Tableau1[[#This Row],[Crédit]]&lt;&gt;"","Crédit",IF(Tableau1[[#This Row],[Débit]]&lt;&gt;"","Débit",""))</f>
        <v>Crédit</v>
      </c>
      <c r="L25" s="137">
        <f>IF(A24="Compte",Tableau1[[#This Row],[Solde Courant]],L24+Tableau1[[#This Row],[Solde Courant]])</f>
        <v>-180</v>
      </c>
      <c r="M25" s="138" t="s">
        <v>215</v>
      </c>
      <c r="N25" s="137"/>
      <c r="O25" s="139" t="s">
        <v>198</v>
      </c>
    </row>
    <row r="26" spans="1:15">
      <c r="A26" s="4" t="s">
        <v>16</v>
      </c>
      <c r="B26" s="150">
        <v>42315</v>
      </c>
      <c r="C26" s="132" t="s">
        <v>93</v>
      </c>
      <c r="D26" s="133" t="s">
        <v>77</v>
      </c>
      <c r="E26" s="133" t="s">
        <v>104</v>
      </c>
      <c r="F26" s="133" t="s">
        <v>13</v>
      </c>
      <c r="G26" s="134"/>
      <c r="H26" s="135"/>
      <c r="I26" s="135">
        <v>-14</v>
      </c>
      <c r="J26" s="135">
        <f>Tableau1[[#This Row],[Crédit]]+Tableau1[[#This Row],[Débit]]</f>
        <v>-14</v>
      </c>
      <c r="K26" s="136" t="str">
        <f>IF(Tableau1[[#This Row],[Crédit]]&lt;&gt;"","Crédit",IF(Tableau1[[#This Row],[Débit]]&lt;&gt;"","Débit",""))</f>
        <v>Débit</v>
      </c>
      <c r="L26" s="137">
        <f>IF(A25="Compte",Tableau1[[#This Row],[Solde Courant]],L25+Tableau1[[#This Row],[Solde Courant]])</f>
        <v>-194</v>
      </c>
      <c r="M26" s="138"/>
      <c r="N26" s="137"/>
      <c r="O26" s="139" t="s">
        <v>203</v>
      </c>
    </row>
    <row r="27" spans="1:15">
      <c r="A27" s="4" t="s">
        <v>13</v>
      </c>
      <c r="B27" s="150">
        <v>42315</v>
      </c>
      <c r="C27" s="132" t="s">
        <v>94</v>
      </c>
      <c r="D27" s="133" t="s">
        <v>77</v>
      </c>
      <c r="E27" s="133" t="s">
        <v>104</v>
      </c>
      <c r="F27" s="133" t="s">
        <v>16</v>
      </c>
      <c r="G27" s="134"/>
      <c r="H27" s="135">
        <v>14</v>
      </c>
      <c r="I27" s="135"/>
      <c r="J27" s="135">
        <f>Tableau1[[#This Row],[Crédit]]+Tableau1[[#This Row],[Débit]]</f>
        <v>14</v>
      </c>
      <c r="K27" s="136" t="str">
        <f>IF(Tableau1[[#This Row],[Crédit]]&lt;&gt;"","Crédit",IF(Tableau1[[#This Row],[Débit]]&lt;&gt;"","Débit",""))</f>
        <v>Crédit</v>
      </c>
      <c r="L27" s="137">
        <f>IF(A26="Compte",Tableau1[[#This Row],[Solde Courant]],L26+Tableau1[[#This Row],[Solde Courant]])</f>
        <v>-180</v>
      </c>
      <c r="M27" s="138"/>
      <c r="N27" s="137"/>
      <c r="O27" s="139" t="s">
        <v>204</v>
      </c>
    </row>
    <row r="28" spans="1:15">
      <c r="A28" s="4" t="s">
        <v>13</v>
      </c>
      <c r="B28" s="150">
        <v>42316</v>
      </c>
      <c r="C28" s="132" t="s">
        <v>143</v>
      </c>
      <c r="D28" s="133" t="s">
        <v>78</v>
      </c>
      <c r="E28" s="133" t="s">
        <v>104</v>
      </c>
      <c r="F28" s="133" t="s">
        <v>76</v>
      </c>
      <c r="G28" s="134"/>
      <c r="H28" s="135"/>
      <c r="I28" s="135">
        <v>-36</v>
      </c>
      <c r="J28" s="135">
        <f>Tableau1[[#This Row],[Crédit]]+Tableau1[[#This Row],[Débit]]</f>
        <v>-36</v>
      </c>
      <c r="K28" s="136" t="str">
        <f>IF(Tableau1[[#This Row],[Crédit]]&lt;&gt;"","Crédit",IF(Tableau1[[#This Row],[Débit]]&lt;&gt;"","Débit",""))</f>
        <v>Débit</v>
      </c>
      <c r="L28" s="137">
        <f>IF(A27="Compte",Tableau1[[#This Row],[Solde Courant]],L27+Tableau1[[#This Row],[Solde Courant]])</f>
        <v>-216</v>
      </c>
      <c r="M28" s="138"/>
      <c r="N28" s="137"/>
      <c r="O28" s="139" t="s">
        <v>211</v>
      </c>
    </row>
    <row r="29" spans="1:15">
      <c r="A29" s="4" t="s">
        <v>76</v>
      </c>
      <c r="B29" s="150">
        <v>42316</v>
      </c>
      <c r="C29" s="132" t="s">
        <v>93</v>
      </c>
      <c r="D29" s="133" t="s">
        <v>78</v>
      </c>
      <c r="E29" s="133" t="s">
        <v>104</v>
      </c>
      <c r="F29" s="133" t="s">
        <v>13</v>
      </c>
      <c r="G29" s="134"/>
      <c r="H29" s="135">
        <v>36</v>
      </c>
      <c r="I29" s="135"/>
      <c r="J29" s="135">
        <f>Tableau1[[#This Row],[Crédit]]+Tableau1[[#This Row],[Débit]]</f>
        <v>36</v>
      </c>
      <c r="K29" s="136" t="str">
        <f>IF(Tableau1[[#This Row],[Crédit]]&lt;&gt;"","Crédit",IF(Tableau1[[#This Row],[Débit]]&lt;&gt;"","Débit",""))</f>
        <v>Crédit</v>
      </c>
      <c r="L29" s="137">
        <f>IF(A28="Compte",Tableau1[[#This Row],[Solde Courant]],L28+Tableau1[[#This Row],[Solde Courant]])</f>
        <v>-180</v>
      </c>
      <c r="M29" s="138"/>
      <c r="N29" s="137"/>
      <c r="O29" s="139" t="s">
        <v>212</v>
      </c>
    </row>
    <row r="30" spans="1:15">
      <c r="A30" s="1" t="s">
        <v>76</v>
      </c>
      <c r="B30" s="149">
        <v>42316</v>
      </c>
      <c r="C30" s="2" t="s">
        <v>93</v>
      </c>
      <c r="D30" s="115" t="s">
        <v>78</v>
      </c>
      <c r="E30" s="115" t="s">
        <v>104</v>
      </c>
      <c r="F30" s="115" t="s">
        <v>13</v>
      </c>
      <c r="G30" s="127"/>
      <c r="H30" s="116">
        <v>36</v>
      </c>
      <c r="I30" s="116"/>
      <c r="J30" s="116">
        <f>Tableau1[[#This Row],[Crédit]]+Tableau1[[#This Row],[Débit]]</f>
        <v>36</v>
      </c>
      <c r="K30" s="41" t="str">
        <f>IF(Tableau1[[#This Row],[Crédit]]&lt;&gt;"","Crédit",IF(Tableau1[[#This Row],[Débit]]&lt;&gt;"","Débit",""))</f>
        <v>Crédit</v>
      </c>
      <c r="L30" s="109">
        <f>IF(A29="Compte",Tableau1[[#This Row],[Solde Courant]],L29+Tableau1[[#This Row],[Solde Courant]])</f>
        <v>-144</v>
      </c>
      <c r="M30" s="125" t="s">
        <v>230</v>
      </c>
      <c r="N30" s="109"/>
      <c r="O30" s="117" t="s">
        <v>229</v>
      </c>
    </row>
    <row r="31" spans="1:15">
      <c r="A31" s="1" t="s">
        <v>13</v>
      </c>
      <c r="B31" s="149">
        <v>42316</v>
      </c>
      <c r="C31" s="2" t="s">
        <v>94</v>
      </c>
      <c r="D31" s="115" t="s">
        <v>78</v>
      </c>
      <c r="E31" s="115" t="s">
        <v>104</v>
      </c>
      <c r="F31" s="115" t="s">
        <v>76</v>
      </c>
      <c r="G31" s="127"/>
      <c r="H31" s="116"/>
      <c r="I31" s="116">
        <v>-36</v>
      </c>
      <c r="J31" s="116">
        <f>Tableau1[[#This Row],[Crédit]]+Tableau1[[#This Row],[Débit]]</f>
        <v>-36</v>
      </c>
      <c r="K31" s="41" t="str">
        <f>IF(Tableau1[[#This Row],[Crédit]]&lt;&gt;"","Crédit",IF(Tableau1[[#This Row],[Débit]]&lt;&gt;"","Débit",""))</f>
        <v>Débit</v>
      </c>
      <c r="L31" s="109">
        <f>IF(A30="Compte",Tableau1[[#This Row],[Solde Courant]],L30+Tableau1[[#This Row],[Solde Courant]])</f>
        <v>-180</v>
      </c>
      <c r="M31" s="125" t="s">
        <v>230</v>
      </c>
      <c r="N31" s="109"/>
      <c r="O31" s="117" t="s">
        <v>229</v>
      </c>
    </row>
    <row r="32" spans="1:15" ht="51">
      <c r="A32" s="1" t="s">
        <v>99</v>
      </c>
      <c r="B32" s="149">
        <v>42319</v>
      </c>
      <c r="C32" s="2" t="s">
        <v>93</v>
      </c>
      <c r="D32" s="128" t="s">
        <v>84</v>
      </c>
      <c r="E32" s="128" t="s">
        <v>22</v>
      </c>
      <c r="F32" s="128" t="s">
        <v>23</v>
      </c>
      <c r="G32" s="129"/>
      <c r="H32" s="116"/>
      <c r="I32" s="130">
        <v>-200.12</v>
      </c>
      <c r="J32" s="130">
        <f>Tableau1[[#This Row],[Crédit]]+Tableau1[[#This Row],[Débit]]</f>
        <v>-200.12</v>
      </c>
      <c r="K32" s="41" t="str">
        <f>IF(Tableau1[[#This Row],[Crédit]]&lt;&gt;"","Crédit",IF(Tableau1[[#This Row],[Débit]]&lt;&gt;"","Débit",""))</f>
        <v>Débit</v>
      </c>
      <c r="L32" s="109">
        <f>IF(A31="Compte",Tableau1[[#This Row],[Solde Courant]],L31+Tableau1[[#This Row],[Solde Courant]])</f>
        <v>-380.12</v>
      </c>
      <c r="M32" s="125" t="s">
        <v>194</v>
      </c>
      <c r="N32" s="109"/>
      <c r="O32" s="131"/>
    </row>
    <row r="33" spans="1:15">
      <c r="A33" s="1" t="s">
        <v>99</v>
      </c>
      <c r="B33" s="149">
        <v>42319</v>
      </c>
      <c r="C33" s="2" t="s">
        <v>93</v>
      </c>
      <c r="D33" s="115" t="s">
        <v>84</v>
      </c>
      <c r="E33" s="115" t="s">
        <v>22</v>
      </c>
      <c r="F33" s="115" t="s">
        <v>23</v>
      </c>
      <c r="G33" s="127"/>
      <c r="H33" s="116"/>
      <c r="I33" s="116">
        <v>-100</v>
      </c>
      <c r="J33" s="116">
        <f>Tableau1[[#This Row],[Crédit]]+Tableau1[[#This Row],[Débit]]</f>
        <v>-100</v>
      </c>
      <c r="K33" s="41" t="str">
        <f>IF(Tableau1[[#This Row],[Crédit]]&lt;&gt;"","Crédit",IF(Tableau1[[#This Row],[Débit]]&lt;&gt;"","Débit",""))</f>
        <v>Débit</v>
      </c>
      <c r="L33" s="109">
        <f>IF(A32="Compte",Tableau1[[#This Row],[Solde Courant]],L32+Tableau1[[#This Row],[Solde Courant]])</f>
        <v>-480.12</v>
      </c>
      <c r="M33" s="125">
        <v>42319</v>
      </c>
      <c r="N33" s="109"/>
      <c r="O33" s="117"/>
    </row>
    <row r="34" spans="1:15" ht="25.5">
      <c r="A34" s="1" t="s">
        <v>99</v>
      </c>
      <c r="B34" s="149">
        <v>42319</v>
      </c>
      <c r="C34" s="2" t="s">
        <v>93</v>
      </c>
      <c r="D34" s="115" t="s">
        <v>84</v>
      </c>
      <c r="E34" s="115" t="s">
        <v>104</v>
      </c>
      <c r="F34" s="115" t="s">
        <v>23</v>
      </c>
      <c r="G34" s="127"/>
      <c r="H34" s="116"/>
      <c r="I34" s="116">
        <v>100</v>
      </c>
      <c r="J34" s="116">
        <f>Tableau1[[#This Row],[Crédit]]+Tableau1[[#This Row],[Débit]]</f>
        <v>100</v>
      </c>
      <c r="K34" s="41" t="str">
        <f>IF(Tableau1[[#This Row],[Crédit]]&lt;&gt;"","Crédit",IF(Tableau1[[#This Row],[Débit]]&lt;&gt;"","Débit",""))</f>
        <v>Débit</v>
      </c>
      <c r="L34" s="109">
        <f>IF(A33="Compte",Tableau1[[#This Row],[Solde Courant]],L33+Tableau1[[#This Row],[Solde Courant]])</f>
        <v>-380.12</v>
      </c>
      <c r="M34" s="125">
        <v>42319</v>
      </c>
      <c r="N34" s="109"/>
      <c r="O34" s="117" t="s">
        <v>223</v>
      </c>
    </row>
    <row r="35" spans="1:15" ht="25.5">
      <c r="A35" s="1" t="s">
        <v>23</v>
      </c>
      <c r="B35" s="149">
        <v>42319</v>
      </c>
      <c r="C35" s="2" t="s">
        <v>94</v>
      </c>
      <c r="D35" s="115" t="s">
        <v>84</v>
      </c>
      <c r="E35" s="115" t="s">
        <v>104</v>
      </c>
      <c r="F35" s="115" t="s">
        <v>99</v>
      </c>
      <c r="G35" s="127"/>
      <c r="H35" s="116">
        <v>-100</v>
      </c>
      <c r="I35" s="116"/>
      <c r="J35" s="116">
        <f>Tableau1[[#This Row],[Crédit]]+Tableau1[[#This Row],[Débit]]</f>
        <v>-100</v>
      </c>
      <c r="K35" s="41" t="str">
        <f>IF(Tableau1[[#This Row],[Crédit]]&lt;&gt;"","Crédit",IF(Tableau1[[#This Row],[Débit]]&lt;&gt;"","Débit",""))</f>
        <v>Crédit</v>
      </c>
      <c r="L35" s="109">
        <f>IF(A34="Compte",Tableau1[[#This Row],[Solde Courant]],L34+Tableau1[[#This Row],[Solde Courant]])</f>
        <v>-480.12</v>
      </c>
      <c r="M35" s="125">
        <v>42319</v>
      </c>
      <c r="N35" s="109"/>
      <c r="O35" s="117" t="s">
        <v>224</v>
      </c>
    </row>
    <row r="36" spans="1:15">
      <c r="A36" s="1" t="s">
        <v>13</v>
      </c>
      <c r="B36" s="149">
        <v>42322</v>
      </c>
      <c r="C36" s="2" t="s">
        <v>92</v>
      </c>
      <c r="D36" s="128" t="s">
        <v>3</v>
      </c>
      <c r="E36" s="128" t="s">
        <v>70</v>
      </c>
      <c r="F36" s="128" t="s">
        <v>71</v>
      </c>
      <c r="G36" s="129"/>
      <c r="H36" s="130"/>
      <c r="I36" s="130">
        <v>-200.12</v>
      </c>
      <c r="J36" s="130">
        <f>Tableau1[[#This Row],[Crédit]]+Tableau1[[#This Row],[Débit]]</f>
        <v>-200.12</v>
      </c>
      <c r="K36" s="41" t="str">
        <f>IF(Tableau1[[#This Row],[Crédit]]&lt;&gt;"","Crédit",IF(Tableau1[[#This Row],[Débit]]&lt;&gt;"","Débit",""))</f>
        <v>Débit</v>
      </c>
      <c r="L36" s="109">
        <f>IF(A35="Compte",Tableau1[[#This Row],[Solde Courant]],L35+Tableau1[[#This Row],[Solde Courant]])</f>
        <v>-680.24</v>
      </c>
      <c r="M36" s="125" t="s">
        <v>216</v>
      </c>
      <c r="N36" s="109">
        <v>109</v>
      </c>
      <c r="O36" s="131" t="s">
        <v>196</v>
      </c>
    </row>
    <row r="37" spans="1:15" ht="25.5">
      <c r="A37" s="1" t="s">
        <v>13</v>
      </c>
      <c r="B37" s="149">
        <v>42322</v>
      </c>
      <c r="C37" s="2" t="s">
        <v>92</v>
      </c>
      <c r="D37" s="115" t="s">
        <v>3</v>
      </c>
      <c r="E37" s="115" t="s">
        <v>70</v>
      </c>
      <c r="F37" s="115" t="s">
        <v>71</v>
      </c>
      <c r="G37" s="127"/>
      <c r="H37" s="116"/>
      <c r="I37" s="116">
        <v>-200.12</v>
      </c>
      <c r="J37" s="116">
        <f>Tableau1[[#This Row],[Crédit]]+Tableau1[[#This Row],[Débit]]</f>
        <v>-200.12</v>
      </c>
      <c r="K37" s="41" t="str">
        <f>IF(Tableau1[[#This Row],[Crédit]]&lt;&gt;"","Crédit",IF(Tableau1[[#This Row],[Débit]]&lt;&gt;"","Débit",""))</f>
        <v>Débit</v>
      </c>
      <c r="L37" s="109">
        <f>IF(A36="Compte",Tableau1[[#This Row],[Solde Courant]],L36+Tableau1[[#This Row],[Solde Courant]])</f>
        <v>-880.36</v>
      </c>
      <c r="M37" s="125" t="s">
        <v>222</v>
      </c>
      <c r="N37" s="109">
        <v>109</v>
      </c>
      <c r="O37" s="117" t="s">
        <v>221</v>
      </c>
    </row>
    <row r="38" spans="1:15">
      <c r="A38" s="4" t="s">
        <v>14</v>
      </c>
      <c r="B38" s="150">
        <v>42323</v>
      </c>
      <c r="C38" s="132" t="s">
        <v>143</v>
      </c>
      <c r="D38" s="133" t="s">
        <v>82</v>
      </c>
      <c r="E38" s="133" t="s">
        <v>70</v>
      </c>
      <c r="F38" s="133" t="s">
        <v>71</v>
      </c>
      <c r="G38" s="134"/>
      <c r="H38" s="135"/>
      <c r="I38" s="135">
        <v>-20</v>
      </c>
      <c r="J38" s="135">
        <f>Tableau1[[#This Row],[Crédit]]+Tableau1[[#This Row],[Débit]]</f>
        <v>-20</v>
      </c>
      <c r="K38" s="136" t="str">
        <f>IF(Tableau1[[#This Row],[Crédit]]&lt;&gt;"","Crédit",IF(Tableau1[[#This Row],[Débit]]&lt;&gt;"","Débit",""))</f>
        <v>Débit</v>
      </c>
      <c r="L38" s="137">
        <f>IF(A37="Compte",Tableau1[[#This Row],[Solde Courant]],L37+Tableau1[[#This Row],[Solde Courant]])</f>
        <v>-900.36</v>
      </c>
      <c r="M38" s="138" t="s">
        <v>218</v>
      </c>
      <c r="N38" s="137"/>
      <c r="O38" s="139" t="s">
        <v>199</v>
      </c>
    </row>
    <row r="39" spans="1:15">
      <c r="A39" s="1" t="s">
        <v>14</v>
      </c>
      <c r="B39" s="149">
        <v>42324</v>
      </c>
      <c r="C39" s="2" t="s">
        <v>143</v>
      </c>
      <c r="D39" s="115" t="s">
        <v>82</v>
      </c>
      <c r="E39" s="115" t="s">
        <v>70</v>
      </c>
      <c r="F39" s="115" t="s">
        <v>71</v>
      </c>
      <c r="G39" s="127"/>
      <c r="H39" s="116"/>
      <c r="I39" s="116">
        <v>-20</v>
      </c>
      <c r="J39" s="116">
        <f>Tableau1[[#This Row],[Crédit]]+Tableau1[[#This Row],[Débit]]</f>
        <v>-20</v>
      </c>
      <c r="K39" s="41" t="str">
        <f>IF(Tableau1[[#This Row],[Crédit]]&lt;&gt;"","Crédit",IF(Tableau1[[#This Row],[Débit]]&lt;&gt;"","Débit",""))</f>
        <v>Débit</v>
      </c>
      <c r="L39" s="109">
        <f>IF(A38="Compte",Tableau1[[#This Row],[Solde Courant]],L38+Tableau1[[#This Row],[Solde Courant]])</f>
        <v>-920.36</v>
      </c>
      <c r="M39" s="125" t="s">
        <v>219</v>
      </c>
      <c r="N39" s="109"/>
      <c r="O39" s="117" t="s">
        <v>225</v>
      </c>
    </row>
    <row r="40" spans="1:15">
      <c r="A40" s="1" t="s">
        <v>14</v>
      </c>
      <c r="B40" s="149">
        <v>42324</v>
      </c>
      <c r="C40" s="2" t="s">
        <v>143</v>
      </c>
      <c r="D40" s="115" t="s">
        <v>82</v>
      </c>
      <c r="E40" s="115" t="s">
        <v>70</v>
      </c>
      <c r="F40" s="115" t="s">
        <v>71</v>
      </c>
      <c r="G40" s="127"/>
      <c r="H40" s="116"/>
      <c r="I40" s="116">
        <v>-20</v>
      </c>
      <c r="J40" s="116">
        <f>Tableau1[[#This Row],[Crédit]]+Tableau1[[#This Row],[Débit]]</f>
        <v>-20</v>
      </c>
      <c r="K40" s="41" t="str">
        <f>IF(Tableau1[[#This Row],[Crédit]]&lt;&gt;"","Crédit",IF(Tableau1[[#This Row],[Débit]]&lt;&gt;"","Débit",""))</f>
        <v>Débit</v>
      </c>
      <c r="L40" s="109">
        <f>IF(A39="Compte",Tableau1[[#This Row],[Solde Courant]],L39+Tableau1[[#This Row],[Solde Courant]])</f>
        <v>-940.36</v>
      </c>
      <c r="M40" s="125" t="s">
        <v>232</v>
      </c>
      <c r="N40" s="109"/>
      <c r="O40" s="117" t="s">
        <v>231</v>
      </c>
    </row>
    <row r="41" spans="1:15">
      <c r="A41" s="1" t="s">
        <v>13</v>
      </c>
      <c r="B41" s="149">
        <v>42326</v>
      </c>
      <c r="C41" s="2" t="s">
        <v>143</v>
      </c>
      <c r="D41" s="115" t="s">
        <v>78</v>
      </c>
      <c r="E41" s="115" t="s">
        <v>104</v>
      </c>
      <c r="F41" s="115" t="s">
        <v>76</v>
      </c>
      <c r="G41" s="127"/>
      <c r="H41" s="116"/>
      <c r="I41" s="116">
        <v>-36</v>
      </c>
      <c r="J41" s="116">
        <f>Tableau1[[#This Row],[Crédit]]+Tableau1[[#This Row],[Débit]]</f>
        <v>-36</v>
      </c>
      <c r="K41" s="41" t="str">
        <f>IF(Tableau1[[#This Row],[Crédit]]&lt;&gt;"","Crédit",IF(Tableau1[[#This Row],[Débit]]&lt;&gt;"","Débit",""))</f>
        <v>Débit</v>
      </c>
      <c r="L41" s="109">
        <f>IF(A40="Compte",Tableau1[[#This Row],[Solde Courant]],L40+Tableau1[[#This Row],[Solde Courant]])</f>
        <v>-976.36</v>
      </c>
      <c r="M41" s="125" t="s">
        <v>227</v>
      </c>
      <c r="N41" s="109"/>
      <c r="O41" s="117" t="s">
        <v>226</v>
      </c>
    </row>
    <row r="42" spans="1:15">
      <c r="A42" s="1" t="s">
        <v>76</v>
      </c>
      <c r="B42" s="149">
        <v>42326</v>
      </c>
      <c r="C42" s="2" t="s">
        <v>93</v>
      </c>
      <c r="D42" s="115" t="s">
        <v>78</v>
      </c>
      <c r="E42" s="115" t="s">
        <v>104</v>
      </c>
      <c r="F42" s="115" t="s">
        <v>13</v>
      </c>
      <c r="G42" s="127"/>
      <c r="H42" s="116">
        <v>36</v>
      </c>
      <c r="I42" s="116"/>
      <c r="J42" s="116">
        <f>Tableau1[[#This Row],[Crédit]]+Tableau1[[#This Row],[Débit]]</f>
        <v>36</v>
      </c>
      <c r="K42" s="41" t="str">
        <f>IF(Tableau1[[#This Row],[Crédit]]&lt;&gt;"","Crédit",IF(Tableau1[[#This Row],[Débit]]&lt;&gt;"","Débit",""))</f>
        <v>Crédit</v>
      </c>
      <c r="L42" s="109">
        <f>IF(A41="Compte",Tableau1[[#This Row],[Solde Courant]],L41+Tableau1[[#This Row],[Solde Courant]])</f>
        <v>-940.36</v>
      </c>
      <c r="M42" s="125" t="s">
        <v>227</v>
      </c>
      <c r="N42" s="109"/>
      <c r="O42" s="117" t="s">
        <v>228</v>
      </c>
    </row>
  </sheetData>
  <sheetProtection sheet="1" objects="1" scenarios="1"/>
  <sortState ref="A2:N771">
    <sortCondition ref="B1"/>
  </sortState>
  <dataConsolidate/>
  <mergeCells count="1">
    <mergeCell ref="A2:O2"/>
  </mergeCells>
  <conditionalFormatting sqref="H4:J42 I32:J1048576">
    <cfRule type="cellIs" dxfId="10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AW25"/>
  <sheetViews>
    <sheetView workbookViewId="0">
      <selection activeCell="A2" sqref="A2:XFD2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 ht="11.25"/>
    <row r="17" spans="2:6" s="5" customFormat="1" ht="11.25"/>
    <row r="18" spans="2:6" s="5" customFormat="1">
      <c r="B18"/>
      <c r="C18"/>
      <c r="D18"/>
      <c r="E18"/>
    </row>
    <row r="19" spans="2:6" s="5" customFormat="1">
      <c r="B19"/>
      <c r="C19"/>
      <c r="D19"/>
      <c r="E19"/>
    </row>
    <row r="20" spans="2:6" s="5" customFormat="1">
      <c r="B20"/>
      <c r="C20"/>
      <c r="D20"/>
      <c r="E20"/>
    </row>
    <row r="21" spans="2:6" s="5" customFormat="1" ht="11.25"/>
    <row r="22" spans="2:6" s="5" customFormat="1" ht="11.25"/>
    <row r="23" spans="2:6" s="5" customFormat="1" ht="11.25"/>
    <row r="24" spans="2:6" s="5" customFormat="1">
      <c r="E24"/>
      <c r="F24"/>
    </row>
    <row r="25" spans="2:6" s="5" customFormat="1" ht="11.25"/>
  </sheetData>
  <conditionalFormatting sqref="A2:A1048576">
    <cfRule type="expression" dxfId="9" priority="9">
      <formula>A2&lt;&gt;""</formula>
    </cfRule>
  </conditionalFormatting>
  <conditionalFormatting sqref="B2:XFD1048576">
    <cfRule type="expression" dxfId="8" priority="4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/>
  <dimension ref="A1:C26"/>
  <sheetViews>
    <sheetView workbookViewId="0">
      <selection activeCell="C4" sqref="C4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3">
      <c r="A1" s="7" t="s">
        <v>1</v>
      </c>
      <c r="B1" s="154" t="s">
        <v>170</v>
      </c>
      <c r="C1" s="155"/>
    </row>
    <row r="2" spans="1:3">
      <c r="A2" s="10" t="s">
        <v>78</v>
      </c>
      <c r="B2" s="107" t="s">
        <v>171</v>
      </c>
      <c r="C2" s="107" t="s">
        <v>172</v>
      </c>
    </row>
    <row r="3" spans="1:3">
      <c r="A3" s="10" t="s">
        <v>79</v>
      </c>
      <c r="B3" s="87" t="s">
        <v>103</v>
      </c>
      <c r="C3" s="87" t="s">
        <v>173</v>
      </c>
    </row>
    <row r="4" spans="1:3">
      <c r="A4" s="10" t="s">
        <v>80</v>
      </c>
      <c r="B4" s="87" t="s">
        <v>168</v>
      </c>
      <c r="C4" s="87" t="s">
        <v>174</v>
      </c>
    </row>
    <row r="5" spans="1:3">
      <c r="A5" s="10" t="s">
        <v>81</v>
      </c>
      <c r="B5" s="87"/>
      <c r="C5" s="87" t="s">
        <v>181</v>
      </c>
    </row>
    <row r="6" spans="1:3">
      <c r="A6" s="10" t="s">
        <v>82</v>
      </c>
      <c r="B6" s="87"/>
      <c r="C6" s="87" t="s">
        <v>185</v>
      </c>
    </row>
    <row r="7" spans="1:3">
      <c r="A7" s="10" t="s">
        <v>83</v>
      </c>
      <c r="C7" s="87" t="s">
        <v>186</v>
      </c>
    </row>
    <row r="8" spans="1:3">
      <c r="A8" s="10" t="s">
        <v>84</v>
      </c>
      <c r="C8" s="87" t="s">
        <v>187</v>
      </c>
    </row>
    <row r="9" spans="1:3">
      <c r="A9" s="10" t="s">
        <v>3</v>
      </c>
    </row>
    <row r="10" spans="1:3">
      <c r="A10" s="10" t="s">
        <v>77</v>
      </c>
    </row>
    <row r="11" spans="1:3">
      <c r="A11" s="10" t="s">
        <v>85</v>
      </c>
    </row>
    <row r="12" spans="1:3">
      <c r="A12" s="10" t="s">
        <v>86</v>
      </c>
    </row>
    <row r="13" spans="1:3">
      <c r="A13" s="10" t="s">
        <v>87</v>
      </c>
    </row>
    <row r="14" spans="1:3">
      <c r="A14" s="10" t="s">
        <v>88</v>
      </c>
    </row>
    <row r="15" spans="1:3">
      <c r="A15" s="10" t="s">
        <v>89</v>
      </c>
    </row>
    <row r="16" spans="1:3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7" priority="5">
      <formula>A2&lt;&gt;""</formula>
    </cfRule>
  </conditionalFormatting>
  <conditionalFormatting sqref="B3:C1048576">
    <cfRule type="expression" dxfId="6" priority="6">
      <formula>B3&lt;&gt;""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/>
  <dimension ref="A1:J25"/>
  <sheetViews>
    <sheetView workbookViewId="0">
      <selection activeCell="E18" sqref="E18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56" t="s">
        <v>115</v>
      </c>
      <c r="D1" s="156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22</v>
      </c>
      <c r="C2" s="37" t="s">
        <v>101</v>
      </c>
      <c r="D2" s="38" t="s">
        <v>121</v>
      </c>
      <c r="E2" s="15" t="s">
        <v>143</v>
      </c>
      <c r="F2" s="157" t="s">
        <v>126</v>
      </c>
      <c r="G2" s="158" t="s">
        <v>167</v>
      </c>
      <c r="H2" t="s">
        <v>176</v>
      </c>
      <c r="I2" s="114">
        <v>16</v>
      </c>
      <c r="J2" s="114">
        <v>22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57"/>
      <c r="G3" s="159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42333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121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127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127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127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127</v>
      </c>
    </row>
    <row r="10" spans="1:10">
      <c r="A10" s="5"/>
      <c r="B10" s="5"/>
      <c r="C10" s="37" t="s">
        <v>111</v>
      </c>
      <c r="D10" s="38" t="s">
        <v>127</v>
      </c>
      <c r="E10" s="5"/>
    </row>
    <row r="11" spans="1:10">
      <c r="A11" s="5"/>
      <c r="B11" s="5"/>
      <c r="C11" s="37" t="s">
        <v>112</v>
      </c>
      <c r="D11" s="38" t="s">
        <v>127</v>
      </c>
      <c r="E11" s="5"/>
    </row>
    <row r="12" spans="1:10">
      <c r="A12" s="5"/>
      <c r="B12" s="5"/>
      <c r="C12" s="37" t="s">
        <v>113</v>
      </c>
      <c r="D12" s="38" t="s">
        <v>127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5" priority="1">
      <formula>A2&lt;&gt;""</formula>
    </cfRule>
  </conditionalFormatting>
  <conditionalFormatting sqref="E10:E1048576 E2:E8">
    <cfRule type="expression" dxfId="4" priority="8">
      <formula>E2&lt;&gt;""</formula>
    </cfRule>
  </conditionalFormatting>
  <conditionalFormatting sqref="H2:H1048576">
    <cfRule type="expression" dxfId="3" priority="9">
      <formula>H2&lt;&gt;""</formula>
    </cfRule>
  </conditionalFormatting>
  <conditionalFormatting sqref="D2:D1048576">
    <cfRule type="cellIs" dxfId="2" priority="2" operator="equal">
      <formula>"Non Inscrite"</formula>
    </cfRule>
    <cfRule type="cellIs" dxfId="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Word.Document.8" dvAspect="DVASPECT_ICON" shapeId="3076" r:id="rId4">
          <objectPr defaultSize="0" r:id="rId5">
            <anchor moveWithCells="1">
              <from>
                <xdr:col>5</xdr:col>
                <xdr:colOff>561975</xdr:colOff>
                <xdr:row>8</xdr:row>
                <xdr:rowOff>152400</xdr:rowOff>
              </from>
              <to>
                <xdr:col>5</xdr:col>
                <xdr:colOff>1476375</xdr:colOff>
                <xdr:row>13</xdr:row>
                <xdr:rowOff>28575</xdr:rowOff>
              </to>
            </anchor>
          </objectPr>
        </oleObject>
      </mc:Choice>
      <mc:Fallback>
        <oleObject progId="Word.Document.8" dvAspect="DVASPECT_ICON" shapeId="3076" r:id="rId4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9"/>
  <sheetViews>
    <sheetView zoomScale="85" zoomScaleNormal="85" workbookViewId="0">
      <pane ySplit="2" topLeftCell="A3" activePane="bottomLeft" state="frozen"/>
      <selection pane="bottomLeft" activeCell="C18" sqref="C18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60"/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22</v>
      </c>
      <c r="F5" s="97" t="s">
        <v>23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6" t="s">
        <v>17</v>
      </c>
      <c r="B8" s="32">
        <v>5</v>
      </c>
      <c r="C8" s="24" t="s">
        <v>95</v>
      </c>
      <c r="D8" s="25" t="s">
        <v>122</v>
      </c>
      <c r="E8" s="25" t="s">
        <v>39</v>
      </c>
      <c r="F8" s="97" t="s">
        <v>40</v>
      </c>
      <c r="G8" s="25" t="s">
        <v>12</v>
      </c>
      <c r="H8" s="100"/>
      <c r="I8" s="101"/>
      <c r="J8" s="36"/>
      <c r="K8" s="36"/>
      <c r="L8" s="36"/>
      <c r="M8" s="36"/>
      <c r="N8" s="36"/>
      <c r="O8" s="36">
        <v>-8888</v>
      </c>
      <c r="P8" s="36"/>
      <c r="Q8" s="36"/>
      <c r="R8" s="36"/>
      <c r="S8" s="36"/>
    </row>
    <row r="9" spans="1:19">
      <c r="A9" s="29" t="s">
        <v>14</v>
      </c>
      <c r="B9" s="32">
        <v>6</v>
      </c>
      <c r="C9" s="24" t="s">
        <v>95</v>
      </c>
      <c r="D9" s="25" t="s">
        <v>103</v>
      </c>
      <c r="E9" s="25" t="s">
        <v>33</v>
      </c>
      <c r="F9" s="97" t="s">
        <v>34</v>
      </c>
      <c r="G9" s="25" t="s">
        <v>12</v>
      </c>
      <c r="H9" s="100"/>
      <c r="I9" s="101"/>
      <c r="J9" s="36"/>
      <c r="K9" s="36"/>
      <c r="L9" s="36"/>
      <c r="M9" s="36"/>
      <c r="N9" s="36"/>
      <c r="O9" s="36">
        <v>-9999</v>
      </c>
      <c r="P9" s="36"/>
      <c r="Q9" s="36"/>
      <c r="R9" s="36"/>
      <c r="S9" s="36"/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L8"/>
  <sheetViews>
    <sheetView workbookViewId="0">
      <selection activeCell="K8" sqref="K8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193</v>
      </c>
      <c r="J2" s="123">
        <f>Tableau4[[#This Row],[Distance parcourue]]/100</f>
        <v>3</v>
      </c>
      <c r="K2" s="108"/>
      <c r="L2" s="108" t="s">
        <v>192</v>
      </c>
    </row>
    <row r="3" spans="1:12">
      <c r="A3" s="90">
        <v>42322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216</v>
      </c>
      <c r="L3" s="87" t="s">
        <v>196</v>
      </c>
    </row>
    <row r="4" spans="1:12">
      <c r="A4" s="140">
        <v>42323</v>
      </c>
      <c r="B4" s="140" t="s">
        <v>103</v>
      </c>
      <c r="C4" s="140" t="s">
        <v>173</v>
      </c>
      <c r="D4" s="141" t="s">
        <v>82</v>
      </c>
      <c r="E4" s="142">
        <v>-20</v>
      </c>
      <c r="F4" s="143">
        <v>222</v>
      </c>
      <c r="G4" s="143" t="s">
        <v>176</v>
      </c>
      <c r="H4" s="144">
        <v>22</v>
      </c>
      <c r="I4" s="145" t="s">
        <v>200</v>
      </c>
      <c r="J4" s="146">
        <f>Tableau4[[#This Row],[Distance parcourue]]/100</f>
        <v>2.2200000000000002</v>
      </c>
      <c r="K4" s="141" t="s">
        <v>218</v>
      </c>
      <c r="L4" s="141" t="s">
        <v>199</v>
      </c>
    </row>
    <row r="5" spans="1:12">
      <c r="A5" s="118">
        <v>42323</v>
      </c>
      <c r="B5" s="118" t="s">
        <v>103</v>
      </c>
      <c r="C5" s="118" t="s">
        <v>173</v>
      </c>
      <c r="D5" s="108" t="s">
        <v>82</v>
      </c>
      <c r="E5" s="119">
        <v>-20</v>
      </c>
      <c r="F5" s="120">
        <v>222</v>
      </c>
      <c r="G5" s="120" t="s">
        <v>176</v>
      </c>
      <c r="H5" s="121">
        <v>22</v>
      </c>
      <c r="I5" s="122" t="s">
        <v>200</v>
      </c>
      <c r="J5" s="123">
        <f>Tableau4[[#This Row],[Distance parcourue]]/100</f>
        <v>2.2200000000000002</v>
      </c>
      <c r="K5" s="108" t="s">
        <v>217</v>
      </c>
      <c r="L5" s="108"/>
    </row>
    <row r="6" spans="1:12">
      <c r="A6" s="118">
        <v>42322</v>
      </c>
      <c r="B6" s="118" t="s">
        <v>168</v>
      </c>
      <c r="C6" s="118" t="s">
        <v>174</v>
      </c>
      <c r="D6" s="108" t="s">
        <v>3</v>
      </c>
      <c r="E6" s="119">
        <v>-200.12</v>
      </c>
      <c r="F6" s="120"/>
      <c r="G6" s="120" t="s">
        <v>177</v>
      </c>
      <c r="H6" s="121"/>
      <c r="I6" s="122"/>
      <c r="J6" s="123">
        <f>Tableau4[[#This Row],[Distance parcourue]]/100</f>
        <v>0</v>
      </c>
      <c r="K6" s="108" t="s">
        <v>222</v>
      </c>
      <c r="L6" s="108" t="s">
        <v>221</v>
      </c>
    </row>
    <row r="7" spans="1:12">
      <c r="A7" s="118">
        <v>42324</v>
      </c>
      <c r="B7" s="118" t="s">
        <v>103</v>
      </c>
      <c r="C7" s="118" t="s">
        <v>173</v>
      </c>
      <c r="D7" s="108" t="s">
        <v>82</v>
      </c>
      <c r="E7" s="119">
        <v>-20</v>
      </c>
      <c r="F7" s="120">
        <v>222</v>
      </c>
      <c r="G7" s="120" t="s">
        <v>176</v>
      </c>
      <c r="H7" s="121">
        <v>22</v>
      </c>
      <c r="I7" s="122" t="s">
        <v>200</v>
      </c>
      <c r="J7" s="123">
        <f>Tableau4[[#This Row],[Distance parcourue]]/100</f>
        <v>2.2200000000000002</v>
      </c>
      <c r="K7" s="108" t="s">
        <v>219</v>
      </c>
      <c r="L7" s="108" t="s">
        <v>225</v>
      </c>
    </row>
    <row r="8" spans="1:12">
      <c r="A8" s="118">
        <v>42324</v>
      </c>
      <c r="B8" s="118" t="s">
        <v>103</v>
      </c>
      <c r="C8" s="118" t="s">
        <v>173</v>
      </c>
      <c r="D8" s="108" t="s">
        <v>82</v>
      </c>
      <c r="E8" s="119">
        <v>-20</v>
      </c>
      <c r="F8" s="120">
        <v>222</v>
      </c>
      <c r="G8" s="120" t="s">
        <v>176</v>
      </c>
      <c r="H8" s="121">
        <v>22</v>
      </c>
      <c r="I8" s="122" t="s">
        <v>200</v>
      </c>
      <c r="J8" s="123">
        <f>Tableau4[[#This Row],[Distance parcourue]]/100</f>
        <v>2.2200000000000002</v>
      </c>
      <c r="K8" s="108" t="s">
        <v>232</v>
      </c>
      <c r="L8" s="108" t="s">
        <v>231</v>
      </c>
    </row>
  </sheetData>
  <sheetProtection sheet="1" objects="1" scenarios="1"/>
  <conditionalFormatting sqref="E2:E1048576">
    <cfRule type="cellIs" dxfId="0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60"/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1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62"/>
      <c r="B2" s="162"/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62"/>
      <c r="O2" s="162"/>
      <c r="P2" s="162"/>
      <c r="Q2" s="163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60"/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</row>
    <row r="2" spans="1:20" ht="21" thickBot="1">
      <c r="A2" s="164" t="s">
        <v>158</v>
      </c>
      <c r="B2" s="165"/>
      <c r="C2" s="165"/>
      <c r="D2" s="165"/>
      <c r="E2" s="165"/>
      <c r="F2" s="165"/>
      <c r="G2" s="165"/>
      <c r="H2" s="165"/>
      <c r="I2" s="166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67" t="s">
        <v>159</v>
      </c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9"/>
      <c r="S3" s="170" t="s">
        <v>144</v>
      </c>
      <c r="T3" s="171"/>
    </row>
    <row r="4" spans="1:20" ht="29.25" thickBot="1">
      <c r="A4" s="60" t="s">
        <v>145</v>
      </c>
      <c r="B4" s="172">
        <v>700</v>
      </c>
      <c r="C4" s="173"/>
      <c r="D4" s="60" t="s">
        <v>146</v>
      </c>
      <c r="E4" s="172">
        <v>200</v>
      </c>
      <c r="F4" s="173"/>
      <c r="G4" s="60" t="s">
        <v>3</v>
      </c>
      <c r="H4" s="172">
        <v>150</v>
      </c>
      <c r="I4" s="173"/>
      <c r="J4" s="60" t="s">
        <v>147</v>
      </c>
      <c r="K4" s="172">
        <v>120</v>
      </c>
      <c r="L4" s="173"/>
      <c r="M4" s="60" t="s">
        <v>148</v>
      </c>
      <c r="N4" s="172">
        <v>0</v>
      </c>
      <c r="O4" s="173"/>
      <c r="P4" s="60" t="s">
        <v>149</v>
      </c>
      <c r="Q4" s="172">
        <v>0</v>
      </c>
      <c r="R4" s="173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78">
        <f>B4-C17</f>
        <v>700</v>
      </c>
      <c r="C5" s="179"/>
      <c r="D5" s="64" t="s">
        <v>151</v>
      </c>
      <c r="E5" s="180">
        <f>E4-F17</f>
        <v>200</v>
      </c>
      <c r="F5" s="181"/>
      <c r="G5" s="64" t="s">
        <v>151</v>
      </c>
      <c r="H5" s="180">
        <f>H4-I17</f>
        <v>150</v>
      </c>
      <c r="I5" s="181"/>
      <c r="J5" s="64" t="s">
        <v>151</v>
      </c>
      <c r="K5" s="180">
        <f>K4-L17</f>
        <v>120</v>
      </c>
      <c r="L5" s="181"/>
      <c r="M5" s="64" t="s">
        <v>151</v>
      </c>
      <c r="N5" s="180">
        <f>N4-O17</f>
        <v>0</v>
      </c>
      <c r="O5" s="181"/>
      <c r="P5" s="64" t="s">
        <v>151</v>
      </c>
      <c r="Q5" s="180">
        <f>Q4-R17</f>
        <v>0</v>
      </c>
      <c r="R5" s="181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74"/>
      <c r="C18" s="174"/>
      <c r="D18" s="174"/>
      <c r="E18" s="174"/>
      <c r="F18" s="174"/>
      <c r="G18" s="174"/>
      <c r="H18" s="174"/>
      <c r="I18" s="174"/>
      <c r="J18" s="174"/>
      <c r="K18" s="174"/>
      <c r="L18" s="174"/>
      <c r="M18" s="174"/>
      <c r="N18" s="174"/>
      <c r="O18" s="174"/>
      <c r="P18" s="174"/>
      <c r="Q18" s="174"/>
      <c r="R18" s="174"/>
      <c r="S18" s="174"/>
      <c r="T18" s="175"/>
    </row>
    <row r="19" spans="1:20" ht="16.5" thickBot="1">
      <c r="A19" s="86"/>
      <c r="B19" s="176"/>
      <c r="C19" s="176"/>
      <c r="D19" s="176"/>
      <c r="E19" s="176"/>
      <c r="F19" s="176"/>
      <c r="G19" s="176"/>
      <c r="H19" s="176"/>
      <c r="I19" s="176"/>
      <c r="J19" s="176"/>
      <c r="K19" s="176"/>
      <c r="L19" s="176"/>
      <c r="M19" s="176"/>
      <c r="N19" s="176"/>
      <c r="O19" s="176"/>
      <c r="P19" s="176"/>
      <c r="Q19" s="176"/>
      <c r="R19" s="176"/>
      <c r="S19" s="176"/>
      <c r="T19" s="177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2015-11-24T23:33:41Z</dcterms:modified>
</cp:coreProperties>
</file>